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CC8D240-0517-4612-B327-844E866A3AEA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4" r:id="rId1"/>
    <sheet name="A (old)" sheetId="1" r:id="rId2"/>
    <sheet name="B" sheetId="2" r:id="rId3"/>
    <sheet name="BAV" sheetId="5" r:id="rId4"/>
    <sheet name="C" sheetId="3" r:id="rId5"/>
  </sheets>
  <definedNames>
    <definedName name="solver_adj" localSheetId="0" hidden="1">Active!$AC$3:$AC$10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Active!$AC$11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394" i="4" l="1"/>
  <c r="F394" i="4" s="1"/>
  <c r="Q394" i="4"/>
  <c r="S394" i="4"/>
  <c r="Q363" i="4"/>
  <c r="S363" i="4"/>
  <c r="Q373" i="4"/>
  <c r="S373" i="4"/>
  <c r="Q377" i="4"/>
  <c r="S377" i="4"/>
  <c r="Q381" i="4"/>
  <c r="S381" i="4"/>
  <c r="Q382" i="4"/>
  <c r="S382" i="4"/>
  <c r="Q385" i="4"/>
  <c r="S385" i="4"/>
  <c r="Q388" i="4"/>
  <c r="S388" i="4"/>
  <c r="Q186" i="4"/>
  <c r="S186" i="4"/>
  <c r="Q221" i="4"/>
  <c r="S221" i="4"/>
  <c r="Q228" i="4"/>
  <c r="S228" i="4"/>
  <c r="Q237" i="4"/>
  <c r="S237" i="4"/>
  <c r="Q247" i="4"/>
  <c r="S247" i="4"/>
  <c r="Q256" i="4"/>
  <c r="S256" i="4"/>
  <c r="Q298" i="4"/>
  <c r="S298" i="4"/>
  <c r="Q299" i="4"/>
  <c r="S299" i="4"/>
  <c r="Q300" i="4"/>
  <c r="S300" i="4"/>
  <c r="Q301" i="4"/>
  <c r="S301" i="4"/>
  <c r="Q303" i="4"/>
  <c r="S303" i="4"/>
  <c r="Q307" i="4"/>
  <c r="S307" i="4"/>
  <c r="Q310" i="4"/>
  <c r="S310" i="4"/>
  <c r="Q315" i="4"/>
  <c r="S315" i="4"/>
  <c r="Q324" i="4"/>
  <c r="S324" i="4"/>
  <c r="Q328" i="4"/>
  <c r="S328" i="4"/>
  <c r="Q331" i="4"/>
  <c r="S331" i="4"/>
  <c r="Q332" i="4"/>
  <c r="S332" i="4"/>
  <c r="Q342" i="4"/>
  <c r="S342" i="4"/>
  <c r="Q358" i="4"/>
  <c r="S358" i="4"/>
  <c r="Q362" i="4"/>
  <c r="S362" i="4"/>
  <c r="Q387" i="4"/>
  <c r="S387" i="4"/>
  <c r="Q389" i="4"/>
  <c r="S389" i="4"/>
  <c r="Q390" i="4"/>
  <c r="S390" i="4"/>
  <c r="Q384" i="4"/>
  <c r="S384" i="4"/>
  <c r="Q391" i="4"/>
  <c r="S391" i="4"/>
  <c r="Q392" i="4"/>
  <c r="S392" i="4"/>
  <c r="Q393" i="4"/>
  <c r="S393" i="4"/>
  <c r="Q386" i="4"/>
  <c r="S386" i="4"/>
  <c r="Q380" i="4"/>
  <c r="S380" i="4"/>
  <c r="Q383" i="4"/>
  <c r="S383" i="4"/>
  <c r="S378" i="4"/>
  <c r="Q378" i="4"/>
  <c r="Q379" i="4"/>
  <c r="AB9" i="4"/>
  <c r="AB8" i="4"/>
  <c r="AB18" i="4"/>
  <c r="AD2" i="4"/>
  <c r="AB10" i="4"/>
  <c r="AB7" i="4"/>
  <c r="AB6" i="4"/>
  <c r="AB3" i="4"/>
  <c r="AY101" i="4"/>
  <c r="AB4" i="4"/>
  <c r="AY98" i="4" s="1"/>
  <c r="AB5" i="4"/>
  <c r="AY90" i="4" s="1"/>
  <c r="AF335" i="4"/>
  <c r="AD335" i="4"/>
  <c r="AB335" i="4"/>
  <c r="AY94" i="4"/>
  <c r="AY89" i="4"/>
  <c r="AY74" i="4"/>
  <c r="AY71" i="4"/>
  <c r="AY64" i="4"/>
  <c r="AY62" i="4"/>
  <c r="AY60" i="4"/>
  <c r="AY56" i="4"/>
  <c r="AY54" i="4"/>
  <c r="AY52" i="4"/>
  <c r="AY48" i="4"/>
  <c r="AY46" i="4"/>
  <c r="AY44" i="4"/>
  <c r="AY40" i="4"/>
  <c r="AY38" i="4"/>
  <c r="AY36" i="4"/>
  <c r="AY32" i="4"/>
  <c r="AY30" i="4"/>
  <c r="AY28" i="4"/>
  <c r="AY24" i="4"/>
  <c r="AY22" i="4"/>
  <c r="AY20" i="4"/>
  <c r="AB13" i="4"/>
  <c r="AB17" i="4" s="1"/>
  <c r="AY16" i="4"/>
  <c r="AB16" i="4"/>
  <c r="AY15" i="4"/>
  <c r="AY12" i="4"/>
  <c r="AY10" i="4"/>
  <c r="Z10" i="4"/>
  <c r="AY9" i="4"/>
  <c r="AY5" i="4"/>
  <c r="AY3" i="4"/>
  <c r="S357" i="4"/>
  <c r="S364" i="4"/>
  <c r="S366" i="4"/>
  <c r="S367" i="4"/>
  <c r="S368" i="4"/>
  <c r="S374" i="4"/>
  <c r="S341" i="4"/>
  <c r="S311" i="4"/>
  <c r="S312" i="4"/>
  <c r="S313" i="4"/>
  <c r="S314" i="4"/>
  <c r="S281" i="4"/>
  <c r="S284" i="4"/>
  <c r="S283" i="4"/>
  <c r="S282" i="4"/>
  <c r="S285" i="4"/>
  <c r="S286" i="4"/>
  <c r="S276" i="4"/>
  <c r="S269" i="4"/>
  <c r="S270" i="4"/>
  <c r="S266" i="4"/>
  <c r="S265" i="4"/>
  <c r="S264" i="4"/>
  <c r="S267" i="4"/>
  <c r="S258" i="4"/>
  <c r="S254" i="4"/>
  <c r="S260" i="4"/>
  <c r="S253" i="4"/>
  <c r="S249" i="4"/>
  <c r="S259" i="4"/>
  <c r="S250" i="4"/>
  <c r="S244" i="4"/>
  <c r="S251" i="4"/>
  <c r="S252" i="4"/>
  <c r="S245" i="4"/>
  <c r="S242" i="4"/>
  <c r="S238" i="4"/>
  <c r="S239" i="4"/>
  <c r="S243" i="4"/>
  <c r="S240" i="4"/>
  <c r="S241" i="4"/>
  <c r="S230" i="4"/>
  <c r="S232" i="4"/>
  <c r="S234" i="4"/>
  <c r="S81" i="4"/>
  <c r="S207" i="4"/>
  <c r="S203" i="4"/>
  <c r="S80" i="4"/>
  <c r="S218" i="4"/>
  <c r="S191" i="4"/>
  <c r="S83" i="4"/>
  <c r="S176" i="4"/>
  <c r="S167" i="4"/>
  <c r="S168" i="4"/>
  <c r="S169" i="4"/>
  <c r="S172" i="4"/>
  <c r="S173" i="4"/>
  <c r="S170" i="4"/>
  <c r="S161" i="4"/>
  <c r="S171" i="4"/>
  <c r="S162" i="4"/>
  <c r="S146" i="4"/>
  <c r="S150" i="4"/>
  <c r="S147" i="4"/>
  <c r="S148" i="4"/>
  <c r="S151" i="4"/>
  <c r="S140" i="4"/>
  <c r="S138" i="4"/>
  <c r="S110" i="4"/>
  <c r="S126" i="4"/>
  <c r="S132" i="4"/>
  <c r="S120" i="4"/>
  <c r="S111" i="4"/>
  <c r="S121" i="4"/>
  <c r="S129" i="4"/>
  <c r="S128" i="4"/>
  <c r="S122" i="4"/>
  <c r="S127" i="4"/>
  <c r="S123" i="4"/>
  <c r="S130" i="4"/>
  <c r="S124" i="4"/>
  <c r="S131" i="4"/>
  <c r="S139" i="4"/>
  <c r="S319" i="4"/>
  <c r="S355" i="4"/>
  <c r="S353" i="4"/>
  <c r="S354" i="4"/>
  <c r="S356" i="4"/>
  <c r="S360" i="4"/>
  <c r="S349" i="4"/>
  <c r="S350" i="4"/>
  <c r="S372" i="4"/>
  <c r="S375" i="4"/>
  <c r="S359" i="4"/>
  <c r="S343" i="4"/>
  <c r="S352" i="4"/>
  <c r="S371" i="4"/>
  <c r="S339" i="4"/>
  <c r="S346" i="4"/>
  <c r="S344" i="4"/>
  <c r="S327" i="4"/>
  <c r="S340" i="4"/>
  <c r="S345" i="4"/>
  <c r="S348" i="4"/>
  <c r="S333" i="4"/>
  <c r="S347" i="4"/>
  <c r="S330" i="4"/>
  <c r="S338" i="4"/>
  <c r="S351" i="4"/>
  <c r="S369" i="4"/>
  <c r="S370" i="4"/>
  <c r="S329" i="4"/>
  <c r="S336" i="4"/>
  <c r="S376" i="4"/>
  <c r="S365" i="4"/>
  <c r="S337" i="4"/>
  <c r="S322" i="4"/>
  <c r="S325" i="4"/>
  <c r="S334" i="4"/>
  <c r="S320" i="4"/>
  <c r="S326" i="4"/>
  <c r="S323" i="4"/>
  <c r="S321" i="4"/>
  <c r="S318" i="4"/>
  <c r="S21" i="4"/>
  <c r="S22" i="4"/>
  <c r="S304" i="4"/>
  <c r="S292" i="4"/>
  <c r="S295" i="4"/>
  <c r="S23" i="4"/>
  <c r="S309" i="4"/>
  <c r="S291" i="4"/>
  <c r="S293" i="4"/>
  <c r="S296" i="4"/>
  <c r="S294" i="4"/>
  <c r="S306" i="4"/>
  <c r="S305" i="4"/>
  <c r="S273" i="4"/>
  <c r="S278" i="4"/>
  <c r="S316" i="4"/>
  <c r="S308" i="4"/>
  <c r="S24" i="4"/>
  <c r="S274" i="4"/>
  <c r="S275" i="4"/>
  <c r="S279" i="4"/>
  <c r="S271" i="4"/>
  <c r="S73" i="4"/>
  <c r="S25" i="4"/>
  <c r="S75" i="4"/>
  <c r="S268" i="4"/>
  <c r="S262" i="4"/>
  <c r="S272" i="4"/>
  <c r="S302" i="4"/>
  <c r="S74" i="4"/>
  <c r="S317" i="4"/>
  <c r="S287" i="4"/>
  <c r="S280" i="4"/>
  <c r="S77" i="4"/>
  <c r="S209" i="4"/>
  <c r="S246" i="4"/>
  <c r="S261" i="4"/>
  <c r="S289" i="4"/>
  <c r="S213" i="4"/>
  <c r="S236" i="4"/>
  <c r="S290" i="4"/>
  <c r="S235" i="4"/>
  <c r="S214" i="4"/>
  <c r="S227" i="4"/>
  <c r="S255" i="4"/>
  <c r="S288" i="4"/>
  <c r="S297" i="4"/>
  <c r="S219" i="4"/>
  <c r="S225" i="4"/>
  <c r="S277" i="4"/>
  <c r="S215" i="4"/>
  <c r="S197" i="4"/>
  <c r="S26" i="4"/>
  <c r="S216" i="4"/>
  <c r="S79" i="4"/>
  <c r="S223" i="4"/>
  <c r="S257" i="4"/>
  <c r="S226" i="4"/>
  <c r="S224" i="4"/>
  <c r="S63" i="4"/>
  <c r="S189" i="4"/>
  <c r="S248" i="4"/>
  <c r="S64" i="4"/>
  <c r="S49" i="4"/>
  <c r="S59" i="4"/>
  <c r="S34" i="4"/>
  <c r="S65" i="4"/>
  <c r="S51" i="4"/>
  <c r="S66" i="4"/>
  <c r="S212" i="4"/>
  <c r="S69" i="4"/>
  <c r="S52" i="4"/>
  <c r="S195" i="4"/>
  <c r="S55" i="4"/>
  <c r="S57" i="4"/>
  <c r="S222" i="4"/>
  <c r="S53" i="4"/>
  <c r="S102" i="4"/>
  <c r="S56" i="4"/>
  <c r="S62" i="4"/>
  <c r="S54" i="4"/>
  <c r="S92" i="4"/>
  <c r="S43" i="4"/>
  <c r="S183" i="4"/>
  <c r="S28" i="4"/>
  <c r="S143" i="4"/>
  <c r="S101" i="4"/>
  <c r="S174" i="4"/>
  <c r="S200" i="4"/>
  <c r="S158" i="4"/>
  <c r="S48" i="4"/>
  <c r="S185" i="4"/>
  <c r="S211" i="4"/>
  <c r="S145" i="4"/>
  <c r="S96" i="4"/>
  <c r="S187" i="4"/>
  <c r="S196" i="4"/>
  <c r="S107" i="4"/>
  <c r="S100" i="4"/>
  <c r="S210" i="4"/>
  <c r="S142" i="4"/>
  <c r="S184" i="4"/>
  <c r="S97" i="4"/>
  <c r="S72" i="4"/>
  <c r="S98" i="4"/>
  <c r="S190" i="4"/>
  <c r="S116" i="4"/>
  <c r="S99" i="4"/>
  <c r="S160" i="4"/>
  <c r="S155" i="4"/>
  <c r="S144" i="4"/>
  <c r="S114" i="4"/>
  <c r="S159" i="4"/>
  <c r="S153" i="4"/>
  <c r="S125" i="4"/>
  <c r="S50" i="4"/>
  <c r="S163" i="4"/>
  <c r="S156" i="4"/>
  <c r="S109" i="4"/>
  <c r="S133" i="4"/>
  <c r="S95" i="4"/>
  <c r="S134" i="4"/>
  <c r="S115" i="4"/>
  <c r="S108" i="4"/>
  <c r="S175" i="4"/>
  <c r="S164" i="4"/>
  <c r="S103" i="4"/>
  <c r="S135" i="4"/>
  <c r="S117" i="4"/>
  <c r="S154" i="4"/>
  <c r="S105" i="4"/>
  <c r="S166" i="4"/>
  <c r="S136" i="4"/>
  <c r="S141" i="4"/>
  <c r="S165" i="4"/>
  <c r="S94" i="4"/>
  <c r="S106" i="4"/>
  <c r="S137" i="4"/>
  <c r="S263" i="4"/>
  <c r="S157" i="4"/>
  <c r="S104" i="4"/>
  <c r="S361" i="4"/>
  <c r="S61" i="4"/>
  <c r="S60" i="4"/>
  <c r="S179" i="4"/>
  <c r="S70" i="4"/>
  <c r="S46" i="4"/>
  <c r="S229" i="4"/>
  <c r="S233" i="4"/>
  <c r="S231" i="4"/>
  <c r="S177" i="4"/>
  <c r="S76" i="4"/>
  <c r="S220" i="4"/>
  <c r="S87" i="4"/>
  <c r="S36" i="4"/>
  <c r="S84" i="4"/>
  <c r="S33" i="4"/>
  <c r="S31" i="4"/>
  <c r="S67" i="4"/>
  <c r="S32" i="4"/>
  <c r="S86" i="4"/>
  <c r="S199" i="4"/>
  <c r="S205" i="4"/>
  <c r="S85" i="4"/>
  <c r="S198" i="4"/>
  <c r="S29" i="4"/>
  <c r="S204" i="4"/>
  <c r="S206" i="4"/>
  <c r="S208" i="4"/>
  <c r="S30" i="4"/>
  <c r="S202" i="4"/>
  <c r="S201" i="4"/>
  <c r="S217" i="4"/>
  <c r="S82" i="4"/>
  <c r="S193" i="4"/>
  <c r="S192" i="4"/>
  <c r="S178" i="4"/>
  <c r="S194" i="4"/>
  <c r="S88" i="4"/>
  <c r="S35" i="4"/>
  <c r="S188" i="4"/>
  <c r="S40" i="4"/>
  <c r="S47" i="4"/>
  <c r="S45" i="4"/>
  <c r="S44" i="4"/>
  <c r="S58" i="4"/>
  <c r="S89" i="4"/>
  <c r="S181" i="4"/>
  <c r="S27" i="4"/>
  <c r="S42" i="4"/>
  <c r="S180" i="4"/>
  <c r="S41" i="4"/>
  <c r="S37" i="4"/>
  <c r="S71" i="4"/>
  <c r="S90" i="4"/>
  <c r="S39" i="4"/>
  <c r="S182" i="4"/>
  <c r="S149" i="4"/>
  <c r="S68" i="4"/>
  <c r="S152" i="4"/>
  <c r="S38" i="4"/>
  <c r="S91" i="4"/>
  <c r="S93" i="4"/>
  <c r="S118" i="4"/>
  <c r="S119" i="4"/>
  <c r="S112" i="4"/>
  <c r="S113" i="4"/>
  <c r="S78" i="4"/>
  <c r="C7" i="4"/>
  <c r="E313" i="4" s="1"/>
  <c r="E367" i="4"/>
  <c r="E309" i="4"/>
  <c r="F309" i="4" s="1"/>
  <c r="E290" i="4"/>
  <c r="F290" i="4" s="1"/>
  <c r="G290" i="4" s="1"/>
  <c r="E261" i="4"/>
  <c r="E268" i="4"/>
  <c r="E273" i="4"/>
  <c r="F273" i="4" s="1"/>
  <c r="G273" i="4" s="1"/>
  <c r="I273" i="4" s="1"/>
  <c r="E276" i="4"/>
  <c r="F276" i="4" s="1"/>
  <c r="G276" i="4" s="1"/>
  <c r="E278" i="4"/>
  <c r="E281" i="4"/>
  <c r="F281" i="4" s="1"/>
  <c r="G281" i="4" s="1"/>
  <c r="J281" i="4" s="1"/>
  <c r="E282" i="4"/>
  <c r="E286" i="4"/>
  <c r="F286" i="4" s="1"/>
  <c r="G286" i="4" s="1"/>
  <c r="J286" i="4" s="1"/>
  <c r="E238" i="4"/>
  <c r="E240" i="4"/>
  <c r="F240" i="4" s="1"/>
  <c r="G240" i="4" s="1"/>
  <c r="E243" i="4"/>
  <c r="F243" i="4" s="1"/>
  <c r="E244" i="4"/>
  <c r="F244" i="4" s="1"/>
  <c r="G244" i="4" s="1"/>
  <c r="J244" i="4" s="1"/>
  <c r="E245" i="4"/>
  <c r="F245" i="4" s="1"/>
  <c r="G245" i="4" s="1"/>
  <c r="E249" i="4"/>
  <c r="F249" i="4" s="1"/>
  <c r="G249" i="4" s="1"/>
  <c r="E251" i="4"/>
  <c r="F251" i="4" s="1"/>
  <c r="G251" i="4" s="1"/>
  <c r="J251" i="4" s="1"/>
  <c r="E253" i="4"/>
  <c r="F253" i="4" s="1"/>
  <c r="G253" i="4" s="1"/>
  <c r="E210" i="4"/>
  <c r="E214" i="4"/>
  <c r="F214" i="4" s="1"/>
  <c r="E216" i="4"/>
  <c r="F216" i="4" s="1"/>
  <c r="G216" i="4" s="1"/>
  <c r="I216" i="4" s="1"/>
  <c r="E218" i="4"/>
  <c r="F218" i="4" s="1"/>
  <c r="G218" i="4" s="1"/>
  <c r="E223" i="4"/>
  <c r="E224" i="4"/>
  <c r="F224" i="4" s="1"/>
  <c r="G224" i="4" s="1"/>
  <c r="I224" i="4" s="1"/>
  <c r="E226" i="4"/>
  <c r="F226" i="4" s="1"/>
  <c r="G226" i="4" s="1"/>
  <c r="I226" i="4" s="1"/>
  <c r="E233" i="4"/>
  <c r="E234" i="4"/>
  <c r="F234" i="4" s="1"/>
  <c r="G234" i="4" s="1"/>
  <c r="E191" i="4"/>
  <c r="F191" i="4" s="1"/>
  <c r="G191" i="4" s="1"/>
  <c r="J191" i="4" s="1"/>
  <c r="E192" i="4"/>
  <c r="F192" i="4" s="1"/>
  <c r="G192" i="4" s="1"/>
  <c r="E194" i="4"/>
  <c r="F194" i="4" s="1"/>
  <c r="G194" i="4" s="1"/>
  <c r="E197" i="4"/>
  <c r="F197" i="4" s="1"/>
  <c r="G197" i="4" s="1"/>
  <c r="E199" i="4"/>
  <c r="E200" i="4"/>
  <c r="F200" i="4" s="1"/>
  <c r="E203" i="4"/>
  <c r="F203" i="4" s="1"/>
  <c r="G203" i="4" s="1"/>
  <c r="E204" i="4"/>
  <c r="E206" i="4"/>
  <c r="F206" i="4" s="1"/>
  <c r="G206" i="4" s="1"/>
  <c r="E209" i="4"/>
  <c r="F209" i="4" s="1"/>
  <c r="G209" i="4" s="1"/>
  <c r="I209" i="4" s="1"/>
  <c r="E167" i="4"/>
  <c r="E169" i="4"/>
  <c r="F169" i="4" s="1"/>
  <c r="G169" i="4" s="1"/>
  <c r="E172" i="4"/>
  <c r="F172" i="4" s="1"/>
  <c r="G172" i="4" s="1"/>
  <c r="T172" i="4" s="1"/>
  <c r="E173" i="4"/>
  <c r="E174" i="4"/>
  <c r="F174" i="4" s="1"/>
  <c r="E178" i="4"/>
  <c r="F178" i="4" s="1"/>
  <c r="E179" i="4"/>
  <c r="F179" i="4" s="1"/>
  <c r="G179" i="4" s="1"/>
  <c r="H179" i="4" s="1"/>
  <c r="E183" i="4"/>
  <c r="F183" i="4" s="1"/>
  <c r="G183" i="4" s="1"/>
  <c r="I183" i="4" s="1"/>
  <c r="E184" i="4"/>
  <c r="F184" i="4" s="1"/>
  <c r="E185" i="4"/>
  <c r="F185" i="4" s="1"/>
  <c r="G185" i="4" s="1"/>
  <c r="I185" i="4" s="1"/>
  <c r="E187" i="4"/>
  <c r="F187" i="4" s="1"/>
  <c r="G187" i="4" s="1"/>
  <c r="I187" i="4" s="1"/>
  <c r="E148" i="4"/>
  <c r="F148" i="4" s="1"/>
  <c r="G148" i="4" s="1"/>
  <c r="E149" i="4"/>
  <c r="F149" i="4"/>
  <c r="Z149" i="4" s="1"/>
  <c r="E150" i="4"/>
  <c r="F150" i="4" s="1"/>
  <c r="G150" i="4" s="1"/>
  <c r="E151" i="4"/>
  <c r="F151" i="4" s="1"/>
  <c r="E152" i="4"/>
  <c r="F152" i="4" s="1"/>
  <c r="G152" i="4" s="1"/>
  <c r="E153" i="4"/>
  <c r="F153" i="4" s="1"/>
  <c r="G153" i="4" s="1"/>
  <c r="E154" i="4"/>
  <c r="F154" i="4" s="1"/>
  <c r="G154" i="4" s="1"/>
  <c r="E155" i="4"/>
  <c r="F155" i="4" s="1"/>
  <c r="G155" i="4" s="1"/>
  <c r="E156" i="4"/>
  <c r="F156" i="4" s="1"/>
  <c r="G156" i="4" s="1"/>
  <c r="E157" i="4"/>
  <c r="E158" i="4"/>
  <c r="F158" i="4"/>
  <c r="G158" i="4" s="1"/>
  <c r="E159" i="4"/>
  <c r="F159" i="4"/>
  <c r="E160" i="4"/>
  <c r="F160" i="4" s="1"/>
  <c r="G160" i="4" s="1"/>
  <c r="E161" i="4"/>
  <c r="F161" i="4" s="1"/>
  <c r="E162" i="4"/>
  <c r="E163" i="4"/>
  <c r="F163" i="4" s="1"/>
  <c r="E164" i="4"/>
  <c r="F164" i="4" s="1"/>
  <c r="G164" i="4" s="1"/>
  <c r="E165" i="4"/>
  <c r="F165" i="4" s="1"/>
  <c r="G165" i="4" s="1"/>
  <c r="T165" i="4" s="1"/>
  <c r="E139" i="4"/>
  <c r="F139" i="4" s="1"/>
  <c r="G139" i="4" s="1"/>
  <c r="E140" i="4"/>
  <c r="E141" i="4"/>
  <c r="F141" i="4"/>
  <c r="G141" i="4" s="1"/>
  <c r="E142" i="4"/>
  <c r="F142" i="4"/>
  <c r="G142" i="4" s="1"/>
  <c r="E143" i="4"/>
  <c r="F143" i="4" s="1"/>
  <c r="G143" i="4" s="1"/>
  <c r="E144" i="4"/>
  <c r="F144" i="4" s="1"/>
  <c r="G144" i="4" s="1"/>
  <c r="I144" i="4" s="1"/>
  <c r="E145" i="4"/>
  <c r="F145" i="4"/>
  <c r="G145" i="4" s="1"/>
  <c r="E146" i="4"/>
  <c r="F146" i="4" s="1"/>
  <c r="Z146" i="4" s="1"/>
  <c r="E147" i="4"/>
  <c r="F147" i="4" s="1"/>
  <c r="G147" i="4" s="1"/>
  <c r="E121" i="4"/>
  <c r="F121" i="4"/>
  <c r="E122" i="4"/>
  <c r="F122" i="4" s="1"/>
  <c r="G122" i="4" s="1"/>
  <c r="T122" i="4" s="1"/>
  <c r="E123" i="4"/>
  <c r="F123" i="4" s="1"/>
  <c r="E124" i="4"/>
  <c r="F124" i="4" s="1"/>
  <c r="G124" i="4" s="1"/>
  <c r="E125" i="4"/>
  <c r="F125" i="4" s="1"/>
  <c r="E126" i="4"/>
  <c r="F126" i="4"/>
  <c r="G126" i="4" s="1"/>
  <c r="E127" i="4"/>
  <c r="F127" i="4"/>
  <c r="G127" i="4" s="1"/>
  <c r="E128" i="4"/>
  <c r="F128" i="4"/>
  <c r="G128" i="4" s="1"/>
  <c r="E129" i="4"/>
  <c r="F129" i="4"/>
  <c r="G129" i="4" s="1"/>
  <c r="J129" i="4" s="1"/>
  <c r="E130" i="4"/>
  <c r="F130" i="4" s="1"/>
  <c r="G130" i="4" s="1"/>
  <c r="E131" i="4"/>
  <c r="F131" i="4" s="1"/>
  <c r="G131" i="4" s="1"/>
  <c r="E132" i="4"/>
  <c r="F132" i="4" s="1"/>
  <c r="G132" i="4" s="1"/>
  <c r="E133" i="4"/>
  <c r="F133" i="4" s="1"/>
  <c r="E134" i="4"/>
  <c r="F134" i="4" s="1"/>
  <c r="G134" i="4" s="1"/>
  <c r="E135" i="4"/>
  <c r="F135" i="4" s="1"/>
  <c r="G135" i="4" s="1"/>
  <c r="E136" i="4"/>
  <c r="F136" i="4"/>
  <c r="G136" i="4" s="1"/>
  <c r="E137" i="4"/>
  <c r="F137" i="4" s="1"/>
  <c r="E99" i="4"/>
  <c r="E100" i="4"/>
  <c r="F100" i="4"/>
  <c r="G100" i="4" s="1"/>
  <c r="E101" i="4"/>
  <c r="F101" i="4"/>
  <c r="G101" i="4" s="1"/>
  <c r="E102" i="4"/>
  <c r="F102" i="4"/>
  <c r="G102" i="4" s="1"/>
  <c r="E103" i="4"/>
  <c r="F103" i="4" s="1"/>
  <c r="E104" i="4"/>
  <c r="E105" i="4"/>
  <c r="F105" i="4"/>
  <c r="G105" i="4" s="1"/>
  <c r="E106" i="4"/>
  <c r="F106" i="4" s="1"/>
  <c r="G106" i="4" s="1"/>
  <c r="E107" i="4"/>
  <c r="F107" i="4"/>
  <c r="G107" i="4" s="1"/>
  <c r="E108" i="4"/>
  <c r="F108" i="4" s="1"/>
  <c r="G108" i="4" s="1"/>
  <c r="E109" i="4"/>
  <c r="F109" i="4" s="1"/>
  <c r="G109" i="4" s="1"/>
  <c r="I109" i="4" s="1"/>
  <c r="E110" i="4"/>
  <c r="F110" i="4" s="1"/>
  <c r="G110" i="4" s="1"/>
  <c r="E111" i="4"/>
  <c r="F111" i="4" s="1"/>
  <c r="G111" i="4" s="1"/>
  <c r="E112" i="4"/>
  <c r="F112" i="4" s="1"/>
  <c r="G112" i="4" s="1"/>
  <c r="AF112" i="4" s="1"/>
  <c r="E113" i="4"/>
  <c r="F113" i="4" s="1"/>
  <c r="G113" i="4" s="1"/>
  <c r="E114" i="4"/>
  <c r="F114" i="4" s="1"/>
  <c r="G114" i="4" s="1"/>
  <c r="E115" i="4"/>
  <c r="E116" i="4"/>
  <c r="F116" i="4" s="1"/>
  <c r="G116" i="4" s="1"/>
  <c r="E117" i="4"/>
  <c r="F117" i="4" s="1"/>
  <c r="G117" i="4" s="1"/>
  <c r="E118" i="4"/>
  <c r="F118" i="4"/>
  <c r="G118" i="4" s="1"/>
  <c r="AF118" i="4" s="1"/>
  <c r="E119" i="4"/>
  <c r="F119" i="4" s="1"/>
  <c r="G119" i="4" s="1"/>
  <c r="AF119" i="4" s="1"/>
  <c r="E86" i="4"/>
  <c r="E87" i="4"/>
  <c r="F87" i="4"/>
  <c r="G87" i="4" s="1"/>
  <c r="E88" i="4"/>
  <c r="F88" i="4"/>
  <c r="E89" i="4"/>
  <c r="F89" i="4"/>
  <c r="G89" i="4" s="1"/>
  <c r="E90" i="4"/>
  <c r="F90" i="4"/>
  <c r="G90" i="4" s="1"/>
  <c r="E91" i="4"/>
  <c r="F91" i="4" s="1"/>
  <c r="G91" i="4" s="1"/>
  <c r="E92" i="4"/>
  <c r="F92" i="4" s="1"/>
  <c r="G92" i="4" s="1"/>
  <c r="E93" i="4"/>
  <c r="F93" i="4"/>
  <c r="G93" i="4" s="1"/>
  <c r="E94" i="4"/>
  <c r="F94" i="4" s="1"/>
  <c r="G94" i="4" s="1"/>
  <c r="E95" i="4"/>
  <c r="F95" i="4" s="1"/>
  <c r="G95" i="4" s="1"/>
  <c r="E96" i="4"/>
  <c r="F96" i="4" s="1"/>
  <c r="G96" i="4" s="1"/>
  <c r="E97" i="4"/>
  <c r="F97" i="4" s="1"/>
  <c r="G97" i="4" s="1"/>
  <c r="E98" i="4"/>
  <c r="F98" i="4" s="1"/>
  <c r="G98" i="4" s="1"/>
  <c r="E68" i="4"/>
  <c r="F68" i="4"/>
  <c r="G68" i="4" s="1"/>
  <c r="AC68" i="4" s="1"/>
  <c r="E69" i="4"/>
  <c r="F69" i="4" s="1"/>
  <c r="E70" i="4"/>
  <c r="F70" i="4"/>
  <c r="G70" i="4" s="1"/>
  <c r="E71" i="4"/>
  <c r="F71" i="4" s="1"/>
  <c r="G71" i="4" s="1"/>
  <c r="E72" i="4"/>
  <c r="F72" i="4" s="1"/>
  <c r="G72" i="4" s="1"/>
  <c r="E73" i="4"/>
  <c r="F73" i="4"/>
  <c r="G73" i="4" s="1"/>
  <c r="E74" i="4"/>
  <c r="F74" i="4" s="1"/>
  <c r="G74" i="4" s="1"/>
  <c r="E75" i="4"/>
  <c r="F75" i="4" s="1"/>
  <c r="E76" i="4"/>
  <c r="E77" i="4"/>
  <c r="F77" i="4" s="1"/>
  <c r="G77" i="4" s="1"/>
  <c r="E78" i="4"/>
  <c r="F78" i="4" s="1"/>
  <c r="G78" i="4" s="1"/>
  <c r="E79" i="4"/>
  <c r="F79" i="4" s="1"/>
  <c r="G79" i="4" s="1"/>
  <c r="AF79" i="4" s="1"/>
  <c r="E80" i="4"/>
  <c r="F80" i="4" s="1"/>
  <c r="G80" i="4"/>
  <c r="E81" i="4"/>
  <c r="F81" i="4" s="1"/>
  <c r="G81" i="4" s="1"/>
  <c r="E82" i="4"/>
  <c r="F82" i="4" s="1"/>
  <c r="G82" i="4" s="1"/>
  <c r="T82" i="4" s="1"/>
  <c r="E83" i="4"/>
  <c r="F83" i="4" s="1"/>
  <c r="G83" i="4" s="1"/>
  <c r="E84" i="4"/>
  <c r="F84" i="4" s="1"/>
  <c r="G84" i="4" s="1"/>
  <c r="E85" i="4"/>
  <c r="F85" i="4" s="1"/>
  <c r="E52" i="4"/>
  <c r="F52" i="4" s="1"/>
  <c r="E53" i="4"/>
  <c r="F53" i="4" s="1"/>
  <c r="E54" i="4"/>
  <c r="F54" i="4" s="1"/>
  <c r="Z54" i="4" s="1"/>
  <c r="E55" i="4"/>
  <c r="F55" i="4" s="1"/>
  <c r="G55" i="4" s="1"/>
  <c r="AC55" i="4" s="1"/>
  <c r="E56" i="4"/>
  <c r="F56" i="4"/>
  <c r="G56" i="4" s="1"/>
  <c r="E57" i="4"/>
  <c r="F57" i="4"/>
  <c r="E58" i="4"/>
  <c r="F58" i="4" s="1"/>
  <c r="Z58" i="4" s="1"/>
  <c r="E59" i="4"/>
  <c r="F59" i="4" s="1"/>
  <c r="G59" i="4" s="1"/>
  <c r="E60" i="4"/>
  <c r="F60" i="4" s="1"/>
  <c r="G60" i="4" s="1"/>
  <c r="E61" i="4"/>
  <c r="F61" i="4" s="1"/>
  <c r="E62" i="4"/>
  <c r="F62" i="4" s="1"/>
  <c r="G62" i="4" s="1"/>
  <c r="I62" i="4" s="1"/>
  <c r="E63" i="4"/>
  <c r="F63" i="4" s="1"/>
  <c r="E64" i="4"/>
  <c r="F64" i="4" s="1"/>
  <c r="G64" i="4"/>
  <c r="E65" i="4"/>
  <c r="F65" i="4"/>
  <c r="Z65" i="4" s="1"/>
  <c r="E66" i="4"/>
  <c r="F66" i="4" s="1"/>
  <c r="Z66" i="4" s="1"/>
  <c r="E67" i="4"/>
  <c r="F67" i="4"/>
  <c r="E40" i="4"/>
  <c r="F40" i="4"/>
  <c r="G40" i="4" s="1"/>
  <c r="E41" i="4"/>
  <c r="F41" i="4" s="1"/>
  <c r="G41" i="4" s="1"/>
  <c r="E42" i="4"/>
  <c r="F42" i="4" s="1"/>
  <c r="Z42" i="4" s="1"/>
  <c r="E43" i="4"/>
  <c r="F43" i="4" s="1"/>
  <c r="G43" i="4" s="1"/>
  <c r="T43" i="4" s="1"/>
  <c r="E44" i="4"/>
  <c r="F44" i="4"/>
  <c r="E45" i="4"/>
  <c r="F45" i="4"/>
  <c r="G45" i="4" s="1"/>
  <c r="E46" i="4"/>
  <c r="F46" i="4" s="1"/>
  <c r="Z46" i="4" s="1"/>
  <c r="E47" i="4"/>
  <c r="F47" i="4" s="1"/>
  <c r="G47" i="4" s="1"/>
  <c r="E48" i="4"/>
  <c r="F48" i="4" s="1"/>
  <c r="G48" i="4" s="1"/>
  <c r="E49" i="4"/>
  <c r="F49" i="4" s="1"/>
  <c r="E50" i="4"/>
  <c r="F50" i="4" s="1"/>
  <c r="Z50" i="4" s="1"/>
  <c r="E51" i="4"/>
  <c r="F51" i="4" s="1"/>
  <c r="E31" i="4"/>
  <c r="F31" i="4" s="1"/>
  <c r="G31" i="4" s="1"/>
  <c r="Z31" i="4"/>
  <c r="E32" i="4"/>
  <c r="F32" i="4"/>
  <c r="Z32" i="4" s="1"/>
  <c r="E33" i="4"/>
  <c r="F33" i="4" s="1"/>
  <c r="E34" i="4"/>
  <c r="F34" i="4"/>
  <c r="E35" i="4"/>
  <c r="F35" i="4"/>
  <c r="G35" i="4" s="1"/>
  <c r="E36" i="4"/>
  <c r="F36" i="4" s="1"/>
  <c r="Z36" i="4" s="1"/>
  <c r="E37" i="4"/>
  <c r="E38" i="4"/>
  <c r="F38" i="4"/>
  <c r="Z38" i="4" s="1"/>
  <c r="E39" i="4"/>
  <c r="F39" i="4" s="1"/>
  <c r="E25" i="4"/>
  <c r="F25" i="4" s="1"/>
  <c r="E26" i="4"/>
  <c r="F26" i="4"/>
  <c r="Z26" i="4" s="1"/>
  <c r="E27" i="4"/>
  <c r="F27" i="4" s="1"/>
  <c r="Z27" i="4" s="1"/>
  <c r="E28" i="4"/>
  <c r="F28" i="4" s="1"/>
  <c r="Z28" i="4" s="1"/>
  <c r="E29" i="4"/>
  <c r="F29" i="4" s="1"/>
  <c r="E30" i="4"/>
  <c r="F30" i="4" s="1"/>
  <c r="Z30" i="4" s="1"/>
  <c r="E24" i="4"/>
  <c r="F24" i="4" s="1"/>
  <c r="Z24" i="4" s="1"/>
  <c r="E319" i="4"/>
  <c r="F319" i="4" s="1"/>
  <c r="E21" i="4"/>
  <c r="F21" i="4" s="1"/>
  <c r="Z21" i="4" s="1"/>
  <c r="E22" i="4"/>
  <c r="F22" i="4" s="1"/>
  <c r="Z22" i="4" s="1"/>
  <c r="E23" i="4"/>
  <c r="F23" i="4" s="1"/>
  <c r="G27" i="4"/>
  <c r="AF27" i="4" s="1"/>
  <c r="G88" i="4"/>
  <c r="G125" i="4"/>
  <c r="T125" i="4" s="1"/>
  <c r="G159" i="4"/>
  <c r="E318" i="4"/>
  <c r="E320" i="4"/>
  <c r="F320" i="4" s="1"/>
  <c r="E321" i="4"/>
  <c r="F321" i="4"/>
  <c r="Z321" i="4" s="1"/>
  <c r="E322" i="4"/>
  <c r="F322" i="4"/>
  <c r="E323" i="4"/>
  <c r="F323" i="4"/>
  <c r="G323" i="4" s="1"/>
  <c r="AC323" i="4" s="1"/>
  <c r="E325" i="4"/>
  <c r="F325" i="4"/>
  <c r="E326" i="4"/>
  <c r="F326" i="4" s="1"/>
  <c r="Z326" i="4" s="1"/>
  <c r="E327" i="4"/>
  <c r="F327" i="4"/>
  <c r="E329" i="4"/>
  <c r="F329" i="4" s="1"/>
  <c r="G329" i="4" s="1"/>
  <c r="E330" i="4"/>
  <c r="F330" i="4" s="1"/>
  <c r="E333" i="4"/>
  <c r="E334" i="4"/>
  <c r="F334" i="4" s="1"/>
  <c r="E336" i="4"/>
  <c r="F336" i="4" s="1"/>
  <c r="G336" i="4" s="1"/>
  <c r="E338" i="4"/>
  <c r="F338" i="4" s="1"/>
  <c r="E339" i="4"/>
  <c r="F339" i="4" s="1"/>
  <c r="Z339" i="4" s="1"/>
  <c r="E340" i="4"/>
  <c r="F340" i="4" s="1"/>
  <c r="E343" i="4"/>
  <c r="F343" i="4" s="1"/>
  <c r="G343" i="4" s="1"/>
  <c r="E344" i="4"/>
  <c r="E345" i="4"/>
  <c r="F345" i="4"/>
  <c r="E346" i="4"/>
  <c r="F346" i="4" s="1"/>
  <c r="E347" i="4"/>
  <c r="F347" i="4" s="1"/>
  <c r="G347" i="4"/>
  <c r="E348" i="4"/>
  <c r="F348" i="4" s="1"/>
  <c r="E349" i="4"/>
  <c r="F349" i="4" s="1"/>
  <c r="Z349" i="4" s="1"/>
  <c r="E350" i="4"/>
  <c r="F350" i="4" s="1"/>
  <c r="E351" i="4"/>
  <c r="F351" i="4" s="1"/>
  <c r="Z351" i="4" s="1"/>
  <c r="E352" i="4"/>
  <c r="F352" i="4" s="1"/>
  <c r="E353" i="4"/>
  <c r="F353" i="4"/>
  <c r="E354" i="4"/>
  <c r="F354" i="4"/>
  <c r="E355" i="4"/>
  <c r="F355" i="4" s="1"/>
  <c r="Z355" i="4" s="1"/>
  <c r="E356" i="4"/>
  <c r="E359" i="4"/>
  <c r="F359" i="4" s="1"/>
  <c r="Z359" i="4" s="1"/>
  <c r="E360" i="4"/>
  <c r="F360" i="4" s="1"/>
  <c r="E361" i="4"/>
  <c r="F361" i="4" s="1"/>
  <c r="E365" i="4"/>
  <c r="F365" i="4"/>
  <c r="Z365" i="4" s="1"/>
  <c r="E369" i="4"/>
  <c r="F369" i="4" s="1"/>
  <c r="Z369" i="4" s="1"/>
  <c r="E370" i="4"/>
  <c r="F370" i="4" s="1"/>
  <c r="Z370" i="4" s="1"/>
  <c r="E371" i="4"/>
  <c r="E372" i="4"/>
  <c r="F372" i="4" s="1"/>
  <c r="E375" i="4"/>
  <c r="F375" i="4" s="1"/>
  <c r="E376" i="4"/>
  <c r="F376" i="4" s="1"/>
  <c r="Z376" i="4" s="1"/>
  <c r="E120" i="4"/>
  <c r="F120" i="4" s="1"/>
  <c r="E341" i="4"/>
  <c r="F341" i="4" s="1"/>
  <c r="E357" i="4"/>
  <c r="E364" i="4"/>
  <c r="F364" i="4" s="1"/>
  <c r="Z364" i="4" s="1"/>
  <c r="E374" i="4"/>
  <c r="F374" i="4"/>
  <c r="Z374" i="4" s="1"/>
  <c r="E366" i="4"/>
  <c r="F366" i="4" s="1"/>
  <c r="Z366" i="4"/>
  <c r="E368" i="4"/>
  <c r="F368" i="4" s="1"/>
  <c r="Z368" i="4" s="1"/>
  <c r="D9" i="4"/>
  <c r="C9" i="4"/>
  <c r="Q21" i="4"/>
  <c r="Q22" i="4"/>
  <c r="Q23" i="4"/>
  <c r="Q24" i="4"/>
  <c r="Q25" i="4"/>
  <c r="Q26" i="4"/>
  <c r="Q27" i="4"/>
  <c r="Q28" i="4"/>
  <c r="Q29" i="4"/>
  <c r="Q32" i="4"/>
  <c r="Q34" i="4"/>
  <c r="Q36" i="4"/>
  <c r="Q37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9" i="4"/>
  <c r="Q62" i="4"/>
  <c r="Q63" i="4"/>
  <c r="Q64" i="4"/>
  <c r="Q65" i="4"/>
  <c r="Q66" i="4"/>
  <c r="Q69" i="4"/>
  <c r="Q72" i="4"/>
  <c r="Q73" i="4"/>
  <c r="Q74" i="4"/>
  <c r="Q75" i="4"/>
  <c r="Q76" i="4"/>
  <c r="Q77" i="4"/>
  <c r="Q79" i="4"/>
  <c r="Q80" i="4"/>
  <c r="Q81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2" i="4"/>
  <c r="I125" i="4"/>
  <c r="Q125" i="4"/>
  <c r="Q126" i="4"/>
  <c r="Q127" i="4"/>
  <c r="Q128" i="4"/>
  <c r="Q129" i="4"/>
  <c r="T129" i="4"/>
  <c r="Q130" i="4"/>
  <c r="Q132" i="4"/>
  <c r="Q133" i="4"/>
  <c r="Q134" i="4"/>
  <c r="Q135" i="4"/>
  <c r="Q136" i="4"/>
  <c r="Q137" i="4"/>
  <c r="Q141" i="4"/>
  <c r="Q142" i="4"/>
  <c r="Q143" i="4"/>
  <c r="Q144" i="4"/>
  <c r="T144" i="4"/>
  <c r="Q145" i="4"/>
  <c r="Q148" i="4"/>
  <c r="Q150" i="4"/>
  <c r="Q151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I165" i="4"/>
  <c r="Q165" i="4"/>
  <c r="Q166" i="4"/>
  <c r="Q167" i="4"/>
  <c r="Q168" i="4"/>
  <c r="Q171" i="4"/>
  <c r="Q172" i="4"/>
  <c r="Q173" i="4"/>
  <c r="Q174" i="4"/>
  <c r="Q175" i="4"/>
  <c r="Q176" i="4"/>
  <c r="Q183" i="4"/>
  <c r="Q184" i="4"/>
  <c r="Q185" i="4"/>
  <c r="Q187" i="4"/>
  <c r="Q189" i="4"/>
  <c r="Q190" i="4"/>
  <c r="Q195" i="4"/>
  <c r="Q196" i="4"/>
  <c r="I197" i="4"/>
  <c r="Q197" i="4"/>
  <c r="Q200" i="4"/>
  <c r="J203" i="4"/>
  <c r="Q203" i="4"/>
  <c r="Q207" i="4"/>
  <c r="Q209" i="4"/>
  <c r="Q210" i="4"/>
  <c r="Q211" i="4"/>
  <c r="Q212" i="4"/>
  <c r="Q213" i="4"/>
  <c r="Q214" i="4"/>
  <c r="Q215" i="4"/>
  <c r="Q216" i="4"/>
  <c r="Q218" i="4"/>
  <c r="Q219" i="4"/>
  <c r="Q222" i="4"/>
  <c r="Q223" i="4"/>
  <c r="Q224" i="4"/>
  <c r="Q225" i="4"/>
  <c r="Q226" i="4"/>
  <c r="Q227" i="4"/>
  <c r="Q235" i="4"/>
  <c r="Q236" i="4"/>
  <c r="Q246" i="4"/>
  <c r="Q248" i="4"/>
  <c r="Q255" i="4"/>
  <c r="Q257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I290" i="4"/>
  <c r="Q290" i="4"/>
  <c r="Q291" i="4"/>
  <c r="Q292" i="4"/>
  <c r="Q293" i="4"/>
  <c r="Q294" i="4"/>
  <c r="Q295" i="4"/>
  <c r="Q296" i="4"/>
  <c r="Q297" i="4"/>
  <c r="Q302" i="4"/>
  <c r="Q304" i="4"/>
  <c r="Q305" i="4"/>
  <c r="Q306" i="4"/>
  <c r="Q308" i="4"/>
  <c r="Q309" i="4"/>
  <c r="Q312" i="4"/>
  <c r="Q313" i="4"/>
  <c r="Q314" i="4"/>
  <c r="Q316" i="4"/>
  <c r="Q317" i="4"/>
  <c r="Q318" i="4"/>
  <c r="Q320" i="4"/>
  <c r="Q321" i="4"/>
  <c r="Q322" i="4"/>
  <c r="Q323" i="4"/>
  <c r="Q325" i="4"/>
  <c r="Q326" i="4"/>
  <c r="Q327" i="4"/>
  <c r="Q329" i="4"/>
  <c r="Q330" i="4"/>
  <c r="Q333" i="4"/>
  <c r="Q334" i="4"/>
  <c r="Q336" i="4"/>
  <c r="Q338" i="4"/>
  <c r="Q339" i="4"/>
  <c r="Q340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9" i="4"/>
  <c r="Q360" i="4"/>
  <c r="Q361" i="4"/>
  <c r="Q365" i="4"/>
  <c r="Q369" i="4"/>
  <c r="Q370" i="4"/>
  <c r="Q371" i="4"/>
  <c r="Q372" i="4"/>
  <c r="Q375" i="4"/>
  <c r="Q376" i="4"/>
  <c r="G310" i="5"/>
  <c r="C310" i="5"/>
  <c r="E310" i="5"/>
  <c r="G309" i="5"/>
  <c r="C309" i="5"/>
  <c r="E309" i="5"/>
  <c r="G57" i="5"/>
  <c r="C57" i="5"/>
  <c r="E57" i="5"/>
  <c r="G308" i="5"/>
  <c r="C308" i="5"/>
  <c r="E308" i="5"/>
  <c r="G307" i="5"/>
  <c r="C307" i="5"/>
  <c r="G306" i="5"/>
  <c r="C306" i="5"/>
  <c r="E306" i="5"/>
  <c r="G305" i="5"/>
  <c r="C305" i="5"/>
  <c r="E305" i="5"/>
  <c r="G304" i="5"/>
  <c r="C304" i="5"/>
  <c r="E304" i="5"/>
  <c r="G56" i="5"/>
  <c r="C56" i="5"/>
  <c r="G303" i="5"/>
  <c r="C303" i="5"/>
  <c r="E303" i="5"/>
  <c r="G302" i="5"/>
  <c r="C302" i="5"/>
  <c r="E302" i="5"/>
  <c r="G55" i="5"/>
  <c r="C55" i="5"/>
  <c r="E55" i="5"/>
  <c r="G301" i="5"/>
  <c r="C301" i="5"/>
  <c r="E301" i="5"/>
  <c r="G300" i="5"/>
  <c r="C300" i="5"/>
  <c r="E300" i="5"/>
  <c r="G299" i="5"/>
  <c r="C299" i="5"/>
  <c r="E299" i="5"/>
  <c r="G54" i="5"/>
  <c r="C54" i="5"/>
  <c r="G298" i="5"/>
  <c r="C298" i="5"/>
  <c r="G297" i="5"/>
  <c r="C297" i="5"/>
  <c r="E297" i="5"/>
  <c r="G296" i="5"/>
  <c r="C296" i="5"/>
  <c r="E296" i="5"/>
  <c r="G295" i="5"/>
  <c r="C295" i="5"/>
  <c r="E295" i="5"/>
  <c r="G294" i="5"/>
  <c r="C294" i="5"/>
  <c r="E294" i="5"/>
  <c r="G293" i="5"/>
  <c r="C293" i="5"/>
  <c r="E293" i="5"/>
  <c r="G292" i="5"/>
  <c r="C292" i="5"/>
  <c r="E292" i="5"/>
  <c r="G291" i="5"/>
  <c r="C291" i="5"/>
  <c r="E291" i="5"/>
  <c r="G290" i="5"/>
  <c r="C290" i="5"/>
  <c r="E290" i="5"/>
  <c r="G289" i="5"/>
  <c r="C289" i="5"/>
  <c r="E289" i="5"/>
  <c r="G288" i="5"/>
  <c r="C288" i="5"/>
  <c r="E288" i="5"/>
  <c r="G287" i="5"/>
  <c r="C287" i="5"/>
  <c r="E287" i="5"/>
  <c r="G286" i="5"/>
  <c r="C286" i="5"/>
  <c r="G285" i="5"/>
  <c r="C285" i="5"/>
  <c r="E285" i="5"/>
  <c r="G53" i="5"/>
  <c r="C53" i="5"/>
  <c r="E53" i="5"/>
  <c r="G284" i="5"/>
  <c r="C284" i="5"/>
  <c r="E284" i="5"/>
  <c r="G283" i="5"/>
  <c r="C283" i="5"/>
  <c r="E283" i="5"/>
  <c r="G282" i="5"/>
  <c r="C282" i="5"/>
  <c r="E282" i="5"/>
  <c r="G281" i="5"/>
  <c r="C281" i="5"/>
  <c r="E281" i="5"/>
  <c r="G280" i="5"/>
  <c r="C280" i="5"/>
  <c r="E280" i="5"/>
  <c r="G279" i="5"/>
  <c r="C279" i="5"/>
  <c r="E279" i="5"/>
  <c r="G278" i="5"/>
  <c r="C278" i="5"/>
  <c r="G277" i="5"/>
  <c r="C277" i="5"/>
  <c r="E277" i="5"/>
  <c r="G276" i="5"/>
  <c r="C276" i="5"/>
  <c r="E276" i="5"/>
  <c r="G275" i="5"/>
  <c r="C275" i="5"/>
  <c r="E275" i="5"/>
  <c r="G274" i="5"/>
  <c r="C274" i="5"/>
  <c r="E274" i="5"/>
  <c r="G273" i="5"/>
  <c r="C273" i="5"/>
  <c r="E273" i="5"/>
  <c r="G272" i="5"/>
  <c r="C272" i="5"/>
  <c r="E272" i="5"/>
  <c r="G271" i="5"/>
  <c r="C271" i="5"/>
  <c r="E271" i="5"/>
  <c r="G270" i="5"/>
  <c r="C270" i="5"/>
  <c r="E270" i="5"/>
  <c r="G269" i="5"/>
  <c r="C269" i="5"/>
  <c r="E269" i="5"/>
  <c r="G268" i="5"/>
  <c r="C268" i="5"/>
  <c r="E268" i="5"/>
  <c r="G52" i="5"/>
  <c r="C52" i="5"/>
  <c r="E52" i="5"/>
  <c r="G267" i="5"/>
  <c r="C267" i="5"/>
  <c r="G266" i="5"/>
  <c r="C266" i="5"/>
  <c r="G265" i="5"/>
  <c r="C265" i="5"/>
  <c r="G264" i="5"/>
  <c r="C264" i="5"/>
  <c r="G263" i="5"/>
  <c r="C263" i="5"/>
  <c r="G262" i="5"/>
  <c r="C262" i="5"/>
  <c r="G51" i="5"/>
  <c r="C51" i="5"/>
  <c r="G261" i="5"/>
  <c r="C261" i="5"/>
  <c r="E261" i="5"/>
  <c r="G260" i="5"/>
  <c r="C260" i="5"/>
  <c r="G259" i="5"/>
  <c r="C259" i="5"/>
  <c r="G258" i="5"/>
  <c r="C258" i="5"/>
  <c r="G257" i="5"/>
  <c r="C257" i="5"/>
  <c r="G256" i="5"/>
  <c r="C256" i="5"/>
  <c r="G255" i="5"/>
  <c r="C255" i="5"/>
  <c r="G254" i="5"/>
  <c r="C254" i="5"/>
  <c r="G253" i="5"/>
  <c r="C253" i="5"/>
  <c r="G252" i="5"/>
  <c r="C252" i="5"/>
  <c r="G251" i="5"/>
  <c r="C251" i="5"/>
  <c r="G250" i="5"/>
  <c r="C250" i="5"/>
  <c r="G249" i="5"/>
  <c r="C249" i="5"/>
  <c r="G248" i="5"/>
  <c r="C248" i="5"/>
  <c r="E248" i="5"/>
  <c r="G247" i="5"/>
  <c r="C247" i="5"/>
  <c r="G246" i="5"/>
  <c r="C246" i="5"/>
  <c r="G245" i="5"/>
  <c r="C245" i="5"/>
  <c r="G244" i="5"/>
  <c r="C244" i="5"/>
  <c r="E244" i="5"/>
  <c r="G243" i="5"/>
  <c r="C243" i="5"/>
  <c r="G242" i="5"/>
  <c r="C242" i="5"/>
  <c r="G241" i="5"/>
  <c r="C241" i="5"/>
  <c r="G240" i="5"/>
  <c r="C240" i="5"/>
  <c r="G239" i="5"/>
  <c r="C239" i="5"/>
  <c r="E239" i="5"/>
  <c r="G238" i="5"/>
  <c r="C238" i="5"/>
  <c r="G237" i="5"/>
  <c r="C237" i="5"/>
  <c r="G236" i="5"/>
  <c r="C236" i="5"/>
  <c r="G235" i="5"/>
  <c r="C235" i="5"/>
  <c r="G234" i="5"/>
  <c r="C234" i="5"/>
  <c r="E234" i="5"/>
  <c r="G233" i="5"/>
  <c r="C233" i="5"/>
  <c r="G232" i="5"/>
  <c r="C232" i="5"/>
  <c r="G231" i="5"/>
  <c r="C231" i="5"/>
  <c r="E231" i="5"/>
  <c r="G230" i="5"/>
  <c r="C230" i="5"/>
  <c r="G229" i="5"/>
  <c r="C229" i="5"/>
  <c r="G228" i="5"/>
  <c r="C228" i="5"/>
  <c r="G227" i="5"/>
  <c r="C227" i="5"/>
  <c r="G226" i="5"/>
  <c r="C226" i="5"/>
  <c r="G225" i="5"/>
  <c r="C225" i="5"/>
  <c r="G224" i="5"/>
  <c r="C224" i="5"/>
  <c r="G223" i="5"/>
  <c r="C223" i="5"/>
  <c r="G222" i="5"/>
  <c r="C222" i="5"/>
  <c r="G221" i="5"/>
  <c r="C221" i="5"/>
  <c r="G220" i="5"/>
  <c r="C220" i="5"/>
  <c r="G219" i="5"/>
  <c r="C219" i="5"/>
  <c r="G218" i="5"/>
  <c r="C218" i="5"/>
  <c r="G217" i="5"/>
  <c r="C217" i="5"/>
  <c r="G50" i="5"/>
  <c r="C50" i="5"/>
  <c r="G216" i="5"/>
  <c r="C216" i="5"/>
  <c r="G215" i="5"/>
  <c r="C215" i="5"/>
  <c r="G49" i="5"/>
  <c r="C49" i="5"/>
  <c r="G48" i="5"/>
  <c r="C48" i="5"/>
  <c r="E48" i="5"/>
  <c r="G47" i="5"/>
  <c r="C47" i="5"/>
  <c r="G46" i="5"/>
  <c r="C46" i="5"/>
  <c r="G214" i="5"/>
  <c r="C214" i="5"/>
  <c r="G213" i="5"/>
  <c r="C213" i="5"/>
  <c r="G45" i="5"/>
  <c r="C45" i="5"/>
  <c r="E45" i="5"/>
  <c r="G44" i="5"/>
  <c r="C44" i="5"/>
  <c r="E44" i="5"/>
  <c r="G43" i="5"/>
  <c r="C43" i="5"/>
  <c r="G212" i="5"/>
  <c r="C212" i="5"/>
  <c r="G211" i="5"/>
  <c r="C211" i="5"/>
  <c r="G42" i="5"/>
  <c r="C42" i="5"/>
  <c r="G41" i="5"/>
  <c r="C41" i="5"/>
  <c r="G40" i="5"/>
  <c r="C40" i="5"/>
  <c r="G210" i="5"/>
  <c r="C210" i="5"/>
  <c r="G209" i="5"/>
  <c r="C209" i="5"/>
  <c r="E209" i="5"/>
  <c r="G208" i="5"/>
  <c r="C208" i="5"/>
  <c r="G207" i="5"/>
  <c r="C207" i="5"/>
  <c r="E207" i="5"/>
  <c r="G206" i="5"/>
  <c r="C206" i="5"/>
  <c r="G205" i="5"/>
  <c r="C205" i="5"/>
  <c r="G204" i="5"/>
  <c r="C204" i="5"/>
  <c r="G203" i="5"/>
  <c r="C203" i="5"/>
  <c r="E203" i="5"/>
  <c r="G202" i="5"/>
  <c r="C202" i="5"/>
  <c r="E202" i="5"/>
  <c r="G201" i="5"/>
  <c r="C201" i="5"/>
  <c r="G200" i="5"/>
  <c r="C200" i="5"/>
  <c r="E200" i="5"/>
  <c r="G199" i="5"/>
  <c r="C199" i="5"/>
  <c r="G198" i="5"/>
  <c r="C198" i="5"/>
  <c r="G197" i="5"/>
  <c r="C197" i="5"/>
  <c r="G196" i="5"/>
  <c r="C196" i="5"/>
  <c r="G195" i="5"/>
  <c r="C195" i="5"/>
  <c r="E195" i="5"/>
  <c r="G39" i="5"/>
  <c r="C39" i="5"/>
  <c r="G194" i="5"/>
  <c r="C194" i="5"/>
  <c r="G38" i="5"/>
  <c r="C38" i="5"/>
  <c r="G37" i="5"/>
  <c r="C37" i="5"/>
  <c r="G193" i="5"/>
  <c r="C193" i="5"/>
  <c r="E193" i="5"/>
  <c r="G36" i="5"/>
  <c r="C36" i="5"/>
  <c r="G192" i="5"/>
  <c r="C192" i="5"/>
  <c r="E192" i="5"/>
  <c r="G35" i="5"/>
  <c r="C35" i="5"/>
  <c r="G34" i="5"/>
  <c r="C34" i="5"/>
  <c r="G191" i="5"/>
  <c r="C191" i="5"/>
  <c r="E191" i="5"/>
  <c r="G190" i="5"/>
  <c r="C190" i="5"/>
  <c r="G189" i="5"/>
  <c r="C189" i="5"/>
  <c r="G33" i="5"/>
  <c r="C33" i="5"/>
  <c r="E33" i="5"/>
  <c r="G32" i="5"/>
  <c r="C32" i="5"/>
  <c r="G31" i="5"/>
  <c r="C31" i="5"/>
  <c r="E31" i="5"/>
  <c r="G188" i="5"/>
  <c r="C188" i="5"/>
  <c r="G187" i="5"/>
  <c r="C187" i="5"/>
  <c r="G30" i="5"/>
  <c r="C30" i="5"/>
  <c r="G186" i="5"/>
  <c r="C186" i="5"/>
  <c r="E186" i="5"/>
  <c r="G185" i="5"/>
  <c r="C185" i="5"/>
  <c r="E185" i="5"/>
  <c r="G184" i="5"/>
  <c r="C184" i="5"/>
  <c r="E184" i="5"/>
  <c r="G183" i="5"/>
  <c r="C183" i="5"/>
  <c r="E183" i="5"/>
  <c r="G29" i="5"/>
  <c r="C29" i="5"/>
  <c r="G28" i="5"/>
  <c r="C28" i="5"/>
  <c r="G27" i="5"/>
  <c r="C27" i="5"/>
  <c r="G26" i="5"/>
  <c r="C26" i="5"/>
  <c r="E26" i="5"/>
  <c r="G25" i="5"/>
  <c r="C25" i="5"/>
  <c r="E25" i="5"/>
  <c r="G24" i="5"/>
  <c r="C24" i="5"/>
  <c r="G182" i="5"/>
  <c r="C182" i="5"/>
  <c r="G181" i="5"/>
  <c r="C181" i="5"/>
  <c r="G180" i="5"/>
  <c r="C180" i="5"/>
  <c r="E180" i="5"/>
  <c r="G179" i="5"/>
  <c r="C179" i="5"/>
  <c r="G178" i="5"/>
  <c r="C178" i="5"/>
  <c r="E178" i="5"/>
  <c r="G177" i="5"/>
  <c r="C177" i="5"/>
  <c r="G23" i="5"/>
  <c r="C23" i="5"/>
  <c r="G22" i="5"/>
  <c r="C22" i="5"/>
  <c r="E22" i="5"/>
  <c r="G176" i="5"/>
  <c r="C176" i="5"/>
  <c r="G175" i="5"/>
  <c r="C175" i="5"/>
  <c r="G174" i="5"/>
  <c r="C174" i="5"/>
  <c r="G173" i="5"/>
  <c r="C173" i="5"/>
  <c r="E173" i="5"/>
  <c r="G172" i="5"/>
  <c r="C172" i="5"/>
  <c r="E172" i="5"/>
  <c r="G171" i="5"/>
  <c r="C171" i="5"/>
  <c r="E171" i="5"/>
  <c r="G170" i="5"/>
  <c r="C170" i="5"/>
  <c r="G169" i="5"/>
  <c r="C169" i="5"/>
  <c r="E169" i="5"/>
  <c r="G168" i="5"/>
  <c r="C168" i="5"/>
  <c r="E168" i="5"/>
  <c r="G167" i="5"/>
  <c r="C167" i="5"/>
  <c r="E167" i="5"/>
  <c r="G166" i="5"/>
  <c r="C166" i="5"/>
  <c r="E166" i="5"/>
  <c r="G165" i="5"/>
  <c r="C165" i="5"/>
  <c r="G164" i="5"/>
  <c r="C164" i="5"/>
  <c r="E164" i="5"/>
  <c r="G163" i="5"/>
  <c r="C163" i="5"/>
  <c r="E163" i="5"/>
  <c r="G162" i="5"/>
  <c r="C162" i="5"/>
  <c r="E162" i="5"/>
  <c r="G161" i="5"/>
  <c r="C161" i="5"/>
  <c r="E161" i="5"/>
  <c r="G21" i="5"/>
  <c r="C21" i="5"/>
  <c r="E21" i="5"/>
  <c r="G160" i="5"/>
  <c r="C160" i="5"/>
  <c r="E160" i="5"/>
  <c r="G159" i="5"/>
  <c r="C159" i="5"/>
  <c r="E159" i="5"/>
  <c r="G158" i="5"/>
  <c r="C158" i="5"/>
  <c r="E158" i="5"/>
  <c r="G20" i="5"/>
  <c r="C20" i="5"/>
  <c r="E20" i="5"/>
  <c r="G157" i="5"/>
  <c r="C157" i="5"/>
  <c r="E157" i="5"/>
  <c r="G156" i="5"/>
  <c r="C156" i="5"/>
  <c r="E156" i="5"/>
  <c r="G155" i="5"/>
  <c r="C155" i="5"/>
  <c r="E155" i="5"/>
  <c r="G154" i="5"/>
  <c r="C154" i="5"/>
  <c r="E154" i="5"/>
  <c r="G153" i="5"/>
  <c r="C153" i="5"/>
  <c r="E153" i="5"/>
  <c r="G19" i="5"/>
  <c r="C19" i="5"/>
  <c r="G18" i="5"/>
  <c r="C18" i="5"/>
  <c r="G17" i="5"/>
  <c r="C17" i="5"/>
  <c r="E17" i="5"/>
  <c r="G16" i="5"/>
  <c r="C16" i="5"/>
  <c r="G152" i="5"/>
  <c r="C152" i="5"/>
  <c r="E152" i="5"/>
  <c r="G151" i="5"/>
  <c r="C151" i="5"/>
  <c r="E151" i="5"/>
  <c r="G150" i="5"/>
  <c r="C150" i="5"/>
  <c r="E150" i="5"/>
  <c r="G149" i="5"/>
  <c r="C149" i="5"/>
  <c r="E149" i="5"/>
  <c r="G148" i="5"/>
  <c r="C148" i="5"/>
  <c r="E148" i="5"/>
  <c r="G147" i="5"/>
  <c r="C147" i="5"/>
  <c r="E147" i="5"/>
  <c r="G146" i="5"/>
  <c r="C146" i="5"/>
  <c r="E146" i="5"/>
  <c r="G145" i="5"/>
  <c r="C145" i="5"/>
  <c r="E145" i="5"/>
  <c r="G144" i="5"/>
  <c r="C144" i="5"/>
  <c r="E144" i="5"/>
  <c r="G143" i="5"/>
  <c r="C143" i="5"/>
  <c r="E143" i="5"/>
  <c r="G142" i="5"/>
  <c r="C142" i="5"/>
  <c r="E142" i="5"/>
  <c r="G141" i="5"/>
  <c r="C141" i="5"/>
  <c r="E141" i="5"/>
  <c r="G15" i="5"/>
  <c r="C15" i="5"/>
  <c r="E15" i="5"/>
  <c r="G140" i="5"/>
  <c r="C140" i="5"/>
  <c r="E140" i="5"/>
  <c r="G14" i="5"/>
  <c r="C14" i="5"/>
  <c r="E14" i="5"/>
  <c r="G139" i="5"/>
  <c r="C139" i="5"/>
  <c r="E139" i="5"/>
  <c r="G138" i="5"/>
  <c r="C138" i="5"/>
  <c r="E138" i="5"/>
  <c r="G137" i="5"/>
  <c r="C137" i="5"/>
  <c r="E137" i="5"/>
  <c r="G136" i="5"/>
  <c r="C136" i="5"/>
  <c r="E136" i="5"/>
  <c r="G135" i="5"/>
  <c r="C135" i="5"/>
  <c r="G134" i="5"/>
  <c r="C134" i="5"/>
  <c r="E134" i="5"/>
  <c r="G133" i="5"/>
  <c r="C133" i="5"/>
  <c r="E133" i="5"/>
  <c r="G132" i="5"/>
  <c r="C132" i="5"/>
  <c r="E132" i="5"/>
  <c r="G131" i="5"/>
  <c r="C131" i="5"/>
  <c r="E131" i="5"/>
  <c r="G130" i="5"/>
  <c r="C130" i="5"/>
  <c r="E130" i="5"/>
  <c r="G129" i="5"/>
  <c r="C129" i="5"/>
  <c r="E129" i="5"/>
  <c r="G128" i="5"/>
  <c r="C128" i="5"/>
  <c r="E128" i="5"/>
  <c r="G127" i="5"/>
  <c r="C127" i="5"/>
  <c r="E127" i="5"/>
  <c r="G126" i="5"/>
  <c r="C126" i="5"/>
  <c r="E126" i="5"/>
  <c r="G125" i="5"/>
  <c r="C125" i="5"/>
  <c r="E125" i="5"/>
  <c r="G124" i="5"/>
  <c r="C124" i="5"/>
  <c r="G123" i="5"/>
  <c r="C123" i="5"/>
  <c r="E123" i="5"/>
  <c r="G122" i="5"/>
  <c r="C122" i="5"/>
  <c r="E122" i="5"/>
  <c r="G121" i="5"/>
  <c r="C121" i="5"/>
  <c r="E121" i="5"/>
  <c r="G120" i="5"/>
  <c r="C120" i="5"/>
  <c r="E120" i="5"/>
  <c r="G119" i="5"/>
  <c r="C119" i="5"/>
  <c r="G118" i="5"/>
  <c r="C118" i="5"/>
  <c r="E118" i="5"/>
  <c r="G117" i="5"/>
  <c r="C117" i="5"/>
  <c r="E117" i="5"/>
  <c r="G116" i="5"/>
  <c r="C116" i="5"/>
  <c r="E116" i="5"/>
  <c r="G115" i="5"/>
  <c r="C115" i="5"/>
  <c r="E115" i="5"/>
  <c r="G114" i="5"/>
  <c r="C114" i="5"/>
  <c r="E114" i="5"/>
  <c r="G113" i="5"/>
  <c r="C113" i="5"/>
  <c r="E113" i="5"/>
  <c r="G112" i="5"/>
  <c r="C112" i="5"/>
  <c r="E112" i="5"/>
  <c r="G111" i="5"/>
  <c r="C111" i="5"/>
  <c r="E111" i="5"/>
  <c r="G110" i="5"/>
  <c r="C110" i="5"/>
  <c r="E110" i="5"/>
  <c r="G109" i="5"/>
  <c r="C109" i="5"/>
  <c r="E109" i="5"/>
  <c r="G108" i="5"/>
  <c r="C108" i="5"/>
  <c r="E108" i="5"/>
  <c r="G107" i="5"/>
  <c r="C107" i="5"/>
  <c r="E107" i="5"/>
  <c r="G106" i="5"/>
  <c r="C106" i="5"/>
  <c r="G105" i="5"/>
  <c r="C105" i="5"/>
  <c r="E105" i="5"/>
  <c r="G104" i="5"/>
  <c r="C104" i="5"/>
  <c r="E104" i="5"/>
  <c r="G103" i="5"/>
  <c r="C103" i="5"/>
  <c r="E103" i="5"/>
  <c r="G13" i="5"/>
  <c r="C13" i="5"/>
  <c r="E13" i="5"/>
  <c r="G102" i="5"/>
  <c r="C102" i="5"/>
  <c r="E102" i="5"/>
  <c r="G101" i="5"/>
  <c r="C101" i="5"/>
  <c r="E101" i="5"/>
  <c r="G100" i="5"/>
  <c r="C100" i="5"/>
  <c r="E100" i="5"/>
  <c r="G12" i="5"/>
  <c r="C12" i="5"/>
  <c r="E12" i="5"/>
  <c r="G99" i="5"/>
  <c r="C99" i="5"/>
  <c r="E99" i="5"/>
  <c r="G98" i="5"/>
  <c r="C98" i="5"/>
  <c r="G97" i="5"/>
  <c r="C97" i="5"/>
  <c r="E97" i="5"/>
  <c r="G96" i="5"/>
  <c r="C96" i="5"/>
  <c r="E96" i="5"/>
  <c r="G95" i="5"/>
  <c r="C95" i="5"/>
  <c r="E95" i="5"/>
  <c r="G94" i="5"/>
  <c r="C94" i="5"/>
  <c r="E94" i="5"/>
  <c r="G93" i="5"/>
  <c r="C93" i="5"/>
  <c r="E93" i="5"/>
  <c r="G92" i="5"/>
  <c r="C92" i="5"/>
  <c r="E92" i="5"/>
  <c r="G91" i="5"/>
  <c r="C91" i="5"/>
  <c r="E91" i="5"/>
  <c r="G90" i="5"/>
  <c r="C90" i="5"/>
  <c r="E90" i="5"/>
  <c r="G89" i="5"/>
  <c r="C89" i="5"/>
  <c r="E89" i="5"/>
  <c r="G88" i="5"/>
  <c r="C88" i="5"/>
  <c r="E88" i="5"/>
  <c r="G11" i="5"/>
  <c r="C11" i="5"/>
  <c r="E11" i="5"/>
  <c r="G87" i="5"/>
  <c r="C87" i="5"/>
  <c r="E87" i="5"/>
  <c r="G86" i="5"/>
  <c r="C86" i="5"/>
  <c r="E86" i="5"/>
  <c r="G85" i="5"/>
  <c r="C85" i="5"/>
  <c r="E85" i="5"/>
  <c r="G84" i="5"/>
  <c r="C84" i="5"/>
  <c r="E84" i="5"/>
  <c r="G83" i="5"/>
  <c r="C83" i="5"/>
  <c r="E83" i="5"/>
  <c r="G82" i="5"/>
  <c r="C82" i="5"/>
  <c r="E82" i="5"/>
  <c r="G81" i="5"/>
  <c r="C81" i="5"/>
  <c r="E81" i="5"/>
  <c r="G80" i="5"/>
  <c r="C80" i="5"/>
  <c r="E80" i="5"/>
  <c r="G79" i="5"/>
  <c r="C79" i="5"/>
  <c r="E79" i="5"/>
  <c r="G78" i="5"/>
  <c r="C78" i="5"/>
  <c r="E78" i="5"/>
  <c r="G77" i="5"/>
  <c r="C77" i="5"/>
  <c r="E77" i="5"/>
  <c r="G76" i="5"/>
  <c r="C76" i="5"/>
  <c r="E76" i="5"/>
  <c r="G75" i="5"/>
  <c r="C75" i="5"/>
  <c r="E75" i="5"/>
  <c r="G74" i="5"/>
  <c r="C74" i="5"/>
  <c r="E74" i="5"/>
  <c r="G73" i="5"/>
  <c r="C73" i="5"/>
  <c r="E73" i="5"/>
  <c r="G72" i="5"/>
  <c r="C72" i="5"/>
  <c r="E72" i="5"/>
  <c r="G71" i="5"/>
  <c r="C71" i="5"/>
  <c r="E71" i="5"/>
  <c r="G70" i="5"/>
  <c r="C70" i="5"/>
  <c r="G69" i="5"/>
  <c r="C69" i="5"/>
  <c r="E69" i="5"/>
  <c r="G68" i="5"/>
  <c r="C68" i="5"/>
  <c r="E68" i="5"/>
  <c r="G67" i="5"/>
  <c r="C67" i="5"/>
  <c r="E67" i="5"/>
  <c r="G66" i="5"/>
  <c r="C66" i="5"/>
  <c r="E66" i="5"/>
  <c r="G65" i="5"/>
  <c r="C65" i="5"/>
  <c r="E65" i="5"/>
  <c r="G64" i="5"/>
  <c r="C64" i="5"/>
  <c r="E64" i="5"/>
  <c r="G63" i="5"/>
  <c r="C63" i="5"/>
  <c r="E63" i="5"/>
  <c r="G62" i="5"/>
  <c r="C62" i="5"/>
  <c r="E62" i="5"/>
  <c r="G61" i="5"/>
  <c r="C61" i="5"/>
  <c r="E61" i="5"/>
  <c r="G60" i="5"/>
  <c r="C60" i="5"/>
  <c r="E60" i="5"/>
  <c r="G59" i="5"/>
  <c r="C59" i="5"/>
  <c r="E59" i="5"/>
  <c r="G58" i="5"/>
  <c r="C58" i="5"/>
  <c r="E58" i="5"/>
  <c r="A207" i="5"/>
  <c r="H207" i="5"/>
  <c r="B207" i="5"/>
  <c r="D207" i="5"/>
  <c r="A208" i="5"/>
  <c r="H208" i="5"/>
  <c r="B208" i="5"/>
  <c r="D208" i="5"/>
  <c r="A209" i="5"/>
  <c r="H209" i="5"/>
  <c r="B209" i="5"/>
  <c r="D209" i="5"/>
  <c r="A210" i="5"/>
  <c r="H210" i="5"/>
  <c r="B210" i="5"/>
  <c r="D210" i="5"/>
  <c r="A40" i="5"/>
  <c r="H40" i="5"/>
  <c r="B40" i="5"/>
  <c r="D40" i="5"/>
  <c r="A41" i="5"/>
  <c r="H41" i="5"/>
  <c r="B41" i="5"/>
  <c r="D41" i="5"/>
  <c r="A42" i="5"/>
  <c r="H42" i="5"/>
  <c r="B42" i="5"/>
  <c r="D42" i="5"/>
  <c r="A211" i="5"/>
  <c r="H211" i="5"/>
  <c r="B211" i="5"/>
  <c r="D211" i="5"/>
  <c r="A212" i="5"/>
  <c r="H212" i="5"/>
  <c r="B212" i="5"/>
  <c r="D212" i="5"/>
  <c r="A43" i="5"/>
  <c r="H43" i="5"/>
  <c r="B43" i="5"/>
  <c r="D43" i="5"/>
  <c r="A44" i="5"/>
  <c r="H44" i="5"/>
  <c r="B44" i="5"/>
  <c r="D44" i="5"/>
  <c r="A45" i="5"/>
  <c r="H45" i="5"/>
  <c r="B45" i="5"/>
  <c r="D45" i="5"/>
  <c r="A213" i="5"/>
  <c r="H213" i="5"/>
  <c r="B213" i="5"/>
  <c r="D213" i="5"/>
  <c r="A214" i="5"/>
  <c r="H214" i="5"/>
  <c r="B214" i="5"/>
  <c r="D214" i="5"/>
  <c r="A46" i="5"/>
  <c r="H46" i="5"/>
  <c r="B46" i="5"/>
  <c r="D46" i="5"/>
  <c r="A47" i="5"/>
  <c r="H47" i="5"/>
  <c r="B47" i="5"/>
  <c r="D47" i="5"/>
  <c r="A48" i="5"/>
  <c r="H48" i="5"/>
  <c r="B48" i="5"/>
  <c r="D48" i="5"/>
  <c r="A49" i="5"/>
  <c r="H49" i="5"/>
  <c r="B49" i="5"/>
  <c r="D49" i="5"/>
  <c r="A215" i="5"/>
  <c r="H215" i="5"/>
  <c r="B215" i="5"/>
  <c r="D215" i="5"/>
  <c r="A216" i="5"/>
  <c r="H216" i="5"/>
  <c r="B216" i="5"/>
  <c r="D216" i="5"/>
  <c r="A50" i="5"/>
  <c r="H50" i="5"/>
  <c r="B50" i="5"/>
  <c r="D50" i="5"/>
  <c r="A217" i="5"/>
  <c r="H217" i="5"/>
  <c r="B217" i="5"/>
  <c r="D217" i="5"/>
  <c r="A218" i="5"/>
  <c r="H218" i="5"/>
  <c r="B218" i="5"/>
  <c r="D218" i="5"/>
  <c r="A219" i="5"/>
  <c r="H219" i="5"/>
  <c r="B219" i="5"/>
  <c r="D219" i="5"/>
  <c r="A220" i="5"/>
  <c r="H220" i="5"/>
  <c r="B220" i="5"/>
  <c r="D220" i="5"/>
  <c r="A221" i="5"/>
  <c r="H221" i="5"/>
  <c r="B221" i="5"/>
  <c r="D221" i="5"/>
  <c r="A222" i="5"/>
  <c r="H222" i="5"/>
  <c r="B222" i="5"/>
  <c r="D222" i="5"/>
  <c r="A223" i="5"/>
  <c r="H223" i="5"/>
  <c r="B223" i="5"/>
  <c r="D223" i="5"/>
  <c r="A224" i="5"/>
  <c r="H224" i="5"/>
  <c r="B224" i="5"/>
  <c r="D224" i="5"/>
  <c r="A225" i="5"/>
  <c r="H225" i="5"/>
  <c r="B225" i="5"/>
  <c r="D225" i="5"/>
  <c r="A226" i="5"/>
  <c r="H226" i="5"/>
  <c r="B226" i="5"/>
  <c r="D226" i="5"/>
  <c r="A227" i="5"/>
  <c r="H227" i="5"/>
  <c r="B227" i="5"/>
  <c r="D227" i="5"/>
  <c r="A228" i="5"/>
  <c r="H228" i="5"/>
  <c r="B228" i="5"/>
  <c r="D228" i="5"/>
  <c r="A229" i="5"/>
  <c r="H229" i="5"/>
  <c r="B229" i="5"/>
  <c r="D229" i="5"/>
  <c r="A230" i="5"/>
  <c r="H230" i="5"/>
  <c r="B230" i="5"/>
  <c r="D230" i="5"/>
  <c r="A231" i="5"/>
  <c r="H231" i="5"/>
  <c r="B231" i="5"/>
  <c r="D231" i="5"/>
  <c r="A232" i="5"/>
  <c r="H232" i="5"/>
  <c r="B232" i="5"/>
  <c r="D232" i="5"/>
  <c r="A233" i="5"/>
  <c r="H233" i="5"/>
  <c r="B233" i="5"/>
  <c r="D233" i="5"/>
  <c r="A234" i="5"/>
  <c r="H234" i="5"/>
  <c r="B234" i="5"/>
  <c r="D234" i="5"/>
  <c r="A235" i="5"/>
  <c r="H235" i="5"/>
  <c r="B235" i="5"/>
  <c r="D235" i="5"/>
  <c r="A236" i="5"/>
  <c r="H236" i="5"/>
  <c r="B236" i="5"/>
  <c r="D236" i="5"/>
  <c r="A237" i="5"/>
  <c r="H237" i="5"/>
  <c r="B237" i="5"/>
  <c r="D237" i="5"/>
  <c r="A238" i="5"/>
  <c r="H238" i="5"/>
  <c r="B238" i="5"/>
  <c r="D238" i="5"/>
  <c r="A239" i="5"/>
  <c r="H239" i="5"/>
  <c r="B239" i="5"/>
  <c r="D239" i="5"/>
  <c r="A240" i="5"/>
  <c r="H240" i="5"/>
  <c r="B240" i="5"/>
  <c r="D240" i="5"/>
  <c r="A241" i="5"/>
  <c r="H241" i="5"/>
  <c r="B241" i="5"/>
  <c r="D241" i="5"/>
  <c r="A242" i="5"/>
  <c r="H242" i="5"/>
  <c r="B242" i="5"/>
  <c r="D242" i="5"/>
  <c r="A243" i="5"/>
  <c r="H243" i="5"/>
  <c r="B243" i="5"/>
  <c r="D243" i="5"/>
  <c r="A244" i="5"/>
  <c r="H244" i="5"/>
  <c r="B244" i="5"/>
  <c r="D244" i="5"/>
  <c r="A245" i="5"/>
  <c r="H245" i="5"/>
  <c r="B245" i="5"/>
  <c r="D245" i="5"/>
  <c r="A246" i="5"/>
  <c r="H246" i="5"/>
  <c r="B246" i="5"/>
  <c r="D246" i="5"/>
  <c r="A247" i="5"/>
  <c r="H247" i="5"/>
  <c r="B247" i="5"/>
  <c r="D247" i="5"/>
  <c r="A248" i="5"/>
  <c r="H248" i="5"/>
  <c r="B248" i="5"/>
  <c r="D248" i="5"/>
  <c r="A249" i="5"/>
  <c r="H249" i="5"/>
  <c r="B249" i="5"/>
  <c r="D249" i="5"/>
  <c r="A250" i="5"/>
  <c r="H250" i="5"/>
  <c r="B250" i="5"/>
  <c r="D250" i="5"/>
  <c r="A251" i="5"/>
  <c r="H251" i="5"/>
  <c r="B251" i="5"/>
  <c r="D251" i="5"/>
  <c r="A252" i="5"/>
  <c r="H252" i="5"/>
  <c r="B252" i="5"/>
  <c r="D252" i="5"/>
  <c r="A253" i="5"/>
  <c r="H253" i="5"/>
  <c r="B253" i="5"/>
  <c r="D253" i="5"/>
  <c r="A254" i="5"/>
  <c r="H254" i="5"/>
  <c r="B254" i="5"/>
  <c r="D254" i="5"/>
  <c r="A255" i="5"/>
  <c r="H255" i="5"/>
  <c r="B255" i="5"/>
  <c r="D255" i="5"/>
  <c r="A256" i="5"/>
  <c r="H256" i="5"/>
  <c r="B256" i="5"/>
  <c r="D256" i="5"/>
  <c r="A257" i="5"/>
  <c r="H257" i="5"/>
  <c r="B257" i="5"/>
  <c r="D257" i="5"/>
  <c r="A258" i="5"/>
  <c r="H258" i="5"/>
  <c r="B258" i="5"/>
  <c r="D258" i="5"/>
  <c r="A259" i="5"/>
  <c r="H259" i="5"/>
  <c r="B259" i="5"/>
  <c r="D259" i="5"/>
  <c r="A260" i="5"/>
  <c r="H260" i="5"/>
  <c r="B260" i="5"/>
  <c r="D260" i="5"/>
  <c r="A261" i="5"/>
  <c r="H261" i="5"/>
  <c r="B261" i="5"/>
  <c r="D261" i="5"/>
  <c r="A51" i="5"/>
  <c r="H51" i="5"/>
  <c r="B51" i="5"/>
  <c r="D51" i="5"/>
  <c r="A262" i="5"/>
  <c r="H262" i="5"/>
  <c r="B262" i="5"/>
  <c r="D262" i="5"/>
  <c r="A263" i="5"/>
  <c r="H263" i="5"/>
  <c r="B263" i="5"/>
  <c r="D263" i="5"/>
  <c r="A264" i="5"/>
  <c r="H264" i="5"/>
  <c r="B264" i="5"/>
  <c r="D264" i="5"/>
  <c r="A265" i="5"/>
  <c r="H265" i="5"/>
  <c r="B265" i="5"/>
  <c r="D265" i="5"/>
  <c r="A266" i="5"/>
  <c r="H266" i="5"/>
  <c r="B266" i="5"/>
  <c r="D266" i="5"/>
  <c r="A267" i="5"/>
  <c r="H267" i="5"/>
  <c r="B267" i="5"/>
  <c r="D267" i="5"/>
  <c r="A52" i="5"/>
  <c r="H52" i="5"/>
  <c r="B52" i="5"/>
  <c r="D52" i="5"/>
  <c r="A268" i="5"/>
  <c r="H268" i="5"/>
  <c r="B268" i="5"/>
  <c r="D268" i="5"/>
  <c r="A269" i="5"/>
  <c r="H269" i="5"/>
  <c r="B269" i="5"/>
  <c r="D269" i="5"/>
  <c r="A270" i="5"/>
  <c r="H270" i="5"/>
  <c r="B270" i="5"/>
  <c r="D270" i="5"/>
  <c r="A271" i="5"/>
  <c r="H271" i="5"/>
  <c r="B271" i="5"/>
  <c r="D271" i="5"/>
  <c r="A272" i="5"/>
  <c r="H272" i="5"/>
  <c r="B272" i="5"/>
  <c r="D272" i="5"/>
  <c r="A273" i="5"/>
  <c r="H273" i="5"/>
  <c r="B273" i="5"/>
  <c r="D273" i="5"/>
  <c r="A274" i="5"/>
  <c r="H274" i="5"/>
  <c r="B274" i="5"/>
  <c r="D274" i="5"/>
  <c r="A275" i="5"/>
  <c r="H275" i="5"/>
  <c r="B275" i="5"/>
  <c r="D275" i="5"/>
  <c r="A276" i="5"/>
  <c r="H276" i="5"/>
  <c r="B276" i="5"/>
  <c r="D276" i="5"/>
  <c r="A277" i="5"/>
  <c r="H277" i="5"/>
  <c r="B277" i="5"/>
  <c r="D277" i="5"/>
  <c r="A278" i="5"/>
  <c r="H278" i="5"/>
  <c r="B278" i="5"/>
  <c r="D278" i="5"/>
  <c r="A279" i="5"/>
  <c r="H279" i="5"/>
  <c r="B279" i="5"/>
  <c r="D279" i="5"/>
  <c r="A280" i="5"/>
  <c r="H280" i="5"/>
  <c r="B280" i="5"/>
  <c r="D280" i="5"/>
  <c r="A281" i="5"/>
  <c r="H281" i="5"/>
  <c r="B281" i="5"/>
  <c r="D281" i="5"/>
  <c r="A282" i="5"/>
  <c r="H282" i="5"/>
  <c r="B282" i="5"/>
  <c r="D282" i="5"/>
  <c r="A283" i="5"/>
  <c r="H283" i="5"/>
  <c r="B283" i="5"/>
  <c r="D283" i="5"/>
  <c r="A284" i="5"/>
  <c r="H284" i="5"/>
  <c r="B284" i="5"/>
  <c r="D284" i="5"/>
  <c r="A53" i="5"/>
  <c r="H53" i="5"/>
  <c r="B53" i="5"/>
  <c r="D53" i="5"/>
  <c r="A285" i="5"/>
  <c r="H285" i="5"/>
  <c r="B285" i="5"/>
  <c r="D285" i="5"/>
  <c r="A286" i="5"/>
  <c r="H286" i="5"/>
  <c r="B286" i="5"/>
  <c r="D286" i="5"/>
  <c r="A287" i="5"/>
  <c r="H287" i="5"/>
  <c r="B287" i="5"/>
  <c r="D287" i="5"/>
  <c r="A288" i="5"/>
  <c r="H288" i="5"/>
  <c r="B288" i="5"/>
  <c r="D288" i="5"/>
  <c r="A289" i="5"/>
  <c r="H289" i="5"/>
  <c r="B289" i="5"/>
  <c r="D289" i="5"/>
  <c r="A290" i="5"/>
  <c r="H290" i="5"/>
  <c r="B290" i="5"/>
  <c r="D290" i="5"/>
  <c r="A291" i="5"/>
  <c r="H291" i="5"/>
  <c r="B291" i="5"/>
  <c r="D291" i="5"/>
  <c r="A292" i="5"/>
  <c r="H292" i="5"/>
  <c r="B292" i="5"/>
  <c r="D292" i="5"/>
  <c r="A293" i="5"/>
  <c r="H293" i="5"/>
  <c r="B293" i="5"/>
  <c r="D293" i="5"/>
  <c r="A294" i="5"/>
  <c r="H294" i="5"/>
  <c r="B294" i="5"/>
  <c r="D294" i="5"/>
  <c r="A295" i="5"/>
  <c r="H295" i="5"/>
  <c r="B295" i="5"/>
  <c r="D295" i="5"/>
  <c r="A296" i="5"/>
  <c r="H296" i="5"/>
  <c r="B296" i="5"/>
  <c r="D296" i="5"/>
  <c r="A297" i="5"/>
  <c r="H297" i="5"/>
  <c r="B297" i="5"/>
  <c r="D297" i="5"/>
  <c r="A298" i="5"/>
  <c r="H298" i="5"/>
  <c r="B298" i="5"/>
  <c r="D298" i="5"/>
  <c r="A54" i="5"/>
  <c r="H54" i="5"/>
  <c r="B54" i="5"/>
  <c r="D54" i="5"/>
  <c r="A299" i="5"/>
  <c r="H299" i="5"/>
  <c r="B299" i="5"/>
  <c r="D299" i="5"/>
  <c r="A300" i="5"/>
  <c r="H300" i="5"/>
  <c r="B300" i="5"/>
  <c r="D300" i="5"/>
  <c r="A301" i="5"/>
  <c r="H301" i="5"/>
  <c r="B301" i="5"/>
  <c r="D301" i="5"/>
  <c r="A55" i="5"/>
  <c r="H55" i="5"/>
  <c r="B55" i="5"/>
  <c r="D55" i="5"/>
  <c r="A302" i="5"/>
  <c r="H302" i="5"/>
  <c r="B302" i="5"/>
  <c r="D302" i="5"/>
  <c r="A303" i="5"/>
  <c r="H303" i="5"/>
  <c r="B303" i="5"/>
  <c r="D303" i="5"/>
  <c r="A56" i="5"/>
  <c r="H56" i="5"/>
  <c r="B56" i="5"/>
  <c r="D56" i="5"/>
  <c r="A304" i="5"/>
  <c r="H304" i="5"/>
  <c r="B304" i="5"/>
  <c r="D304" i="5"/>
  <c r="A305" i="5"/>
  <c r="H305" i="5"/>
  <c r="B305" i="5"/>
  <c r="D305" i="5"/>
  <c r="A306" i="5"/>
  <c r="H306" i="5"/>
  <c r="B306" i="5"/>
  <c r="D306" i="5"/>
  <c r="A307" i="5"/>
  <c r="H307" i="5"/>
  <c r="B307" i="5"/>
  <c r="D307" i="5"/>
  <c r="A308" i="5"/>
  <c r="H308" i="5"/>
  <c r="B308" i="5"/>
  <c r="D308" i="5"/>
  <c r="A57" i="5"/>
  <c r="H57" i="5"/>
  <c r="B57" i="5"/>
  <c r="D57" i="5"/>
  <c r="A309" i="5"/>
  <c r="H309" i="5"/>
  <c r="B309" i="5"/>
  <c r="D309" i="5"/>
  <c r="A310" i="5"/>
  <c r="H310" i="5"/>
  <c r="B310" i="5"/>
  <c r="D310" i="5"/>
  <c r="H206" i="5"/>
  <c r="D206" i="5"/>
  <c r="B206" i="5"/>
  <c r="A206" i="5"/>
  <c r="H205" i="5"/>
  <c r="B205" i="5"/>
  <c r="D205" i="5"/>
  <c r="A205" i="5"/>
  <c r="H204" i="5"/>
  <c r="D204" i="5"/>
  <c r="B204" i="5"/>
  <c r="A204" i="5"/>
  <c r="H203" i="5"/>
  <c r="B203" i="5"/>
  <c r="D203" i="5"/>
  <c r="A203" i="5"/>
  <c r="H202" i="5"/>
  <c r="B202" i="5"/>
  <c r="D202" i="5"/>
  <c r="A202" i="5"/>
  <c r="H201" i="5"/>
  <c r="B201" i="5"/>
  <c r="D201" i="5"/>
  <c r="A201" i="5"/>
  <c r="H200" i="5"/>
  <c r="B200" i="5"/>
  <c r="D200" i="5"/>
  <c r="A200" i="5"/>
  <c r="H199" i="5"/>
  <c r="B199" i="5"/>
  <c r="D199" i="5"/>
  <c r="A199" i="5"/>
  <c r="H198" i="5"/>
  <c r="D198" i="5"/>
  <c r="B198" i="5"/>
  <c r="A198" i="5"/>
  <c r="H197" i="5"/>
  <c r="B197" i="5"/>
  <c r="D197" i="5"/>
  <c r="A197" i="5"/>
  <c r="H196" i="5"/>
  <c r="D196" i="5"/>
  <c r="B196" i="5"/>
  <c r="A196" i="5"/>
  <c r="H195" i="5"/>
  <c r="B195" i="5"/>
  <c r="D195" i="5"/>
  <c r="A195" i="5"/>
  <c r="H39" i="5"/>
  <c r="D39" i="5"/>
  <c r="B39" i="5"/>
  <c r="A39" i="5"/>
  <c r="H194" i="5"/>
  <c r="B194" i="5"/>
  <c r="D194" i="5"/>
  <c r="A194" i="5"/>
  <c r="H38" i="5"/>
  <c r="B38" i="5"/>
  <c r="D38" i="5"/>
  <c r="A38" i="5"/>
  <c r="H37" i="5"/>
  <c r="B37" i="5"/>
  <c r="D37" i="5"/>
  <c r="A37" i="5"/>
  <c r="H193" i="5"/>
  <c r="D193" i="5"/>
  <c r="B193" i="5"/>
  <c r="A193" i="5"/>
  <c r="H36" i="5"/>
  <c r="B36" i="5"/>
  <c r="D36" i="5"/>
  <c r="A36" i="5"/>
  <c r="H192" i="5"/>
  <c r="D192" i="5"/>
  <c r="B192" i="5"/>
  <c r="A192" i="5"/>
  <c r="H35" i="5"/>
  <c r="B35" i="5"/>
  <c r="D35" i="5"/>
  <c r="A35" i="5"/>
  <c r="H34" i="5"/>
  <c r="B34" i="5"/>
  <c r="D34" i="5"/>
  <c r="A34" i="5"/>
  <c r="H191" i="5"/>
  <c r="B191" i="5"/>
  <c r="D191" i="5"/>
  <c r="A191" i="5"/>
  <c r="H190" i="5"/>
  <c r="B190" i="5"/>
  <c r="D190" i="5"/>
  <c r="A190" i="5"/>
  <c r="H189" i="5"/>
  <c r="B189" i="5"/>
  <c r="D189" i="5"/>
  <c r="A189" i="5"/>
  <c r="H33" i="5"/>
  <c r="D33" i="5"/>
  <c r="B33" i="5"/>
  <c r="A33" i="5"/>
  <c r="H32" i="5"/>
  <c r="B32" i="5"/>
  <c r="D32" i="5"/>
  <c r="A32" i="5"/>
  <c r="H31" i="5"/>
  <c r="D31" i="5"/>
  <c r="B31" i="5"/>
  <c r="A31" i="5"/>
  <c r="H188" i="5"/>
  <c r="B188" i="5"/>
  <c r="D188" i="5"/>
  <c r="A188" i="5"/>
  <c r="H187" i="5"/>
  <c r="D187" i="5"/>
  <c r="B187" i="5"/>
  <c r="A187" i="5"/>
  <c r="H30" i="5"/>
  <c r="B30" i="5"/>
  <c r="D30" i="5"/>
  <c r="A30" i="5"/>
  <c r="H186" i="5"/>
  <c r="B186" i="5"/>
  <c r="D186" i="5"/>
  <c r="A186" i="5"/>
  <c r="H185" i="5"/>
  <c r="B185" i="5"/>
  <c r="D185" i="5"/>
  <c r="A185" i="5"/>
  <c r="H184" i="5"/>
  <c r="D184" i="5"/>
  <c r="B184" i="5"/>
  <c r="A184" i="5"/>
  <c r="H183" i="5"/>
  <c r="B183" i="5"/>
  <c r="D183" i="5"/>
  <c r="A183" i="5"/>
  <c r="H29" i="5"/>
  <c r="D29" i="5"/>
  <c r="B29" i="5"/>
  <c r="A29" i="5"/>
  <c r="H28" i="5"/>
  <c r="B28" i="5"/>
  <c r="D28" i="5"/>
  <c r="A28" i="5"/>
  <c r="H27" i="5"/>
  <c r="B27" i="5"/>
  <c r="D27" i="5"/>
  <c r="A27" i="5"/>
  <c r="H26" i="5"/>
  <c r="B26" i="5"/>
  <c r="D26" i="5"/>
  <c r="A26" i="5"/>
  <c r="H25" i="5"/>
  <c r="B25" i="5"/>
  <c r="D25" i="5"/>
  <c r="A25" i="5"/>
  <c r="H24" i="5"/>
  <c r="B24" i="5"/>
  <c r="D24" i="5"/>
  <c r="A24" i="5"/>
  <c r="H182" i="5"/>
  <c r="D182" i="5"/>
  <c r="B182" i="5"/>
  <c r="A182" i="5"/>
  <c r="H181" i="5"/>
  <c r="B181" i="5"/>
  <c r="D181" i="5"/>
  <c r="A181" i="5"/>
  <c r="H180" i="5"/>
  <c r="D180" i="5"/>
  <c r="B180" i="5"/>
  <c r="A180" i="5"/>
  <c r="H179" i="5"/>
  <c r="B179" i="5"/>
  <c r="D179" i="5"/>
  <c r="A179" i="5"/>
  <c r="H178" i="5"/>
  <c r="D178" i="5"/>
  <c r="B178" i="5"/>
  <c r="A178" i="5"/>
  <c r="H177" i="5"/>
  <c r="B177" i="5"/>
  <c r="D177" i="5"/>
  <c r="A177" i="5"/>
  <c r="H23" i="5"/>
  <c r="B23" i="5"/>
  <c r="D23" i="5"/>
  <c r="A23" i="5"/>
  <c r="H22" i="5"/>
  <c r="B22" i="5"/>
  <c r="D22" i="5"/>
  <c r="A22" i="5"/>
  <c r="H176" i="5"/>
  <c r="D176" i="5"/>
  <c r="B176" i="5"/>
  <c r="A176" i="5"/>
  <c r="H175" i="5"/>
  <c r="B175" i="5"/>
  <c r="D175" i="5"/>
  <c r="A175" i="5"/>
  <c r="H174" i="5"/>
  <c r="D174" i="5"/>
  <c r="B174" i="5"/>
  <c r="A174" i="5"/>
  <c r="H173" i="5"/>
  <c r="B173" i="5"/>
  <c r="D173" i="5"/>
  <c r="A173" i="5"/>
  <c r="H172" i="5"/>
  <c r="B172" i="5"/>
  <c r="D172" i="5"/>
  <c r="A172" i="5"/>
  <c r="H171" i="5"/>
  <c r="B171" i="5"/>
  <c r="D171" i="5"/>
  <c r="A171" i="5"/>
  <c r="H170" i="5"/>
  <c r="B170" i="5"/>
  <c r="D170" i="5"/>
  <c r="A170" i="5"/>
  <c r="H169" i="5"/>
  <c r="B169" i="5"/>
  <c r="D169" i="5"/>
  <c r="A169" i="5"/>
  <c r="H168" i="5"/>
  <c r="D168" i="5"/>
  <c r="B168" i="5"/>
  <c r="A168" i="5"/>
  <c r="H167" i="5"/>
  <c r="B167" i="5"/>
  <c r="D167" i="5"/>
  <c r="A167" i="5"/>
  <c r="H166" i="5"/>
  <c r="D166" i="5"/>
  <c r="B166" i="5"/>
  <c r="A166" i="5"/>
  <c r="H165" i="5"/>
  <c r="B165" i="5"/>
  <c r="D165" i="5"/>
  <c r="A165" i="5"/>
  <c r="H164" i="5"/>
  <c r="D164" i="5"/>
  <c r="B164" i="5"/>
  <c r="A164" i="5"/>
  <c r="H163" i="5"/>
  <c r="B163" i="5"/>
  <c r="D163" i="5"/>
  <c r="A163" i="5"/>
  <c r="H162" i="5"/>
  <c r="B162" i="5"/>
  <c r="D162" i="5"/>
  <c r="A162" i="5"/>
  <c r="H161" i="5"/>
  <c r="B161" i="5"/>
  <c r="D161" i="5"/>
  <c r="A161" i="5"/>
  <c r="H21" i="5"/>
  <c r="D21" i="5"/>
  <c r="B21" i="5"/>
  <c r="A21" i="5"/>
  <c r="H160" i="5"/>
  <c r="B160" i="5"/>
  <c r="D160" i="5"/>
  <c r="A160" i="5"/>
  <c r="H159" i="5"/>
  <c r="D159" i="5"/>
  <c r="B159" i="5"/>
  <c r="A159" i="5"/>
  <c r="H158" i="5"/>
  <c r="B158" i="5"/>
  <c r="D158" i="5"/>
  <c r="A158" i="5"/>
  <c r="H20" i="5"/>
  <c r="B20" i="5"/>
  <c r="D20" i="5"/>
  <c r="A20" i="5"/>
  <c r="H157" i="5"/>
  <c r="B157" i="5"/>
  <c r="D157" i="5"/>
  <c r="A157" i="5"/>
  <c r="H156" i="5"/>
  <c r="B156" i="5"/>
  <c r="D156" i="5"/>
  <c r="A156" i="5"/>
  <c r="H155" i="5"/>
  <c r="B155" i="5"/>
  <c r="D155" i="5"/>
  <c r="A155" i="5"/>
  <c r="H154" i="5"/>
  <c r="D154" i="5"/>
  <c r="B154" i="5"/>
  <c r="A154" i="5"/>
  <c r="H153" i="5"/>
  <c r="B153" i="5"/>
  <c r="D153" i="5"/>
  <c r="A153" i="5"/>
  <c r="H19" i="5"/>
  <c r="D19" i="5"/>
  <c r="B19" i="5"/>
  <c r="A19" i="5"/>
  <c r="H18" i="5"/>
  <c r="B18" i="5"/>
  <c r="D18" i="5"/>
  <c r="A18" i="5"/>
  <c r="H17" i="5"/>
  <c r="D17" i="5"/>
  <c r="B17" i="5"/>
  <c r="A17" i="5"/>
  <c r="H16" i="5"/>
  <c r="B16" i="5"/>
  <c r="D16" i="5"/>
  <c r="A16" i="5"/>
  <c r="H152" i="5"/>
  <c r="B152" i="5"/>
  <c r="D152" i="5"/>
  <c r="A152" i="5"/>
  <c r="H151" i="5"/>
  <c r="B151" i="5"/>
  <c r="D151" i="5"/>
  <c r="A151" i="5"/>
  <c r="H150" i="5"/>
  <c r="D150" i="5"/>
  <c r="B150" i="5"/>
  <c r="A150" i="5"/>
  <c r="H149" i="5"/>
  <c r="B149" i="5"/>
  <c r="D149" i="5"/>
  <c r="A149" i="5"/>
  <c r="H148" i="5"/>
  <c r="D148" i="5"/>
  <c r="B148" i="5"/>
  <c r="A148" i="5"/>
  <c r="H147" i="5"/>
  <c r="B147" i="5"/>
  <c r="D147" i="5"/>
  <c r="A147" i="5"/>
  <c r="H146" i="5"/>
  <c r="B146" i="5"/>
  <c r="D146" i="5"/>
  <c r="A146" i="5"/>
  <c r="H145" i="5"/>
  <c r="B145" i="5"/>
  <c r="D145" i="5"/>
  <c r="A145" i="5"/>
  <c r="H144" i="5"/>
  <c r="B144" i="5"/>
  <c r="D144" i="5"/>
  <c r="A144" i="5"/>
  <c r="H143" i="5"/>
  <c r="B143" i="5"/>
  <c r="D143" i="5"/>
  <c r="A143" i="5"/>
  <c r="H142" i="5"/>
  <c r="D142" i="5"/>
  <c r="B142" i="5"/>
  <c r="A142" i="5"/>
  <c r="H141" i="5"/>
  <c r="B141" i="5"/>
  <c r="D141" i="5"/>
  <c r="A141" i="5"/>
  <c r="H15" i="5"/>
  <c r="D15" i="5"/>
  <c r="B15" i="5"/>
  <c r="A15" i="5"/>
  <c r="H140" i="5"/>
  <c r="B140" i="5"/>
  <c r="D140" i="5"/>
  <c r="A140" i="5"/>
  <c r="H14" i="5"/>
  <c r="D14" i="5"/>
  <c r="B14" i="5"/>
  <c r="A14" i="5"/>
  <c r="H139" i="5"/>
  <c r="B139" i="5"/>
  <c r="D139" i="5"/>
  <c r="A139" i="5"/>
  <c r="H138" i="5"/>
  <c r="D138" i="5"/>
  <c r="B138" i="5"/>
  <c r="A138" i="5"/>
  <c r="H137" i="5"/>
  <c r="B137" i="5"/>
  <c r="D137" i="5"/>
  <c r="A137" i="5"/>
  <c r="H136" i="5"/>
  <c r="D136" i="5"/>
  <c r="B136" i="5"/>
  <c r="A136" i="5"/>
  <c r="H135" i="5"/>
  <c r="B135" i="5"/>
  <c r="D135" i="5"/>
  <c r="A135" i="5"/>
  <c r="H134" i="5"/>
  <c r="D134" i="5"/>
  <c r="B134" i="5"/>
  <c r="A134" i="5"/>
  <c r="H133" i="5"/>
  <c r="B133" i="5"/>
  <c r="D133" i="5"/>
  <c r="A133" i="5"/>
  <c r="H132" i="5"/>
  <c r="D132" i="5"/>
  <c r="B132" i="5"/>
  <c r="A132" i="5"/>
  <c r="H131" i="5"/>
  <c r="B131" i="5"/>
  <c r="D131" i="5"/>
  <c r="A131" i="5"/>
  <c r="H130" i="5"/>
  <c r="D130" i="5"/>
  <c r="B130" i="5"/>
  <c r="A130" i="5"/>
  <c r="H129" i="5"/>
  <c r="B129" i="5"/>
  <c r="D129" i="5"/>
  <c r="A129" i="5"/>
  <c r="H128" i="5"/>
  <c r="D128" i="5"/>
  <c r="B128" i="5"/>
  <c r="A128" i="5"/>
  <c r="H127" i="5"/>
  <c r="B127" i="5"/>
  <c r="D127" i="5"/>
  <c r="A127" i="5"/>
  <c r="H126" i="5"/>
  <c r="F126" i="5"/>
  <c r="D126" i="5"/>
  <c r="B126" i="5"/>
  <c r="A126" i="5"/>
  <c r="H125" i="5"/>
  <c r="B125" i="5"/>
  <c r="F125" i="5"/>
  <c r="D125" i="5"/>
  <c r="A125" i="5"/>
  <c r="H124" i="5"/>
  <c r="B124" i="5"/>
  <c r="F124" i="5"/>
  <c r="D124" i="5"/>
  <c r="A124" i="5"/>
  <c r="H123" i="5"/>
  <c r="B123" i="5"/>
  <c r="F123" i="5"/>
  <c r="D123" i="5"/>
  <c r="A123" i="5"/>
  <c r="H122" i="5"/>
  <c r="B122" i="5"/>
  <c r="F122" i="5"/>
  <c r="D122" i="5"/>
  <c r="A122" i="5"/>
  <c r="H121" i="5"/>
  <c r="B121" i="5"/>
  <c r="D121" i="5"/>
  <c r="A121" i="5"/>
  <c r="H120" i="5"/>
  <c r="B120" i="5"/>
  <c r="D120" i="5"/>
  <c r="A120" i="5"/>
  <c r="H119" i="5"/>
  <c r="B119" i="5"/>
  <c r="D119" i="5"/>
  <c r="A119" i="5"/>
  <c r="H118" i="5"/>
  <c r="D118" i="5"/>
  <c r="B118" i="5"/>
  <c r="A118" i="5"/>
  <c r="H117" i="5"/>
  <c r="B117" i="5"/>
  <c r="D117" i="5"/>
  <c r="A117" i="5"/>
  <c r="H116" i="5"/>
  <c r="D116" i="5"/>
  <c r="B116" i="5"/>
  <c r="A116" i="5"/>
  <c r="H115" i="5"/>
  <c r="B115" i="5"/>
  <c r="D115" i="5"/>
  <c r="A115" i="5"/>
  <c r="H114" i="5"/>
  <c r="B114" i="5"/>
  <c r="D114" i="5"/>
  <c r="A114" i="5"/>
  <c r="H113" i="5"/>
  <c r="B113" i="5"/>
  <c r="D113" i="5"/>
  <c r="A113" i="5"/>
  <c r="H112" i="5"/>
  <c r="B112" i="5"/>
  <c r="D112" i="5"/>
  <c r="A112" i="5"/>
  <c r="H111" i="5"/>
  <c r="B111" i="5"/>
  <c r="D111" i="5"/>
  <c r="A111" i="5"/>
  <c r="H110" i="5"/>
  <c r="D110" i="5"/>
  <c r="B110" i="5"/>
  <c r="A110" i="5"/>
  <c r="H109" i="5"/>
  <c r="B109" i="5"/>
  <c r="D109" i="5"/>
  <c r="A109" i="5"/>
  <c r="H108" i="5"/>
  <c r="D108" i="5"/>
  <c r="B108" i="5"/>
  <c r="A108" i="5"/>
  <c r="H107" i="5"/>
  <c r="B107" i="5"/>
  <c r="D107" i="5"/>
  <c r="A107" i="5"/>
  <c r="H106" i="5"/>
  <c r="B106" i="5"/>
  <c r="D106" i="5"/>
  <c r="A106" i="5"/>
  <c r="H105" i="5"/>
  <c r="B105" i="5"/>
  <c r="D105" i="5"/>
  <c r="A105" i="5"/>
  <c r="H104" i="5"/>
  <c r="B104" i="5"/>
  <c r="D104" i="5"/>
  <c r="A104" i="5"/>
  <c r="H103" i="5"/>
  <c r="B103" i="5"/>
  <c r="D103" i="5"/>
  <c r="A103" i="5"/>
  <c r="H13" i="5"/>
  <c r="D13" i="5"/>
  <c r="B13" i="5"/>
  <c r="A13" i="5"/>
  <c r="H102" i="5"/>
  <c r="B102" i="5"/>
  <c r="D102" i="5"/>
  <c r="A102" i="5"/>
  <c r="H101" i="5"/>
  <c r="D101" i="5"/>
  <c r="B101" i="5"/>
  <c r="A101" i="5"/>
  <c r="H100" i="5"/>
  <c r="B100" i="5"/>
  <c r="D100" i="5"/>
  <c r="A100" i="5"/>
  <c r="H12" i="5"/>
  <c r="B12" i="5"/>
  <c r="D12" i="5"/>
  <c r="A12" i="5"/>
  <c r="H99" i="5"/>
  <c r="B99" i="5"/>
  <c r="D99" i="5"/>
  <c r="A99" i="5"/>
  <c r="H98" i="5"/>
  <c r="B98" i="5"/>
  <c r="D98" i="5"/>
  <c r="A98" i="5"/>
  <c r="H97" i="5"/>
  <c r="B97" i="5"/>
  <c r="D97" i="5"/>
  <c r="A97" i="5"/>
  <c r="H96" i="5"/>
  <c r="B96" i="5"/>
  <c r="D96" i="5"/>
  <c r="A96" i="5"/>
  <c r="H95" i="5"/>
  <c r="B95" i="5"/>
  <c r="D95" i="5"/>
  <c r="A95" i="5"/>
  <c r="H94" i="5"/>
  <c r="D94" i="5"/>
  <c r="B94" i="5"/>
  <c r="A94" i="5"/>
  <c r="H93" i="5"/>
  <c r="B93" i="5"/>
  <c r="D93" i="5"/>
  <c r="A93" i="5"/>
  <c r="H92" i="5"/>
  <c r="D92" i="5"/>
  <c r="B92" i="5"/>
  <c r="A92" i="5"/>
  <c r="H91" i="5"/>
  <c r="B91" i="5"/>
  <c r="D91" i="5"/>
  <c r="A91" i="5"/>
  <c r="H90" i="5"/>
  <c r="B90" i="5"/>
  <c r="D90" i="5"/>
  <c r="A90" i="5"/>
  <c r="H89" i="5"/>
  <c r="B89" i="5"/>
  <c r="D89" i="5"/>
  <c r="A89" i="5"/>
  <c r="H88" i="5"/>
  <c r="D88" i="5"/>
  <c r="B88" i="5"/>
  <c r="A88" i="5"/>
  <c r="H11" i="5"/>
  <c r="B11" i="5"/>
  <c r="D11" i="5"/>
  <c r="A11" i="5"/>
  <c r="H87" i="5"/>
  <c r="D87" i="5"/>
  <c r="B87" i="5"/>
  <c r="A87" i="5"/>
  <c r="H86" i="5"/>
  <c r="B86" i="5"/>
  <c r="D86" i="5"/>
  <c r="A86" i="5"/>
  <c r="H85" i="5"/>
  <c r="B85" i="5"/>
  <c r="D85" i="5"/>
  <c r="A85" i="5"/>
  <c r="H84" i="5"/>
  <c r="B84" i="5"/>
  <c r="D84" i="5"/>
  <c r="A84" i="5"/>
  <c r="H83" i="5"/>
  <c r="B83" i="5"/>
  <c r="D83" i="5"/>
  <c r="A83" i="5"/>
  <c r="H82" i="5"/>
  <c r="B82" i="5"/>
  <c r="D82" i="5"/>
  <c r="A82" i="5"/>
  <c r="H81" i="5"/>
  <c r="B81" i="5"/>
  <c r="D81" i="5"/>
  <c r="A81" i="5"/>
  <c r="H80" i="5"/>
  <c r="B80" i="5"/>
  <c r="D80" i="5"/>
  <c r="A80" i="5"/>
  <c r="H79" i="5"/>
  <c r="D79" i="5"/>
  <c r="B79" i="5"/>
  <c r="A79" i="5"/>
  <c r="H78" i="5"/>
  <c r="B78" i="5"/>
  <c r="D78" i="5"/>
  <c r="A78" i="5"/>
  <c r="H77" i="5"/>
  <c r="D77" i="5"/>
  <c r="B77" i="5"/>
  <c r="A77" i="5"/>
  <c r="H76" i="5"/>
  <c r="B76" i="5"/>
  <c r="D76" i="5"/>
  <c r="A76" i="5"/>
  <c r="H75" i="5"/>
  <c r="B75" i="5"/>
  <c r="D75" i="5"/>
  <c r="A75" i="5"/>
  <c r="H74" i="5"/>
  <c r="B74" i="5"/>
  <c r="D74" i="5"/>
  <c r="A74" i="5"/>
  <c r="H73" i="5"/>
  <c r="D73" i="5"/>
  <c r="B73" i="5"/>
  <c r="A73" i="5"/>
  <c r="H72" i="5"/>
  <c r="B72" i="5"/>
  <c r="D72" i="5"/>
  <c r="A72" i="5"/>
  <c r="H71" i="5"/>
  <c r="D71" i="5"/>
  <c r="B71" i="5"/>
  <c r="A71" i="5"/>
  <c r="H70" i="5"/>
  <c r="B70" i="5"/>
  <c r="D70" i="5"/>
  <c r="A70" i="5"/>
  <c r="H69" i="5"/>
  <c r="B69" i="5"/>
  <c r="D69" i="5"/>
  <c r="A69" i="5"/>
  <c r="H68" i="5"/>
  <c r="B68" i="5"/>
  <c r="D68" i="5"/>
  <c r="A68" i="5"/>
  <c r="H67" i="5"/>
  <c r="B67" i="5"/>
  <c r="D67" i="5"/>
  <c r="A67" i="5"/>
  <c r="H66" i="5"/>
  <c r="B66" i="5"/>
  <c r="D66" i="5"/>
  <c r="A66" i="5"/>
  <c r="H65" i="5"/>
  <c r="D65" i="5"/>
  <c r="B65" i="5"/>
  <c r="A65" i="5"/>
  <c r="H64" i="5"/>
  <c r="B64" i="5"/>
  <c r="D64" i="5"/>
  <c r="A64" i="5"/>
  <c r="H63" i="5"/>
  <c r="D63" i="5"/>
  <c r="B63" i="5"/>
  <c r="A63" i="5"/>
  <c r="H62" i="5"/>
  <c r="B62" i="5"/>
  <c r="D62" i="5"/>
  <c r="A62" i="5"/>
  <c r="H61" i="5"/>
  <c r="B61" i="5"/>
  <c r="D61" i="5"/>
  <c r="A61" i="5"/>
  <c r="H60" i="5"/>
  <c r="B60" i="5"/>
  <c r="D60" i="5"/>
  <c r="A60" i="5"/>
  <c r="H59" i="5"/>
  <c r="B59" i="5"/>
  <c r="D59" i="5"/>
  <c r="A59" i="5"/>
  <c r="H58" i="5"/>
  <c r="B58" i="5"/>
  <c r="D58" i="5"/>
  <c r="A58" i="5"/>
  <c r="Q364" i="4"/>
  <c r="Q374" i="4"/>
  <c r="Q337" i="4"/>
  <c r="Q367" i="4"/>
  <c r="Q258" i="4"/>
  <c r="Q254" i="4"/>
  <c r="Q253" i="4"/>
  <c r="Q252" i="4"/>
  <c r="Q251" i="4"/>
  <c r="Q250" i="4"/>
  <c r="Q245" i="4"/>
  <c r="Q244" i="4"/>
  <c r="Q243" i="4"/>
  <c r="Q242" i="4"/>
  <c r="Q241" i="4"/>
  <c r="Q240" i="4"/>
  <c r="Q239" i="4"/>
  <c r="Q238" i="4"/>
  <c r="Q234" i="4"/>
  <c r="Q232" i="4"/>
  <c r="Q230" i="4"/>
  <c r="Q191" i="4"/>
  <c r="Q170" i="4"/>
  <c r="T169" i="4"/>
  <c r="Q169" i="4"/>
  <c r="J169" i="4"/>
  <c r="Q147" i="4"/>
  <c r="Q146" i="4"/>
  <c r="Q131" i="4"/>
  <c r="T124" i="4"/>
  <c r="Q124" i="4"/>
  <c r="Q123" i="4"/>
  <c r="Q121" i="4"/>
  <c r="Q120" i="4"/>
  <c r="Q368" i="4"/>
  <c r="Q366" i="4"/>
  <c r="F16" i="4"/>
  <c r="F17" i="4" s="1"/>
  <c r="C17" i="4"/>
  <c r="T31" i="4"/>
  <c r="T35" i="4"/>
  <c r="T40" i="4"/>
  <c r="T41" i="4"/>
  <c r="T68" i="4"/>
  <c r="T70" i="4"/>
  <c r="T71" i="4"/>
  <c r="T78" i="4"/>
  <c r="T139" i="4"/>
  <c r="T152" i="4"/>
  <c r="Q149" i="4"/>
  <c r="Q30" i="4"/>
  <c r="H31" i="4"/>
  <c r="Q31" i="4"/>
  <c r="Q33" i="4"/>
  <c r="H35" i="4"/>
  <c r="Q35" i="4"/>
  <c r="Q38" i="4"/>
  <c r="Q39" i="4"/>
  <c r="H40" i="4"/>
  <c r="Q40" i="4"/>
  <c r="Q41" i="4"/>
  <c r="Q58" i="4"/>
  <c r="H60" i="4"/>
  <c r="Q60" i="4"/>
  <c r="Q61" i="4"/>
  <c r="Q67" i="4"/>
  <c r="H68" i="4"/>
  <c r="Q68" i="4"/>
  <c r="Q70" i="4"/>
  <c r="H71" i="4"/>
  <c r="Q71" i="4"/>
  <c r="H78" i="4"/>
  <c r="Q78" i="4"/>
  <c r="H82" i="4"/>
  <c r="Q82" i="4"/>
  <c r="Q138" i="4"/>
  <c r="J139" i="4"/>
  <c r="Q139" i="4"/>
  <c r="Q140" i="4"/>
  <c r="H152" i="4"/>
  <c r="Q152" i="4"/>
  <c r="Q177" i="4"/>
  <c r="Q178" i="4"/>
  <c r="Q179" i="4"/>
  <c r="Q180" i="4"/>
  <c r="Q181" i="4"/>
  <c r="Q182" i="4"/>
  <c r="Q188" i="4"/>
  <c r="H192" i="4"/>
  <c r="Q192" i="4"/>
  <c r="Q193" i="4"/>
  <c r="H194" i="4"/>
  <c r="Q194" i="4"/>
  <c r="Q198" i="4"/>
  <c r="Q199" i="4"/>
  <c r="Q201" i="4"/>
  <c r="Q202" i="4"/>
  <c r="Q204" i="4"/>
  <c r="Q205" i="4"/>
  <c r="Q206" i="4"/>
  <c r="Q208" i="4"/>
  <c r="Q217" i="4"/>
  <c r="Q220" i="4"/>
  <c r="Q229" i="4"/>
  <c r="Q231" i="4"/>
  <c r="Q233" i="4"/>
  <c r="Q249" i="4"/>
  <c r="Q311" i="4"/>
  <c r="Q319" i="4"/>
  <c r="Q335" i="4"/>
  <c r="Q341" i="4"/>
  <c r="Q357" i="4"/>
  <c r="Q71" i="3"/>
  <c r="Q70" i="3"/>
  <c r="Q69" i="3"/>
  <c r="Q71" i="1"/>
  <c r="Q70" i="1"/>
  <c r="Q69" i="1"/>
  <c r="E25" i="2"/>
  <c r="F25" i="2"/>
  <c r="E35" i="2"/>
  <c r="F35" i="2"/>
  <c r="E51" i="2"/>
  <c r="F51" i="2"/>
  <c r="E53" i="2"/>
  <c r="F53" i="2"/>
  <c r="E59" i="2"/>
  <c r="F59" i="2"/>
  <c r="E70" i="2"/>
  <c r="F70" i="2"/>
  <c r="E71" i="2"/>
  <c r="F71" i="2"/>
  <c r="F11" i="2"/>
  <c r="Q66" i="2"/>
  <c r="Q67" i="2"/>
  <c r="Q68" i="2"/>
  <c r="G11" i="2"/>
  <c r="E15" i="2"/>
  <c r="C17" i="2"/>
  <c r="C7" i="3"/>
  <c r="E25" i="3"/>
  <c r="F25" i="3"/>
  <c r="E23" i="3"/>
  <c r="F23" i="3"/>
  <c r="E42" i="3"/>
  <c r="F42" i="3"/>
  <c r="G42" i="3"/>
  <c r="I42" i="3"/>
  <c r="E46" i="3"/>
  <c r="F46" i="3"/>
  <c r="E48" i="3"/>
  <c r="F48" i="3"/>
  <c r="G48" i="3"/>
  <c r="I48" i="3"/>
  <c r="E50" i="3"/>
  <c r="F50" i="3"/>
  <c r="G50" i="3"/>
  <c r="I50" i="3"/>
  <c r="E52" i="3"/>
  <c r="F52" i="3"/>
  <c r="G52" i="3"/>
  <c r="I52" i="3"/>
  <c r="E54" i="3"/>
  <c r="F54" i="3"/>
  <c r="G54" i="3"/>
  <c r="I54" i="3"/>
  <c r="E56" i="3"/>
  <c r="F56" i="3"/>
  <c r="G56" i="3"/>
  <c r="I56" i="3"/>
  <c r="E60" i="3"/>
  <c r="F60" i="3"/>
  <c r="G60" i="3"/>
  <c r="I60" i="3"/>
  <c r="E62" i="3"/>
  <c r="F62" i="3"/>
  <c r="E64" i="3"/>
  <c r="F64" i="3"/>
  <c r="G64" i="3"/>
  <c r="I64" i="3"/>
  <c r="E66" i="3"/>
  <c r="F66" i="3"/>
  <c r="G66" i="3"/>
  <c r="E67" i="3"/>
  <c r="F67" i="3"/>
  <c r="E68" i="3"/>
  <c r="F68" i="3"/>
  <c r="G68" i="3"/>
  <c r="I68" i="3"/>
  <c r="E15" i="3"/>
  <c r="E16" i="3" s="1"/>
  <c r="E17" i="3" s="1"/>
  <c r="C17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C7" i="2"/>
  <c r="E21" i="2"/>
  <c r="F21" i="2"/>
  <c r="E22" i="2"/>
  <c r="F22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9" i="2"/>
  <c r="Q70" i="2"/>
  <c r="Q71" i="2"/>
  <c r="Q68" i="1"/>
  <c r="E15" i="1"/>
  <c r="E16" i="1" s="1"/>
  <c r="E17" i="1" s="1"/>
  <c r="C17" i="1"/>
  <c r="Q67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C7" i="1"/>
  <c r="C8" i="1"/>
  <c r="E37" i="1"/>
  <c r="F37" i="1"/>
  <c r="G37" i="1"/>
  <c r="I37" i="1"/>
  <c r="Q21" i="1"/>
  <c r="Z120" i="4"/>
  <c r="G120" i="4"/>
  <c r="Z338" i="4"/>
  <c r="G338" i="4"/>
  <c r="AF338" i="4" s="1"/>
  <c r="Z325" i="4"/>
  <c r="G325" i="4"/>
  <c r="AF325" i="4" s="1"/>
  <c r="I48" i="4"/>
  <c r="AC48" i="4"/>
  <c r="T48" i="4"/>
  <c r="AC40" i="4"/>
  <c r="I56" i="4"/>
  <c r="AC56" i="4"/>
  <c r="T56" i="4"/>
  <c r="AC80" i="4"/>
  <c r="J80" i="4"/>
  <c r="T80" i="4"/>
  <c r="AC78" i="4"/>
  <c r="AC97" i="4"/>
  <c r="I97" i="4"/>
  <c r="T97" i="4"/>
  <c r="AC95" i="4"/>
  <c r="T95" i="4"/>
  <c r="I95" i="4"/>
  <c r="T93" i="4"/>
  <c r="AC91" i="4"/>
  <c r="T91" i="4"/>
  <c r="H91" i="4"/>
  <c r="AC89" i="4"/>
  <c r="H89" i="4"/>
  <c r="T89" i="4"/>
  <c r="AC87" i="4"/>
  <c r="T87" i="4"/>
  <c r="H87" i="4"/>
  <c r="AC119" i="4"/>
  <c r="T119" i="4"/>
  <c r="H119" i="4"/>
  <c r="T117" i="4"/>
  <c r="AC113" i="4"/>
  <c r="H113" i="4"/>
  <c r="T113" i="4"/>
  <c r="AC111" i="4"/>
  <c r="T111" i="4"/>
  <c r="J111" i="4"/>
  <c r="AC109" i="4"/>
  <c r="T109" i="4"/>
  <c r="AC107" i="4"/>
  <c r="T107" i="4"/>
  <c r="I107" i="4"/>
  <c r="AC105" i="4"/>
  <c r="I105" i="4"/>
  <c r="T105" i="4"/>
  <c r="AC101" i="4"/>
  <c r="I101" i="4"/>
  <c r="T101" i="4"/>
  <c r="AC136" i="4"/>
  <c r="I136" i="4"/>
  <c r="T136" i="4"/>
  <c r="AC132" i="4"/>
  <c r="J132" i="4"/>
  <c r="T132" i="4"/>
  <c r="AC130" i="4"/>
  <c r="J130" i="4"/>
  <c r="T130" i="4"/>
  <c r="AC128" i="4"/>
  <c r="J128" i="4"/>
  <c r="T128" i="4"/>
  <c r="AC126" i="4"/>
  <c r="T126" i="4"/>
  <c r="J126" i="4"/>
  <c r="AC122" i="4"/>
  <c r="J122" i="4"/>
  <c r="AC145" i="4"/>
  <c r="T145" i="4"/>
  <c r="I145" i="4"/>
  <c r="AC143" i="4"/>
  <c r="I143" i="4"/>
  <c r="T143" i="4"/>
  <c r="AC141" i="4"/>
  <c r="T141" i="4"/>
  <c r="I141" i="4"/>
  <c r="AC139" i="4"/>
  <c r="AC164" i="4"/>
  <c r="T164" i="4"/>
  <c r="I164" i="4"/>
  <c r="AC160" i="4"/>
  <c r="I160" i="4"/>
  <c r="T160" i="4"/>
  <c r="AC158" i="4"/>
  <c r="T158" i="4"/>
  <c r="I158" i="4"/>
  <c r="I156" i="4"/>
  <c r="T156" i="4"/>
  <c r="AC154" i="4"/>
  <c r="T154" i="4"/>
  <c r="I154" i="4"/>
  <c r="AC152" i="4"/>
  <c r="J150" i="4"/>
  <c r="AC148" i="4"/>
  <c r="J148" i="4"/>
  <c r="T148" i="4"/>
  <c r="AC169" i="4"/>
  <c r="AC216" i="4"/>
  <c r="AC253" i="4"/>
  <c r="J253" i="4"/>
  <c r="AC251" i="4"/>
  <c r="AC249" i="4"/>
  <c r="J249" i="4"/>
  <c r="AC244" i="4"/>
  <c r="E69" i="2"/>
  <c r="F69" i="2"/>
  <c r="G69" i="2"/>
  <c r="E62" i="2"/>
  <c r="F62" i="2"/>
  <c r="E54" i="2"/>
  <c r="F54" i="2"/>
  <c r="E38" i="2"/>
  <c r="F38" i="2"/>
  <c r="Z354" i="4"/>
  <c r="G354" i="4"/>
  <c r="AC343" i="4"/>
  <c r="I343" i="4"/>
  <c r="Z334" i="4"/>
  <c r="G334" i="4"/>
  <c r="AF334" i="4" s="1"/>
  <c r="AC329" i="4"/>
  <c r="I329" i="4"/>
  <c r="Z322" i="4"/>
  <c r="G322" i="4"/>
  <c r="AF322" i="4"/>
  <c r="Z341" i="4"/>
  <c r="G341" i="4"/>
  <c r="AF341" i="4" s="1"/>
  <c r="Z352" i="4"/>
  <c r="G352" i="4"/>
  <c r="Z330" i="4"/>
  <c r="G330" i="4"/>
  <c r="AF330" i="4" s="1"/>
  <c r="Z320" i="4"/>
  <c r="G320" i="4"/>
  <c r="I59" i="4"/>
  <c r="AC83" i="4"/>
  <c r="T83" i="4"/>
  <c r="J83" i="4"/>
  <c r="AC77" i="4"/>
  <c r="T77" i="4"/>
  <c r="I77" i="4"/>
  <c r="AC73" i="4"/>
  <c r="T73" i="4"/>
  <c r="I73" i="4"/>
  <c r="AC187" i="4"/>
  <c r="AC172" i="4"/>
  <c r="J172" i="4"/>
  <c r="AC194" i="4"/>
  <c r="AC245" i="4"/>
  <c r="J245" i="4"/>
  <c r="AC276" i="4"/>
  <c r="J276" i="4"/>
  <c r="E61" i="1"/>
  <c r="F61" i="1"/>
  <c r="G61" i="1"/>
  <c r="I61" i="1"/>
  <c r="E53" i="1"/>
  <c r="F53" i="1"/>
  <c r="G53" i="1"/>
  <c r="I53" i="1"/>
  <c r="E21" i="1"/>
  <c r="F21" i="1"/>
  <c r="G21" i="1"/>
  <c r="H21" i="1"/>
  <c r="AC347" i="4"/>
  <c r="I347" i="4"/>
  <c r="Z340" i="4"/>
  <c r="G340" i="4"/>
  <c r="AF340" i="4" s="1"/>
  <c r="AC336" i="4"/>
  <c r="I336" i="4"/>
  <c r="Z327" i="4"/>
  <c r="G327" i="4"/>
  <c r="AF327" i="4" s="1"/>
  <c r="I323" i="4"/>
  <c r="Z23" i="4"/>
  <c r="G23" i="4"/>
  <c r="AF23" i="4" s="1"/>
  <c r="G365" i="4"/>
  <c r="AF365" i="4" s="1"/>
  <c r="G369" i="4"/>
  <c r="G374" i="4"/>
  <c r="G376" i="4"/>
  <c r="E379" i="4"/>
  <c r="F379" i="4" s="1"/>
  <c r="AB2" i="4"/>
  <c r="AB15" i="4"/>
  <c r="G364" i="4"/>
  <c r="AF364" i="4" s="1"/>
  <c r="G366" i="4"/>
  <c r="AF366" i="4" s="1"/>
  <c r="G368" i="4"/>
  <c r="AF368" i="4" s="1"/>
  <c r="G370" i="4"/>
  <c r="AF370" i="4" s="1"/>
  <c r="G372" i="4"/>
  <c r="AF372" i="4" s="1"/>
  <c r="AF179" i="4"/>
  <c r="AF106" i="4"/>
  <c r="AF136" i="4"/>
  <c r="AF117" i="4"/>
  <c r="AF95" i="4"/>
  <c r="AF159" i="4"/>
  <c r="AF160" i="4"/>
  <c r="AF142" i="4"/>
  <c r="AF59" i="4"/>
  <c r="AF290" i="4"/>
  <c r="AF336" i="4"/>
  <c r="AF122" i="4"/>
  <c r="AF111" i="4"/>
  <c r="AF110" i="4"/>
  <c r="AF148" i="4"/>
  <c r="AF81" i="4"/>
  <c r="AF251" i="4"/>
  <c r="AF249" i="4"/>
  <c r="AF286" i="4"/>
  <c r="G355" i="4"/>
  <c r="AF355" i="4" s="1"/>
  <c r="G351" i="4"/>
  <c r="AF351" i="4" s="1"/>
  <c r="G65" i="4"/>
  <c r="AF65" i="4" s="1"/>
  <c r="G54" i="4"/>
  <c r="G50" i="4"/>
  <c r="G46" i="4"/>
  <c r="AF46" i="4"/>
  <c r="G42" i="4"/>
  <c r="G26" i="4"/>
  <c r="G36" i="4"/>
  <c r="G32" i="4"/>
  <c r="AC43" i="4"/>
  <c r="AC47" i="4"/>
  <c r="AC179" i="4"/>
  <c r="AC71" i="4"/>
  <c r="Z345" i="4"/>
  <c r="AC281" i="4"/>
  <c r="AC273" i="4"/>
  <c r="AC224" i="4"/>
  <c r="AC218" i="4"/>
  <c r="AC209" i="4"/>
  <c r="AC197" i="4"/>
  <c r="AC183" i="4"/>
  <c r="AC153" i="4"/>
  <c r="AC142" i="4"/>
  <c r="AC135" i="4"/>
  <c r="AC129" i="4"/>
  <c r="AC125" i="4"/>
  <c r="AC116" i="4"/>
  <c r="AC112" i="4"/>
  <c r="AC100" i="4"/>
  <c r="AC96" i="4"/>
  <c r="AC88" i="4"/>
  <c r="AC84" i="4"/>
  <c r="AC79" i="4"/>
  <c r="AC74" i="4"/>
  <c r="Z85" i="4"/>
  <c r="Z83" i="4"/>
  <c r="Z81" i="4"/>
  <c r="Z79" i="4"/>
  <c r="Z77" i="4"/>
  <c r="Z75" i="4"/>
  <c r="Z73" i="4"/>
  <c r="Z71" i="4"/>
  <c r="Z69" i="4"/>
  <c r="Z98" i="4"/>
  <c r="Z96" i="4"/>
  <c r="Z94" i="4"/>
  <c r="Z92" i="4"/>
  <c r="Z90" i="4"/>
  <c r="Z88" i="4"/>
  <c r="Z118" i="4"/>
  <c r="Z116" i="4"/>
  <c r="Z114" i="4"/>
  <c r="Z112" i="4"/>
  <c r="Z110" i="4"/>
  <c r="Z108" i="4"/>
  <c r="Z106" i="4"/>
  <c r="Z102" i="4"/>
  <c r="Z100" i="4"/>
  <c r="Z135" i="4"/>
  <c r="Z131" i="4"/>
  <c r="Z129" i="4"/>
  <c r="Z127" i="4"/>
  <c r="Z125" i="4"/>
  <c r="Z123" i="4"/>
  <c r="Z121" i="4"/>
  <c r="Z144" i="4"/>
  <c r="Z142" i="4"/>
  <c r="Z165" i="4"/>
  <c r="Z159" i="4"/>
  <c r="Z155" i="4"/>
  <c r="Z153" i="4"/>
  <c r="Z187" i="4"/>
  <c r="Z184" i="4"/>
  <c r="Z174" i="4"/>
  <c r="Z172" i="4"/>
  <c r="Z206" i="4"/>
  <c r="Z200" i="4"/>
  <c r="Z194" i="4"/>
  <c r="Z192" i="4"/>
  <c r="Z226" i="4"/>
  <c r="Z224" i="4"/>
  <c r="Z245" i="4"/>
  <c r="Z243" i="4"/>
  <c r="Z286" i="4"/>
  <c r="Z276" i="4"/>
  <c r="AF91" i="4"/>
  <c r="AF71" i="4"/>
  <c r="AF42" i="4"/>
  <c r="AF40" i="4"/>
  <c r="AF194" i="4"/>
  <c r="AF82" i="4"/>
  <c r="AF87" i="4"/>
  <c r="AF70" i="4"/>
  <c r="AF141" i="4"/>
  <c r="AF154" i="4"/>
  <c r="AF164" i="4"/>
  <c r="AF153" i="4"/>
  <c r="AF155" i="4"/>
  <c r="AF107" i="4"/>
  <c r="AF145" i="4"/>
  <c r="AF158" i="4"/>
  <c r="AF143" i="4"/>
  <c r="AF102" i="4"/>
  <c r="AF55" i="4"/>
  <c r="AF226" i="4"/>
  <c r="AF216" i="4"/>
  <c r="AF77" i="4"/>
  <c r="AF74" i="4"/>
  <c r="AF273" i="4"/>
  <c r="AF323" i="4"/>
  <c r="AF347" i="4"/>
  <c r="AF131" i="4"/>
  <c r="AF127" i="4"/>
  <c r="AF126" i="4"/>
  <c r="AF191" i="4"/>
  <c r="AF276" i="4"/>
  <c r="AF374" i="4"/>
  <c r="AC192" i="4"/>
  <c r="AC191" i="4"/>
  <c r="AC290" i="4"/>
  <c r="AC286" i="4"/>
  <c r="AF113" i="4"/>
  <c r="AF93" i="4"/>
  <c r="AF68" i="4"/>
  <c r="AF90" i="4"/>
  <c r="AF89" i="4"/>
  <c r="AF47" i="4"/>
  <c r="AF88" i="4"/>
  <c r="AF165" i="4"/>
  <c r="AF105" i="4"/>
  <c r="AF109" i="4"/>
  <c r="AF125" i="4"/>
  <c r="AF144" i="4"/>
  <c r="AF116" i="4"/>
  <c r="AF97" i="4"/>
  <c r="AF100" i="4"/>
  <c r="AF96" i="4"/>
  <c r="AF48" i="4"/>
  <c r="AF101" i="4"/>
  <c r="AF43" i="4"/>
  <c r="AF56" i="4"/>
  <c r="AF64" i="4"/>
  <c r="AF224" i="4"/>
  <c r="AF209" i="4"/>
  <c r="AF73" i="4"/>
  <c r="AF343" i="4"/>
  <c r="AF139" i="4"/>
  <c r="AF129" i="4"/>
  <c r="AF132" i="4"/>
  <c r="AF169" i="4"/>
  <c r="AF83" i="4"/>
  <c r="AF203" i="4"/>
  <c r="AF245" i="4"/>
  <c r="G146" i="4"/>
  <c r="AF146" i="4" s="1"/>
  <c r="G121" i="4"/>
  <c r="G149" i="4"/>
  <c r="AF149" i="4" s="1"/>
  <c r="G359" i="4"/>
  <c r="AF359" i="4" s="1"/>
  <c r="G349" i="4"/>
  <c r="AF349" i="4" s="1"/>
  <c r="G345" i="4"/>
  <c r="AF345" i="4" s="1"/>
  <c r="G339" i="4"/>
  <c r="AF339" i="4" s="1"/>
  <c r="G326" i="4"/>
  <c r="AF326" i="4" s="1"/>
  <c r="G321" i="4"/>
  <c r="AF321" i="4" s="1"/>
  <c r="G200" i="4"/>
  <c r="I200" i="4" s="1"/>
  <c r="G184" i="4"/>
  <c r="G174" i="4"/>
  <c r="AF174" i="4"/>
  <c r="G85" i="4"/>
  <c r="AF85" i="4" s="1"/>
  <c r="G75" i="4"/>
  <c r="G69" i="4"/>
  <c r="G28" i="4"/>
  <c r="G24" i="4"/>
  <c r="G22" i="4"/>
  <c r="AC22" i="4" s="1"/>
  <c r="G21" i="4"/>
  <c r="AC21" i="4" s="1"/>
  <c r="G38" i="4"/>
  <c r="AF38" i="4" s="1"/>
  <c r="G30" i="4"/>
  <c r="Z43" i="4"/>
  <c r="Z47" i="4"/>
  <c r="Z55" i="4"/>
  <c r="Z59" i="4"/>
  <c r="Z63" i="4"/>
  <c r="AC206" i="4"/>
  <c r="AC82" i="4"/>
  <c r="Z347" i="4"/>
  <c r="Z343" i="4"/>
  <c r="Z336" i="4"/>
  <c r="Z329" i="4"/>
  <c r="Z323" i="4"/>
  <c r="AC226" i="4"/>
  <c r="AC203" i="4"/>
  <c r="AC185" i="4"/>
  <c r="AC165" i="4"/>
  <c r="AC159" i="4"/>
  <c r="AC155" i="4"/>
  <c r="AC144" i="4"/>
  <c r="AC127" i="4"/>
  <c r="AC118" i="4"/>
  <c r="AC114" i="4"/>
  <c r="AC110" i="4"/>
  <c r="AC106" i="4"/>
  <c r="AC102" i="4"/>
  <c r="AC98" i="4"/>
  <c r="AC94" i="4"/>
  <c r="AC90" i="4"/>
  <c r="AC81" i="4"/>
  <c r="AC72" i="4"/>
  <c r="Z84" i="4"/>
  <c r="Z82" i="4"/>
  <c r="Z80" i="4"/>
  <c r="Z78" i="4"/>
  <c r="Z74" i="4"/>
  <c r="Z72" i="4"/>
  <c r="Z70" i="4"/>
  <c r="Z68" i="4"/>
  <c r="Z97" i="4"/>
  <c r="Z95" i="4"/>
  <c r="Z93" i="4"/>
  <c r="Z91" i="4"/>
  <c r="Z89" i="4"/>
  <c r="Z87" i="4"/>
  <c r="Z119" i="4"/>
  <c r="Z117" i="4"/>
  <c r="Z113" i="4"/>
  <c r="Z111" i="4"/>
  <c r="Z109" i="4"/>
  <c r="Z107" i="4"/>
  <c r="Z105" i="4"/>
  <c r="Z101" i="4"/>
  <c r="Z136" i="4"/>
  <c r="Z134" i="4"/>
  <c r="Z132" i="4"/>
  <c r="Z130" i="4"/>
  <c r="Z128" i="4"/>
  <c r="Z126" i="4"/>
  <c r="Z124" i="4"/>
  <c r="Z122" i="4"/>
  <c r="Z147" i="4"/>
  <c r="Z145" i="4"/>
  <c r="Z143" i="4"/>
  <c r="Z141" i="4"/>
  <c r="Z139" i="4"/>
  <c r="Z164" i="4"/>
  <c r="Z160" i="4"/>
  <c r="Z158" i="4"/>
  <c r="Z156" i="4"/>
  <c r="Z154" i="4"/>
  <c r="Z152" i="4"/>
  <c r="Z150" i="4"/>
  <c r="Z148" i="4"/>
  <c r="Z185" i="4"/>
  <c r="Z183" i="4"/>
  <c r="Z179" i="4"/>
  <c r="Z169" i="4"/>
  <c r="Z209" i="4"/>
  <c r="Z203" i="4"/>
  <c r="Z197" i="4"/>
  <c r="Z191" i="4"/>
  <c r="Z234" i="4"/>
  <c r="Z218" i="4"/>
  <c r="Z216" i="4"/>
  <c r="Z253" i="4"/>
  <c r="Z251" i="4"/>
  <c r="Z249" i="4"/>
  <c r="Z244" i="4"/>
  <c r="Z240" i="4"/>
  <c r="Z281" i="4"/>
  <c r="Z273" i="4"/>
  <c r="Z290" i="4"/>
  <c r="Z309" i="4"/>
  <c r="AF78" i="4"/>
  <c r="AF152" i="4"/>
  <c r="AF41" i="4"/>
  <c r="AF45" i="4"/>
  <c r="AF192" i="4"/>
  <c r="AF84" i="4"/>
  <c r="AF60" i="4"/>
  <c r="AF94" i="4"/>
  <c r="AF135" i="4"/>
  <c r="AF50" i="4"/>
  <c r="AF114" i="4"/>
  <c r="AF72" i="4"/>
  <c r="AF187" i="4"/>
  <c r="AF185" i="4"/>
  <c r="AF183" i="4"/>
  <c r="AF62" i="4"/>
  <c r="AF197" i="4"/>
  <c r="AF320" i="4"/>
  <c r="AF329" i="4"/>
  <c r="AF352" i="4"/>
  <c r="AF130" i="4"/>
  <c r="AF128" i="4"/>
  <c r="AF120" i="4"/>
  <c r="AF172" i="4"/>
  <c r="AF80" i="4"/>
  <c r="AF244" i="4"/>
  <c r="AF253" i="4"/>
  <c r="AF281" i="4"/>
  <c r="Z40" i="4"/>
  <c r="Z44" i="4"/>
  <c r="Z48" i="4"/>
  <c r="Z56" i="4"/>
  <c r="Z60" i="4"/>
  <c r="Z64" i="4"/>
  <c r="AB11" i="4"/>
  <c r="AC24" i="4"/>
  <c r="I24" i="4"/>
  <c r="T24" i="4"/>
  <c r="AC184" i="4"/>
  <c r="I184" i="4"/>
  <c r="I339" i="4"/>
  <c r="I359" i="4"/>
  <c r="AC32" i="4"/>
  <c r="T32" i="4"/>
  <c r="H32" i="4"/>
  <c r="AC366" i="4"/>
  <c r="K366" i="4"/>
  <c r="AC23" i="4"/>
  <c r="I23" i="4"/>
  <c r="T23" i="4"/>
  <c r="AC320" i="4"/>
  <c r="I320" i="4"/>
  <c r="AC352" i="4"/>
  <c r="I352" i="4"/>
  <c r="AC322" i="4"/>
  <c r="I322" i="4"/>
  <c r="AC120" i="4"/>
  <c r="T120" i="4"/>
  <c r="J120" i="4"/>
  <c r="AF32" i="4"/>
  <c r="T22" i="4"/>
  <c r="AC69" i="4"/>
  <c r="I69" i="4"/>
  <c r="T69" i="4"/>
  <c r="AC174" i="4"/>
  <c r="T174" i="4"/>
  <c r="I174" i="4"/>
  <c r="AC121" i="4"/>
  <c r="J121" i="4"/>
  <c r="T121" i="4"/>
  <c r="AC42" i="4"/>
  <c r="T42" i="4"/>
  <c r="H42" i="4"/>
  <c r="AC65" i="4"/>
  <c r="T65" i="4"/>
  <c r="I65" i="4"/>
  <c r="K368" i="4"/>
  <c r="AC340" i="4"/>
  <c r="I340" i="4"/>
  <c r="AC330" i="4"/>
  <c r="I330" i="4"/>
  <c r="G379" i="4"/>
  <c r="AF379" i="4" s="1"/>
  <c r="AF28" i="4"/>
  <c r="AC38" i="4"/>
  <c r="T38" i="4"/>
  <c r="H38" i="4"/>
  <c r="I21" i="4"/>
  <c r="T21" i="4"/>
  <c r="AC200" i="4"/>
  <c r="AC326" i="4"/>
  <c r="I326" i="4"/>
  <c r="AC349" i="4"/>
  <c r="AC26" i="4"/>
  <c r="T26" i="4"/>
  <c r="I26" i="4"/>
  <c r="AC54" i="4"/>
  <c r="T54" i="4"/>
  <c r="I54" i="4"/>
  <c r="AC370" i="4"/>
  <c r="I370" i="4"/>
  <c r="AC341" i="4"/>
  <c r="K341" i="4"/>
  <c r="AC334" i="4"/>
  <c r="I334" i="4"/>
  <c r="AC354" i="4"/>
  <c r="I354" i="4"/>
  <c r="AC325" i="4"/>
  <c r="I325" i="4"/>
  <c r="AF69" i="4"/>
  <c r="AF121" i="4"/>
  <c r="AF75" i="4"/>
  <c r="AF200" i="4"/>
  <c r="AF24" i="4"/>
  <c r="AF26" i="4"/>
  <c r="AC28" i="4"/>
  <c r="I28" i="4"/>
  <c r="T28" i="4"/>
  <c r="AC85" i="4"/>
  <c r="H85" i="4"/>
  <c r="T85" i="4"/>
  <c r="AC321" i="4"/>
  <c r="I321" i="4"/>
  <c r="AC36" i="4"/>
  <c r="H36" i="4"/>
  <c r="T36" i="4"/>
  <c r="AC50" i="4"/>
  <c r="T50" i="4"/>
  <c r="I50" i="4"/>
  <c r="AC372" i="4"/>
  <c r="I372" i="4"/>
  <c r="AC364" i="4"/>
  <c r="AC374" i="4"/>
  <c r="K374" i="4"/>
  <c r="I365" i="4"/>
  <c r="AC327" i="4"/>
  <c r="I327" i="4"/>
  <c r="AC338" i="4"/>
  <c r="I338" i="4"/>
  <c r="AF184" i="4"/>
  <c r="AF54" i="4"/>
  <c r="AF21" i="4"/>
  <c r="I379" i="4"/>
  <c r="Z375" i="4"/>
  <c r="G375" i="4"/>
  <c r="AC375" i="4" s="1"/>
  <c r="Z353" i="4"/>
  <c r="G353" i="4"/>
  <c r="AU353" i="4"/>
  <c r="Z348" i="4"/>
  <c r="G348" i="4"/>
  <c r="AC348" i="4" s="1"/>
  <c r="Z361" i="4"/>
  <c r="G361" i="4"/>
  <c r="I361" i="4" s="1"/>
  <c r="AU25" i="4"/>
  <c r="T131" i="4"/>
  <c r="J131" i="4"/>
  <c r="AC131" i="4"/>
  <c r="G68" i="2"/>
  <c r="I68" i="2"/>
  <c r="E24" i="2"/>
  <c r="F24" i="2"/>
  <c r="G24" i="2"/>
  <c r="I24" i="2"/>
  <c r="E69" i="1"/>
  <c r="F69" i="1"/>
  <c r="G69" i="1"/>
  <c r="I69" i="1"/>
  <c r="E68" i="2"/>
  <c r="F68" i="2"/>
  <c r="E65" i="2"/>
  <c r="F65" i="2"/>
  <c r="G65" i="2"/>
  <c r="I65" i="2"/>
  <c r="E67" i="2"/>
  <c r="F67" i="2"/>
  <c r="G67" i="2"/>
  <c r="I67" i="2"/>
  <c r="E23" i="2"/>
  <c r="F23" i="2"/>
  <c r="G23" i="2"/>
  <c r="I23" i="2"/>
  <c r="G25" i="2"/>
  <c r="I25" i="2"/>
  <c r="E29" i="2"/>
  <c r="F29" i="2"/>
  <c r="G29" i="2"/>
  <c r="I29" i="2"/>
  <c r="E32" i="2"/>
  <c r="F32" i="2"/>
  <c r="G32" i="2"/>
  <c r="I32" i="2"/>
  <c r="G35" i="2"/>
  <c r="I35" i="2"/>
  <c r="E39" i="2"/>
  <c r="F39" i="2"/>
  <c r="G39" i="2"/>
  <c r="I39" i="2"/>
  <c r="E45" i="2"/>
  <c r="F45" i="2"/>
  <c r="G45" i="2"/>
  <c r="I45" i="2"/>
  <c r="E48" i="2"/>
  <c r="F48" i="2"/>
  <c r="G48" i="2"/>
  <c r="I48" i="2"/>
  <c r="G51" i="2"/>
  <c r="I51" i="2"/>
  <c r="E55" i="2"/>
  <c r="F55" i="2"/>
  <c r="G55" i="2"/>
  <c r="I55" i="2"/>
  <c r="E61" i="2"/>
  <c r="F61" i="2"/>
  <c r="E64" i="2"/>
  <c r="F64" i="2"/>
  <c r="G64" i="2"/>
  <c r="I64" i="2"/>
  <c r="G70" i="2"/>
  <c r="E27" i="2"/>
  <c r="F27" i="2"/>
  <c r="G27" i="2"/>
  <c r="I27" i="2"/>
  <c r="E33" i="2"/>
  <c r="F33" i="2"/>
  <c r="G33" i="2"/>
  <c r="I33" i="2"/>
  <c r="E36" i="2"/>
  <c r="F36" i="2"/>
  <c r="G36" i="2"/>
  <c r="I36" i="2"/>
  <c r="E43" i="2"/>
  <c r="F43" i="2"/>
  <c r="G43" i="2"/>
  <c r="I43" i="2"/>
  <c r="E49" i="2"/>
  <c r="F49" i="2"/>
  <c r="G49" i="2"/>
  <c r="I49" i="2"/>
  <c r="E52" i="2"/>
  <c r="F52" i="2"/>
  <c r="G52" i="2"/>
  <c r="I52" i="2"/>
  <c r="G61" i="2"/>
  <c r="I61" i="2"/>
  <c r="E60" i="2"/>
  <c r="F60" i="2"/>
  <c r="G60" i="2"/>
  <c r="I60" i="2"/>
  <c r="E56" i="2"/>
  <c r="F56" i="2"/>
  <c r="G56" i="2"/>
  <c r="I56" i="2"/>
  <c r="E37" i="2"/>
  <c r="F37" i="2"/>
  <c r="G37" i="2"/>
  <c r="I37" i="2"/>
  <c r="E66" i="2"/>
  <c r="F66" i="2"/>
  <c r="G66" i="2"/>
  <c r="I66" i="2"/>
  <c r="E68" i="1"/>
  <c r="F68" i="1"/>
  <c r="G68" i="1"/>
  <c r="I68" i="1"/>
  <c r="E25" i="1"/>
  <c r="F25" i="1"/>
  <c r="G25" i="1"/>
  <c r="I25" i="1"/>
  <c r="E33" i="1"/>
  <c r="F33" i="1"/>
  <c r="G33" i="1"/>
  <c r="I33" i="1"/>
  <c r="E41" i="1"/>
  <c r="F41" i="1"/>
  <c r="G41" i="1"/>
  <c r="I41" i="1"/>
  <c r="E49" i="1"/>
  <c r="F49" i="1"/>
  <c r="G49" i="1"/>
  <c r="I49" i="1"/>
  <c r="E57" i="1"/>
  <c r="F57" i="1"/>
  <c r="G57" i="1"/>
  <c r="I57" i="1"/>
  <c r="E65" i="1"/>
  <c r="F65" i="1"/>
  <c r="G65" i="1"/>
  <c r="I65" i="1"/>
  <c r="E26" i="2"/>
  <c r="F26" i="2"/>
  <c r="G26" i="2"/>
  <c r="I26" i="2"/>
  <c r="G38" i="2"/>
  <c r="I38" i="2"/>
  <c r="E42" i="2"/>
  <c r="F42" i="2"/>
  <c r="G42" i="2"/>
  <c r="I42" i="2"/>
  <c r="G54" i="2"/>
  <c r="I54" i="2"/>
  <c r="E58" i="2"/>
  <c r="F58" i="2"/>
  <c r="G58" i="2"/>
  <c r="I58" i="2"/>
  <c r="E70" i="3"/>
  <c r="F70" i="3"/>
  <c r="G70" i="3"/>
  <c r="I70" i="3"/>
  <c r="E22" i="3"/>
  <c r="F22" i="3"/>
  <c r="G22" i="3"/>
  <c r="I22" i="3"/>
  <c r="E24" i="3"/>
  <c r="F24" i="3"/>
  <c r="G24" i="3"/>
  <c r="I24" i="3"/>
  <c r="E26" i="3"/>
  <c r="F26" i="3"/>
  <c r="G26" i="3"/>
  <c r="I26" i="3"/>
  <c r="E28" i="3"/>
  <c r="F28" i="3"/>
  <c r="G28" i="3"/>
  <c r="I28" i="3"/>
  <c r="E30" i="3"/>
  <c r="F30" i="3"/>
  <c r="G30" i="3"/>
  <c r="I30" i="3"/>
  <c r="E71" i="3"/>
  <c r="F71" i="3"/>
  <c r="G71" i="3"/>
  <c r="I71" i="3"/>
  <c r="G25" i="3"/>
  <c r="I25" i="3"/>
  <c r="E47" i="2"/>
  <c r="F47" i="2"/>
  <c r="G47" i="2"/>
  <c r="I47" i="2"/>
  <c r="E41" i="2"/>
  <c r="F41" i="2"/>
  <c r="G41" i="2"/>
  <c r="I41" i="2"/>
  <c r="G22" i="2"/>
  <c r="I153" i="4"/>
  <c r="T153" i="4"/>
  <c r="I94" i="4"/>
  <c r="T94" i="4"/>
  <c r="I114" i="4"/>
  <c r="T114" i="4"/>
  <c r="I43" i="4"/>
  <c r="AC45" i="4"/>
  <c r="H45" i="4"/>
  <c r="T45" i="4"/>
  <c r="AC62" i="4"/>
  <c r="T62" i="4"/>
  <c r="AC27" i="4"/>
  <c r="H27" i="4"/>
  <c r="T27" i="4"/>
  <c r="Z49" i="4"/>
  <c r="G49" i="4"/>
  <c r="AF49" i="4" s="1"/>
  <c r="Z29" i="4"/>
  <c r="G29" i="4"/>
  <c r="T29" i="4" s="1"/>
  <c r="AC35" i="4"/>
  <c r="AF35" i="4"/>
  <c r="G25" i="4"/>
  <c r="AF25" i="4" s="1"/>
  <c r="Z25" i="4"/>
  <c r="AC31" i="4"/>
  <c r="AF31" i="4"/>
  <c r="G66" i="4"/>
  <c r="AF66" i="4" s="1"/>
  <c r="Z35" i="4"/>
  <c r="E378" i="4"/>
  <c r="F378" i="4"/>
  <c r="G378" i="4" s="1"/>
  <c r="E383" i="4"/>
  <c r="F383" i="4" s="1"/>
  <c r="Z41" i="4"/>
  <c r="AY83" i="4"/>
  <c r="AY91" i="4"/>
  <c r="AY99" i="4"/>
  <c r="AY84" i="4"/>
  <c r="AY92" i="4"/>
  <c r="AY100" i="4"/>
  <c r="AY85" i="4"/>
  <c r="AY93" i="4"/>
  <c r="T25" i="4"/>
  <c r="AC29" i="4"/>
  <c r="AF361" i="4"/>
  <c r="AC361" i="4"/>
  <c r="AF353" i="4"/>
  <c r="AC353" i="4"/>
  <c r="I353" i="4"/>
  <c r="AT25" i="4"/>
  <c r="I375" i="4"/>
  <c r="AC49" i="4"/>
  <c r="I49" i="4"/>
  <c r="I22" i="2"/>
  <c r="AU378" i="4"/>
  <c r="AF29" i="4"/>
  <c r="H29" i="4"/>
  <c r="T66" i="4"/>
  <c r="AU161" i="4"/>
  <c r="AU200" i="4"/>
  <c r="AU276" i="4"/>
  <c r="AU43" i="4"/>
  <c r="AT43" i="4" s="1"/>
  <c r="AS43" i="4" s="1"/>
  <c r="AR43" i="4" s="1"/>
  <c r="AQ43" i="4" s="1"/>
  <c r="AP43" i="4" s="1"/>
  <c r="AO43" i="4" s="1"/>
  <c r="AN43" i="4" s="1"/>
  <c r="AM43" i="4" s="1"/>
  <c r="AL43" i="4" s="1"/>
  <c r="AU80" i="4"/>
  <c r="AU72" i="4"/>
  <c r="AU95" i="4"/>
  <c r="AU136" i="4"/>
  <c r="AU128" i="4"/>
  <c r="AU158" i="4"/>
  <c r="AU209" i="4"/>
  <c r="AU85" i="4"/>
  <c r="AU114" i="4"/>
  <c r="AU102" i="4"/>
  <c r="AU51" i="4"/>
  <c r="AT51" i="4" s="1"/>
  <c r="AS51" i="4" s="1"/>
  <c r="AR51" i="4" s="1"/>
  <c r="AU61" i="4"/>
  <c r="AT61" i="4" s="1"/>
  <c r="AS61" i="4" s="1"/>
  <c r="AR61" i="4" s="1"/>
  <c r="AU329" i="4"/>
  <c r="AT329" i="4" s="1"/>
  <c r="AS329" i="4" s="1"/>
  <c r="AR329" i="4" s="1"/>
  <c r="AQ329" i="4" s="1"/>
  <c r="AP329" i="4" s="1"/>
  <c r="AO329" i="4" s="1"/>
  <c r="AN329" i="4" s="1"/>
  <c r="AM329" i="4" s="1"/>
  <c r="AL329" i="4" s="1"/>
  <c r="AU68" i="4"/>
  <c r="AT68" i="4" s="1"/>
  <c r="AU91" i="4"/>
  <c r="AU132" i="4"/>
  <c r="AU124" i="4"/>
  <c r="AU185" i="4"/>
  <c r="E27" i="1"/>
  <c r="F27" i="1"/>
  <c r="G27" i="1"/>
  <c r="I27" i="1"/>
  <c r="E35" i="1"/>
  <c r="F35" i="1"/>
  <c r="G35" i="1"/>
  <c r="I35" i="1"/>
  <c r="E43" i="1"/>
  <c r="F43" i="1"/>
  <c r="G43" i="1"/>
  <c r="I43" i="1"/>
  <c r="E51" i="1"/>
  <c r="F51" i="1"/>
  <c r="G51" i="1"/>
  <c r="I51" i="1"/>
  <c r="E59" i="1"/>
  <c r="F59" i="1"/>
  <c r="G59" i="1"/>
  <c r="I59" i="1"/>
  <c r="E66" i="1"/>
  <c r="F66" i="1"/>
  <c r="G66" i="1"/>
  <c r="E62" i="1"/>
  <c r="F62" i="1"/>
  <c r="G62" i="1"/>
  <c r="I62" i="1"/>
  <c r="E54" i="1"/>
  <c r="F54" i="1"/>
  <c r="G54" i="1"/>
  <c r="I54" i="1"/>
  <c r="E46" i="1"/>
  <c r="F46" i="1"/>
  <c r="G46" i="1"/>
  <c r="I46" i="1"/>
  <c r="E38" i="1"/>
  <c r="F38" i="1"/>
  <c r="G38" i="1"/>
  <c r="I38" i="1"/>
  <c r="E30" i="1"/>
  <c r="F30" i="1"/>
  <c r="G30" i="1"/>
  <c r="I30" i="1"/>
  <c r="E22" i="1"/>
  <c r="F22" i="1"/>
  <c r="G22" i="1"/>
  <c r="E64" i="1"/>
  <c r="F64" i="1"/>
  <c r="G64" i="1"/>
  <c r="I64" i="1"/>
  <c r="E56" i="1"/>
  <c r="F56" i="1"/>
  <c r="G56" i="1"/>
  <c r="I56" i="1"/>
  <c r="E48" i="1"/>
  <c r="F48" i="1"/>
  <c r="G48" i="1"/>
  <c r="I48" i="1"/>
  <c r="E40" i="1"/>
  <c r="F40" i="1"/>
  <c r="G40" i="1"/>
  <c r="I40" i="1"/>
  <c r="E32" i="1"/>
  <c r="F32" i="1"/>
  <c r="G32" i="1"/>
  <c r="I32" i="1"/>
  <c r="E24" i="1"/>
  <c r="F24" i="1"/>
  <c r="G24" i="1"/>
  <c r="I24" i="1"/>
  <c r="E23" i="1"/>
  <c r="F23" i="1"/>
  <c r="E31" i="1"/>
  <c r="F31" i="1"/>
  <c r="E39" i="1"/>
  <c r="F39" i="1"/>
  <c r="G39" i="1"/>
  <c r="I39" i="1"/>
  <c r="E47" i="1"/>
  <c r="F47" i="1"/>
  <c r="G47" i="1"/>
  <c r="I47" i="1"/>
  <c r="E55" i="1"/>
  <c r="F55" i="1"/>
  <c r="E63" i="1"/>
  <c r="F63" i="1"/>
  <c r="E50" i="1"/>
  <c r="F50" i="1"/>
  <c r="G50" i="1"/>
  <c r="I50" i="1"/>
  <c r="E42" i="1"/>
  <c r="F42" i="1"/>
  <c r="G42" i="1"/>
  <c r="I42" i="1"/>
  <c r="E34" i="1"/>
  <c r="F34" i="1"/>
  <c r="G34" i="1"/>
  <c r="I34" i="1"/>
  <c r="E26" i="1"/>
  <c r="F26" i="1"/>
  <c r="G26" i="1"/>
  <c r="I26" i="1"/>
  <c r="E70" i="1"/>
  <c r="F70" i="1"/>
  <c r="G70" i="1"/>
  <c r="I70" i="1"/>
  <c r="E60" i="1"/>
  <c r="F60" i="1"/>
  <c r="G60" i="1"/>
  <c r="I60" i="1"/>
  <c r="E52" i="1"/>
  <c r="F52" i="1"/>
  <c r="G52" i="1"/>
  <c r="I52" i="1"/>
  <c r="E44" i="1"/>
  <c r="F44" i="1"/>
  <c r="G44" i="1"/>
  <c r="I44" i="1"/>
  <c r="E36" i="1"/>
  <c r="F36" i="1"/>
  <c r="G36" i="1"/>
  <c r="I36" i="1"/>
  <c r="E28" i="1"/>
  <c r="F28" i="1"/>
  <c r="G28" i="1"/>
  <c r="I28" i="1"/>
  <c r="E67" i="1"/>
  <c r="F67" i="1"/>
  <c r="G67" i="1"/>
  <c r="E45" i="1"/>
  <c r="F45" i="1"/>
  <c r="G45" i="1"/>
  <c r="I45" i="1"/>
  <c r="E71" i="1"/>
  <c r="F71" i="1"/>
  <c r="G71" i="1"/>
  <c r="I71" i="1"/>
  <c r="G23" i="1"/>
  <c r="I23" i="1"/>
  <c r="E29" i="1"/>
  <c r="F29" i="1"/>
  <c r="G29" i="1"/>
  <c r="I29" i="1"/>
  <c r="E30" i="2"/>
  <c r="F30" i="2"/>
  <c r="G30" i="2"/>
  <c r="I30" i="2"/>
  <c r="G44" i="2"/>
  <c r="I44" i="2"/>
  <c r="E50" i="2"/>
  <c r="F50" i="2"/>
  <c r="G50" i="2"/>
  <c r="I50" i="2"/>
  <c r="E58" i="1"/>
  <c r="F58" i="1"/>
  <c r="G58" i="1"/>
  <c r="I58" i="1"/>
  <c r="G63" i="1"/>
  <c r="I63" i="1"/>
  <c r="G55" i="1"/>
  <c r="I55" i="1"/>
  <c r="G31" i="1"/>
  <c r="I31" i="1"/>
  <c r="G67" i="3"/>
  <c r="G62" i="3"/>
  <c r="I62" i="3"/>
  <c r="E58" i="3"/>
  <c r="F58" i="3"/>
  <c r="G58" i="3"/>
  <c r="I58" i="3"/>
  <c r="G53" i="3"/>
  <c r="I53" i="3"/>
  <c r="G46" i="3"/>
  <c r="I46" i="3"/>
  <c r="E44" i="3"/>
  <c r="F44" i="3"/>
  <c r="G44" i="3"/>
  <c r="I44" i="3"/>
  <c r="G38" i="3"/>
  <c r="I38" i="3"/>
  <c r="E31" i="2"/>
  <c r="F31" i="2"/>
  <c r="G31" i="2"/>
  <c r="I31" i="2"/>
  <c r="E44" i="2"/>
  <c r="F44" i="2"/>
  <c r="E57" i="2"/>
  <c r="F57" i="2"/>
  <c r="G57" i="2"/>
  <c r="I57" i="2"/>
  <c r="E28" i="2"/>
  <c r="F28" i="2"/>
  <c r="G53" i="2"/>
  <c r="I53" i="2"/>
  <c r="E63" i="2"/>
  <c r="F63" i="2"/>
  <c r="G63" i="2"/>
  <c r="I63" i="2"/>
  <c r="G71" i="2"/>
  <c r="I71" i="2"/>
  <c r="G59" i="2"/>
  <c r="I59" i="2"/>
  <c r="E40" i="2"/>
  <c r="F40" i="2"/>
  <c r="G40" i="2"/>
  <c r="I40" i="2"/>
  <c r="G28" i="2"/>
  <c r="I28" i="2"/>
  <c r="E34" i="2"/>
  <c r="F34" i="2"/>
  <c r="G34" i="2"/>
  <c r="I34" i="2"/>
  <c r="E46" i="2"/>
  <c r="F46" i="2"/>
  <c r="G46" i="2"/>
  <c r="I46" i="2"/>
  <c r="G62" i="2"/>
  <c r="I62" i="2"/>
  <c r="E69" i="3"/>
  <c r="F69" i="3"/>
  <c r="G69" i="3"/>
  <c r="I69" i="3"/>
  <c r="E21" i="3"/>
  <c r="F21" i="3"/>
  <c r="G21" i="3"/>
  <c r="E27" i="3"/>
  <c r="F27" i="3"/>
  <c r="G27" i="3"/>
  <c r="I27" i="3"/>
  <c r="E31" i="3"/>
  <c r="F31" i="3"/>
  <c r="G31" i="3"/>
  <c r="I31" i="3"/>
  <c r="E33" i="3"/>
  <c r="F33" i="3"/>
  <c r="G33" i="3"/>
  <c r="I33" i="3"/>
  <c r="E35" i="3"/>
  <c r="F35" i="3"/>
  <c r="G35" i="3"/>
  <c r="I35" i="3"/>
  <c r="E37" i="3"/>
  <c r="F37" i="3"/>
  <c r="G37" i="3"/>
  <c r="I37" i="3"/>
  <c r="E39" i="3"/>
  <c r="F39" i="3"/>
  <c r="G39" i="3"/>
  <c r="I39" i="3"/>
  <c r="E41" i="3"/>
  <c r="F41" i="3"/>
  <c r="G41" i="3"/>
  <c r="I41" i="3"/>
  <c r="E43" i="3"/>
  <c r="F43" i="3"/>
  <c r="G43" i="3"/>
  <c r="I43" i="3"/>
  <c r="E45" i="3"/>
  <c r="F45" i="3"/>
  <c r="G45" i="3"/>
  <c r="I45" i="3"/>
  <c r="E47" i="3"/>
  <c r="F47" i="3"/>
  <c r="G47" i="3"/>
  <c r="I47" i="3"/>
  <c r="E49" i="3"/>
  <c r="F49" i="3"/>
  <c r="G49" i="3"/>
  <c r="I49" i="3"/>
  <c r="E51" i="3"/>
  <c r="F51" i="3"/>
  <c r="G51" i="3"/>
  <c r="I51" i="3"/>
  <c r="E53" i="3"/>
  <c r="F53" i="3"/>
  <c r="E55" i="3"/>
  <c r="F55" i="3"/>
  <c r="G55" i="3"/>
  <c r="I55" i="3"/>
  <c r="E57" i="3"/>
  <c r="F57" i="3"/>
  <c r="G57" i="3"/>
  <c r="I57" i="3"/>
  <c r="E59" i="3"/>
  <c r="F59" i="3"/>
  <c r="G59" i="3"/>
  <c r="I59" i="3"/>
  <c r="E61" i="3"/>
  <c r="F61" i="3"/>
  <c r="G61" i="3"/>
  <c r="I61" i="3"/>
  <c r="E63" i="3"/>
  <c r="F63" i="3"/>
  <c r="G63" i="3"/>
  <c r="I63" i="3"/>
  <c r="E65" i="3"/>
  <c r="F65" i="3"/>
  <c r="G65" i="3"/>
  <c r="I65" i="3"/>
  <c r="G23" i="3"/>
  <c r="I23" i="3"/>
  <c r="E29" i="3"/>
  <c r="F29" i="3"/>
  <c r="G29" i="3"/>
  <c r="I29" i="3"/>
  <c r="E32" i="3"/>
  <c r="F32" i="3"/>
  <c r="G32" i="3"/>
  <c r="I32" i="3"/>
  <c r="E34" i="3"/>
  <c r="F34" i="3"/>
  <c r="G34" i="3"/>
  <c r="I34" i="3"/>
  <c r="E36" i="3"/>
  <c r="F36" i="3"/>
  <c r="G36" i="3"/>
  <c r="I36" i="3"/>
  <c r="E38" i="3"/>
  <c r="F38" i="3"/>
  <c r="E40" i="3"/>
  <c r="F40" i="3"/>
  <c r="G40" i="3"/>
  <c r="I40" i="3"/>
  <c r="G21" i="2"/>
  <c r="Z53" i="4"/>
  <c r="G53" i="4"/>
  <c r="T53" i="4" s="1"/>
  <c r="I72" i="4"/>
  <c r="T72" i="4"/>
  <c r="T142" i="4"/>
  <c r="I142" i="4"/>
  <c r="H47" i="4"/>
  <c r="T47" i="4"/>
  <c r="I106" i="4"/>
  <c r="T106" i="4"/>
  <c r="Z57" i="4"/>
  <c r="G57" i="4"/>
  <c r="T112" i="4"/>
  <c r="H112" i="4"/>
  <c r="H84" i="4"/>
  <c r="T84" i="4"/>
  <c r="I79" i="4"/>
  <c r="T79" i="4"/>
  <c r="I74" i="4"/>
  <c r="T74" i="4"/>
  <c r="H118" i="4"/>
  <c r="T118" i="4"/>
  <c r="I102" i="4"/>
  <c r="T102" i="4"/>
  <c r="I64" i="4"/>
  <c r="AC64" i="4"/>
  <c r="T64" i="4"/>
  <c r="Z62" i="4"/>
  <c r="T92" i="4"/>
  <c r="G309" i="4"/>
  <c r="AC309" i="4" s="1"/>
  <c r="E335" i="4"/>
  <c r="F335" i="4"/>
  <c r="Z335" i="4" s="1"/>
  <c r="AY88" i="4"/>
  <c r="AY102" i="4"/>
  <c r="E380" i="4"/>
  <c r="F380" i="4"/>
  <c r="G380" i="4" s="1"/>
  <c r="AC380" i="4" s="1"/>
  <c r="E331" i="4"/>
  <c r="F331" i="4" s="1"/>
  <c r="G331" i="4" s="1"/>
  <c r="AC331" i="4" s="1"/>
  <c r="E237" i="4"/>
  <c r="F237" i="4" s="1"/>
  <c r="AU237" i="4" s="1"/>
  <c r="AT237" i="4" s="1"/>
  <c r="AS237" i="4" s="1"/>
  <c r="E393" i="4"/>
  <c r="F393" i="4" s="1"/>
  <c r="E332" i="4"/>
  <c r="F332" i="4" s="1"/>
  <c r="Z332" i="4" s="1"/>
  <c r="E315" i="4"/>
  <c r="F315" i="4" s="1"/>
  <c r="E307" i="4"/>
  <c r="F307" i="4" s="1"/>
  <c r="AU307" i="4" s="1"/>
  <c r="E300" i="4"/>
  <c r="F300" i="4" s="1"/>
  <c r="AU300" i="4" s="1"/>
  <c r="E298" i="4"/>
  <c r="F298" i="4"/>
  <c r="G298" i="4" s="1"/>
  <c r="K298" i="4" s="1"/>
  <c r="E221" i="4"/>
  <c r="F221" i="4" s="1"/>
  <c r="G221" i="4" s="1"/>
  <c r="E382" i="4"/>
  <c r="F382" i="4"/>
  <c r="G382" i="4" s="1"/>
  <c r="K382" i="4" s="1"/>
  <c r="E373" i="4"/>
  <c r="F373" i="4" s="1"/>
  <c r="AU373" i="4" s="1"/>
  <c r="E386" i="4"/>
  <c r="F386" i="4" s="1"/>
  <c r="E391" i="4"/>
  <c r="F391" i="4"/>
  <c r="G391" i="4" s="1"/>
  <c r="K391" i="4" s="1"/>
  <c r="E387" i="4"/>
  <c r="F387" i="4"/>
  <c r="G387" i="4" s="1"/>
  <c r="AF387" i="4" s="1"/>
  <c r="E247" i="4"/>
  <c r="F247" i="4" s="1"/>
  <c r="Z247" i="4" s="1"/>
  <c r="E228" i="4"/>
  <c r="F228" i="4" s="1"/>
  <c r="G228" i="4" s="1"/>
  <c r="E389" i="4"/>
  <c r="F389" i="4" s="1"/>
  <c r="E358" i="4"/>
  <c r="F358" i="4"/>
  <c r="Z358" i="4" s="1"/>
  <c r="E388" i="4"/>
  <c r="F388" i="4" s="1"/>
  <c r="E264" i="4"/>
  <c r="E258" i="4"/>
  <c r="E50" i="5" s="1"/>
  <c r="E302" i="4"/>
  <c r="E256" i="5" s="1"/>
  <c r="F302" i="4"/>
  <c r="AU302" i="4" s="1"/>
  <c r="AT302" i="4" s="1"/>
  <c r="E289" i="4"/>
  <c r="E247" i="5" s="1"/>
  <c r="E295" i="4"/>
  <c r="F295" i="4" s="1"/>
  <c r="AU295" i="4" s="1"/>
  <c r="AY65" i="4"/>
  <c r="AY73" i="4"/>
  <c r="AY81" i="4"/>
  <c r="AY95" i="4"/>
  <c r="E324" i="4"/>
  <c r="F324" i="4" s="1"/>
  <c r="E301" i="4"/>
  <c r="F301" i="4" s="1"/>
  <c r="AU301" i="4" s="1"/>
  <c r="E308" i="4"/>
  <c r="F308" i="4" s="1"/>
  <c r="E311" i="4"/>
  <c r="E337" i="4"/>
  <c r="F337" i="4"/>
  <c r="AU337" i="4" s="1"/>
  <c r="E392" i="4"/>
  <c r="F392" i="4" s="1"/>
  <c r="E310" i="4"/>
  <c r="F310" i="4"/>
  <c r="AU310" i="4" s="1"/>
  <c r="E303" i="4"/>
  <c r="F303" i="4" s="1"/>
  <c r="Z303" i="4" s="1"/>
  <c r="E385" i="4"/>
  <c r="F385" i="4" s="1"/>
  <c r="E381" i="4"/>
  <c r="F381" i="4"/>
  <c r="AU381" i="4" s="1"/>
  <c r="E377" i="4"/>
  <c r="F377" i="4"/>
  <c r="Z377" i="4" s="1"/>
  <c r="E314" i="4"/>
  <c r="F314" i="4" s="1"/>
  <c r="AY67" i="4"/>
  <c r="AY75" i="4"/>
  <c r="AY86" i="4"/>
  <c r="AY97" i="4"/>
  <c r="E390" i="4"/>
  <c r="F390" i="4" s="1"/>
  <c r="Z390" i="4" s="1"/>
  <c r="E362" i="4"/>
  <c r="F362" i="4"/>
  <c r="G362" i="4" s="1"/>
  <c r="K362" i="4" s="1"/>
  <c r="E328" i="4"/>
  <c r="F328" i="4" s="1"/>
  <c r="E299" i="4"/>
  <c r="F299" i="4"/>
  <c r="AU299" i="4" s="1"/>
  <c r="E256" i="4"/>
  <c r="F256" i="4" s="1"/>
  <c r="E186" i="4"/>
  <c r="F186" i="4" s="1"/>
  <c r="E317" i="4"/>
  <c r="F317" i="4" s="1"/>
  <c r="E306" i="4"/>
  <c r="F306" i="4" s="1"/>
  <c r="G306" i="4" s="1"/>
  <c r="AC306" i="4" s="1"/>
  <c r="E297" i="4"/>
  <c r="E293" i="4"/>
  <c r="E251" i="5" s="1"/>
  <c r="F293" i="4"/>
  <c r="G293" i="4" s="1"/>
  <c r="I293" i="4" s="1"/>
  <c r="E292" i="4"/>
  <c r="F292" i="4" s="1"/>
  <c r="G292" i="4" s="1"/>
  <c r="AC292" i="4" s="1"/>
  <c r="E304" i="4"/>
  <c r="F304" i="4" s="1"/>
  <c r="E312" i="4"/>
  <c r="F312" i="4" s="1"/>
  <c r="E138" i="4"/>
  <c r="E16" i="5" s="1"/>
  <c r="AY68" i="4"/>
  <c r="AY76" i="4"/>
  <c r="AY87" i="4"/>
  <c r="E384" i="4"/>
  <c r="F384" i="4"/>
  <c r="AU384" i="4" s="1"/>
  <c r="AT384" i="4" s="1"/>
  <c r="AS384" i="4" s="1"/>
  <c r="E342" i="4"/>
  <c r="F342" i="4" s="1"/>
  <c r="Z342" i="4" s="1"/>
  <c r="AC293" i="4"/>
  <c r="G358" i="4"/>
  <c r="AC358" i="4" s="1"/>
  <c r="AU331" i="4"/>
  <c r="G295" i="4"/>
  <c r="AC295" i="4" s="1"/>
  <c r="Z295" i="4"/>
  <c r="AU358" i="4"/>
  <c r="G303" i="4"/>
  <c r="AU303" i="4"/>
  <c r="F289" i="4"/>
  <c r="G390" i="4"/>
  <c r="AF390" i="4" s="1"/>
  <c r="Z391" i="4"/>
  <c r="AU391" i="4"/>
  <c r="AR391" i="4" s="1"/>
  <c r="AQ391" i="4" s="1"/>
  <c r="AP391" i="4" s="1"/>
  <c r="AO391" i="4" s="1"/>
  <c r="AN391" i="4" s="1"/>
  <c r="AM391" i="4" s="1"/>
  <c r="AL391" i="4" s="1"/>
  <c r="Z307" i="4"/>
  <c r="G307" i="4"/>
  <c r="AC307" i="4" s="1"/>
  <c r="Z380" i="4"/>
  <c r="E253" i="5"/>
  <c r="AT85" i="4"/>
  <c r="AT80" i="4"/>
  <c r="AS80" i="4" s="1"/>
  <c r="AT161" i="4"/>
  <c r="F311" i="4"/>
  <c r="AU311" i="4" s="1"/>
  <c r="E51" i="5"/>
  <c r="Z304" i="4"/>
  <c r="AC298" i="4"/>
  <c r="G310" i="4"/>
  <c r="K310" i="4" s="1"/>
  <c r="AU390" i="4"/>
  <c r="G302" i="4"/>
  <c r="AF302" i="4" s="1"/>
  <c r="Z302" i="4"/>
  <c r="H21" i="3"/>
  <c r="C12" i="3"/>
  <c r="C16" i="3"/>
  <c r="D18" i="3"/>
  <c r="C11" i="3"/>
  <c r="AU306" i="4"/>
  <c r="AT306" i="4" s="1"/>
  <c r="AS306" i="4" s="1"/>
  <c r="K331" i="4"/>
  <c r="AF331" i="4"/>
  <c r="Z373" i="4"/>
  <c r="G373" i="4"/>
  <c r="AC373" i="4" s="1"/>
  <c r="AU298" i="4"/>
  <c r="AC53" i="4"/>
  <c r="AF53" i="4"/>
  <c r="AT158" i="4"/>
  <c r="AS158" i="4" s="1"/>
  <c r="AR158" i="4" s="1"/>
  <c r="AQ158" i="4" s="1"/>
  <c r="AP158" i="4" s="1"/>
  <c r="AO158" i="4" s="1"/>
  <c r="AN158" i="4" s="1"/>
  <c r="AM158" i="4" s="1"/>
  <c r="AL158" i="4" s="1"/>
  <c r="Z384" i="4"/>
  <c r="G384" i="4"/>
  <c r="AF384" i="4" s="1"/>
  <c r="Z299" i="4"/>
  <c r="Z293" i="4"/>
  <c r="AQ61" i="4"/>
  <c r="AT128" i="4"/>
  <c r="AS128" i="4" s="1"/>
  <c r="AT276" i="4"/>
  <c r="AS276" i="4" s="1"/>
  <c r="AT378" i="4"/>
  <c r="AS378" i="4" s="1"/>
  <c r="AR378" i="4" s="1"/>
  <c r="AQ378" i="4" s="1"/>
  <c r="AP378" i="4" s="1"/>
  <c r="AO378" i="4" s="1"/>
  <c r="AN378" i="4" s="1"/>
  <c r="AM378" i="4" s="1"/>
  <c r="AL378" i="4" s="1"/>
  <c r="AF221" i="4"/>
  <c r="K221" i="4"/>
  <c r="AC221" i="4"/>
  <c r="K228" i="4"/>
  <c r="AU392" i="4"/>
  <c r="F264" i="4"/>
  <c r="AU264" i="4" s="1"/>
  <c r="AT264" i="4" s="1"/>
  <c r="E222" i="5"/>
  <c r="AU382" i="4"/>
  <c r="G335" i="4"/>
  <c r="AU335" i="4"/>
  <c r="F297" i="4"/>
  <c r="Z297" i="4" s="1"/>
  <c r="E255" i="5"/>
  <c r="Z362" i="4"/>
  <c r="AU362" i="4"/>
  <c r="AU377" i="4"/>
  <c r="AT377" i="4" s="1"/>
  <c r="Z337" i="4"/>
  <c r="G299" i="4"/>
  <c r="K299" i="4" s="1"/>
  <c r="AU388" i="4"/>
  <c r="Z388" i="4"/>
  <c r="G388" i="4"/>
  <c r="AC388" i="4" s="1"/>
  <c r="E259" i="5"/>
  <c r="E266" i="5"/>
  <c r="AT136" i="4"/>
  <c r="AU221" i="4"/>
  <c r="I309" i="4"/>
  <c r="AF309" i="4"/>
  <c r="AC57" i="4"/>
  <c r="I57" i="4"/>
  <c r="T57" i="4"/>
  <c r="AF57" i="4"/>
  <c r="E250" i="5"/>
  <c r="Z237" i="4"/>
  <c r="AT91" i="4"/>
  <c r="AS91" i="4" s="1"/>
  <c r="AR91" i="4" s="1"/>
  <c r="AQ91" i="4" s="1"/>
  <c r="AP91" i="4" s="1"/>
  <c r="AO91" i="4" s="1"/>
  <c r="AN91" i="4" s="1"/>
  <c r="AM91" i="4" s="1"/>
  <c r="AL91" i="4" s="1"/>
  <c r="AT102" i="4"/>
  <c r="AS102" i="4" s="1"/>
  <c r="AR102" i="4" s="1"/>
  <c r="AQ102" i="4" s="1"/>
  <c r="AP102" i="4" s="1"/>
  <c r="AO102" i="4" s="1"/>
  <c r="AN102" i="4" s="1"/>
  <c r="AM102" i="4" s="1"/>
  <c r="AL102" i="4" s="1"/>
  <c r="AT95" i="4"/>
  <c r="AS95" i="4"/>
  <c r="AR95" i="4" s="1"/>
  <c r="AQ95" i="4" s="1"/>
  <c r="AP95" i="4" s="1"/>
  <c r="AO95" i="4" s="1"/>
  <c r="AN95" i="4" s="1"/>
  <c r="AM95" i="4" s="1"/>
  <c r="AL95" i="4" s="1"/>
  <c r="AI95" i="4" s="1"/>
  <c r="AT200" i="4"/>
  <c r="AS200" i="4" s="1"/>
  <c r="AR200" i="4" s="1"/>
  <c r="AQ200" i="4" s="1"/>
  <c r="AP200" i="4" s="1"/>
  <c r="AO200" i="4" s="1"/>
  <c r="AN200" i="4" s="1"/>
  <c r="AM200" i="4" s="1"/>
  <c r="AL200" i="4" s="1"/>
  <c r="G381" i="4"/>
  <c r="AC381" i="4" s="1"/>
  <c r="Z381" i="4"/>
  <c r="G301" i="4"/>
  <c r="AC301" i="4" s="1"/>
  <c r="G304" i="4"/>
  <c r="H21" i="2"/>
  <c r="G342" i="4"/>
  <c r="AU342" i="4"/>
  <c r="AT342" i="4" s="1"/>
  <c r="AS342" i="4" s="1"/>
  <c r="Z186" i="4"/>
  <c r="AU186" i="4"/>
  <c r="G186" i="4"/>
  <c r="AF186" i="4" s="1"/>
  <c r="Z389" i="4"/>
  <c r="AU389" i="4"/>
  <c r="AT389" i="4" s="1"/>
  <c r="G389" i="4"/>
  <c r="K389" i="4" s="1"/>
  <c r="G300" i="4"/>
  <c r="AU332" i="4"/>
  <c r="I22" i="1"/>
  <c r="C11" i="1"/>
  <c r="C12" i="1"/>
  <c r="C16" i="1"/>
  <c r="D18" i="1"/>
  <c r="AS68" i="4"/>
  <c r="AR68" i="4" s="1"/>
  <c r="AQ68" i="4" s="1"/>
  <c r="AP68" i="4" s="1"/>
  <c r="AO68" i="4" s="1"/>
  <c r="AN68" i="4" s="1"/>
  <c r="AM68" i="4" s="1"/>
  <c r="AL68" i="4" s="1"/>
  <c r="AT114" i="4"/>
  <c r="AS114" i="4" s="1"/>
  <c r="AR114" i="4" s="1"/>
  <c r="AQ114" i="4" s="1"/>
  <c r="AP114" i="4" s="1"/>
  <c r="AO114" i="4" s="1"/>
  <c r="AN114" i="4" s="1"/>
  <c r="AM114" i="4" s="1"/>
  <c r="AL114" i="4" s="1"/>
  <c r="AT209" i="4"/>
  <c r="AS209" i="4"/>
  <c r="AR209" i="4" s="1"/>
  <c r="AQ209" i="4" s="1"/>
  <c r="AP209" i="4" s="1"/>
  <c r="AO209" i="4" s="1"/>
  <c r="AN209" i="4" s="1"/>
  <c r="AM209" i="4" s="1"/>
  <c r="AL209" i="4" s="1"/>
  <c r="AT72" i="4"/>
  <c r="AS72" i="4" s="1"/>
  <c r="AR72" i="4" s="1"/>
  <c r="AQ72" i="4"/>
  <c r="AP72" i="4" s="1"/>
  <c r="AO72" i="4" s="1"/>
  <c r="AN72" i="4" s="1"/>
  <c r="AM72" i="4" s="1"/>
  <c r="AL72" i="4" s="1"/>
  <c r="AJ329" i="4"/>
  <c r="AJ43" i="4"/>
  <c r="AI91" i="4"/>
  <c r="AT337" i="4"/>
  <c r="AS337" i="4" s="1"/>
  <c r="K388" i="4"/>
  <c r="G297" i="4"/>
  <c r="AF297" i="4" s="1"/>
  <c r="AT373" i="4"/>
  <c r="AS373" i="4" s="1"/>
  <c r="AR373" i="4" s="1"/>
  <c r="AQ373" i="4" s="1"/>
  <c r="AP373" i="4" s="1"/>
  <c r="AO373" i="4" s="1"/>
  <c r="AN373" i="4" s="1"/>
  <c r="AM373" i="4" s="1"/>
  <c r="AL373" i="4" s="1"/>
  <c r="AF310" i="4"/>
  <c r="AC310" i="4"/>
  <c r="AT295" i="4"/>
  <c r="AS295" i="4"/>
  <c r="AR295" i="4" s="1"/>
  <c r="AT300" i="4"/>
  <c r="AS300" i="4" s="1"/>
  <c r="AR300" i="4" s="1"/>
  <c r="Z264" i="4"/>
  <c r="AT310" i="4"/>
  <c r="AS310" i="4" s="1"/>
  <c r="AR310" i="4" s="1"/>
  <c r="AQ310" i="4" s="1"/>
  <c r="AP310" i="4"/>
  <c r="AO310" i="4" s="1"/>
  <c r="AN310" i="4" s="1"/>
  <c r="AM310" i="4" s="1"/>
  <c r="AL310" i="4" s="1"/>
  <c r="G311" i="4"/>
  <c r="J311" i="4" s="1"/>
  <c r="Z311" i="4"/>
  <c r="K390" i="4"/>
  <c r="I295" i="4"/>
  <c r="AF295" i="4"/>
  <c r="AF304" i="4"/>
  <c r="AT221" i="4"/>
  <c r="AS221" i="4" s="1"/>
  <c r="AR221" i="4" s="1"/>
  <c r="AT301" i="4"/>
  <c r="AS301" i="4" s="1"/>
  <c r="AR301" i="4" s="1"/>
  <c r="O68" i="3"/>
  <c r="R68" i="3"/>
  <c r="O28" i="3"/>
  <c r="R28" i="3"/>
  <c r="O57" i="3"/>
  <c r="R57" i="3"/>
  <c r="O29" i="3"/>
  <c r="R29" i="3"/>
  <c r="O53" i="3"/>
  <c r="R53" i="3"/>
  <c r="O39" i="3"/>
  <c r="R39" i="3"/>
  <c r="O54" i="3"/>
  <c r="R54" i="3"/>
  <c r="O25" i="3"/>
  <c r="R25" i="3"/>
  <c r="O32" i="3"/>
  <c r="R32" i="3"/>
  <c r="O69" i="3"/>
  <c r="R69" i="3"/>
  <c r="O27" i="3"/>
  <c r="R27" i="3"/>
  <c r="O59" i="3"/>
  <c r="R59" i="3"/>
  <c r="O64" i="3"/>
  <c r="R64" i="3"/>
  <c r="C15" i="3"/>
  <c r="O48" i="3"/>
  <c r="R48" i="3"/>
  <c r="O23" i="3"/>
  <c r="R23" i="3"/>
  <c r="O38" i="3"/>
  <c r="R38" i="3"/>
  <c r="O24" i="3"/>
  <c r="R24" i="3"/>
  <c r="O63" i="3"/>
  <c r="R63" i="3"/>
  <c r="O65" i="3"/>
  <c r="R65" i="3"/>
  <c r="O49" i="3"/>
  <c r="R49" i="3"/>
  <c r="O55" i="3"/>
  <c r="R55" i="3"/>
  <c r="O30" i="3"/>
  <c r="R30" i="3"/>
  <c r="O35" i="3"/>
  <c r="R35" i="3"/>
  <c r="O22" i="3"/>
  <c r="R22" i="3"/>
  <c r="O36" i="3"/>
  <c r="R36" i="3"/>
  <c r="O67" i="3"/>
  <c r="R67" i="3"/>
  <c r="O33" i="3"/>
  <c r="R33" i="3"/>
  <c r="O37" i="3"/>
  <c r="R37" i="3"/>
  <c r="O42" i="3"/>
  <c r="R42" i="3"/>
  <c r="O66" i="3"/>
  <c r="R66" i="3"/>
  <c r="O26" i="3"/>
  <c r="R26" i="3"/>
  <c r="O62" i="3"/>
  <c r="R62" i="3"/>
  <c r="O21" i="3"/>
  <c r="R21" i="3"/>
  <c r="O31" i="3"/>
  <c r="R31" i="3"/>
  <c r="O46" i="3"/>
  <c r="R46" i="3"/>
  <c r="O52" i="3"/>
  <c r="R52" i="3"/>
  <c r="O43" i="3"/>
  <c r="R43" i="3"/>
  <c r="O34" i="3"/>
  <c r="R34" i="3"/>
  <c r="O40" i="3"/>
  <c r="R40" i="3"/>
  <c r="O56" i="3"/>
  <c r="R56" i="3"/>
  <c r="O47" i="3"/>
  <c r="R47" i="3"/>
  <c r="O71" i="3"/>
  <c r="R71" i="3"/>
  <c r="O41" i="3"/>
  <c r="R41" i="3"/>
  <c r="O44" i="3"/>
  <c r="R44" i="3"/>
  <c r="O45" i="3"/>
  <c r="R45" i="3"/>
  <c r="O70" i="3"/>
  <c r="R70" i="3"/>
  <c r="O61" i="3"/>
  <c r="R61" i="3"/>
  <c r="O60" i="3"/>
  <c r="R60" i="3"/>
  <c r="O51" i="3"/>
  <c r="R51" i="3"/>
  <c r="O50" i="3"/>
  <c r="R50" i="3"/>
  <c r="O58" i="3"/>
  <c r="R58" i="3"/>
  <c r="K307" i="4"/>
  <c r="G289" i="4"/>
  <c r="Z289" i="4"/>
  <c r="AU289" i="4"/>
  <c r="AT331" i="4"/>
  <c r="AS331" i="4" s="1"/>
  <c r="AR331" i="4" s="1"/>
  <c r="AQ331" i="4" s="1"/>
  <c r="AP331" i="4" s="1"/>
  <c r="AO331" i="4" s="1"/>
  <c r="AN331" i="4" s="1"/>
  <c r="AM331" i="4" s="1"/>
  <c r="AL331" i="4" s="1"/>
  <c r="O36" i="1"/>
  <c r="R36" i="1"/>
  <c r="O62" i="1"/>
  <c r="R62" i="1"/>
  <c r="O42" i="1"/>
  <c r="R42" i="1"/>
  <c r="O27" i="1"/>
  <c r="R27" i="1"/>
  <c r="O67" i="1"/>
  <c r="R67" i="1"/>
  <c r="O53" i="1"/>
  <c r="R53" i="1"/>
  <c r="O65" i="1"/>
  <c r="R65" i="1"/>
  <c r="O47" i="1"/>
  <c r="R47" i="1"/>
  <c r="O63" i="1"/>
  <c r="R63" i="1"/>
  <c r="O31" i="1"/>
  <c r="R31" i="1"/>
  <c r="O60" i="1"/>
  <c r="R60" i="1"/>
  <c r="O35" i="1"/>
  <c r="R35" i="1"/>
  <c r="O21" i="1"/>
  <c r="R21" i="1"/>
  <c r="O40" i="1"/>
  <c r="R40" i="1"/>
  <c r="O55" i="1"/>
  <c r="R55" i="1"/>
  <c r="O70" i="1"/>
  <c r="R70" i="1"/>
  <c r="O23" i="1"/>
  <c r="R23" i="1"/>
  <c r="O22" i="1"/>
  <c r="R22" i="1"/>
  <c r="O61" i="1"/>
  <c r="R61" i="1"/>
  <c r="O34" i="1"/>
  <c r="R34" i="1"/>
  <c r="O57" i="1"/>
  <c r="R57" i="1"/>
  <c r="O52" i="1"/>
  <c r="R52" i="1"/>
  <c r="O26" i="1"/>
  <c r="R26" i="1"/>
  <c r="O43" i="1"/>
  <c r="R43" i="1"/>
  <c r="O29" i="1"/>
  <c r="R29" i="1"/>
  <c r="O48" i="1"/>
  <c r="R48" i="1"/>
  <c r="O44" i="1"/>
  <c r="R44" i="1"/>
  <c r="O28" i="1"/>
  <c r="R28" i="1"/>
  <c r="O25" i="1"/>
  <c r="R25" i="1"/>
  <c r="O30" i="1"/>
  <c r="R30" i="1"/>
  <c r="O71" i="1"/>
  <c r="R71" i="1"/>
  <c r="O66" i="1"/>
  <c r="R66" i="1"/>
  <c r="O56" i="1"/>
  <c r="R56" i="1"/>
  <c r="O58" i="1"/>
  <c r="R58" i="1"/>
  <c r="C15" i="1"/>
  <c r="O51" i="1"/>
  <c r="R51" i="1"/>
  <c r="O37" i="1"/>
  <c r="R37" i="1"/>
  <c r="O24" i="1"/>
  <c r="R24" i="1"/>
  <c r="O54" i="1"/>
  <c r="R54" i="1"/>
  <c r="O50" i="1"/>
  <c r="R50" i="1"/>
  <c r="O39" i="1"/>
  <c r="R39" i="1"/>
  <c r="O38" i="1"/>
  <c r="R38" i="1"/>
  <c r="O45" i="1"/>
  <c r="R45" i="1"/>
  <c r="O64" i="1"/>
  <c r="R64" i="1"/>
  <c r="O33" i="1"/>
  <c r="R33" i="1"/>
  <c r="O49" i="1"/>
  <c r="R49" i="1"/>
  <c r="O59" i="1"/>
  <c r="R59" i="1"/>
  <c r="O46" i="1"/>
  <c r="R46" i="1"/>
  <c r="O32" i="1"/>
  <c r="R32" i="1"/>
  <c r="O41" i="1"/>
  <c r="R41" i="1"/>
  <c r="O68" i="1"/>
  <c r="R68" i="1"/>
  <c r="O69" i="1"/>
  <c r="R69" i="1"/>
  <c r="K301" i="4"/>
  <c r="AF301" i="4"/>
  <c r="AT362" i="4"/>
  <c r="AC335" i="4"/>
  <c r="AS302" i="4"/>
  <c r="AR302" i="4" s="1"/>
  <c r="AQ302" i="4" s="1"/>
  <c r="AP302" i="4" s="1"/>
  <c r="AO302" i="4" s="1"/>
  <c r="AN302" i="4" s="1"/>
  <c r="AM302" i="4" s="1"/>
  <c r="AL302" i="4" s="1"/>
  <c r="AK302" i="4" s="1"/>
  <c r="AT307" i="4"/>
  <c r="AS307" i="4" s="1"/>
  <c r="AR307" i="4" s="1"/>
  <c r="AQ307" i="4" s="1"/>
  <c r="AP307" i="4" s="1"/>
  <c r="AO307" i="4" s="1"/>
  <c r="AN307" i="4" s="1"/>
  <c r="AM307" i="4" s="1"/>
  <c r="AL307" i="4" s="1"/>
  <c r="G312" i="4"/>
  <c r="AC312" i="4" s="1"/>
  <c r="AU312" i="4"/>
  <c r="AT312" i="4" s="1"/>
  <c r="Z312" i="4"/>
  <c r="I306" i="4"/>
  <c r="AF306" i="4"/>
  <c r="AR342" i="4"/>
  <c r="AT392" i="4"/>
  <c r="AS392" i="4" s="1"/>
  <c r="AR392" i="4" s="1"/>
  <c r="AQ392" i="4" s="1"/>
  <c r="AT298" i="4"/>
  <c r="I302" i="4"/>
  <c r="AT303" i="4"/>
  <c r="AS303" i="4" s="1"/>
  <c r="AR303" i="4"/>
  <c r="AQ303" i="4" s="1"/>
  <c r="AP303" i="4" s="1"/>
  <c r="AO303" i="4" s="1"/>
  <c r="AN303" i="4" s="1"/>
  <c r="AM303" i="4" s="1"/>
  <c r="AL303" i="4" s="1"/>
  <c r="AJ303" i="4" s="1"/>
  <c r="AT358" i="4"/>
  <c r="AS358" i="4"/>
  <c r="AR358" i="4"/>
  <c r="AQ358" i="4" s="1"/>
  <c r="AP358" i="4" s="1"/>
  <c r="AO358" i="4" s="1"/>
  <c r="AN358" i="4" s="1"/>
  <c r="AM358" i="4" s="1"/>
  <c r="AL358" i="4" s="1"/>
  <c r="AF358" i="4"/>
  <c r="AT332" i="4"/>
  <c r="AS332" i="4"/>
  <c r="K342" i="4"/>
  <c r="K381" i="4"/>
  <c r="AF381" i="4"/>
  <c r="AC299" i="4"/>
  <c r="AF299" i="4"/>
  <c r="K373" i="4"/>
  <c r="AT390" i="4"/>
  <c r="AS390" i="4"/>
  <c r="AR390" i="4" s="1"/>
  <c r="AQ390" i="4" s="1"/>
  <c r="AP390" i="4" s="1"/>
  <c r="AO390" i="4" s="1"/>
  <c r="AN390" i="4" s="1"/>
  <c r="AM390" i="4" s="1"/>
  <c r="AL390" i="4" s="1"/>
  <c r="AC391" i="4"/>
  <c r="AF391" i="4"/>
  <c r="AF303" i="4"/>
  <c r="AC303" i="4"/>
  <c r="K303" i="4"/>
  <c r="AC389" i="4"/>
  <c r="AC384" i="4"/>
  <c r="K384" i="4"/>
  <c r="AT391" i="4"/>
  <c r="AS391" i="4" s="1"/>
  <c r="AI390" i="4"/>
  <c r="C18" i="3"/>
  <c r="AC289" i="4"/>
  <c r="R18" i="1"/>
  <c r="R18" i="3"/>
  <c r="C18" i="1"/>
  <c r="J312" i="4"/>
  <c r="AF312" i="4"/>
  <c r="I297" i="4"/>
  <c r="C11" i="2"/>
  <c r="C12" i="2"/>
  <c r="Z394" i="4" l="1"/>
  <c r="G394" i="4"/>
  <c r="AU394" i="4"/>
  <c r="I355" i="4"/>
  <c r="I345" i="4"/>
  <c r="AC368" i="4"/>
  <c r="I351" i="4"/>
  <c r="AF389" i="4"/>
  <c r="AC390" i="4"/>
  <c r="AC365" i="4"/>
  <c r="AC355" i="4"/>
  <c r="AC345" i="4"/>
  <c r="AC351" i="4"/>
  <c r="K358" i="4"/>
  <c r="K364" i="4"/>
  <c r="AC387" i="4"/>
  <c r="AC379" i="4"/>
  <c r="AC359" i="4"/>
  <c r="AR332" i="4"/>
  <c r="AI43" i="4"/>
  <c r="AK43" i="4"/>
  <c r="Z385" i="4"/>
  <c r="AU385" i="4"/>
  <c r="G385" i="4"/>
  <c r="AU315" i="4"/>
  <c r="AT315" i="4" s="1"/>
  <c r="AS315" i="4" s="1"/>
  <c r="AR315" i="4" s="1"/>
  <c r="Z315" i="4"/>
  <c r="G315" i="4"/>
  <c r="AC300" i="4"/>
  <c r="AF300" i="4"/>
  <c r="AS389" i="4"/>
  <c r="AR389" i="4" s="1"/>
  <c r="AQ389" i="4" s="1"/>
  <c r="AP389" i="4" s="1"/>
  <c r="AO389" i="4" s="1"/>
  <c r="AN389" i="4" s="1"/>
  <c r="AM389" i="4" s="1"/>
  <c r="AL389" i="4" s="1"/>
  <c r="AJ389" i="4" s="1"/>
  <c r="K300" i="4"/>
  <c r="AF289" i="4"/>
  <c r="I289" i="4"/>
  <c r="AI329" i="4"/>
  <c r="AK329" i="4"/>
  <c r="AC311" i="4"/>
  <c r="AF311" i="4"/>
  <c r="Z328" i="4"/>
  <c r="G328" i="4"/>
  <c r="G314" i="4"/>
  <c r="AU314" i="4"/>
  <c r="AU328" i="4"/>
  <c r="AF373" i="4"/>
  <c r="AF307" i="4"/>
  <c r="G264" i="4"/>
  <c r="K186" i="4"/>
  <c r="AF388" i="4"/>
  <c r="Z301" i="4"/>
  <c r="G337" i="4"/>
  <c r="AR80" i="4"/>
  <c r="AQ80" i="4" s="1"/>
  <c r="AP80" i="4" s="1"/>
  <c r="AO80" i="4" s="1"/>
  <c r="AU29" i="4"/>
  <c r="AT29" i="4" s="1"/>
  <c r="AS29" i="4" s="1"/>
  <c r="AR29" i="4" s="1"/>
  <c r="AQ29" i="4" s="1"/>
  <c r="AP29" i="4" s="1"/>
  <c r="AO29" i="4" s="1"/>
  <c r="AN29" i="4" s="1"/>
  <c r="AM29" i="4" s="1"/>
  <c r="AL29" i="4" s="1"/>
  <c r="AU110" i="4"/>
  <c r="AT110" i="4" s="1"/>
  <c r="AS110" i="4" s="1"/>
  <c r="AR110" i="4" s="1"/>
  <c r="AQ110" i="4" s="1"/>
  <c r="AP110" i="4" s="1"/>
  <c r="AO110" i="4" s="1"/>
  <c r="AN110" i="4" s="1"/>
  <c r="AM110" i="4" s="1"/>
  <c r="AL110" i="4" s="1"/>
  <c r="AU184" i="4"/>
  <c r="AU172" i="4"/>
  <c r="AU77" i="4"/>
  <c r="AU96" i="4"/>
  <c r="AU327" i="4"/>
  <c r="AU23" i="4"/>
  <c r="AU27" i="4"/>
  <c r="AU343" i="4"/>
  <c r="AU93" i="4"/>
  <c r="AU126" i="4"/>
  <c r="AU143" i="4"/>
  <c r="AT143" i="4" s="1"/>
  <c r="AU152" i="4"/>
  <c r="AU197" i="4"/>
  <c r="AU253" i="4"/>
  <c r="AU46" i="4"/>
  <c r="AU56" i="4"/>
  <c r="AU374" i="4"/>
  <c r="AU125" i="4"/>
  <c r="AT125" i="4" s="1"/>
  <c r="AS125" i="4" s="1"/>
  <c r="AR125" i="4" s="1"/>
  <c r="AQ125" i="4" s="1"/>
  <c r="AP125" i="4" s="1"/>
  <c r="AO125" i="4" s="1"/>
  <c r="AN125" i="4" s="1"/>
  <c r="AM125" i="4" s="1"/>
  <c r="AL125" i="4" s="1"/>
  <c r="AU334" i="4"/>
  <c r="AU69" i="4"/>
  <c r="AU47" i="4"/>
  <c r="AT47" i="4" s="1"/>
  <c r="AS47" i="4" s="1"/>
  <c r="AR47" i="4" s="1"/>
  <c r="AQ47" i="4" s="1"/>
  <c r="AP47" i="4" s="1"/>
  <c r="AO47" i="4" s="1"/>
  <c r="AN47" i="4" s="1"/>
  <c r="AM47" i="4" s="1"/>
  <c r="AL47" i="4" s="1"/>
  <c r="AU336" i="4"/>
  <c r="AU70" i="4"/>
  <c r="AT70" i="4" s="1"/>
  <c r="AU134" i="4"/>
  <c r="AU141" i="4"/>
  <c r="AU160" i="4"/>
  <c r="AU169" i="4"/>
  <c r="AU281" i="4"/>
  <c r="AU309" i="4"/>
  <c r="AU40" i="4"/>
  <c r="AU52" i="4"/>
  <c r="AT52" i="4" s="1"/>
  <c r="AS52" i="4" s="1"/>
  <c r="AU366" i="4"/>
  <c r="AU365" i="4"/>
  <c r="AT365" i="4" s="1"/>
  <c r="AS365" i="4" s="1"/>
  <c r="AR365" i="4" s="1"/>
  <c r="AQ365" i="4" s="1"/>
  <c r="AP365" i="4" s="1"/>
  <c r="AO365" i="4" s="1"/>
  <c r="AN365" i="4" s="1"/>
  <c r="AM365" i="4" s="1"/>
  <c r="AL365" i="4" s="1"/>
  <c r="AU321" i="4"/>
  <c r="AU174" i="4"/>
  <c r="AU133" i="4"/>
  <c r="AU81" i="4"/>
  <c r="AU118" i="4"/>
  <c r="AU45" i="4"/>
  <c r="AU89" i="4"/>
  <c r="AU113" i="4"/>
  <c r="AU105" i="4"/>
  <c r="AT105" i="4" s="1"/>
  <c r="AU122" i="4"/>
  <c r="AU148" i="4"/>
  <c r="AT148" i="4" s="1"/>
  <c r="AS148" i="4" s="1"/>
  <c r="AR148" i="4" s="1"/>
  <c r="AQ148" i="4" s="1"/>
  <c r="AP148" i="4" s="1"/>
  <c r="AO148" i="4" s="1"/>
  <c r="AN148" i="4" s="1"/>
  <c r="AM148" i="4" s="1"/>
  <c r="AL148" i="4" s="1"/>
  <c r="AU240" i="4"/>
  <c r="AU66" i="4"/>
  <c r="AU355" i="4"/>
  <c r="AU339" i="4"/>
  <c r="AU359" i="4"/>
  <c r="AT359" i="4" s="1"/>
  <c r="AS359" i="4" s="1"/>
  <c r="AR359" i="4" s="1"/>
  <c r="AQ359" i="4" s="1"/>
  <c r="AP359" i="4" s="1"/>
  <c r="AO359" i="4" s="1"/>
  <c r="AN359" i="4" s="1"/>
  <c r="AM359" i="4" s="1"/>
  <c r="AL359" i="4" s="1"/>
  <c r="AU178" i="4"/>
  <c r="AU106" i="4"/>
  <c r="AU41" i="4"/>
  <c r="AU78" i="4"/>
  <c r="AU147" i="4"/>
  <c r="AU139" i="4"/>
  <c r="AU203" i="4"/>
  <c r="AU249" i="4"/>
  <c r="AU338" i="4"/>
  <c r="AU135" i="4"/>
  <c r="AU153" i="4"/>
  <c r="AU192" i="4"/>
  <c r="AU286" i="4"/>
  <c r="AU57" i="4"/>
  <c r="AT57" i="4" s="1"/>
  <c r="AS57" i="4" s="1"/>
  <c r="AU347" i="4"/>
  <c r="AU145" i="4"/>
  <c r="AT145" i="4" s="1"/>
  <c r="AS145" i="4" s="1"/>
  <c r="AR145" i="4" s="1"/>
  <c r="AQ145" i="4" s="1"/>
  <c r="AP145" i="4" s="1"/>
  <c r="AO145" i="4" s="1"/>
  <c r="AN145" i="4" s="1"/>
  <c r="AM145" i="4" s="1"/>
  <c r="AL145" i="4" s="1"/>
  <c r="AU50" i="4"/>
  <c r="AT50" i="4" s="1"/>
  <c r="AS50" i="4" s="1"/>
  <c r="AR50" i="4" s="1"/>
  <c r="AQ50" i="4" s="1"/>
  <c r="AU60" i="4"/>
  <c r="AU346" i="4"/>
  <c r="AU245" i="4"/>
  <c r="AU163" i="4"/>
  <c r="AT163" i="4" s="1"/>
  <c r="AS163" i="4" s="1"/>
  <c r="AR163" i="4" s="1"/>
  <c r="AQ163" i="4" s="1"/>
  <c r="AP163" i="4" s="1"/>
  <c r="AO163" i="4" s="1"/>
  <c r="AN163" i="4" s="1"/>
  <c r="AM163" i="4" s="1"/>
  <c r="AL163" i="4" s="1"/>
  <c r="AK163" i="4" s="1"/>
  <c r="AU330" i="4"/>
  <c r="AU21" i="4"/>
  <c r="AU82" i="4"/>
  <c r="AU119" i="4"/>
  <c r="AU109" i="4"/>
  <c r="AT109" i="4" s="1"/>
  <c r="AU183" i="4"/>
  <c r="AT183" i="4" s="1"/>
  <c r="AS183" i="4" s="1"/>
  <c r="AR183" i="4" s="1"/>
  <c r="AQ183" i="4" s="1"/>
  <c r="AP183" i="4" s="1"/>
  <c r="AO183" i="4" s="1"/>
  <c r="AN183" i="4" s="1"/>
  <c r="AM183" i="4" s="1"/>
  <c r="AL183" i="4" s="1"/>
  <c r="AU251" i="4"/>
  <c r="AU54" i="4"/>
  <c r="AU351" i="4"/>
  <c r="AT351" i="4" s="1"/>
  <c r="AS351" i="4" s="1"/>
  <c r="AR351" i="4" s="1"/>
  <c r="AQ351" i="4" s="1"/>
  <c r="AP351" i="4" s="1"/>
  <c r="AO351" i="4" s="1"/>
  <c r="AN351" i="4" s="1"/>
  <c r="AM351" i="4" s="1"/>
  <c r="AL351" i="4" s="1"/>
  <c r="AU354" i="4"/>
  <c r="AU340" i="4"/>
  <c r="AT340" i="4" s="1"/>
  <c r="AS340" i="4" s="1"/>
  <c r="AR340" i="4" s="1"/>
  <c r="AQ340" i="4" s="1"/>
  <c r="AP340" i="4" s="1"/>
  <c r="AO340" i="4" s="1"/>
  <c r="AN340" i="4" s="1"/>
  <c r="AM340" i="4" s="1"/>
  <c r="AL340" i="4" s="1"/>
  <c r="AU218" i="4"/>
  <c r="AU187" i="4"/>
  <c r="AU49" i="4"/>
  <c r="AT49" i="4" s="1"/>
  <c r="AS49" i="4" s="1"/>
  <c r="AR49" i="4" s="1"/>
  <c r="AQ49" i="4" s="1"/>
  <c r="AP49" i="4" s="1"/>
  <c r="AO49" i="4" s="1"/>
  <c r="AN49" i="4" s="1"/>
  <c r="AM49" i="4" s="1"/>
  <c r="AL49" i="4" s="1"/>
  <c r="AU323" i="4"/>
  <c r="AU97" i="4"/>
  <c r="AU117" i="4"/>
  <c r="AT117" i="4" s="1"/>
  <c r="AS117" i="4" s="1"/>
  <c r="AR117" i="4" s="1"/>
  <c r="AU107" i="4"/>
  <c r="AU156" i="4"/>
  <c r="AU59" i="4"/>
  <c r="AU130" i="4"/>
  <c r="AT130" i="4" s="1"/>
  <c r="AU234" i="4"/>
  <c r="AT234" i="4" s="1"/>
  <c r="AS234" i="4" s="1"/>
  <c r="AR234" i="4" s="1"/>
  <c r="AQ234" i="4" s="1"/>
  <c r="AP234" i="4" s="1"/>
  <c r="AO234" i="4" s="1"/>
  <c r="AN234" i="4" s="1"/>
  <c r="AM234" i="4" s="1"/>
  <c r="AL234" i="4" s="1"/>
  <c r="AU216" i="4"/>
  <c r="AU48" i="4"/>
  <c r="AU352" i="4"/>
  <c r="AU326" i="4"/>
  <c r="AT326" i="4" s="1"/>
  <c r="AS326" i="4" s="1"/>
  <c r="AR326" i="4" s="1"/>
  <c r="AU155" i="4"/>
  <c r="AT155" i="4" s="1"/>
  <c r="AS155" i="4" s="1"/>
  <c r="AR155" i="4" s="1"/>
  <c r="AQ155" i="4" s="1"/>
  <c r="AP155" i="4" s="1"/>
  <c r="AO155" i="4" s="1"/>
  <c r="AN155" i="4" s="1"/>
  <c r="AM155" i="4" s="1"/>
  <c r="AL155" i="4" s="1"/>
  <c r="BL100" i="4"/>
  <c r="BL92" i="4"/>
  <c r="BL84" i="4"/>
  <c r="BL76" i="4"/>
  <c r="BL60" i="4"/>
  <c r="BL15" i="4"/>
  <c r="BL51" i="4"/>
  <c r="BL3" i="4"/>
  <c r="BL38" i="4"/>
  <c r="BL30" i="4"/>
  <c r="BL22" i="4"/>
  <c r="BL61" i="4"/>
  <c r="BL10" i="4"/>
  <c r="AU146" i="4"/>
  <c r="AT146" i="4" s="1"/>
  <c r="AS146" i="4" s="1"/>
  <c r="AR146" i="4" s="1"/>
  <c r="AQ146" i="4" s="1"/>
  <c r="AP146" i="4" s="1"/>
  <c r="AO146" i="4" s="1"/>
  <c r="AN146" i="4" s="1"/>
  <c r="AM146" i="4" s="1"/>
  <c r="AL146" i="4" s="1"/>
  <c r="AJ146" i="4" s="1"/>
  <c r="AU94" i="4"/>
  <c r="AU36" i="4"/>
  <c r="AU55" i="4"/>
  <c r="AU179" i="4"/>
  <c r="AU74" i="4"/>
  <c r="AU214" i="4"/>
  <c r="AU244" i="4"/>
  <c r="AU64" i="4"/>
  <c r="AU364" i="4"/>
  <c r="AB12" i="4"/>
  <c r="AU121" i="4"/>
  <c r="AU111" i="4"/>
  <c r="AT111" i="4" s="1"/>
  <c r="AS111" i="4" s="1"/>
  <c r="AR111" i="4" s="1"/>
  <c r="AQ111" i="4" s="1"/>
  <c r="AP111" i="4" s="1"/>
  <c r="AO111" i="4" s="1"/>
  <c r="AN111" i="4" s="1"/>
  <c r="AM111" i="4" s="1"/>
  <c r="AL111" i="4" s="1"/>
  <c r="AU164" i="4"/>
  <c r="AT164" i="4" s="1"/>
  <c r="AS164" i="4" s="1"/>
  <c r="AU290" i="4"/>
  <c r="AT290" i="4" s="1"/>
  <c r="AU62" i="4"/>
  <c r="AU349" i="4"/>
  <c r="AU129" i="4"/>
  <c r="AT129" i="4" s="1"/>
  <c r="AS129" i="4" s="1"/>
  <c r="AR129" i="4" s="1"/>
  <c r="AQ129" i="4" s="1"/>
  <c r="AP129" i="4" s="1"/>
  <c r="AO129" i="4" s="1"/>
  <c r="AN129" i="4" s="1"/>
  <c r="AM129" i="4" s="1"/>
  <c r="AL129" i="4" s="1"/>
  <c r="BL97" i="4"/>
  <c r="BL89" i="4"/>
  <c r="BL81" i="4"/>
  <c r="BL73" i="4"/>
  <c r="BL48" i="4"/>
  <c r="BL69" i="4"/>
  <c r="BL39" i="4"/>
  <c r="BL58" i="4"/>
  <c r="BL35" i="4"/>
  <c r="BL27" i="4"/>
  <c r="BL12" i="4"/>
  <c r="BL49" i="4"/>
  <c r="AU112" i="4"/>
  <c r="AU75" i="4"/>
  <c r="AT75" i="4" s="1"/>
  <c r="AS75" i="4" s="1"/>
  <c r="AR75" i="4" s="1"/>
  <c r="AQ75" i="4" s="1"/>
  <c r="AP75" i="4" s="1"/>
  <c r="AO75" i="4" s="1"/>
  <c r="AN75" i="4" s="1"/>
  <c r="AM75" i="4" s="1"/>
  <c r="AL75" i="4" s="1"/>
  <c r="AU30" i="4"/>
  <c r="AU320" i="4"/>
  <c r="AT320" i="4" s="1"/>
  <c r="AS320" i="4" s="1"/>
  <c r="AR320" i="4" s="1"/>
  <c r="AQ320" i="4" s="1"/>
  <c r="AP320" i="4" s="1"/>
  <c r="AO320" i="4" s="1"/>
  <c r="AN320" i="4" s="1"/>
  <c r="AM320" i="4" s="1"/>
  <c r="AL320" i="4" s="1"/>
  <c r="AJ320" i="4" s="1"/>
  <c r="AU350" i="4"/>
  <c r="BL96" i="4"/>
  <c r="BL86" i="4"/>
  <c r="BL75" i="4"/>
  <c r="BL44" i="4"/>
  <c r="BL59" i="4"/>
  <c r="BL66" i="4"/>
  <c r="BL34" i="4"/>
  <c r="BL24" i="4"/>
  <c r="BL57" i="4"/>
  <c r="AU98" i="4"/>
  <c r="AU28" i="4"/>
  <c r="AU273" i="4"/>
  <c r="AU341" i="4"/>
  <c r="AU325" i="4"/>
  <c r="BL95" i="4"/>
  <c r="BL85" i="4"/>
  <c r="BL74" i="4"/>
  <c r="BL40" i="4"/>
  <c r="BL55" i="4"/>
  <c r="BL62" i="4"/>
  <c r="BL33" i="4"/>
  <c r="BL23" i="4"/>
  <c r="BL53" i="4"/>
  <c r="AU142" i="4"/>
  <c r="AU71" i="4"/>
  <c r="AT71" i="4" s="1"/>
  <c r="AS71" i="4" s="1"/>
  <c r="AR71" i="4" s="1"/>
  <c r="AQ71" i="4" s="1"/>
  <c r="AP71" i="4" s="1"/>
  <c r="AO71" i="4" s="1"/>
  <c r="AN71" i="4" s="1"/>
  <c r="AM71" i="4" s="1"/>
  <c r="AL71" i="4" s="1"/>
  <c r="AU26" i="4"/>
  <c r="AU39" i="4"/>
  <c r="AU159" i="4"/>
  <c r="AT159" i="4" s="1"/>
  <c r="AS159" i="4" s="1"/>
  <c r="AR159" i="4" s="1"/>
  <c r="AQ159" i="4" s="1"/>
  <c r="AP159" i="4" s="1"/>
  <c r="AO159" i="4" s="1"/>
  <c r="AN159" i="4" s="1"/>
  <c r="AM159" i="4" s="1"/>
  <c r="AL159" i="4" s="1"/>
  <c r="BL94" i="4"/>
  <c r="BL83" i="4"/>
  <c r="BL72" i="4"/>
  <c r="BL18" i="4"/>
  <c r="BL47" i="4"/>
  <c r="BL54" i="4"/>
  <c r="BL32" i="4"/>
  <c r="BL21" i="4"/>
  <c r="BL45" i="4"/>
  <c r="AU100" i="4"/>
  <c r="AT100" i="4" s="1"/>
  <c r="AS100" i="4" s="1"/>
  <c r="AR100" i="4" s="1"/>
  <c r="AQ100" i="4" s="1"/>
  <c r="AP100" i="4" s="1"/>
  <c r="AO100" i="4" s="1"/>
  <c r="AN100" i="4" s="1"/>
  <c r="AM100" i="4" s="1"/>
  <c r="AL100" i="4" s="1"/>
  <c r="AU79" i="4"/>
  <c r="AT79" i="4" s="1"/>
  <c r="AS79" i="4" s="1"/>
  <c r="AR79" i="4" s="1"/>
  <c r="AQ79" i="4" s="1"/>
  <c r="AP79" i="4" s="1"/>
  <c r="AO79" i="4" s="1"/>
  <c r="AN79" i="4" s="1"/>
  <c r="AM79" i="4" s="1"/>
  <c r="AL79" i="4" s="1"/>
  <c r="AU24" i="4"/>
  <c r="AT24" i="4" s="1"/>
  <c r="AU42" i="4"/>
  <c r="AU370" i="4"/>
  <c r="AU22" i="4"/>
  <c r="AT22" i="4" s="1"/>
  <c r="AS22" i="4" s="1"/>
  <c r="AR22" i="4" s="1"/>
  <c r="AQ22" i="4" s="1"/>
  <c r="AP22" i="4" s="1"/>
  <c r="AO22" i="4" s="1"/>
  <c r="AN22" i="4" s="1"/>
  <c r="AM22" i="4" s="1"/>
  <c r="AL22" i="4" s="1"/>
  <c r="BL93" i="4"/>
  <c r="BL82" i="4"/>
  <c r="BL71" i="4"/>
  <c r="BL16" i="4"/>
  <c r="BL43" i="4"/>
  <c r="BL50" i="4"/>
  <c r="BL31" i="4"/>
  <c r="BL20" i="4"/>
  <c r="BL41" i="4"/>
  <c r="AU108" i="4"/>
  <c r="AU83" i="4"/>
  <c r="AU58" i="4"/>
  <c r="AU376" i="4"/>
  <c r="BL102" i="4"/>
  <c r="BL91" i="4"/>
  <c r="BL80" i="4"/>
  <c r="BL70" i="4"/>
  <c r="BL8" i="4"/>
  <c r="BL17" i="4"/>
  <c r="BL46" i="4"/>
  <c r="BL29" i="4"/>
  <c r="BL6" i="4"/>
  <c r="BL19" i="4"/>
  <c r="AU116" i="4"/>
  <c r="AU345" i="4"/>
  <c r="AT345" i="4" s="1"/>
  <c r="AS345" i="4" s="1"/>
  <c r="AR345" i="4" s="1"/>
  <c r="AQ345" i="4" s="1"/>
  <c r="AP345" i="4" s="1"/>
  <c r="AO345" i="4" s="1"/>
  <c r="AN345" i="4" s="1"/>
  <c r="AM345" i="4" s="1"/>
  <c r="AL345" i="4" s="1"/>
  <c r="BL101" i="4"/>
  <c r="BL90" i="4"/>
  <c r="BL79" i="4"/>
  <c r="BL64" i="4"/>
  <c r="BL4" i="4"/>
  <c r="BL14" i="4"/>
  <c r="BL42" i="4"/>
  <c r="BL28" i="4"/>
  <c r="BL2" i="4"/>
  <c r="BL11" i="4"/>
  <c r="AU38" i="4"/>
  <c r="AU368" i="4"/>
  <c r="AT368" i="4" s="1"/>
  <c r="AS368" i="4" s="1"/>
  <c r="AR368" i="4" s="1"/>
  <c r="AQ368" i="4" s="1"/>
  <c r="AP368" i="4" s="1"/>
  <c r="AO368" i="4" s="1"/>
  <c r="AN368" i="4" s="1"/>
  <c r="AM368" i="4" s="1"/>
  <c r="AL368" i="4" s="1"/>
  <c r="BL99" i="4"/>
  <c r="BL88" i="4"/>
  <c r="BL78" i="4"/>
  <c r="BL56" i="4"/>
  <c r="BL67" i="4"/>
  <c r="BL13" i="4"/>
  <c r="BL37" i="4"/>
  <c r="BL26" i="4"/>
  <c r="BL68" i="4"/>
  <c r="BL9" i="4"/>
  <c r="AU34" i="4"/>
  <c r="AU322" i="4"/>
  <c r="AT322" i="4" s="1"/>
  <c r="AS322" i="4" s="1"/>
  <c r="AR322" i="4" s="1"/>
  <c r="AQ322" i="4" s="1"/>
  <c r="AP322" i="4" s="1"/>
  <c r="AO322" i="4" s="1"/>
  <c r="AN322" i="4" s="1"/>
  <c r="AM322" i="4" s="1"/>
  <c r="AL322" i="4" s="1"/>
  <c r="AJ322" i="4" s="1"/>
  <c r="BL63" i="4"/>
  <c r="BL7" i="4"/>
  <c r="BL36" i="4"/>
  <c r="AU90" i="4"/>
  <c r="AU165" i="4"/>
  <c r="AT165" i="4" s="1"/>
  <c r="AS165" i="4" s="1"/>
  <c r="AR165" i="4" s="1"/>
  <c r="AQ165" i="4" s="1"/>
  <c r="AU319" i="4"/>
  <c r="BL25" i="4"/>
  <c r="AU32" i="4"/>
  <c r="AT32" i="4" s="1"/>
  <c r="BL98" i="4"/>
  <c r="BL65" i="4"/>
  <c r="BL87" i="4"/>
  <c r="BL5" i="4"/>
  <c r="BL77" i="4"/>
  <c r="AU375" i="4"/>
  <c r="AT375" i="4" s="1"/>
  <c r="AS375" i="4" s="1"/>
  <c r="AU194" i="4"/>
  <c r="AT194" i="4" s="1"/>
  <c r="AU35" i="4"/>
  <c r="AT35" i="4" s="1"/>
  <c r="AU149" i="4"/>
  <c r="AU224" i="4"/>
  <c r="AT224" i="4" s="1"/>
  <c r="AU88" i="4"/>
  <c r="AU120" i="4"/>
  <c r="AU33" i="4"/>
  <c r="AU127" i="4"/>
  <c r="AU348" i="4"/>
  <c r="AU73" i="4"/>
  <c r="AU144" i="4"/>
  <c r="AT144" i="4" s="1"/>
  <c r="AU226" i="4"/>
  <c r="AT226" i="4" s="1"/>
  <c r="AS226" i="4" s="1"/>
  <c r="AR226" i="4" s="1"/>
  <c r="AQ226" i="4" s="1"/>
  <c r="AP226" i="4" s="1"/>
  <c r="AO226" i="4" s="1"/>
  <c r="AN226" i="4" s="1"/>
  <c r="AM226" i="4" s="1"/>
  <c r="AL226" i="4" s="1"/>
  <c r="AU87" i="4"/>
  <c r="AU191" i="4"/>
  <c r="AU101" i="4"/>
  <c r="AT101" i="4" s="1"/>
  <c r="AS101" i="4" s="1"/>
  <c r="AR101" i="4" s="1"/>
  <c r="AQ101" i="4" s="1"/>
  <c r="AP101" i="4" s="1"/>
  <c r="AO101" i="4" s="1"/>
  <c r="AN101" i="4" s="1"/>
  <c r="AM101" i="4" s="1"/>
  <c r="AL101" i="4" s="1"/>
  <c r="AU383" i="4"/>
  <c r="AT383" i="4" s="1"/>
  <c r="AS383" i="4" s="1"/>
  <c r="AR383" i="4" s="1"/>
  <c r="AQ383" i="4" s="1"/>
  <c r="AP383" i="4" s="1"/>
  <c r="AO383" i="4" s="1"/>
  <c r="AN383" i="4" s="1"/>
  <c r="AM383" i="4" s="1"/>
  <c r="AL383" i="4" s="1"/>
  <c r="AU361" i="4"/>
  <c r="AU65" i="4"/>
  <c r="AU206" i="4"/>
  <c r="AT206" i="4" s="1"/>
  <c r="AU369" i="4"/>
  <c r="AU363" i="4"/>
  <c r="AU92" i="4"/>
  <c r="AT92" i="4" s="1"/>
  <c r="AS92" i="4" s="1"/>
  <c r="AR92" i="4" s="1"/>
  <c r="AQ92" i="4" s="1"/>
  <c r="AP92" i="4" s="1"/>
  <c r="AO92" i="4" s="1"/>
  <c r="AN92" i="4" s="1"/>
  <c r="AM92" i="4" s="1"/>
  <c r="AL92" i="4" s="1"/>
  <c r="BL52" i="4"/>
  <c r="AU131" i="4"/>
  <c r="AU31" i="4"/>
  <c r="AU53" i="4"/>
  <c r="AT53" i="4" s="1"/>
  <c r="AS53" i="4" s="1"/>
  <c r="AR53" i="4" s="1"/>
  <c r="AQ53" i="4" s="1"/>
  <c r="AP53" i="4" s="1"/>
  <c r="AO53" i="4" s="1"/>
  <c r="AN53" i="4" s="1"/>
  <c r="AM53" i="4" s="1"/>
  <c r="AL53" i="4" s="1"/>
  <c r="AU150" i="4"/>
  <c r="AU84" i="4"/>
  <c r="AT84" i="4" s="1"/>
  <c r="AS84" i="4" s="1"/>
  <c r="AR84" i="4" s="1"/>
  <c r="AQ84" i="4" s="1"/>
  <c r="AP84" i="4" s="1"/>
  <c r="AO84" i="4" s="1"/>
  <c r="AN84" i="4" s="1"/>
  <c r="AM84" i="4" s="1"/>
  <c r="AL84" i="4" s="1"/>
  <c r="AU154" i="4"/>
  <c r="AT154" i="4" s="1"/>
  <c r="AS154" i="4" s="1"/>
  <c r="AR154" i="4" s="1"/>
  <c r="AQ154" i="4" s="1"/>
  <c r="AP154" i="4" s="1"/>
  <c r="AO154" i="4" s="1"/>
  <c r="AN154" i="4" s="1"/>
  <c r="AM154" i="4" s="1"/>
  <c r="AL154" i="4" s="1"/>
  <c r="AS186" i="4"/>
  <c r="AR186" i="4" s="1"/>
  <c r="AQ186" i="4" s="1"/>
  <c r="AC302" i="4"/>
  <c r="AT186" i="4"/>
  <c r="AU297" i="4"/>
  <c r="Z382" i="4"/>
  <c r="AT124" i="4"/>
  <c r="AS124" i="4" s="1"/>
  <c r="AR124" i="4" s="1"/>
  <c r="AQ124" i="4" s="1"/>
  <c r="AP124" i="4" s="1"/>
  <c r="AO124" i="4" s="1"/>
  <c r="AN124" i="4" s="1"/>
  <c r="AM124" i="4" s="1"/>
  <c r="AL124" i="4" s="1"/>
  <c r="I53" i="4"/>
  <c r="Z306" i="4"/>
  <c r="AF298" i="4"/>
  <c r="AU380" i="4"/>
  <c r="AT380" i="4" s="1"/>
  <c r="AS380" i="4" s="1"/>
  <c r="AR380" i="4" s="1"/>
  <c r="G332" i="4"/>
  <c r="AS298" i="4"/>
  <c r="AR298" i="4" s="1"/>
  <c r="AQ298" i="4" s="1"/>
  <c r="AP298" i="4" s="1"/>
  <c r="AS136" i="4"/>
  <c r="AR136" i="4" s="1"/>
  <c r="AQ136" i="4" s="1"/>
  <c r="AP136" i="4" s="1"/>
  <c r="AS25" i="4"/>
  <c r="Z378" i="4"/>
  <c r="AC66" i="4"/>
  <c r="AF348" i="4"/>
  <c r="I25" i="4"/>
  <c r="I348" i="4"/>
  <c r="AU304" i="4"/>
  <c r="AF375" i="4"/>
  <c r="T149" i="4"/>
  <c r="H149" i="4"/>
  <c r="AC149" i="4"/>
  <c r="I349" i="4"/>
  <c r="F268" i="4"/>
  <c r="AU268" i="4" s="1"/>
  <c r="E226" i="5"/>
  <c r="F76" i="4"/>
  <c r="E98" i="5"/>
  <c r="F104" i="4"/>
  <c r="AU104" i="4" s="1"/>
  <c r="E124" i="5"/>
  <c r="F99" i="4"/>
  <c r="AU99" i="4" s="1"/>
  <c r="E119" i="5"/>
  <c r="T147" i="4"/>
  <c r="J147" i="4"/>
  <c r="AF147" i="4"/>
  <c r="AC147" i="4"/>
  <c r="G161" i="4"/>
  <c r="Z161" i="4"/>
  <c r="F173" i="4"/>
  <c r="E179" i="5"/>
  <c r="AF369" i="4"/>
  <c r="AC369" i="4"/>
  <c r="I369" i="4"/>
  <c r="AF22" i="4"/>
  <c r="I22" i="4"/>
  <c r="AC117" i="4"/>
  <c r="I117" i="4"/>
  <c r="F199" i="4"/>
  <c r="AU199" i="4" s="1"/>
  <c r="E35" i="5"/>
  <c r="F261" i="4"/>
  <c r="E219" i="5"/>
  <c r="F318" i="4"/>
  <c r="E267" i="5"/>
  <c r="F140" i="4"/>
  <c r="E19" i="5"/>
  <c r="E18" i="5"/>
  <c r="F282" i="4"/>
  <c r="E240" i="5"/>
  <c r="F333" i="4"/>
  <c r="AU333" i="4" s="1"/>
  <c r="AT333" i="4" s="1"/>
  <c r="AS333" i="4" s="1"/>
  <c r="AR333" i="4" s="1"/>
  <c r="AQ333" i="4" s="1"/>
  <c r="AP333" i="4" s="1"/>
  <c r="AO333" i="4" s="1"/>
  <c r="AN333" i="4" s="1"/>
  <c r="AM333" i="4" s="1"/>
  <c r="AL333" i="4" s="1"/>
  <c r="E278" i="5"/>
  <c r="T60" i="4"/>
  <c r="AC60" i="4"/>
  <c r="F115" i="4"/>
  <c r="E135" i="5"/>
  <c r="AF124" i="4"/>
  <c r="J124" i="4"/>
  <c r="AC124" i="4"/>
  <c r="F167" i="4"/>
  <c r="AU167" i="4" s="1"/>
  <c r="E175" i="5"/>
  <c r="F223" i="4"/>
  <c r="E206" i="5"/>
  <c r="F371" i="4"/>
  <c r="AU371" i="4" s="1"/>
  <c r="E307" i="5"/>
  <c r="F356" i="4"/>
  <c r="E298" i="5"/>
  <c r="Z350" i="4"/>
  <c r="G350" i="4"/>
  <c r="F344" i="4"/>
  <c r="AU344" i="4" s="1"/>
  <c r="E286" i="5"/>
  <c r="I159" i="4"/>
  <c r="T159" i="4"/>
  <c r="T59" i="4"/>
  <c r="AC59" i="4"/>
  <c r="I98" i="4"/>
  <c r="AF98" i="4"/>
  <c r="T98" i="4"/>
  <c r="J218" i="4"/>
  <c r="AF218" i="4"/>
  <c r="F86" i="4"/>
  <c r="E106" i="5"/>
  <c r="AF206" i="4"/>
  <c r="H206" i="4"/>
  <c r="F367" i="4"/>
  <c r="AU367" i="4" s="1"/>
  <c r="AT367" i="4" s="1"/>
  <c r="AS367" i="4" s="1"/>
  <c r="AR367" i="4" s="1"/>
  <c r="AQ367" i="4" s="1"/>
  <c r="AP367" i="4" s="1"/>
  <c r="AO367" i="4" s="1"/>
  <c r="AN367" i="4" s="1"/>
  <c r="AM367" i="4" s="1"/>
  <c r="AL367" i="4" s="1"/>
  <c r="E56" i="5"/>
  <c r="F357" i="4"/>
  <c r="E54" i="5"/>
  <c r="AC41" i="4"/>
  <c r="H41" i="4"/>
  <c r="Z133" i="4"/>
  <c r="G133" i="4"/>
  <c r="T127" i="4"/>
  <c r="J127" i="4"/>
  <c r="G163" i="4"/>
  <c r="Z163" i="4"/>
  <c r="F157" i="4"/>
  <c r="E165" i="5"/>
  <c r="G178" i="4"/>
  <c r="Z178" i="4"/>
  <c r="F204" i="4"/>
  <c r="AU204" i="4" s="1"/>
  <c r="E37" i="5"/>
  <c r="F313" i="4"/>
  <c r="E264" i="5"/>
  <c r="E263" i="5"/>
  <c r="F37" i="4"/>
  <c r="E70" i="5"/>
  <c r="AC70" i="4"/>
  <c r="H70" i="4"/>
  <c r="F162" i="4"/>
  <c r="E170" i="5"/>
  <c r="F233" i="4"/>
  <c r="E42" i="5"/>
  <c r="F210" i="4"/>
  <c r="E196" i="5"/>
  <c r="F238" i="4"/>
  <c r="E43" i="5"/>
  <c r="AF354" i="4"/>
  <c r="E166" i="4"/>
  <c r="E198" i="4"/>
  <c r="E232" i="4"/>
  <c r="F232" i="4" s="1"/>
  <c r="E227" i="4"/>
  <c r="E222" i="4"/>
  <c r="E215" i="4"/>
  <c r="E257" i="4"/>
  <c r="E250" i="4"/>
  <c r="E287" i="4"/>
  <c r="E277" i="4"/>
  <c r="E271" i="4"/>
  <c r="E267" i="4"/>
  <c r="E260" i="4"/>
  <c r="E294" i="4"/>
  <c r="E363" i="4"/>
  <c r="F363" i="4" s="1"/>
  <c r="AY4" i="4"/>
  <c r="AY11" i="4"/>
  <c r="AY23" i="4"/>
  <c r="AY31" i="4"/>
  <c r="AY39" i="4"/>
  <c r="AY47" i="4"/>
  <c r="AY55" i="4"/>
  <c r="AY63" i="4"/>
  <c r="AY77" i="4"/>
  <c r="AY96" i="4"/>
  <c r="AF36" i="4"/>
  <c r="AY78" i="4"/>
  <c r="E177" i="4"/>
  <c r="E208" i="4"/>
  <c r="E202" i="4"/>
  <c r="F202" i="4" s="1"/>
  <c r="AU202" i="4" s="1"/>
  <c r="E190" i="4"/>
  <c r="E231" i="4"/>
  <c r="E220" i="4"/>
  <c r="F220" i="4" s="1"/>
  <c r="E255" i="4"/>
  <c r="E236" i="4"/>
  <c r="E285" i="4"/>
  <c r="E270" i="4"/>
  <c r="E266" i="4"/>
  <c r="E259" i="4"/>
  <c r="AY6" i="4"/>
  <c r="AY13" i="4"/>
  <c r="AY17" i="4"/>
  <c r="AY25" i="4"/>
  <c r="AY33" i="4"/>
  <c r="AY41" i="4"/>
  <c r="AY49" i="4"/>
  <c r="AY57" i="4"/>
  <c r="AY66" i="4"/>
  <c r="AY79" i="4"/>
  <c r="E182" i="4"/>
  <c r="E176" i="4"/>
  <c r="E171" i="4"/>
  <c r="E207" i="4"/>
  <c r="E201" i="4"/>
  <c r="E196" i="4"/>
  <c r="E189" i="4"/>
  <c r="E225" i="4"/>
  <c r="E219" i="4"/>
  <c r="E213" i="4"/>
  <c r="E248" i="4"/>
  <c r="E242" i="4"/>
  <c r="F242" i="4" s="1"/>
  <c r="E275" i="4"/>
  <c r="E265" i="4"/>
  <c r="E316" i="4"/>
  <c r="E291" i="4"/>
  <c r="AY7" i="4"/>
  <c r="AB14" i="4"/>
  <c r="AY18" i="4"/>
  <c r="AY26" i="4"/>
  <c r="AY34" i="4"/>
  <c r="AY42" i="4"/>
  <c r="AY50" i="4"/>
  <c r="AY58" i="4"/>
  <c r="AY69" i="4"/>
  <c r="AY80" i="4"/>
  <c r="E181" i="4"/>
  <c r="E175" i="4"/>
  <c r="E170" i="4"/>
  <c r="E195" i="4"/>
  <c r="E188" i="4"/>
  <c r="E230" i="4"/>
  <c r="E212" i="4"/>
  <c r="E254" i="4"/>
  <c r="E246" i="4"/>
  <c r="E241" i="4"/>
  <c r="F241" i="4" s="1"/>
  <c r="E235" i="4"/>
  <c r="E284" i="4"/>
  <c r="E280" i="4"/>
  <c r="E274" i="4"/>
  <c r="E269" i="4"/>
  <c r="E263" i="4"/>
  <c r="E305" i="4"/>
  <c r="AY8" i="4"/>
  <c r="AY14" i="4"/>
  <c r="AY19" i="4"/>
  <c r="AY27" i="4"/>
  <c r="AY35" i="4"/>
  <c r="AY43" i="4"/>
  <c r="AY51" i="4"/>
  <c r="AY59" i="4"/>
  <c r="AY70" i="4"/>
  <c r="AY82" i="4"/>
  <c r="E180" i="4"/>
  <c r="E168" i="4"/>
  <c r="E205" i="4"/>
  <c r="E193" i="4"/>
  <c r="E229" i="4"/>
  <c r="F229" i="4" s="1"/>
  <c r="AU229" i="4" s="1"/>
  <c r="E217" i="4"/>
  <c r="F217" i="4" s="1"/>
  <c r="E211" i="4"/>
  <c r="E252" i="4"/>
  <c r="E239" i="4"/>
  <c r="F239" i="4" s="1"/>
  <c r="E288" i="4"/>
  <c r="E283" i="4"/>
  <c r="E279" i="4"/>
  <c r="E272" i="4"/>
  <c r="E262" i="4"/>
  <c r="E296" i="4"/>
  <c r="AY2" i="4"/>
  <c r="AY21" i="4"/>
  <c r="AY29" i="4"/>
  <c r="AY37" i="4"/>
  <c r="AY45" i="4"/>
  <c r="AY53" i="4"/>
  <c r="AY61" i="4"/>
  <c r="AY72" i="4"/>
  <c r="AI378" i="4"/>
  <c r="AJ378" i="4"/>
  <c r="AK378" i="4"/>
  <c r="AI114" i="4"/>
  <c r="AK114" i="4"/>
  <c r="AJ114" i="4"/>
  <c r="AJ68" i="4"/>
  <c r="AI68" i="4"/>
  <c r="AK68" i="4"/>
  <c r="AK101" i="4"/>
  <c r="AI101" i="4"/>
  <c r="AJ101" i="4"/>
  <c r="AJ391" i="4"/>
  <c r="AK391" i="4"/>
  <c r="AI391" i="4"/>
  <c r="AJ200" i="4"/>
  <c r="AK200" i="4"/>
  <c r="AI200" i="4"/>
  <c r="AI358" i="4"/>
  <c r="AK358" i="4"/>
  <c r="AJ358" i="4"/>
  <c r="AJ310" i="4"/>
  <c r="AK310" i="4"/>
  <c r="AI310" i="4"/>
  <c r="AI373" i="4"/>
  <c r="AK373" i="4"/>
  <c r="AJ373" i="4"/>
  <c r="AK307" i="4"/>
  <c r="AI307" i="4"/>
  <c r="AH307" i="4" s="1"/>
  <c r="AJ307" i="4"/>
  <c r="AI209" i="4"/>
  <c r="AK209" i="4"/>
  <c r="AJ209" i="4"/>
  <c r="AJ226" i="4"/>
  <c r="AK226" i="4"/>
  <c r="AI389" i="4"/>
  <c r="AH389" i="4" s="1"/>
  <c r="AB389" i="4" s="1"/>
  <c r="AK389" i="4"/>
  <c r="AK331" i="4"/>
  <c r="AJ331" i="4"/>
  <c r="AI331" i="4"/>
  <c r="AT289" i="4"/>
  <c r="AS289" i="4" s="1"/>
  <c r="AR289" i="4" s="1"/>
  <c r="AQ289" i="4" s="1"/>
  <c r="AP289" i="4" s="1"/>
  <c r="AO289" i="4" s="1"/>
  <c r="AN289" i="4" s="1"/>
  <c r="AM289" i="4" s="1"/>
  <c r="AL289" i="4" s="1"/>
  <c r="AC342" i="4"/>
  <c r="AF342" i="4"/>
  <c r="AC362" i="4"/>
  <c r="AF362" i="4"/>
  <c r="AF314" i="4"/>
  <c r="AC314" i="4"/>
  <c r="J314" i="4"/>
  <c r="G308" i="4"/>
  <c r="Z308" i="4"/>
  <c r="AU308" i="4"/>
  <c r="AK303" i="4"/>
  <c r="AI303" i="4"/>
  <c r="AH303" i="4" s="1"/>
  <c r="AJ302" i="4"/>
  <c r="AI302" i="4"/>
  <c r="AH302" i="4" s="1"/>
  <c r="AB302" i="4" s="1"/>
  <c r="AI226" i="4"/>
  <c r="AH226" i="4" s="1"/>
  <c r="I292" i="4"/>
  <c r="AF292" i="4"/>
  <c r="I304" i="4"/>
  <c r="AC304" i="4"/>
  <c r="AK95" i="4"/>
  <c r="AJ95" i="4"/>
  <c r="AH95" i="4" s="1"/>
  <c r="AK102" i="4"/>
  <c r="AI102" i="4"/>
  <c r="AH102" i="4" s="1"/>
  <c r="AT388" i="4"/>
  <c r="AS388" i="4" s="1"/>
  <c r="AR388" i="4" s="1"/>
  <c r="AQ388" i="4" s="1"/>
  <c r="AP388" i="4" s="1"/>
  <c r="AO388" i="4" s="1"/>
  <c r="AN388" i="4" s="1"/>
  <c r="AM388" i="4" s="1"/>
  <c r="AL388" i="4" s="1"/>
  <c r="AS264" i="4"/>
  <c r="AR264" i="4" s="1"/>
  <c r="AQ264" i="4" s="1"/>
  <c r="AP264" i="4" s="1"/>
  <c r="AO264" i="4" s="1"/>
  <c r="AN264" i="4" s="1"/>
  <c r="AM264" i="4" s="1"/>
  <c r="AL264" i="4" s="1"/>
  <c r="AK158" i="4"/>
  <c r="AJ158" i="4"/>
  <c r="AI158" i="4"/>
  <c r="AH158" i="4" s="1"/>
  <c r="Z317" i="4"/>
  <c r="AU317" i="4"/>
  <c r="G317" i="4"/>
  <c r="AU324" i="4"/>
  <c r="Z324" i="4"/>
  <c r="G324" i="4"/>
  <c r="G247" i="4"/>
  <c r="AU247" i="4"/>
  <c r="AC382" i="4"/>
  <c r="AF382" i="4"/>
  <c r="AF380" i="4"/>
  <c r="K380" i="4"/>
  <c r="AJ390" i="4"/>
  <c r="AH390" i="4" s="1"/>
  <c r="AK390" i="4"/>
  <c r="AC297" i="4"/>
  <c r="AJ102" i="4"/>
  <c r="AK72" i="4"/>
  <c r="AI72" i="4"/>
  <c r="AJ72" i="4"/>
  <c r="AJ91" i="4"/>
  <c r="AH91" i="4" s="1"/>
  <c r="AK91" i="4"/>
  <c r="AS312" i="4"/>
  <c r="AR312" i="4" s="1"/>
  <c r="AQ312" i="4" s="1"/>
  <c r="AP312" i="4" s="1"/>
  <c r="AO312" i="4" s="1"/>
  <c r="AN312" i="4" s="1"/>
  <c r="AM312" i="4" s="1"/>
  <c r="AL312" i="4" s="1"/>
  <c r="J264" i="4"/>
  <c r="AC186" i="4"/>
  <c r="Z300" i="4"/>
  <c r="AT335" i="4"/>
  <c r="AS335" i="4" s="1"/>
  <c r="AR335" i="4" s="1"/>
  <c r="AQ335" i="4" s="1"/>
  <c r="AP335" i="4" s="1"/>
  <c r="AO335" i="4" s="1"/>
  <c r="AN335" i="4" s="1"/>
  <c r="AM335" i="4" s="1"/>
  <c r="AL335" i="4" s="1"/>
  <c r="AR384" i="4"/>
  <c r="AQ384" i="4" s="1"/>
  <c r="AP384" i="4" s="1"/>
  <c r="AO384" i="4" s="1"/>
  <c r="AN384" i="4" s="1"/>
  <c r="AM384" i="4" s="1"/>
  <c r="AL384" i="4" s="1"/>
  <c r="Z292" i="4"/>
  <c r="AU292" i="4"/>
  <c r="AR337" i="4"/>
  <c r="AQ337" i="4" s="1"/>
  <c r="AP337" i="4" s="1"/>
  <c r="AO337" i="4" s="1"/>
  <c r="AN337" i="4" s="1"/>
  <c r="AM337" i="4" s="1"/>
  <c r="AL337" i="4" s="1"/>
  <c r="AI368" i="4"/>
  <c r="AJ368" i="4"/>
  <c r="AK368" i="4"/>
  <c r="AT381" i="4"/>
  <c r="AS381" i="4" s="1"/>
  <c r="AR381" i="4" s="1"/>
  <c r="AQ221" i="4"/>
  <c r="AP221" i="4" s="1"/>
  <c r="AO221" i="4" s="1"/>
  <c r="AN221" i="4" s="1"/>
  <c r="AM221" i="4" s="1"/>
  <c r="AL221" i="4" s="1"/>
  <c r="AS377" i="4"/>
  <c r="AR377" i="4" s="1"/>
  <c r="AQ377" i="4" s="1"/>
  <c r="AP377" i="4" s="1"/>
  <c r="AO377" i="4" s="1"/>
  <c r="AN377" i="4" s="1"/>
  <c r="AM377" i="4" s="1"/>
  <c r="AL377" i="4" s="1"/>
  <c r="AT311" i="4"/>
  <c r="AS311" i="4" s="1"/>
  <c r="AR311" i="4" s="1"/>
  <c r="AQ311" i="4" s="1"/>
  <c r="AP311" i="4" s="1"/>
  <c r="AO311" i="4" s="1"/>
  <c r="AN311" i="4" s="1"/>
  <c r="AM311" i="4" s="1"/>
  <c r="AL311" i="4" s="1"/>
  <c r="AU393" i="4"/>
  <c r="G393" i="4"/>
  <c r="Z393" i="4"/>
  <c r="AJ71" i="4"/>
  <c r="AK71" i="4"/>
  <c r="AI71" i="4"/>
  <c r="AI383" i="4"/>
  <c r="AQ342" i="4"/>
  <c r="AP342" i="4" s="1"/>
  <c r="AO342" i="4" s="1"/>
  <c r="AN342" i="4" s="1"/>
  <c r="AM342" i="4" s="1"/>
  <c r="AL342" i="4" s="1"/>
  <c r="AS382" i="4"/>
  <c r="AR382" i="4" s="1"/>
  <c r="AQ382" i="4" s="1"/>
  <c r="AP382" i="4" s="1"/>
  <c r="AO382" i="4" s="1"/>
  <c r="AN382" i="4" s="1"/>
  <c r="AM382" i="4" s="1"/>
  <c r="AL382" i="4" s="1"/>
  <c r="AT382" i="4"/>
  <c r="AQ295" i="4"/>
  <c r="AP295" i="4" s="1"/>
  <c r="AO295" i="4" s="1"/>
  <c r="AN295" i="4" s="1"/>
  <c r="AM295" i="4" s="1"/>
  <c r="AL295" i="4" s="1"/>
  <c r="G386" i="4"/>
  <c r="Z386" i="4"/>
  <c r="AU386" i="4"/>
  <c r="AQ300" i="4"/>
  <c r="AP300" i="4" s="1"/>
  <c r="AO300" i="4" s="1"/>
  <c r="AN300" i="4" s="1"/>
  <c r="AM300" i="4" s="1"/>
  <c r="AL300" i="4" s="1"/>
  <c r="AR237" i="4"/>
  <c r="AQ237" i="4" s="1"/>
  <c r="AP237" i="4" s="1"/>
  <c r="AO237" i="4" s="1"/>
  <c r="AN237" i="4" s="1"/>
  <c r="AM237" i="4" s="1"/>
  <c r="AL237" i="4" s="1"/>
  <c r="AK345" i="4"/>
  <c r="AJ345" i="4"/>
  <c r="AI345" i="4"/>
  <c r="AH345" i="4" s="1"/>
  <c r="AQ381" i="4"/>
  <c r="AP381" i="4" s="1"/>
  <c r="AO381" i="4" s="1"/>
  <c r="AN381" i="4" s="1"/>
  <c r="AM381" i="4" s="1"/>
  <c r="AL381" i="4" s="1"/>
  <c r="AT297" i="4"/>
  <c r="AS297" i="4" s="1"/>
  <c r="AR297" i="4" s="1"/>
  <c r="AQ297" i="4" s="1"/>
  <c r="AP297" i="4" s="1"/>
  <c r="AO297" i="4" s="1"/>
  <c r="AN297" i="4" s="1"/>
  <c r="AM297" i="4" s="1"/>
  <c r="AL297" i="4" s="1"/>
  <c r="AJ53" i="4"/>
  <c r="AQ380" i="4"/>
  <c r="AP380" i="4" s="1"/>
  <c r="AO380" i="4" s="1"/>
  <c r="AN380" i="4" s="1"/>
  <c r="AM380" i="4" s="1"/>
  <c r="AL380" i="4" s="1"/>
  <c r="AQ301" i="4"/>
  <c r="AP301" i="4" s="1"/>
  <c r="AO301" i="4" s="1"/>
  <c r="AN301" i="4" s="1"/>
  <c r="AM301" i="4" s="1"/>
  <c r="AL301" i="4" s="1"/>
  <c r="AF228" i="4"/>
  <c r="AC228" i="4"/>
  <c r="AK148" i="4"/>
  <c r="AI148" i="4"/>
  <c r="AJ148" i="4"/>
  <c r="AQ332" i="4"/>
  <c r="AP332" i="4" s="1"/>
  <c r="AO332" i="4" s="1"/>
  <c r="AN332" i="4" s="1"/>
  <c r="AM332" i="4" s="1"/>
  <c r="AL332" i="4" s="1"/>
  <c r="AQ315" i="4"/>
  <c r="AP315" i="4" s="1"/>
  <c r="AO315" i="4" s="1"/>
  <c r="AN315" i="4" s="1"/>
  <c r="AM315" i="4" s="1"/>
  <c r="AL315" i="4" s="1"/>
  <c r="AQ51" i="4"/>
  <c r="AP51" i="4" s="1"/>
  <c r="AO51" i="4" s="1"/>
  <c r="AN51" i="4" s="1"/>
  <c r="AM51" i="4" s="1"/>
  <c r="AL51" i="4" s="1"/>
  <c r="AP186" i="4"/>
  <c r="AO186" i="4" s="1"/>
  <c r="AN186" i="4" s="1"/>
  <c r="AM186" i="4" s="1"/>
  <c r="AL186" i="4" s="1"/>
  <c r="AP392" i="4"/>
  <c r="AO392" i="4" s="1"/>
  <c r="AN392" i="4" s="1"/>
  <c r="AM392" i="4" s="1"/>
  <c r="AL392" i="4" s="1"/>
  <c r="Z256" i="4"/>
  <c r="AU256" i="4"/>
  <c r="G256" i="4"/>
  <c r="G392" i="4"/>
  <c r="Z392" i="4"/>
  <c r="AT299" i="4"/>
  <c r="AS299" i="4" s="1"/>
  <c r="AR299" i="4" s="1"/>
  <c r="AQ299" i="4" s="1"/>
  <c r="AP299" i="4" s="1"/>
  <c r="AO299" i="4" s="1"/>
  <c r="AN299" i="4" s="1"/>
  <c r="AM299" i="4" s="1"/>
  <c r="AL299" i="4" s="1"/>
  <c r="AO298" i="4"/>
  <c r="AN298" i="4" s="1"/>
  <c r="AM298" i="4" s="1"/>
  <c r="AL298" i="4" s="1"/>
  <c r="AS362" i="4"/>
  <c r="AR362" i="4" s="1"/>
  <c r="AQ362" i="4" s="1"/>
  <c r="AP362" i="4" s="1"/>
  <c r="AO362" i="4" s="1"/>
  <c r="AN362" i="4" s="1"/>
  <c r="AM362" i="4" s="1"/>
  <c r="AL362" i="4" s="1"/>
  <c r="AR306" i="4"/>
  <c r="AQ306" i="4" s="1"/>
  <c r="AP306" i="4" s="1"/>
  <c r="AO306" i="4" s="1"/>
  <c r="AN306" i="4" s="1"/>
  <c r="AM306" i="4" s="1"/>
  <c r="AL306" i="4" s="1"/>
  <c r="AO136" i="4"/>
  <c r="AN136" i="4" s="1"/>
  <c r="AM136" i="4" s="1"/>
  <c r="AL136" i="4" s="1"/>
  <c r="AT132" i="4"/>
  <c r="AS132" i="4" s="1"/>
  <c r="AR132" i="4" s="1"/>
  <c r="AQ132" i="4" s="1"/>
  <c r="AP132" i="4" s="1"/>
  <c r="AO132" i="4" s="1"/>
  <c r="AN132" i="4" s="1"/>
  <c r="AM132" i="4" s="1"/>
  <c r="AL132" i="4" s="1"/>
  <c r="AU228" i="4"/>
  <c r="Z314" i="4"/>
  <c r="AR276" i="4"/>
  <c r="AQ276" i="4" s="1"/>
  <c r="AP276" i="4" s="1"/>
  <c r="AO276" i="4" s="1"/>
  <c r="AN276" i="4" s="1"/>
  <c r="AM276" i="4" s="1"/>
  <c r="AL276" i="4" s="1"/>
  <c r="AR128" i="4"/>
  <c r="AQ128" i="4" s="1"/>
  <c r="AP128" i="4" s="1"/>
  <c r="AO128" i="4" s="1"/>
  <c r="AN128" i="4" s="1"/>
  <c r="AM128" i="4" s="1"/>
  <c r="AL128" i="4" s="1"/>
  <c r="AP61" i="4"/>
  <c r="AO61" i="4" s="1"/>
  <c r="AN61" i="4" s="1"/>
  <c r="AM61" i="4" s="1"/>
  <c r="AL61" i="4" s="1"/>
  <c r="Z310" i="4"/>
  <c r="K387" i="4"/>
  <c r="AS161" i="4"/>
  <c r="AR161" i="4" s="1"/>
  <c r="AQ161" i="4" s="1"/>
  <c r="AP161" i="4" s="1"/>
  <c r="AO161" i="4" s="1"/>
  <c r="AN161" i="4" s="1"/>
  <c r="AM161" i="4" s="1"/>
  <c r="AL161" i="4" s="1"/>
  <c r="AS85" i="4"/>
  <c r="AR85" i="4" s="1"/>
  <c r="AQ85" i="4" s="1"/>
  <c r="AP85" i="4" s="1"/>
  <c r="AO85" i="4" s="1"/>
  <c r="AN85" i="4" s="1"/>
  <c r="AM85" i="4" s="1"/>
  <c r="AL85" i="4" s="1"/>
  <c r="AT185" i="4"/>
  <c r="AS185" i="4" s="1"/>
  <c r="AR185" i="4" s="1"/>
  <c r="AQ185" i="4" s="1"/>
  <c r="AP185" i="4" s="1"/>
  <c r="AO185" i="4" s="1"/>
  <c r="AN185" i="4" s="1"/>
  <c r="AM185" i="4" s="1"/>
  <c r="AL185" i="4" s="1"/>
  <c r="F138" i="4"/>
  <c r="Z221" i="4"/>
  <c r="Z331" i="4"/>
  <c r="G377" i="4"/>
  <c r="E257" i="5"/>
  <c r="AC332" i="4"/>
  <c r="AF293" i="4"/>
  <c r="F258" i="4"/>
  <c r="Z228" i="4"/>
  <c r="Z298" i="4"/>
  <c r="AC378" i="4"/>
  <c r="K378" i="4"/>
  <c r="AF378" i="4"/>
  <c r="AK92" i="4"/>
  <c r="AJ92" i="4"/>
  <c r="AI92" i="4"/>
  <c r="G237" i="4"/>
  <c r="AU293" i="4"/>
  <c r="E260" i="5"/>
  <c r="E262" i="5"/>
  <c r="AU387" i="4"/>
  <c r="Z387" i="4"/>
  <c r="AN80" i="4"/>
  <c r="AM80" i="4" s="1"/>
  <c r="AL80" i="4" s="1"/>
  <c r="T49" i="4"/>
  <c r="AS144" i="4"/>
  <c r="AR144" i="4" s="1"/>
  <c r="AQ144" i="4" s="1"/>
  <c r="AP144" i="4" s="1"/>
  <c r="AO144" i="4" s="1"/>
  <c r="AN144" i="4" s="1"/>
  <c r="AM144" i="4" s="1"/>
  <c r="AL144" i="4" s="1"/>
  <c r="AT353" i="4"/>
  <c r="AS353" i="4" s="1"/>
  <c r="AR353" i="4" s="1"/>
  <c r="AQ353" i="4" s="1"/>
  <c r="AP353" i="4" s="1"/>
  <c r="AO353" i="4" s="1"/>
  <c r="AN353" i="4" s="1"/>
  <c r="AM353" i="4" s="1"/>
  <c r="AL353" i="4" s="1"/>
  <c r="AI322" i="4"/>
  <c r="AH322" i="4" s="1"/>
  <c r="AK322" i="4"/>
  <c r="AI129" i="4"/>
  <c r="AK129" i="4"/>
  <c r="AJ129" i="4"/>
  <c r="AJ163" i="4"/>
  <c r="AI163" i="4"/>
  <c r="AI320" i="4"/>
  <c r="AH320" i="4" s="1"/>
  <c r="AK320" i="4"/>
  <c r="AI125" i="4"/>
  <c r="AK125" i="4"/>
  <c r="AJ159" i="4"/>
  <c r="AK159" i="4"/>
  <c r="AI159" i="4"/>
  <c r="AI75" i="4"/>
  <c r="AH75" i="4" s="1"/>
  <c r="AJ75" i="4"/>
  <c r="AK75" i="4"/>
  <c r="Z383" i="4"/>
  <c r="G383" i="4"/>
  <c r="AT319" i="4"/>
  <c r="AS319" i="4" s="1"/>
  <c r="AR319" i="4" s="1"/>
  <c r="AQ319" i="4" s="1"/>
  <c r="AP319" i="4" s="1"/>
  <c r="AO319" i="4" s="1"/>
  <c r="AN319" i="4" s="1"/>
  <c r="AM319" i="4" s="1"/>
  <c r="AL319" i="4" s="1"/>
  <c r="AI146" i="4"/>
  <c r="AH146" i="4" s="1"/>
  <c r="AK146" i="4"/>
  <c r="AI22" i="4"/>
  <c r="AJ22" i="4"/>
  <c r="AK22" i="4"/>
  <c r="I66" i="4"/>
  <c r="AC25" i="4"/>
  <c r="AR25" i="4"/>
  <c r="AQ25" i="4" s="1"/>
  <c r="AP25" i="4" s="1"/>
  <c r="AO25" i="4" s="1"/>
  <c r="AN25" i="4" s="1"/>
  <c r="AM25" i="4" s="1"/>
  <c r="AL25" i="4" s="1"/>
  <c r="AP165" i="4"/>
  <c r="AO165" i="4" s="1"/>
  <c r="AN165" i="4" s="1"/>
  <c r="AM165" i="4" s="1"/>
  <c r="AL165" i="4" s="1"/>
  <c r="AJ125" i="4"/>
  <c r="AO206" i="4"/>
  <c r="AN206" i="4" s="1"/>
  <c r="AM206" i="4" s="1"/>
  <c r="AL206" i="4" s="1"/>
  <c r="AS206" i="4"/>
  <c r="AR206" i="4" s="1"/>
  <c r="AQ206" i="4" s="1"/>
  <c r="AP206" i="4" s="1"/>
  <c r="AS224" i="4"/>
  <c r="AR224" i="4" s="1"/>
  <c r="AQ224" i="4" s="1"/>
  <c r="AP224" i="4" s="1"/>
  <c r="AO224" i="4" s="1"/>
  <c r="AN224" i="4" s="1"/>
  <c r="AM224" i="4" s="1"/>
  <c r="AL224" i="4" s="1"/>
  <c r="AT348" i="4"/>
  <c r="AS348" i="4" s="1"/>
  <c r="AR348" i="4" s="1"/>
  <c r="AQ348" i="4" s="1"/>
  <c r="AP348" i="4" s="1"/>
  <c r="AO348" i="4" s="1"/>
  <c r="AN348" i="4" s="1"/>
  <c r="AM348" i="4" s="1"/>
  <c r="AL348" i="4" s="1"/>
  <c r="AS127" i="4"/>
  <c r="AR127" i="4" s="1"/>
  <c r="AQ127" i="4" s="1"/>
  <c r="AP127" i="4" s="1"/>
  <c r="AO127" i="4" s="1"/>
  <c r="AN127" i="4" s="1"/>
  <c r="AM127" i="4" s="1"/>
  <c r="AL127" i="4" s="1"/>
  <c r="AT127" i="4"/>
  <c r="AT149" i="4"/>
  <c r="AS149" i="4" s="1"/>
  <c r="AR149" i="4" s="1"/>
  <c r="AQ149" i="4" s="1"/>
  <c r="AP149" i="4" s="1"/>
  <c r="AO149" i="4" s="1"/>
  <c r="AN149" i="4" s="1"/>
  <c r="AM149" i="4" s="1"/>
  <c r="AL149" i="4" s="1"/>
  <c r="AS35" i="4"/>
  <c r="AR35" i="4" s="1"/>
  <c r="AQ35" i="4" s="1"/>
  <c r="AP35" i="4" s="1"/>
  <c r="AO35" i="4" s="1"/>
  <c r="AN35" i="4" s="1"/>
  <c r="AM35" i="4" s="1"/>
  <c r="AL35" i="4" s="1"/>
  <c r="AS194" i="4"/>
  <c r="AR194" i="4" s="1"/>
  <c r="AQ194" i="4" s="1"/>
  <c r="AP194" i="4" s="1"/>
  <c r="AO194" i="4" s="1"/>
  <c r="AN194" i="4" s="1"/>
  <c r="AM194" i="4" s="1"/>
  <c r="AL194" i="4" s="1"/>
  <c r="AR375" i="4"/>
  <c r="AQ375" i="4" s="1"/>
  <c r="AP375" i="4" s="1"/>
  <c r="AO375" i="4" s="1"/>
  <c r="AN375" i="4" s="1"/>
  <c r="AM375" i="4" s="1"/>
  <c r="AL375" i="4" s="1"/>
  <c r="AS24" i="4"/>
  <c r="AR24" i="4" s="1"/>
  <c r="AQ24" i="4" s="1"/>
  <c r="AP24" i="4" s="1"/>
  <c r="AO24" i="4" s="1"/>
  <c r="AN24" i="4" s="1"/>
  <c r="AM24" i="4" s="1"/>
  <c r="AL24" i="4" s="1"/>
  <c r="AS32" i="4"/>
  <c r="AR32" i="4" s="1"/>
  <c r="AQ32" i="4" s="1"/>
  <c r="AP32" i="4" s="1"/>
  <c r="AO32" i="4" s="1"/>
  <c r="AN32" i="4" s="1"/>
  <c r="AM32" i="4" s="1"/>
  <c r="AL32" i="4" s="1"/>
  <c r="AP355" i="4"/>
  <c r="AQ326" i="4"/>
  <c r="AP326" i="4" s="1"/>
  <c r="AO326" i="4" s="1"/>
  <c r="AN326" i="4" s="1"/>
  <c r="AM326" i="4" s="1"/>
  <c r="AL326" i="4" s="1"/>
  <c r="G360" i="4"/>
  <c r="Z360" i="4"/>
  <c r="AU360" i="4"/>
  <c r="I92" i="4"/>
  <c r="AF92" i="4"/>
  <c r="AC92" i="4"/>
  <c r="AF134" i="4"/>
  <c r="AC134" i="4"/>
  <c r="T134" i="4"/>
  <c r="I134" i="4"/>
  <c r="G151" i="4"/>
  <c r="AU151" i="4"/>
  <c r="Z151" i="4"/>
  <c r="AC234" i="4"/>
  <c r="J234" i="4"/>
  <c r="AF234" i="4"/>
  <c r="AC240" i="4"/>
  <c r="J240" i="4"/>
  <c r="AF240" i="4"/>
  <c r="AS130" i="4"/>
  <c r="AR130" i="4" s="1"/>
  <c r="AQ130" i="4" s="1"/>
  <c r="AP130" i="4" s="1"/>
  <c r="AO130" i="4" s="1"/>
  <c r="AN130" i="4" s="1"/>
  <c r="AM130" i="4" s="1"/>
  <c r="AL130" i="4" s="1"/>
  <c r="AT339" i="4"/>
  <c r="AS339" i="4" s="1"/>
  <c r="AR339" i="4" s="1"/>
  <c r="AQ339" i="4" s="1"/>
  <c r="AP339" i="4" s="1"/>
  <c r="AO339" i="4" s="1"/>
  <c r="AN339" i="4" s="1"/>
  <c r="AM339" i="4" s="1"/>
  <c r="AL339" i="4" s="1"/>
  <c r="AO355" i="4"/>
  <c r="AN355" i="4" s="1"/>
  <c r="AM355" i="4" s="1"/>
  <c r="AL355" i="4" s="1"/>
  <c r="AT355" i="4"/>
  <c r="AS355" i="4" s="1"/>
  <c r="AR355" i="4" s="1"/>
  <c r="AQ355" i="4" s="1"/>
  <c r="AT369" i="4"/>
  <c r="AS369" i="4" s="1"/>
  <c r="AR369" i="4" s="1"/>
  <c r="AQ369" i="4" s="1"/>
  <c r="AP369" i="4" s="1"/>
  <c r="AO369" i="4" s="1"/>
  <c r="AN369" i="4" s="1"/>
  <c r="AM369" i="4" s="1"/>
  <c r="AL369" i="4" s="1"/>
  <c r="AT352" i="4"/>
  <c r="AS352" i="4" s="1"/>
  <c r="AR352" i="4" s="1"/>
  <c r="AQ352" i="4" s="1"/>
  <c r="AP352" i="4" s="1"/>
  <c r="AO352" i="4" s="1"/>
  <c r="AN352" i="4" s="1"/>
  <c r="AM352" i="4" s="1"/>
  <c r="AL352" i="4" s="1"/>
  <c r="AT54" i="4"/>
  <c r="AS54" i="4" s="1"/>
  <c r="AR54" i="4" s="1"/>
  <c r="AQ54" i="4" s="1"/>
  <c r="AP54" i="4" s="1"/>
  <c r="AO54" i="4" s="1"/>
  <c r="AN54" i="4" s="1"/>
  <c r="AM54" i="4" s="1"/>
  <c r="AL54" i="4" s="1"/>
  <c r="T30" i="4"/>
  <c r="H30" i="4"/>
  <c r="AC30" i="4"/>
  <c r="AF30" i="4"/>
  <c r="AT366" i="4"/>
  <c r="AS366" i="4" s="1"/>
  <c r="AR366" i="4" s="1"/>
  <c r="AQ366" i="4" s="1"/>
  <c r="AP366" i="4" s="1"/>
  <c r="AO366" i="4" s="1"/>
  <c r="AN366" i="4" s="1"/>
  <c r="AM366" i="4" s="1"/>
  <c r="AL366" i="4" s="1"/>
  <c r="AR52" i="4"/>
  <c r="AQ52" i="4" s="1"/>
  <c r="AP52" i="4" s="1"/>
  <c r="AO52" i="4" s="1"/>
  <c r="AN52" i="4" s="1"/>
  <c r="AM52" i="4" s="1"/>
  <c r="AL52" i="4" s="1"/>
  <c r="AT40" i="4"/>
  <c r="AS40" i="4" s="1"/>
  <c r="AR40" i="4" s="1"/>
  <c r="AQ40" i="4" s="1"/>
  <c r="AP40" i="4" s="1"/>
  <c r="AO40" i="4" s="1"/>
  <c r="AN40" i="4" s="1"/>
  <c r="AM40" i="4" s="1"/>
  <c r="AL40" i="4" s="1"/>
  <c r="AR164" i="4"/>
  <c r="AQ164" i="4" s="1"/>
  <c r="AP164" i="4" s="1"/>
  <c r="AO164" i="4" s="1"/>
  <c r="AN164" i="4" s="1"/>
  <c r="AM164" i="4" s="1"/>
  <c r="AL164" i="4" s="1"/>
  <c r="AS109" i="4"/>
  <c r="AR109" i="4"/>
  <c r="AQ109" i="4" s="1"/>
  <c r="AP109" i="4" s="1"/>
  <c r="AO109" i="4" s="1"/>
  <c r="AN109" i="4" s="1"/>
  <c r="AM109" i="4" s="1"/>
  <c r="AL109" i="4" s="1"/>
  <c r="AQ117" i="4"/>
  <c r="AP117" i="4" s="1"/>
  <c r="AO117" i="4" s="1"/>
  <c r="AN117" i="4" s="1"/>
  <c r="AM117" i="4" s="1"/>
  <c r="AL117" i="4" s="1"/>
  <c r="AT74" i="4"/>
  <c r="AS74" i="4"/>
  <c r="AR74" i="4" s="1"/>
  <c r="AQ74" i="4" s="1"/>
  <c r="AP74" i="4" s="1"/>
  <c r="AO74" i="4" s="1"/>
  <c r="AN74" i="4" s="1"/>
  <c r="AM74" i="4" s="1"/>
  <c r="AL74" i="4" s="1"/>
  <c r="T75" i="4"/>
  <c r="I75" i="4"/>
  <c r="AC75" i="4"/>
  <c r="AT156" i="4"/>
  <c r="AS156" i="4" s="1"/>
  <c r="AR156" i="4" s="1"/>
  <c r="AQ156" i="4" s="1"/>
  <c r="AP156" i="4" s="1"/>
  <c r="AO156" i="4" s="1"/>
  <c r="AN156" i="4" s="1"/>
  <c r="AM156" i="4" s="1"/>
  <c r="AL156" i="4" s="1"/>
  <c r="AS105" i="4"/>
  <c r="AR105" i="4" s="1"/>
  <c r="AQ105" i="4" s="1"/>
  <c r="AP105" i="4" s="1"/>
  <c r="AO105" i="4" s="1"/>
  <c r="AN105" i="4" s="1"/>
  <c r="AM105" i="4" s="1"/>
  <c r="AL105" i="4" s="1"/>
  <c r="AT113" i="4"/>
  <c r="AS113" i="4" s="1"/>
  <c r="AR113" i="4" s="1"/>
  <c r="AQ113" i="4" s="1"/>
  <c r="AP113" i="4" s="1"/>
  <c r="AO113" i="4" s="1"/>
  <c r="AN113" i="4" s="1"/>
  <c r="AM113" i="4" s="1"/>
  <c r="AL113" i="4" s="1"/>
  <c r="AT89" i="4"/>
  <c r="AS89" i="4" s="1"/>
  <c r="AR89" i="4" s="1"/>
  <c r="AQ89" i="4" s="1"/>
  <c r="AP89" i="4" s="1"/>
  <c r="AO89" i="4" s="1"/>
  <c r="AN89" i="4" s="1"/>
  <c r="AM89" i="4" s="1"/>
  <c r="AL89" i="4" s="1"/>
  <c r="AR57" i="4"/>
  <c r="AQ57" i="4" s="1"/>
  <c r="AP57" i="4" s="1"/>
  <c r="AO57" i="4" s="1"/>
  <c r="AN57" i="4" s="1"/>
  <c r="AM57" i="4" s="1"/>
  <c r="AL57" i="4" s="1"/>
  <c r="AF376" i="4"/>
  <c r="I376" i="4"/>
  <c r="AC376" i="4"/>
  <c r="AT214" i="4"/>
  <c r="AS214" i="4" s="1"/>
  <c r="AR214" i="4" s="1"/>
  <c r="AQ214" i="4" s="1"/>
  <c r="AP214" i="4" s="1"/>
  <c r="AO214" i="4" s="1"/>
  <c r="AN214" i="4" s="1"/>
  <c r="AM214" i="4" s="1"/>
  <c r="AL214" i="4" s="1"/>
  <c r="AC146" i="4"/>
  <c r="J146" i="4"/>
  <c r="T146" i="4"/>
  <c r="AU379" i="4"/>
  <c r="Z379" i="4"/>
  <c r="Z372" i="4"/>
  <c r="AU372" i="4"/>
  <c r="G123" i="4"/>
  <c r="AU123" i="4"/>
  <c r="AF150" i="4"/>
  <c r="AC150" i="4"/>
  <c r="T150" i="4"/>
  <c r="G238" i="4"/>
  <c r="Z238" i="4"/>
  <c r="AU238" i="4"/>
  <c r="F278" i="4"/>
  <c r="E236" i="5"/>
  <c r="AC339" i="4"/>
  <c r="AS70" i="4"/>
  <c r="AR70" i="4"/>
  <c r="AQ70" i="4" s="1"/>
  <c r="AP70" i="4" s="1"/>
  <c r="AO70" i="4" s="1"/>
  <c r="AN70" i="4" s="1"/>
  <c r="AM70" i="4" s="1"/>
  <c r="AL70" i="4" s="1"/>
  <c r="I108" i="4"/>
  <c r="T108" i="4"/>
  <c r="AC108" i="4"/>
  <c r="AF108" i="4"/>
  <c r="G103" i="4"/>
  <c r="Z103" i="4"/>
  <c r="AU103" i="4"/>
  <c r="G137" i="4"/>
  <c r="Z137" i="4"/>
  <c r="AU137" i="4"/>
  <c r="AF156" i="4"/>
  <c r="AC156" i="4"/>
  <c r="F250" i="4"/>
  <c r="E46" i="5"/>
  <c r="G243" i="4"/>
  <c r="AU243" i="4"/>
  <c r="AP50" i="4"/>
  <c r="AO50" i="4" s="1"/>
  <c r="AN50" i="4" s="1"/>
  <c r="AM50" i="4" s="1"/>
  <c r="AL50" i="4" s="1"/>
  <c r="AT152" i="4"/>
  <c r="AS152" i="4" s="1"/>
  <c r="AR152" i="4" s="1"/>
  <c r="AQ152" i="4" s="1"/>
  <c r="AP152" i="4" s="1"/>
  <c r="AO152" i="4" s="1"/>
  <c r="AN152" i="4" s="1"/>
  <c r="AM152" i="4" s="1"/>
  <c r="AL152" i="4" s="1"/>
  <c r="AC46" i="4"/>
  <c r="T46" i="4"/>
  <c r="H46" i="4"/>
  <c r="G214" i="4"/>
  <c r="Z214" i="4"/>
  <c r="AS143" i="4"/>
  <c r="AR143" i="4" s="1"/>
  <c r="AQ143" i="4" s="1"/>
  <c r="AP143" i="4" s="1"/>
  <c r="AO143" i="4" s="1"/>
  <c r="AN143" i="4" s="1"/>
  <c r="AM143" i="4" s="1"/>
  <c r="AL143" i="4" s="1"/>
  <c r="Z319" i="4"/>
  <c r="G319" i="4"/>
  <c r="Z34" i="4"/>
  <c r="G34" i="4"/>
  <c r="G51" i="4"/>
  <c r="Z51" i="4"/>
  <c r="G44" i="4"/>
  <c r="AU44" i="4"/>
  <c r="G67" i="4"/>
  <c r="Z67" i="4"/>
  <c r="AU67" i="4"/>
  <c r="AU63" i="4"/>
  <c r="G63" i="4"/>
  <c r="G52" i="4"/>
  <c r="Z52" i="4"/>
  <c r="AC93" i="4"/>
  <c r="H93" i="4"/>
  <c r="Z346" i="4"/>
  <c r="G346" i="4"/>
  <c r="AS290" i="4"/>
  <c r="AR290" i="4" s="1"/>
  <c r="AQ290" i="4" s="1"/>
  <c r="AP290" i="4" s="1"/>
  <c r="AO290" i="4" s="1"/>
  <c r="AN290" i="4" s="1"/>
  <c r="AM290" i="4" s="1"/>
  <c r="AL290" i="4" s="1"/>
  <c r="G58" i="4"/>
  <c r="G39" i="4"/>
  <c r="Z39" i="4"/>
  <c r="G33" i="4"/>
  <c r="Z33" i="4"/>
  <c r="G61" i="4"/>
  <c r="Z61" i="4"/>
  <c r="T88" i="4"/>
  <c r="H88" i="4"/>
  <c r="I55" i="4"/>
  <c r="T55" i="4"/>
  <c r="I116" i="4"/>
  <c r="T116" i="4"/>
  <c r="I135" i="4"/>
  <c r="T135" i="4"/>
  <c r="I155" i="4"/>
  <c r="T155" i="4"/>
  <c r="J81" i="4"/>
  <c r="T81" i="4"/>
  <c r="T96" i="4"/>
  <c r="I96" i="4"/>
  <c r="T90" i="4"/>
  <c r="H90" i="4"/>
  <c r="J110" i="4"/>
  <c r="T110" i="4"/>
  <c r="I100" i="4"/>
  <c r="T100" i="4"/>
  <c r="T163" i="4"/>
  <c r="I163" i="4"/>
  <c r="Z45" i="4"/>
  <c r="C16" i="2"/>
  <c r="D18" i="2" s="1"/>
  <c r="C15" i="2"/>
  <c r="O60" i="2"/>
  <c r="R60" i="2" s="1"/>
  <c r="O38" i="2"/>
  <c r="R38" i="2" s="1"/>
  <c r="O64" i="2"/>
  <c r="R64" i="2" s="1"/>
  <c r="O71" i="2"/>
  <c r="R71" i="2" s="1"/>
  <c r="O25" i="2"/>
  <c r="R25" i="2" s="1"/>
  <c r="O35" i="2"/>
  <c r="R35" i="2" s="1"/>
  <c r="O21" i="2"/>
  <c r="R21" i="2" s="1"/>
  <c r="O22" i="2"/>
  <c r="R22" i="2" s="1"/>
  <c r="O37" i="2"/>
  <c r="R37" i="2" s="1"/>
  <c r="O67" i="2"/>
  <c r="R67" i="2" s="1"/>
  <c r="O57" i="2"/>
  <c r="R57" i="2" s="1"/>
  <c r="O55" i="2"/>
  <c r="R55" i="2" s="1"/>
  <c r="O51" i="2"/>
  <c r="R51" i="2" s="1"/>
  <c r="O56" i="2"/>
  <c r="R56" i="2" s="1"/>
  <c r="O28" i="2"/>
  <c r="R28" i="2" s="1"/>
  <c r="O29" i="2"/>
  <c r="R29" i="2" s="1"/>
  <c r="O32" i="2"/>
  <c r="R32" i="2" s="1"/>
  <c r="O42" i="2"/>
  <c r="R42" i="2" s="1"/>
  <c r="O45" i="2"/>
  <c r="R45" i="2" s="1"/>
  <c r="O41" i="2"/>
  <c r="R41" i="2" s="1"/>
  <c r="O27" i="2"/>
  <c r="R27" i="2" s="1"/>
  <c r="O46" i="2"/>
  <c r="R46" i="2" s="1"/>
  <c r="O36" i="2"/>
  <c r="R36" i="2" s="1"/>
  <c r="O49" i="2"/>
  <c r="R49" i="2" s="1"/>
  <c r="O23" i="2"/>
  <c r="R23" i="2" s="1"/>
  <c r="O44" i="2"/>
  <c r="R44" i="2" s="1"/>
  <c r="O68" i="2"/>
  <c r="R68" i="2" s="1"/>
  <c r="O43" i="2"/>
  <c r="R43" i="2" s="1"/>
  <c r="O24" i="2"/>
  <c r="R24" i="2" s="1"/>
  <c r="O69" i="2"/>
  <c r="R69" i="2" s="1"/>
  <c r="O65" i="2"/>
  <c r="R65" i="2" s="1"/>
  <c r="O40" i="2"/>
  <c r="R40" i="2" s="1"/>
  <c r="O54" i="2"/>
  <c r="R54" i="2" s="1"/>
  <c r="O34" i="2"/>
  <c r="R34" i="2" s="1"/>
  <c r="O48" i="2"/>
  <c r="R48" i="2" s="1"/>
  <c r="O70" i="2"/>
  <c r="R70" i="2" s="1"/>
  <c r="O62" i="2"/>
  <c r="R62" i="2" s="1"/>
  <c r="O58" i="2"/>
  <c r="R58" i="2" s="1"/>
  <c r="O59" i="2"/>
  <c r="R59" i="2" s="1"/>
  <c r="O31" i="2"/>
  <c r="R31" i="2" s="1"/>
  <c r="O47" i="2"/>
  <c r="R47" i="2" s="1"/>
  <c r="O33" i="2"/>
  <c r="R33" i="2" s="1"/>
  <c r="O52" i="2"/>
  <c r="R52" i="2" s="1"/>
  <c r="O50" i="2"/>
  <c r="R50" i="2" s="1"/>
  <c r="O39" i="2"/>
  <c r="R39" i="2" s="1"/>
  <c r="O30" i="2"/>
  <c r="R30" i="2" s="1"/>
  <c r="O61" i="2"/>
  <c r="R61" i="2" s="1"/>
  <c r="O63" i="2"/>
  <c r="R63" i="2" s="1"/>
  <c r="O53" i="2"/>
  <c r="R53" i="2" s="1"/>
  <c r="O26" i="2"/>
  <c r="R26" i="2" s="1"/>
  <c r="O66" i="2"/>
  <c r="R66" i="2" s="1"/>
  <c r="AA322" i="4"/>
  <c r="AB322" i="4"/>
  <c r="AA389" i="4" l="1"/>
  <c r="K394" i="4"/>
  <c r="AC394" i="4"/>
  <c r="AF394" i="4"/>
  <c r="AS394" i="4"/>
  <c r="AR394" i="4" s="1"/>
  <c r="AQ394" i="4" s="1"/>
  <c r="AP394" i="4" s="1"/>
  <c r="AO394" i="4" s="1"/>
  <c r="AN394" i="4" s="1"/>
  <c r="AM394" i="4" s="1"/>
  <c r="AL394" i="4" s="1"/>
  <c r="AT394" i="4"/>
  <c r="AA302" i="4"/>
  <c r="AH43" i="4"/>
  <c r="AB43" i="4" s="1"/>
  <c r="AT204" i="4"/>
  <c r="AS204" i="4" s="1"/>
  <c r="AR204" i="4" s="1"/>
  <c r="AQ204" i="4" s="1"/>
  <c r="AP204" i="4" s="1"/>
  <c r="AO204" i="4" s="1"/>
  <c r="AN204" i="4" s="1"/>
  <c r="AM204" i="4" s="1"/>
  <c r="AL204" i="4" s="1"/>
  <c r="AK367" i="4"/>
  <c r="AJ367" i="4"/>
  <c r="AI367" i="4"/>
  <c r="AH367" i="4" s="1"/>
  <c r="AT104" i="4"/>
  <c r="AS104" i="4"/>
  <c r="AR104" i="4" s="1"/>
  <c r="AQ104" i="4"/>
  <c r="AP104" i="4" s="1"/>
  <c r="AO104" i="4" s="1"/>
  <c r="AN104" i="4" s="1"/>
  <c r="AM104" i="4" s="1"/>
  <c r="AL104" i="4" s="1"/>
  <c r="AT202" i="4"/>
  <c r="AS202" i="4" s="1"/>
  <c r="AR202" i="4" s="1"/>
  <c r="AQ202" i="4" s="1"/>
  <c r="AP202" i="4" s="1"/>
  <c r="AO202" i="4" s="1"/>
  <c r="AN202" i="4" s="1"/>
  <c r="AM202" i="4" s="1"/>
  <c r="AL202" i="4" s="1"/>
  <c r="AS167" i="4"/>
  <c r="AR167" i="4" s="1"/>
  <c r="AQ167" i="4" s="1"/>
  <c r="AP167" i="4" s="1"/>
  <c r="AO167" i="4" s="1"/>
  <c r="AN167" i="4" s="1"/>
  <c r="AM167" i="4" s="1"/>
  <c r="AL167" i="4" s="1"/>
  <c r="AT167" i="4"/>
  <c r="AT229" i="4"/>
  <c r="AS229" i="4" s="1"/>
  <c r="AR229" i="4" s="1"/>
  <c r="AQ229" i="4" s="1"/>
  <c r="AP229" i="4" s="1"/>
  <c r="AO229" i="4" s="1"/>
  <c r="AN229" i="4" s="1"/>
  <c r="AM229" i="4" s="1"/>
  <c r="AL229" i="4" s="1"/>
  <c r="AT268" i="4"/>
  <c r="AS268" i="4" s="1"/>
  <c r="AR268" i="4" s="1"/>
  <c r="AQ268" i="4" s="1"/>
  <c r="AP268" i="4"/>
  <c r="AO268" i="4" s="1"/>
  <c r="AN268" i="4" s="1"/>
  <c r="AM268" i="4" s="1"/>
  <c r="AL268" i="4" s="1"/>
  <c r="AT371" i="4"/>
  <c r="AS371" i="4" s="1"/>
  <c r="AR371" i="4" s="1"/>
  <c r="AQ371" i="4" s="1"/>
  <c r="AP371" i="4" s="1"/>
  <c r="AO371" i="4" s="1"/>
  <c r="AN371" i="4" s="1"/>
  <c r="AM371" i="4" s="1"/>
  <c r="AL371" i="4" s="1"/>
  <c r="AT199" i="4"/>
  <c r="AS199" i="4" s="1"/>
  <c r="AR199" i="4" s="1"/>
  <c r="AQ199" i="4" s="1"/>
  <c r="AP199" i="4" s="1"/>
  <c r="AO199" i="4" s="1"/>
  <c r="AN199" i="4" s="1"/>
  <c r="AM199" i="4" s="1"/>
  <c r="AL199" i="4" s="1"/>
  <c r="AT99" i="4"/>
  <c r="AS99" i="4" s="1"/>
  <c r="AR99" i="4" s="1"/>
  <c r="AQ99" i="4" s="1"/>
  <c r="AP99" i="4" s="1"/>
  <c r="AO99" i="4" s="1"/>
  <c r="AN99" i="4" s="1"/>
  <c r="AM99" i="4" s="1"/>
  <c r="AL99" i="4" s="1"/>
  <c r="AS344" i="4"/>
  <c r="AR344" i="4" s="1"/>
  <c r="AQ344" i="4" s="1"/>
  <c r="AP344" i="4" s="1"/>
  <c r="AO344" i="4" s="1"/>
  <c r="AN344" i="4" s="1"/>
  <c r="AM344" i="4" s="1"/>
  <c r="AL344" i="4" s="1"/>
  <c r="AT344" i="4"/>
  <c r="AH163" i="4"/>
  <c r="AH53" i="4"/>
  <c r="AB53" i="4" s="1"/>
  <c r="F283" i="4"/>
  <c r="E241" i="5"/>
  <c r="F205" i="4"/>
  <c r="E38" i="5"/>
  <c r="F274" i="4"/>
  <c r="E232" i="5"/>
  <c r="F230" i="4"/>
  <c r="E40" i="5"/>
  <c r="F291" i="4"/>
  <c r="E249" i="5"/>
  <c r="F219" i="4"/>
  <c r="E204" i="5"/>
  <c r="E29" i="5"/>
  <c r="F182" i="4"/>
  <c r="E212" i="5"/>
  <c r="F236" i="4"/>
  <c r="E229" i="5"/>
  <c r="F271" i="4"/>
  <c r="E210" i="5"/>
  <c r="F227" i="4"/>
  <c r="G210" i="4"/>
  <c r="Z210" i="4"/>
  <c r="Z37" i="4"/>
  <c r="G37" i="4"/>
  <c r="Z356" i="4"/>
  <c r="G356" i="4"/>
  <c r="G261" i="4"/>
  <c r="Z261" i="4"/>
  <c r="AF332" i="4"/>
  <c r="K332" i="4"/>
  <c r="AI53" i="4"/>
  <c r="AK53" i="4"/>
  <c r="AS33" i="4"/>
  <c r="AR33" i="4" s="1"/>
  <c r="AQ33" i="4" s="1"/>
  <c r="AP33" i="4" s="1"/>
  <c r="AO33" i="4" s="1"/>
  <c r="AN33" i="4" s="1"/>
  <c r="AM33" i="4" s="1"/>
  <c r="AL33" i="4" s="1"/>
  <c r="AT33" i="4"/>
  <c r="BK7" i="4"/>
  <c r="BJ7" i="4" s="1"/>
  <c r="BI7" i="4" s="1"/>
  <c r="BH7" i="4" s="1"/>
  <c r="BG7" i="4" s="1"/>
  <c r="BF7" i="4"/>
  <c r="BE7" i="4" s="1"/>
  <c r="BD7" i="4" s="1"/>
  <c r="BC7" i="4" s="1"/>
  <c r="BK13" i="4"/>
  <c r="BJ13" i="4"/>
  <c r="BI13" i="4" s="1"/>
  <c r="BH13" i="4" s="1"/>
  <c r="BG13" i="4" s="1"/>
  <c r="BF13" i="4" s="1"/>
  <c r="BE13" i="4" s="1"/>
  <c r="BD13" i="4" s="1"/>
  <c r="BC13" i="4" s="1"/>
  <c r="AT38" i="4"/>
  <c r="AS38" i="4" s="1"/>
  <c r="AR38" i="4" s="1"/>
  <c r="AQ38" i="4" s="1"/>
  <c r="AP38" i="4" s="1"/>
  <c r="AO38" i="4" s="1"/>
  <c r="AN38" i="4" s="1"/>
  <c r="AM38" i="4" s="1"/>
  <c r="AL38" i="4" s="1"/>
  <c r="BI64" i="4"/>
  <c r="BK64" i="4"/>
  <c r="BJ64" i="4"/>
  <c r="BH64" i="4"/>
  <c r="BG64" i="4" s="1"/>
  <c r="BF64" i="4" s="1"/>
  <c r="BE64" i="4" s="1"/>
  <c r="BD64" i="4" s="1"/>
  <c r="BC64" i="4" s="1"/>
  <c r="BK6" i="4"/>
  <c r="BJ6" i="4" s="1"/>
  <c r="BI6" i="4" s="1"/>
  <c r="BH6" i="4" s="1"/>
  <c r="BG6" i="4" s="1"/>
  <c r="BF6" i="4" s="1"/>
  <c r="BE6" i="4" s="1"/>
  <c r="BD6" i="4" s="1"/>
  <c r="BC6" i="4" s="1"/>
  <c r="BK102" i="4"/>
  <c r="BJ102" i="4" s="1"/>
  <c r="BI102" i="4" s="1"/>
  <c r="BH102" i="4" s="1"/>
  <c r="BG102" i="4" s="1"/>
  <c r="BF102" i="4" s="1"/>
  <c r="BE102" i="4" s="1"/>
  <c r="BD102" i="4" s="1"/>
  <c r="BC102" i="4" s="1"/>
  <c r="BI50" i="4"/>
  <c r="BH50" i="4" s="1"/>
  <c r="BG50" i="4" s="1"/>
  <c r="BF50" i="4" s="1"/>
  <c r="BE50" i="4" s="1"/>
  <c r="BD50" i="4" s="1"/>
  <c r="BC50" i="4" s="1"/>
  <c r="BK50" i="4"/>
  <c r="BJ50" i="4"/>
  <c r="AT42" i="4"/>
  <c r="AS42" i="4" s="1"/>
  <c r="AR42" i="4" s="1"/>
  <c r="AQ42" i="4" s="1"/>
  <c r="AP42" i="4" s="1"/>
  <c r="AO42" i="4" s="1"/>
  <c r="AN42" i="4" s="1"/>
  <c r="AM42" i="4" s="1"/>
  <c r="AL42" i="4" s="1"/>
  <c r="BJ54" i="4"/>
  <c r="BI54" i="4" s="1"/>
  <c r="BH54" i="4" s="1"/>
  <c r="BG54" i="4" s="1"/>
  <c r="BF54" i="4" s="1"/>
  <c r="BE54" i="4" s="1"/>
  <c r="BD54" i="4" s="1"/>
  <c r="BC54" i="4" s="1"/>
  <c r="BK54" i="4"/>
  <c r="BK62" i="4"/>
  <c r="BJ62" i="4" s="1"/>
  <c r="BI62" i="4" s="1"/>
  <c r="BH62" i="4" s="1"/>
  <c r="BG62" i="4" s="1"/>
  <c r="BF62" i="4" s="1"/>
  <c r="BE62" i="4" s="1"/>
  <c r="BD62" i="4" s="1"/>
  <c r="BC62" i="4" s="1"/>
  <c r="AT341" i="4"/>
  <c r="AS341" i="4"/>
  <c r="AR341" i="4" s="1"/>
  <c r="AQ341" i="4" s="1"/>
  <c r="AP341" i="4" s="1"/>
  <c r="AO341" i="4" s="1"/>
  <c r="AN341" i="4" s="1"/>
  <c r="AM341" i="4" s="1"/>
  <c r="AL341" i="4" s="1"/>
  <c r="BK59" i="4"/>
  <c r="BJ59" i="4" s="1"/>
  <c r="BI59" i="4" s="1"/>
  <c r="BH59" i="4" s="1"/>
  <c r="BG59" i="4" s="1"/>
  <c r="BF59" i="4" s="1"/>
  <c r="BE59" i="4" s="1"/>
  <c r="BD59" i="4" s="1"/>
  <c r="BC59" i="4" s="1"/>
  <c r="BK58" i="4"/>
  <c r="BJ58" i="4" s="1"/>
  <c r="BI58" i="4" s="1"/>
  <c r="BH58" i="4" s="1"/>
  <c r="BG58" i="4" s="1"/>
  <c r="BF58" i="4" s="1"/>
  <c r="BE58" i="4" s="1"/>
  <c r="BD58" i="4" s="1"/>
  <c r="BC58" i="4" s="1"/>
  <c r="AT94" i="4"/>
  <c r="AS94" i="4"/>
  <c r="AR94" i="4" s="1"/>
  <c r="AQ94" i="4" s="1"/>
  <c r="AP94" i="4" s="1"/>
  <c r="AO94" i="4" s="1"/>
  <c r="AN94" i="4" s="1"/>
  <c r="AM94" i="4" s="1"/>
  <c r="AL94" i="4" s="1"/>
  <c r="BK51" i="4"/>
  <c r="BJ51" i="4"/>
  <c r="BI51" i="4" s="1"/>
  <c r="BH51" i="4" s="1"/>
  <c r="BG51" i="4" s="1"/>
  <c r="BF51" i="4" s="1"/>
  <c r="BE51" i="4" s="1"/>
  <c r="BD51" i="4" s="1"/>
  <c r="BC51" i="4" s="1"/>
  <c r="AT59" i="4"/>
  <c r="AS59" i="4" s="1"/>
  <c r="AR59" i="4" s="1"/>
  <c r="AQ59" i="4" s="1"/>
  <c r="AP59" i="4" s="1"/>
  <c r="AO59" i="4" s="1"/>
  <c r="AN59" i="4" s="1"/>
  <c r="AM59" i="4" s="1"/>
  <c r="AL59" i="4" s="1"/>
  <c r="AT187" i="4"/>
  <c r="AR187" i="4"/>
  <c r="AQ187" i="4" s="1"/>
  <c r="AP187" i="4" s="1"/>
  <c r="AO187" i="4" s="1"/>
  <c r="AN187" i="4" s="1"/>
  <c r="AM187" i="4" s="1"/>
  <c r="AL187" i="4" s="1"/>
  <c r="AS187" i="4"/>
  <c r="AT354" i="4"/>
  <c r="AS354" i="4" s="1"/>
  <c r="AR354" i="4" s="1"/>
  <c r="AQ354" i="4" s="1"/>
  <c r="AP354" i="4" s="1"/>
  <c r="AO354" i="4" s="1"/>
  <c r="AN354" i="4" s="1"/>
  <c r="AM354" i="4" s="1"/>
  <c r="AL354" i="4" s="1"/>
  <c r="AS119" i="4"/>
  <c r="AR119" i="4" s="1"/>
  <c r="AQ119" i="4" s="1"/>
  <c r="AP119" i="4" s="1"/>
  <c r="AO119" i="4" s="1"/>
  <c r="AN119" i="4" s="1"/>
  <c r="AM119" i="4" s="1"/>
  <c r="AL119" i="4" s="1"/>
  <c r="AT119" i="4"/>
  <c r="AT286" i="4"/>
  <c r="AS286" i="4" s="1"/>
  <c r="AR286" i="4" s="1"/>
  <c r="AQ286" i="4" s="1"/>
  <c r="AP286" i="4" s="1"/>
  <c r="AO286" i="4" s="1"/>
  <c r="AN286" i="4" s="1"/>
  <c r="AM286" i="4" s="1"/>
  <c r="AL286" i="4" s="1"/>
  <c r="AT338" i="4"/>
  <c r="AS338" i="4"/>
  <c r="AR338" i="4" s="1"/>
  <c r="AQ338" i="4" s="1"/>
  <c r="AP338" i="4" s="1"/>
  <c r="AO338" i="4" s="1"/>
  <c r="AN338" i="4" s="1"/>
  <c r="AM338" i="4" s="1"/>
  <c r="AL338" i="4" s="1"/>
  <c r="AT78" i="4"/>
  <c r="AS78" i="4" s="1"/>
  <c r="AR78" i="4" s="1"/>
  <c r="AQ78" i="4" s="1"/>
  <c r="AP78" i="4" s="1"/>
  <c r="AO78" i="4" s="1"/>
  <c r="AN78" i="4" s="1"/>
  <c r="AM78" i="4" s="1"/>
  <c r="AL78" i="4" s="1"/>
  <c r="AT169" i="4"/>
  <c r="AS169" i="4" s="1"/>
  <c r="AR169" i="4" s="1"/>
  <c r="AQ169" i="4" s="1"/>
  <c r="AP169" i="4" s="1"/>
  <c r="AO169" i="4" s="1"/>
  <c r="AN169" i="4" s="1"/>
  <c r="AM169" i="4" s="1"/>
  <c r="AL169" i="4" s="1"/>
  <c r="AU356" i="4"/>
  <c r="AP23" i="4"/>
  <c r="AO23" i="4" s="1"/>
  <c r="AN23" i="4" s="1"/>
  <c r="AM23" i="4" s="1"/>
  <c r="AL23" i="4" s="1"/>
  <c r="AT23" i="4"/>
  <c r="AS23" i="4" s="1"/>
  <c r="AR23" i="4" s="1"/>
  <c r="AQ23" i="4" s="1"/>
  <c r="AS328" i="4"/>
  <c r="AR328" i="4" s="1"/>
  <c r="AQ328" i="4" s="1"/>
  <c r="AP328" i="4" s="1"/>
  <c r="AO328" i="4" s="1"/>
  <c r="AN328" i="4" s="1"/>
  <c r="AM328" i="4" s="1"/>
  <c r="AL328" i="4" s="1"/>
  <c r="AT328" i="4"/>
  <c r="AH329" i="4"/>
  <c r="F288" i="4"/>
  <c r="E246" i="5"/>
  <c r="F168" i="4"/>
  <c r="E176" i="5"/>
  <c r="F280" i="4"/>
  <c r="E238" i="5"/>
  <c r="F188" i="4"/>
  <c r="E30" i="5"/>
  <c r="F316" i="4"/>
  <c r="E265" i="5"/>
  <c r="F225" i="4"/>
  <c r="E208" i="5"/>
  <c r="E215" i="5"/>
  <c r="F255" i="4"/>
  <c r="F277" i="4"/>
  <c r="E235" i="5"/>
  <c r="G232" i="4"/>
  <c r="Z232" i="4"/>
  <c r="G157" i="4"/>
  <c r="Z157" i="4"/>
  <c r="G86" i="4"/>
  <c r="Z86" i="4"/>
  <c r="G282" i="4"/>
  <c r="Z282" i="4"/>
  <c r="G268" i="4"/>
  <c r="Z268" i="4"/>
  <c r="AS31" i="4"/>
  <c r="AR31" i="4" s="1"/>
  <c r="AQ31" i="4" s="1"/>
  <c r="AP31" i="4" s="1"/>
  <c r="AO31" i="4" s="1"/>
  <c r="AN31" i="4" s="1"/>
  <c r="AM31" i="4" s="1"/>
  <c r="AL31" i="4" s="1"/>
  <c r="AT31" i="4"/>
  <c r="AT363" i="4"/>
  <c r="AS363" i="4" s="1"/>
  <c r="AR363" i="4" s="1"/>
  <c r="AQ363" i="4"/>
  <c r="AP363" i="4" s="1"/>
  <c r="AO363" i="4" s="1"/>
  <c r="AN363" i="4" s="1"/>
  <c r="AM363" i="4" s="1"/>
  <c r="AL363" i="4" s="1"/>
  <c r="AT120" i="4"/>
  <c r="AS120" i="4" s="1"/>
  <c r="AR120" i="4" s="1"/>
  <c r="AQ120" i="4" s="1"/>
  <c r="AP120" i="4" s="1"/>
  <c r="AO120" i="4" s="1"/>
  <c r="AN120" i="4" s="1"/>
  <c r="AM120" i="4" s="1"/>
  <c r="AL120" i="4" s="1"/>
  <c r="BK25" i="4"/>
  <c r="BJ25" i="4"/>
  <c r="BI25" i="4" s="1"/>
  <c r="BH25" i="4" s="1"/>
  <c r="BG25" i="4" s="1"/>
  <c r="BF25" i="4" s="1"/>
  <c r="BE25" i="4" s="1"/>
  <c r="BD25" i="4" s="1"/>
  <c r="BC25" i="4" s="1"/>
  <c r="BH63" i="4"/>
  <c r="BG63" i="4" s="1"/>
  <c r="BF63" i="4" s="1"/>
  <c r="BE63" i="4" s="1"/>
  <c r="BD63" i="4" s="1"/>
  <c r="BC63" i="4" s="1"/>
  <c r="BK63" i="4"/>
  <c r="BJ63" i="4" s="1"/>
  <c r="BI63" i="4" s="1"/>
  <c r="BK67" i="4"/>
  <c r="BJ67" i="4" s="1"/>
  <c r="BI67" i="4" s="1"/>
  <c r="BH67" i="4" s="1"/>
  <c r="BG67" i="4" s="1"/>
  <c r="BF67" i="4" s="1"/>
  <c r="BE67" i="4" s="1"/>
  <c r="BD67" i="4" s="1"/>
  <c r="BC67" i="4" s="1"/>
  <c r="AU86" i="4"/>
  <c r="BK79" i="4"/>
  <c r="BJ79" i="4" s="1"/>
  <c r="BI79" i="4" s="1"/>
  <c r="BH79" i="4" s="1"/>
  <c r="BG79" i="4" s="1"/>
  <c r="BF79" i="4" s="1"/>
  <c r="BE79" i="4" s="1"/>
  <c r="BD79" i="4" s="1"/>
  <c r="BC79" i="4" s="1"/>
  <c r="BK29" i="4"/>
  <c r="BJ29" i="4"/>
  <c r="BI29" i="4" s="1"/>
  <c r="BH29" i="4" s="1"/>
  <c r="BG29" i="4" s="1"/>
  <c r="BF29" i="4" s="1"/>
  <c r="BE29" i="4" s="1"/>
  <c r="BD29" i="4" s="1"/>
  <c r="BC29" i="4" s="1"/>
  <c r="AT376" i="4"/>
  <c r="AS376" i="4" s="1"/>
  <c r="AR376" i="4" s="1"/>
  <c r="AQ376" i="4" s="1"/>
  <c r="AP376" i="4" s="1"/>
  <c r="AO376" i="4" s="1"/>
  <c r="AN376" i="4" s="1"/>
  <c r="AM376" i="4" s="1"/>
  <c r="AL376" i="4" s="1"/>
  <c r="BK43" i="4"/>
  <c r="BJ43" i="4" s="1"/>
  <c r="BI43" i="4" s="1"/>
  <c r="BH43" i="4" s="1"/>
  <c r="BG43" i="4" s="1"/>
  <c r="BF43" i="4" s="1"/>
  <c r="BE43" i="4" s="1"/>
  <c r="BD43" i="4" s="1"/>
  <c r="BC43" i="4" s="1"/>
  <c r="AU282" i="4"/>
  <c r="BK47" i="4"/>
  <c r="BJ47" i="4" s="1"/>
  <c r="BI47" i="4" s="1"/>
  <c r="BH47" i="4" s="1"/>
  <c r="BG47" i="4" s="1"/>
  <c r="BF47" i="4" s="1"/>
  <c r="BE47" i="4" s="1"/>
  <c r="BD47" i="4" s="1"/>
  <c r="BC47" i="4" s="1"/>
  <c r="BH55" i="4"/>
  <c r="BG55" i="4" s="1"/>
  <c r="BF55" i="4" s="1"/>
  <c r="BE55" i="4" s="1"/>
  <c r="BD55" i="4" s="1"/>
  <c r="BC55" i="4" s="1"/>
  <c r="BK55" i="4"/>
  <c r="BJ55" i="4" s="1"/>
  <c r="BI55" i="4" s="1"/>
  <c r="AT273" i="4"/>
  <c r="AS273" i="4" s="1"/>
  <c r="AR273" i="4" s="1"/>
  <c r="AQ273" i="4" s="1"/>
  <c r="AP273" i="4" s="1"/>
  <c r="AO273" i="4" s="1"/>
  <c r="AN273" i="4" s="1"/>
  <c r="AM273" i="4" s="1"/>
  <c r="AL273" i="4" s="1"/>
  <c r="BK44" i="4"/>
  <c r="BJ44" i="4"/>
  <c r="BI44" i="4" s="1"/>
  <c r="BH44" i="4" s="1"/>
  <c r="BG44" i="4" s="1"/>
  <c r="BF44" i="4" s="1"/>
  <c r="BE44" i="4" s="1"/>
  <c r="BD44" i="4" s="1"/>
  <c r="BC44" i="4" s="1"/>
  <c r="AT30" i="4"/>
  <c r="AS30" i="4" s="1"/>
  <c r="AR30" i="4"/>
  <c r="AQ30" i="4" s="1"/>
  <c r="AP30" i="4" s="1"/>
  <c r="AO30" i="4" s="1"/>
  <c r="AN30" i="4" s="1"/>
  <c r="AM30" i="4" s="1"/>
  <c r="AL30" i="4" s="1"/>
  <c r="BJ39" i="4"/>
  <c r="BK39" i="4"/>
  <c r="BI39" i="4"/>
  <c r="BH39" i="4" s="1"/>
  <c r="BG39" i="4" s="1"/>
  <c r="BF39" i="4" s="1"/>
  <c r="BE39" i="4" s="1"/>
  <c r="BD39" i="4" s="1"/>
  <c r="BC39" i="4" s="1"/>
  <c r="AU232" i="4"/>
  <c r="BK15" i="4"/>
  <c r="BJ15" i="4" s="1"/>
  <c r="BI15" i="4" s="1"/>
  <c r="BH15" i="4" s="1"/>
  <c r="BG15" i="4" s="1"/>
  <c r="BF15" i="4" s="1"/>
  <c r="BE15" i="4" s="1"/>
  <c r="BD15" i="4" s="1"/>
  <c r="BC15" i="4" s="1"/>
  <c r="AI351" i="4"/>
  <c r="AH351" i="4" s="1"/>
  <c r="AJ351" i="4"/>
  <c r="AK351" i="4"/>
  <c r="AT82" i="4"/>
  <c r="AS82" i="4"/>
  <c r="AR82" i="4" s="1"/>
  <c r="AQ82" i="4" s="1"/>
  <c r="AP82" i="4" s="1"/>
  <c r="AO82" i="4" s="1"/>
  <c r="AN82" i="4" s="1"/>
  <c r="AM82" i="4" s="1"/>
  <c r="AL82" i="4" s="1"/>
  <c r="AT60" i="4"/>
  <c r="AS60" i="4" s="1"/>
  <c r="AR60" i="4" s="1"/>
  <c r="AQ60" i="4" s="1"/>
  <c r="AP60" i="4" s="1"/>
  <c r="AO60" i="4" s="1"/>
  <c r="AN60" i="4" s="1"/>
  <c r="AM60" i="4" s="1"/>
  <c r="AL60" i="4" s="1"/>
  <c r="AT192" i="4"/>
  <c r="AS192" i="4"/>
  <c r="AR192" i="4" s="1"/>
  <c r="AQ192" i="4" s="1"/>
  <c r="AP192" i="4" s="1"/>
  <c r="AO192" i="4" s="1"/>
  <c r="AN192" i="4" s="1"/>
  <c r="AM192" i="4" s="1"/>
  <c r="AL192" i="4" s="1"/>
  <c r="AT41" i="4"/>
  <c r="AS41" i="4"/>
  <c r="AR41" i="4" s="1"/>
  <c r="AQ41" i="4" s="1"/>
  <c r="AP41" i="4" s="1"/>
  <c r="AO41" i="4" s="1"/>
  <c r="AN41" i="4" s="1"/>
  <c r="AM41" i="4" s="1"/>
  <c r="AL41" i="4" s="1"/>
  <c r="AI359" i="4"/>
  <c r="AH359" i="4" s="1"/>
  <c r="AJ359" i="4"/>
  <c r="AK359" i="4"/>
  <c r="AT118" i="4"/>
  <c r="AS118" i="4" s="1"/>
  <c r="AR118" i="4" s="1"/>
  <c r="AQ118" i="4" s="1"/>
  <c r="AP118" i="4" s="1"/>
  <c r="AO118" i="4" s="1"/>
  <c r="AN118" i="4" s="1"/>
  <c r="AM118" i="4" s="1"/>
  <c r="AL118" i="4" s="1"/>
  <c r="AT69" i="4"/>
  <c r="AS69" i="4"/>
  <c r="AR69" i="4" s="1"/>
  <c r="AQ69" i="4" s="1"/>
  <c r="AP69" i="4" s="1"/>
  <c r="AO69" i="4" s="1"/>
  <c r="AN69" i="4" s="1"/>
  <c r="AM69" i="4" s="1"/>
  <c r="AL69" i="4" s="1"/>
  <c r="AT56" i="4"/>
  <c r="AS56" i="4"/>
  <c r="AR56" i="4" s="1"/>
  <c r="AQ56" i="4" s="1"/>
  <c r="AP56" i="4" s="1"/>
  <c r="AO56" i="4" s="1"/>
  <c r="AN56" i="4" s="1"/>
  <c r="AM56" i="4" s="1"/>
  <c r="AL56" i="4" s="1"/>
  <c r="AT126" i="4"/>
  <c r="AS126" i="4"/>
  <c r="AR126" i="4" s="1"/>
  <c r="AQ126" i="4" s="1"/>
  <c r="AP126" i="4" s="1"/>
  <c r="AO126" i="4" s="1"/>
  <c r="AN126" i="4" s="1"/>
  <c r="AM126" i="4" s="1"/>
  <c r="AL126" i="4" s="1"/>
  <c r="AT327" i="4"/>
  <c r="AS327" i="4" s="1"/>
  <c r="AR327" i="4"/>
  <c r="AQ327" i="4" s="1"/>
  <c r="AP327" i="4" s="1"/>
  <c r="AO327" i="4" s="1"/>
  <c r="AN327" i="4" s="1"/>
  <c r="AM327" i="4" s="1"/>
  <c r="AL327" i="4" s="1"/>
  <c r="AF337" i="4"/>
  <c r="I337" i="4"/>
  <c r="AC337" i="4"/>
  <c r="AT314" i="4"/>
  <c r="AS314" i="4" s="1"/>
  <c r="AR314" i="4" s="1"/>
  <c r="AQ314" i="4" s="1"/>
  <c r="AP314" i="4" s="1"/>
  <c r="AO314" i="4" s="1"/>
  <c r="AN314" i="4" s="1"/>
  <c r="AM314" i="4" s="1"/>
  <c r="AL314" i="4" s="1"/>
  <c r="G239" i="4"/>
  <c r="Z239" i="4"/>
  <c r="F180" i="4"/>
  <c r="E27" i="5"/>
  <c r="F284" i="4"/>
  <c r="E242" i="5"/>
  <c r="F195" i="4"/>
  <c r="E189" i="5"/>
  <c r="F265" i="4"/>
  <c r="E223" i="5"/>
  <c r="F189" i="4"/>
  <c r="E187" i="5"/>
  <c r="G220" i="4"/>
  <c r="Z220" i="4"/>
  <c r="E245" i="5"/>
  <c r="F287" i="4"/>
  <c r="F198" i="4"/>
  <c r="E34" i="5"/>
  <c r="G233" i="4"/>
  <c r="Z233" i="4"/>
  <c r="AU233" i="4"/>
  <c r="AT233" i="4" s="1"/>
  <c r="AS233" i="4" s="1"/>
  <c r="AR233" i="4" s="1"/>
  <c r="AQ233" i="4" s="1"/>
  <c r="AP233" i="4" s="1"/>
  <c r="AO233" i="4" s="1"/>
  <c r="AN233" i="4" s="1"/>
  <c r="AM233" i="4" s="1"/>
  <c r="AL233" i="4" s="1"/>
  <c r="Z371" i="4"/>
  <c r="G371" i="4"/>
  <c r="G199" i="4"/>
  <c r="Z199" i="4"/>
  <c r="BF77" i="4"/>
  <c r="BE77" i="4" s="1"/>
  <c r="BD77" i="4" s="1"/>
  <c r="BC77" i="4" s="1"/>
  <c r="BK77" i="4"/>
  <c r="BJ77" i="4" s="1"/>
  <c r="BI77" i="4" s="1"/>
  <c r="BH77" i="4" s="1"/>
  <c r="BG77" i="4" s="1"/>
  <c r="BK56" i="4"/>
  <c r="BJ56" i="4"/>
  <c r="BI56" i="4" s="1"/>
  <c r="BH56" i="4" s="1"/>
  <c r="BG56" i="4" s="1"/>
  <c r="BF56" i="4" s="1"/>
  <c r="BE56" i="4" s="1"/>
  <c r="BD56" i="4" s="1"/>
  <c r="BC56" i="4" s="1"/>
  <c r="BK11" i="4"/>
  <c r="BJ11" i="4" s="1"/>
  <c r="BI11" i="4" s="1"/>
  <c r="BH11" i="4" s="1"/>
  <c r="BG11" i="4" s="1"/>
  <c r="BF11" i="4" s="1"/>
  <c r="BE11" i="4" s="1"/>
  <c r="BD11" i="4" s="1"/>
  <c r="BC11" i="4" s="1"/>
  <c r="BJ90" i="4"/>
  <c r="BI90" i="4" s="1"/>
  <c r="BH90" i="4" s="1"/>
  <c r="BG90" i="4" s="1"/>
  <c r="BF90" i="4" s="1"/>
  <c r="BE90" i="4" s="1"/>
  <c r="BD90" i="4" s="1"/>
  <c r="BC90" i="4" s="1"/>
  <c r="BK90" i="4"/>
  <c r="BK46" i="4"/>
  <c r="BJ46" i="4"/>
  <c r="BI46" i="4" s="1"/>
  <c r="BH46" i="4" s="1"/>
  <c r="BG46" i="4" s="1"/>
  <c r="BF46" i="4" s="1"/>
  <c r="BE46" i="4" s="1"/>
  <c r="BD46" i="4" s="1"/>
  <c r="BC46" i="4" s="1"/>
  <c r="AS58" i="4"/>
  <c r="AT58" i="4"/>
  <c r="AR58" i="4"/>
  <c r="AQ58" i="4" s="1"/>
  <c r="AP58" i="4" s="1"/>
  <c r="AO58" i="4" s="1"/>
  <c r="AN58" i="4" s="1"/>
  <c r="AM58" i="4" s="1"/>
  <c r="AL58" i="4" s="1"/>
  <c r="BK16" i="4"/>
  <c r="BJ16" i="4" s="1"/>
  <c r="BI16" i="4" s="1"/>
  <c r="BH16" i="4" s="1"/>
  <c r="BG16" i="4" s="1"/>
  <c r="BF16" i="4" s="1"/>
  <c r="BE16" i="4" s="1"/>
  <c r="BD16" i="4" s="1"/>
  <c r="BC16" i="4" s="1"/>
  <c r="BJ18" i="4"/>
  <c r="BI18" i="4" s="1"/>
  <c r="BH18" i="4" s="1"/>
  <c r="BG18" i="4" s="1"/>
  <c r="BF18" i="4" s="1"/>
  <c r="BE18" i="4" s="1"/>
  <c r="BD18" i="4" s="1"/>
  <c r="BC18" i="4" s="1"/>
  <c r="BK18" i="4"/>
  <c r="AS26" i="4"/>
  <c r="AR26" i="4" s="1"/>
  <c r="AQ26" i="4" s="1"/>
  <c r="AP26" i="4" s="1"/>
  <c r="AO26" i="4" s="1"/>
  <c r="AN26" i="4" s="1"/>
  <c r="AM26" i="4" s="1"/>
  <c r="AL26" i="4" s="1"/>
  <c r="AT26" i="4"/>
  <c r="BK40" i="4"/>
  <c r="BJ40" i="4"/>
  <c r="BI40" i="4" s="1"/>
  <c r="BH40" i="4" s="1"/>
  <c r="BG40" i="4" s="1"/>
  <c r="BF40" i="4" s="1"/>
  <c r="BE40" i="4" s="1"/>
  <c r="BD40" i="4" s="1"/>
  <c r="BC40" i="4" s="1"/>
  <c r="AT28" i="4"/>
  <c r="AS28" i="4"/>
  <c r="AR28" i="4" s="1"/>
  <c r="AQ28" i="4" s="1"/>
  <c r="AP28" i="4" s="1"/>
  <c r="AO28" i="4" s="1"/>
  <c r="AN28" i="4" s="1"/>
  <c r="AM28" i="4" s="1"/>
  <c r="AL28" i="4" s="1"/>
  <c r="BJ75" i="4"/>
  <c r="BI75" i="4"/>
  <c r="BH75" i="4" s="1"/>
  <c r="BG75" i="4" s="1"/>
  <c r="BF75" i="4" s="1"/>
  <c r="BE75" i="4" s="1"/>
  <c r="BD75" i="4" s="1"/>
  <c r="BC75" i="4" s="1"/>
  <c r="BK75" i="4"/>
  <c r="BK69" i="4"/>
  <c r="BJ69" i="4" s="1"/>
  <c r="BI69" i="4" s="1"/>
  <c r="BH69" i="4" s="1"/>
  <c r="BG69" i="4" s="1"/>
  <c r="BF69" i="4" s="1"/>
  <c r="BE69" i="4" s="1"/>
  <c r="BD69" i="4" s="1"/>
  <c r="BC69" i="4" s="1"/>
  <c r="AS349" i="4"/>
  <c r="AR349" i="4" s="1"/>
  <c r="AQ349" i="4" s="1"/>
  <c r="AP349" i="4" s="1"/>
  <c r="AO349" i="4" s="1"/>
  <c r="AN349" i="4" s="1"/>
  <c r="AM349" i="4" s="1"/>
  <c r="AL349" i="4" s="1"/>
  <c r="AT349" i="4"/>
  <c r="AI111" i="4"/>
  <c r="AH111" i="4" s="1"/>
  <c r="AK111" i="4"/>
  <c r="AJ111" i="4"/>
  <c r="BK10" i="4"/>
  <c r="BJ10" i="4" s="1"/>
  <c r="BI10" i="4" s="1"/>
  <c r="BH10" i="4" s="1"/>
  <c r="BG10" i="4" s="1"/>
  <c r="BF10" i="4" s="1"/>
  <c r="BE10" i="4" s="1"/>
  <c r="BD10" i="4" s="1"/>
  <c r="BC10" i="4" s="1"/>
  <c r="BK60" i="4"/>
  <c r="BJ60" i="4" s="1"/>
  <c r="BI60" i="4" s="1"/>
  <c r="BH60" i="4" s="1"/>
  <c r="BG60" i="4" s="1"/>
  <c r="BF60" i="4" s="1"/>
  <c r="BE60" i="4" s="1"/>
  <c r="BD60" i="4" s="1"/>
  <c r="BC60" i="4" s="1"/>
  <c r="AQ48" i="4"/>
  <c r="AP48" i="4" s="1"/>
  <c r="AO48" i="4" s="1"/>
  <c r="AN48" i="4" s="1"/>
  <c r="AM48" i="4" s="1"/>
  <c r="AL48" i="4" s="1"/>
  <c r="AT48" i="4"/>
  <c r="AS48" i="4" s="1"/>
  <c r="AR48" i="4" s="1"/>
  <c r="AT107" i="4"/>
  <c r="AS107" i="4" s="1"/>
  <c r="AR107" i="4" s="1"/>
  <c r="AQ107" i="4" s="1"/>
  <c r="AP107" i="4" s="1"/>
  <c r="AO107" i="4" s="1"/>
  <c r="AN107" i="4" s="1"/>
  <c r="AM107" i="4" s="1"/>
  <c r="AL107" i="4" s="1"/>
  <c r="AT21" i="4"/>
  <c r="AS21" i="4" s="1"/>
  <c r="AR21" i="4" s="1"/>
  <c r="AQ21" i="4" s="1"/>
  <c r="AP21" i="4" s="1"/>
  <c r="AO21" i="4" s="1"/>
  <c r="AN21" i="4" s="1"/>
  <c r="AM21" i="4" s="1"/>
  <c r="AL21" i="4" s="1"/>
  <c r="AT249" i="4"/>
  <c r="AS249" i="4" s="1"/>
  <c r="AR249" i="4" s="1"/>
  <c r="AQ249" i="4" s="1"/>
  <c r="AP249" i="4" s="1"/>
  <c r="AO249" i="4" s="1"/>
  <c r="AN249" i="4" s="1"/>
  <c r="AM249" i="4" s="1"/>
  <c r="AL249" i="4" s="1"/>
  <c r="AT122" i="4"/>
  <c r="AS122" i="4"/>
  <c r="AR122" i="4" s="1"/>
  <c r="AQ122" i="4" s="1"/>
  <c r="AP122" i="4" s="1"/>
  <c r="AO122" i="4" s="1"/>
  <c r="AN122" i="4" s="1"/>
  <c r="AM122" i="4" s="1"/>
  <c r="AL122" i="4" s="1"/>
  <c r="AT81" i="4"/>
  <c r="AS81" i="4" s="1"/>
  <c r="AR81" i="4" s="1"/>
  <c r="AQ81" i="4" s="1"/>
  <c r="AP81" i="4" s="1"/>
  <c r="AO81" i="4" s="1"/>
  <c r="AN81" i="4" s="1"/>
  <c r="AM81" i="4" s="1"/>
  <c r="AL81" i="4" s="1"/>
  <c r="AT160" i="4"/>
  <c r="AS160" i="4" s="1"/>
  <c r="AR160" i="4" s="1"/>
  <c r="AQ160" i="4" s="1"/>
  <c r="AP160" i="4" s="1"/>
  <c r="AO160" i="4" s="1"/>
  <c r="AN160" i="4" s="1"/>
  <c r="AM160" i="4" s="1"/>
  <c r="AL160" i="4" s="1"/>
  <c r="AT334" i="4"/>
  <c r="AS334" i="4" s="1"/>
  <c r="AR334" i="4" s="1"/>
  <c r="AQ334" i="4" s="1"/>
  <c r="AP334" i="4"/>
  <c r="AO334" i="4" s="1"/>
  <c r="AN334" i="4" s="1"/>
  <c r="AM334" i="4" s="1"/>
  <c r="AL334" i="4" s="1"/>
  <c r="AT46" i="4"/>
  <c r="AS46" i="4" s="1"/>
  <c r="AR46" i="4" s="1"/>
  <c r="AQ46" i="4"/>
  <c r="AP46" i="4" s="1"/>
  <c r="AO46" i="4" s="1"/>
  <c r="AN46" i="4" s="1"/>
  <c r="AM46" i="4" s="1"/>
  <c r="AL46" i="4" s="1"/>
  <c r="AT93" i="4"/>
  <c r="AS93" i="4"/>
  <c r="AR93" i="4" s="1"/>
  <c r="AQ93" i="4" s="1"/>
  <c r="AP93" i="4" s="1"/>
  <c r="AO93" i="4" s="1"/>
  <c r="AN93" i="4" s="1"/>
  <c r="AM93" i="4" s="1"/>
  <c r="AL93" i="4" s="1"/>
  <c r="AR96" i="4"/>
  <c r="AQ96" i="4" s="1"/>
  <c r="AP96" i="4" s="1"/>
  <c r="AO96" i="4" s="1"/>
  <c r="AN96" i="4" s="1"/>
  <c r="AM96" i="4" s="1"/>
  <c r="AL96" i="4" s="1"/>
  <c r="AT96" i="4"/>
  <c r="AS96" i="4" s="1"/>
  <c r="AF385" i="4"/>
  <c r="AC385" i="4"/>
  <c r="K385" i="4"/>
  <c r="AH368" i="4"/>
  <c r="F252" i="4"/>
  <c r="E47" i="5"/>
  <c r="F235" i="4"/>
  <c r="E211" i="5"/>
  <c r="F170" i="4"/>
  <c r="E23" i="5"/>
  <c r="F275" i="4"/>
  <c r="E233" i="5"/>
  <c r="F196" i="4"/>
  <c r="E190" i="5"/>
  <c r="E217" i="5"/>
  <c r="F259" i="4"/>
  <c r="E41" i="5"/>
  <c r="F231" i="4"/>
  <c r="F166" i="4"/>
  <c r="E174" i="5"/>
  <c r="Z313" i="4"/>
  <c r="G313" i="4"/>
  <c r="AC163" i="4"/>
  <c r="AF163" i="4"/>
  <c r="Z357" i="4"/>
  <c r="G357" i="4"/>
  <c r="G115" i="4"/>
  <c r="Z115" i="4"/>
  <c r="G173" i="4"/>
  <c r="Z173" i="4"/>
  <c r="G99" i="4"/>
  <c r="Z99" i="4"/>
  <c r="AT131" i="4"/>
  <c r="AS131" i="4" s="1"/>
  <c r="AR131" i="4" s="1"/>
  <c r="AQ131" i="4" s="1"/>
  <c r="AP131" i="4" s="1"/>
  <c r="AO131" i="4" s="1"/>
  <c r="AN131" i="4" s="1"/>
  <c r="AM131" i="4" s="1"/>
  <c r="AL131" i="4" s="1"/>
  <c r="AT73" i="4"/>
  <c r="AS73" i="4"/>
  <c r="AR73" i="4" s="1"/>
  <c r="AQ73" i="4" s="1"/>
  <c r="AP73" i="4" s="1"/>
  <c r="AO73" i="4" s="1"/>
  <c r="AN73" i="4" s="1"/>
  <c r="AM73" i="4" s="1"/>
  <c r="AL73" i="4" s="1"/>
  <c r="AT88" i="4"/>
  <c r="AS88" i="4" s="1"/>
  <c r="AR88" i="4" s="1"/>
  <c r="AQ88" i="4" s="1"/>
  <c r="AP88" i="4" s="1"/>
  <c r="AO88" i="4" s="1"/>
  <c r="AN88" i="4" s="1"/>
  <c r="AM88" i="4" s="1"/>
  <c r="AL88" i="4" s="1"/>
  <c r="BJ5" i="4"/>
  <c r="BI5" i="4" s="1"/>
  <c r="BH5" i="4" s="1"/>
  <c r="BG5" i="4" s="1"/>
  <c r="BF5" i="4" s="1"/>
  <c r="BE5" i="4" s="1"/>
  <c r="BD5" i="4" s="1"/>
  <c r="BC5" i="4" s="1"/>
  <c r="BK5" i="4"/>
  <c r="AT34" i="4"/>
  <c r="AS34" i="4" s="1"/>
  <c r="AR34" i="4" s="1"/>
  <c r="AQ34" i="4" s="1"/>
  <c r="AP34" i="4" s="1"/>
  <c r="AO34" i="4" s="1"/>
  <c r="AN34" i="4" s="1"/>
  <c r="AM34" i="4" s="1"/>
  <c r="AL34" i="4" s="1"/>
  <c r="BK78" i="4"/>
  <c r="BJ78" i="4" s="1"/>
  <c r="BI78" i="4" s="1"/>
  <c r="BH78" i="4" s="1"/>
  <c r="BG78" i="4" s="1"/>
  <c r="BF78" i="4" s="1"/>
  <c r="BE78" i="4" s="1"/>
  <c r="BD78" i="4" s="1"/>
  <c r="BC78" i="4" s="1"/>
  <c r="BK2" i="4"/>
  <c r="BJ2" i="4" s="1"/>
  <c r="BI2" i="4" s="1"/>
  <c r="BH2" i="4" s="1"/>
  <c r="BG2" i="4" s="1"/>
  <c r="BF2" i="4" s="1"/>
  <c r="BE2" i="4" s="1"/>
  <c r="BD2" i="4" s="1"/>
  <c r="BC2" i="4" s="1"/>
  <c r="BK101" i="4"/>
  <c r="BJ101" i="4" s="1"/>
  <c r="BI101" i="4" s="1"/>
  <c r="BH101" i="4" s="1"/>
  <c r="BG101" i="4" s="1"/>
  <c r="BF101" i="4" s="1"/>
  <c r="BE101" i="4" s="1"/>
  <c r="BD101" i="4" s="1"/>
  <c r="BC101" i="4" s="1"/>
  <c r="BK17" i="4"/>
  <c r="BJ17" i="4" s="1"/>
  <c r="BI17" i="4" s="1"/>
  <c r="BH17" i="4" s="1"/>
  <c r="BG17" i="4" s="1"/>
  <c r="BF17" i="4" s="1"/>
  <c r="BE17" i="4" s="1"/>
  <c r="BD17" i="4" s="1"/>
  <c r="BC17" i="4" s="1"/>
  <c r="AT83" i="4"/>
  <c r="AS83" i="4" s="1"/>
  <c r="AR83" i="4" s="1"/>
  <c r="AQ83" i="4" s="1"/>
  <c r="AP83" i="4" s="1"/>
  <c r="AO83" i="4" s="1"/>
  <c r="AN83" i="4" s="1"/>
  <c r="AM83" i="4" s="1"/>
  <c r="AL83" i="4" s="1"/>
  <c r="BK71" i="4"/>
  <c r="BJ71" i="4" s="1"/>
  <c r="BI71" i="4" s="1"/>
  <c r="BH71" i="4" s="1"/>
  <c r="BG71" i="4" s="1"/>
  <c r="BF71" i="4"/>
  <c r="BE71" i="4" s="1"/>
  <c r="BD71" i="4" s="1"/>
  <c r="BC71" i="4" s="1"/>
  <c r="AJ79" i="4"/>
  <c r="AK79" i="4"/>
  <c r="AI79" i="4"/>
  <c r="AH79" i="4" s="1"/>
  <c r="BJ72" i="4"/>
  <c r="BI72" i="4" s="1"/>
  <c r="BH72" i="4" s="1"/>
  <c r="BG72" i="4" s="1"/>
  <c r="BF72" i="4"/>
  <c r="BE72" i="4" s="1"/>
  <c r="BD72" i="4" s="1"/>
  <c r="BC72" i="4" s="1"/>
  <c r="BK72" i="4"/>
  <c r="BJ74" i="4"/>
  <c r="BI74" i="4" s="1"/>
  <c r="BK74" i="4"/>
  <c r="BH74" i="4"/>
  <c r="BG74" i="4" s="1"/>
  <c r="BF74" i="4" s="1"/>
  <c r="BE74" i="4" s="1"/>
  <c r="BD74" i="4" s="1"/>
  <c r="BC74" i="4" s="1"/>
  <c r="AT98" i="4"/>
  <c r="AS98" i="4" s="1"/>
  <c r="AR98" i="4" s="1"/>
  <c r="AQ98" i="4" s="1"/>
  <c r="AP98" i="4" s="1"/>
  <c r="AO98" i="4" s="1"/>
  <c r="AN98" i="4" s="1"/>
  <c r="AM98" i="4" s="1"/>
  <c r="AL98" i="4" s="1"/>
  <c r="BF86" i="4"/>
  <c r="BE86" i="4" s="1"/>
  <c r="BD86" i="4" s="1"/>
  <c r="BC86" i="4" s="1"/>
  <c r="BK86" i="4"/>
  <c r="BJ86" i="4" s="1"/>
  <c r="BI86" i="4" s="1"/>
  <c r="BH86" i="4" s="1"/>
  <c r="BG86" i="4" s="1"/>
  <c r="AT112" i="4"/>
  <c r="AS112" i="4" s="1"/>
  <c r="AR112" i="4" s="1"/>
  <c r="AQ112" i="4" s="1"/>
  <c r="AP112" i="4" s="1"/>
  <c r="AO112" i="4" s="1"/>
  <c r="AN112" i="4" s="1"/>
  <c r="AM112" i="4" s="1"/>
  <c r="AL112" i="4" s="1"/>
  <c r="BI48" i="4"/>
  <c r="BH48" i="4" s="1"/>
  <c r="BG48" i="4" s="1"/>
  <c r="BF48" i="4" s="1"/>
  <c r="BE48" i="4" s="1"/>
  <c r="BD48" i="4" s="1"/>
  <c r="BC48" i="4" s="1"/>
  <c r="BK48" i="4"/>
  <c r="BJ48" i="4"/>
  <c r="AT62" i="4"/>
  <c r="AS62" i="4"/>
  <c r="AR62" i="4" s="1"/>
  <c r="AQ62" i="4" s="1"/>
  <c r="AP62" i="4" s="1"/>
  <c r="AO62" i="4" s="1"/>
  <c r="AN62" i="4" s="1"/>
  <c r="AM62" i="4" s="1"/>
  <c r="AL62" i="4" s="1"/>
  <c r="AR121" i="4"/>
  <c r="AQ121" i="4" s="1"/>
  <c r="AP121" i="4" s="1"/>
  <c r="AO121" i="4" s="1"/>
  <c r="AN121" i="4" s="1"/>
  <c r="AM121" i="4" s="1"/>
  <c r="AL121" i="4" s="1"/>
  <c r="AT121" i="4"/>
  <c r="AS121" i="4" s="1"/>
  <c r="AP179" i="4"/>
  <c r="AO179" i="4" s="1"/>
  <c r="AN179" i="4" s="1"/>
  <c r="AM179" i="4" s="1"/>
  <c r="AL179" i="4" s="1"/>
  <c r="AT179" i="4"/>
  <c r="AS179" i="4" s="1"/>
  <c r="AR179" i="4" s="1"/>
  <c r="AQ179" i="4" s="1"/>
  <c r="BJ61" i="4"/>
  <c r="BK61" i="4"/>
  <c r="BI61" i="4"/>
  <c r="BH61" i="4" s="1"/>
  <c r="BG61" i="4" s="1"/>
  <c r="BF61" i="4" s="1"/>
  <c r="BE61" i="4" s="1"/>
  <c r="BD61" i="4" s="1"/>
  <c r="BC61" i="4" s="1"/>
  <c r="BK76" i="4"/>
  <c r="BJ76" i="4"/>
  <c r="BI76" i="4"/>
  <c r="BH76" i="4" s="1"/>
  <c r="BG76" i="4" s="1"/>
  <c r="BF76" i="4" s="1"/>
  <c r="BE76" i="4" s="1"/>
  <c r="BD76" i="4" s="1"/>
  <c r="BC76" i="4" s="1"/>
  <c r="AT218" i="4"/>
  <c r="AS218" i="4"/>
  <c r="AR218" i="4" s="1"/>
  <c r="AQ218" i="4" s="1"/>
  <c r="AP218" i="4" s="1"/>
  <c r="AO218" i="4" s="1"/>
  <c r="AN218" i="4" s="1"/>
  <c r="AM218" i="4" s="1"/>
  <c r="AL218" i="4" s="1"/>
  <c r="AS330" i="4"/>
  <c r="AR330" i="4" s="1"/>
  <c r="AT330" i="4"/>
  <c r="AQ330" i="4"/>
  <c r="AP330" i="4" s="1"/>
  <c r="AO330" i="4" s="1"/>
  <c r="AN330" i="4" s="1"/>
  <c r="AM330" i="4" s="1"/>
  <c r="AL330" i="4" s="1"/>
  <c r="AT153" i="4"/>
  <c r="AS153" i="4" s="1"/>
  <c r="AR153" i="4" s="1"/>
  <c r="AQ153" i="4" s="1"/>
  <c r="AP153" i="4" s="1"/>
  <c r="AO153" i="4" s="1"/>
  <c r="AN153" i="4" s="1"/>
  <c r="AM153" i="4" s="1"/>
  <c r="AL153" i="4" s="1"/>
  <c r="AR203" i="4"/>
  <c r="AQ203" i="4" s="1"/>
  <c r="AP203" i="4" s="1"/>
  <c r="AO203" i="4" s="1"/>
  <c r="AN203" i="4" s="1"/>
  <c r="AM203" i="4" s="1"/>
  <c r="AL203" i="4" s="1"/>
  <c r="AT203" i="4"/>
  <c r="AS203" i="4" s="1"/>
  <c r="AT133" i="4"/>
  <c r="AS133" i="4" s="1"/>
  <c r="AR133" i="4" s="1"/>
  <c r="AQ133" i="4" s="1"/>
  <c r="AP133" i="4" s="1"/>
  <c r="AO133" i="4" s="1"/>
  <c r="AN133" i="4" s="1"/>
  <c r="AM133" i="4" s="1"/>
  <c r="AL133" i="4" s="1"/>
  <c r="AT141" i="4"/>
  <c r="AS141" i="4"/>
  <c r="AR141" i="4" s="1"/>
  <c r="AQ141" i="4" s="1"/>
  <c r="AP141" i="4" s="1"/>
  <c r="AO141" i="4" s="1"/>
  <c r="AN141" i="4" s="1"/>
  <c r="AM141" i="4" s="1"/>
  <c r="AL141" i="4" s="1"/>
  <c r="AT253" i="4"/>
  <c r="AS253" i="4" s="1"/>
  <c r="AR253" i="4" s="1"/>
  <c r="AQ253" i="4" s="1"/>
  <c r="AP253" i="4" s="1"/>
  <c r="AO253" i="4" s="1"/>
  <c r="AN253" i="4" s="1"/>
  <c r="AM253" i="4" s="1"/>
  <c r="AL253" i="4" s="1"/>
  <c r="AT343" i="4"/>
  <c r="AS343" i="4" s="1"/>
  <c r="AR343" i="4" s="1"/>
  <c r="AQ343" i="4" s="1"/>
  <c r="AP343" i="4" s="1"/>
  <c r="AO343" i="4" s="1"/>
  <c r="AN343" i="4" s="1"/>
  <c r="AM343" i="4" s="1"/>
  <c r="AL343" i="4" s="1"/>
  <c r="AT77" i="4"/>
  <c r="AS77" i="4" s="1"/>
  <c r="AR77" i="4" s="1"/>
  <c r="AQ77" i="4" s="1"/>
  <c r="AP77" i="4" s="1"/>
  <c r="AO77" i="4" s="1"/>
  <c r="AN77" i="4" s="1"/>
  <c r="AM77" i="4" s="1"/>
  <c r="AL77" i="4" s="1"/>
  <c r="AF328" i="4"/>
  <c r="K328" i="4"/>
  <c r="AC328" i="4"/>
  <c r="AT385" i="4"/>
  <c r="AS385" i="4" s="1"/>
  <c r="AR385" i="4" s="1"/>
  <c r="AQ385" i="4" s="1"/>
  <c r="AP385" i="4" s="1"/>
  <c r="AO385" i="4" s="1"/>
  <c r="AN385" i="4" s="1"/>
  <c r="AM385" i="4" s="1"/>
  <c r="AL385" i="4" s="1"/>
  <c r="E16" i="2"/>
  <c r="AH22" i="4"/>
  <c r="AB22" i="4" s="1"/>
  <c r="AH209" i="4"/>
  <c r="AB209" i="4" s="1"/>
  <c r="F296" i="4"/>
  <c r="E254" i="5"/>
  <c r="F211" i="4"/>
  <c r="E197" i="5"/>
  <c r="G241" i="4"/>
  <c r="Z241" i="4"/>
  <c r="F175" i="4"/>
  <c r="E181" i="5"/>
  <c r="F201" i="4"/>
  <c r="E36" i="5"/>
  <c r="F266" i="4"/>
  <c r="E224" i="5"/>
  <c r="F190" i="4"/>
  <c r="E188" i="5"/>
  <c r="Z363" i="4"/>
  <c r="G363" i="4"/>
  <c r="G162" i="4"/>
  <c r="Z162" i="4"/>
  <c r="AU162" i="4"/>
  <c r="Z344" i="4"/>
  <c r="G344" i="4"/>
  <c r="G223" i="4"/>
  <c r="Z223" i="4"/>
  <c r="G140" i="4"/>
  <c r="Z140" i="4"/>
  <c r="AJ154" i="4"/>
  <c r="AK154" i="4"/>
  <c r="AI154" i="4"/>
  <c r="AH154" i="4" s="1"/>
  <c r="AS65" i="4"/>
  <c r="AR65" i="4" s="1"/>
  <c r="AQ65" i="4" s="1"/>
  <c r="AP65" i="4" s="1"/>
  <c r="AO65" i="4" s="1"/>
  <c r="AN65" i="4" s="1"/>
  <c r="AM65" i="4" s="1"/>
  <c r="AL65" i="4" s="1"/>
  <c r="AT65" i="4"/>
  <c r="BJ87" i="4"/>
  <c r="BI87" i="4" s="1"/>
  <c r="BH87" i="4" s="1"/>
  <c r="BG87" i="4" s="1"/>
  <c r="BF87" i="4" s="1"/>
  <c r="BE87" i="4"/>
  <c r="BD87" i="4" s="1"/>
  <c r="BC87" i="4" s="1"/>
  <c r="BK87" i="4"/>
  <c r="AU239" i="4"/>
  <c r="AT239" i="4" s="1"/>
  <c r="AS239" i="4" s="1"/>
  <c r="AR239" i="4" s="1"/>
  <c r="AQ239" i="4" s="1"/>
  <c r="AP239" i="4" s="1"/>
  <c r="AO239" i="4" s="1"/>
  <c r="AN239" i="4" s="1"/>
  <c r="AM239" i="4" s="1"/>
  <c r="AL239" i="4" s="1"/>
  <c r="BG9" i="4"/>
  <c r="BF9" i="4"/>
  <c r="BE9" i="4" s="1"/>
  <c r="BD9" i="4" s="1"/>
  <c r="BC9" i="4" s="1"/>
  <c r="BK9" i="4"/>
  <c r="BJ9" i="4" s="1"/>
  <c r="BI9" i="4" s="1"/>
  <c r="BH9" i="4" s="1"/>
  <c r="BH88" i="4"/>
  <c r="BG88" i="4" s="1"/>
  <c r="BF88" i="4" s="1"/>
  <c r="BE88" i="4" s="1"/>
  <c r="BD88" i="4" s="1"/>
  <c r="BC88" i="4" s="1"/>
  <c r="BK88" i="4"/>
  <c r="BJ88" i="4" s="1"/>
  <c r="BI88" i="4" s="1"/>
  <c r="BK28" i="4"/>
  <c r="BJ28" i="4" s="1"/>
  <c r="BI28" i="4" s="1"/>
  <c r="BH28" i="4"/>
  <c r="BG28" i="4" s="1"/>
  <c r="BF28" i="4" s="1"/>
  <c r="BE28" i="4" s="1"/>
  <c r="BD28" i="4" s="1"/>
  <c r="BC28" i="4" s="1"/>
  <c r="BK8" i="4"/>
  <c r="BJ8" i="4"/>
  <c r="BI8" i="4" s="1"/>
  <c r="BH8" i="4" s="1"/>
  <c r="BG8" i="4" s="1"/>
  <c r="BF8" i="4" s="1"/>
  <c r="BE8" i="4" s="1"/>
  <c r="BD8" i="4" s="1"/>
  <c r="BC8" i="4" s="1"/>
  <c r="AT108" i="4"/>
  <c r="AS108" i="4"/>
  <c r="AR108" i="4" s="1"/>
  <c r="AQ108" i="4" s="1"/>
  <c r="AP108" i="4" s="1"/>
  <c r="AO108" i="4" s="1"/>
  <c r="AN108" i="4" s="1"/>
  <c r="AM108" i="4" s="1"/>
  <c r="AL108" i="4" s="1"/>
  <c r="BK82" i="4"/>
  <c r="BJ82" i="4"/>
  <c r="BI82" i="4"/>
  <c r="BH82" i="4" s="1"/>
  <c r="BG82" i="4" s="1"/>
  <c r="BF82" i="4" s="1"/>
  <c r="BE82" i="4" s="1"/>
  <c r="BD82" i="4" s="1"/>
  <c r="BC82" i="4" s="1"/>
  <c r="AK100" i="4"/>
  <c r="AI100" i="4"/>
  <c r="AJ100" i="4"/>
  <c r="BJ83" i="4"/>
  <c r="BI83" i="4" s="1"/>
  <c r="BH83" i="4" s="1"/>
  <c r="BG83" i="4" s="1"/>
  <c r="BF83" i="4"/>
  <c r="BE83" i="4" s="1"/>
  <c r="BD83" i="4" s="1"/>
  <c r="BC83" i="4" s="1"/>
  <c r="BK83" i="4"/>
  <c r="AT142" i="4"/>
  <c r="AS142" i="4" s="1"/>
  <c r="AR142" i="4" s="1"/>
  <c r="AQ142" i="4" s="1"/>
  <c r="AP142" i="4" s="1"/>
  <c r="AO142" i="4" s="1"/>
  <c r="AN142" i="4" s="1"/>
  <c r="AM142" i="4" s="1"/>
  <c r="AL142" i="4" s="1"/>
  <c r="BH85" i="4"/>
  <c r="BG85" i="4" s="1"/>
  <c r="BF85" i="4" s="1"/>
  <c r="BE85" i="4" s="1"/>
  <c r="BD85" i="4" s="1"/>
  <c r="BC85" i="4" s="1"/>
  <c r="BK85" i="4"/>
  <c r="BJ85" i="4"/>
  <c r="BI85" i="4" s="1"/>
  <c r="BK57" i="4"/>
  <c r="BJ57" i="4" s="1"/>
  <c r="BI57" i="4"/>
  <c r="BH57" i="4" s="1"/>
  <c r="BG57" i="4" s="1"/>
  <c r="BF57" i="4" s="1"/>
  <c r="BE57" i="4" s="1"/>
  <c r="BD57" i="4" s="1"/>
  <c r="BC57" i="4" s="1"/>
  <c r="BJ96" i="4"/>
  <c r="BI96" i="4" s="1"/>
  <c r="BH96" i="4"/>
  <c r="BG96" i="4" s="1"/>
  <c r="BF96" i="4" s="1"/>
  <c r="BE96" i="4" s="1"/>
  <c r="BD96" i="4" s="1"/>
  <c r="BC96" i="4" s="1"/>
  <c r="BK96" i="4"/>
  <c r="BK49" i="4"/>
  <c r="BJ49" i="4"/>
  <c r="BI49" i="4" s="1"/>
  <c r="BH49" i="4" s="1"/>
  <c r="BG49" i="4" s="1"/>
  <c r="BF49" i="4" s="1"/>
  <c r="BE49" i="4" s="1"/>
  <c r="BD49" i="4" s="1"/>
  <c r="BC49" i="4" s="1"/>
  <c r="BK73" i="4"/>
  <c r="BJ73" i="4"/>
  <c r="BI73" i="4"/>
  <c r="BH73" i="4" s="1"/>
  <c r="BG73" i="4" s="1"/>
  <c r="BF73" i="4" s="1"/>
  <c r="BE73" i="4" s="1"/>
  <c r="BD73" i="4" s="1"/>
  <c r="BC73" i="4" s="1"/>
  <c r="AU115" i="4"/>
  <c r="AT115" i="4" s="1"/>
  <c r="AS115" i="4" s="1"/>
  <c r="AR115" i="4" s="1"/>
  <c r="AQ115" i="4" s="1"/>
  <c r="AP115" i="4" s="1"/>
  <c r="AO115" i="4" s="1"/>
  <c r="AN115" i="4" s="1"/>
  <c r="AM115" i="4" s="1"/>
  <c r="AL115" i="4" s="1"/>
  <c r="BK22" i="4"/>
  <c r="BJ22" i="4" s="1"/>
  <c r="BI22" i="4" s="1"/>
  <c r="BH22" i="4" s="1"/>
  <c r="BG22" i="4" s="1"/>
  <c r="BF22" i="4" s="1"/>
  <c r="BE22" i="4" s="1"/>
  <c r="BD22" i="4" s="1"/>
  <c r="BC22" i="4" s="1"/>
  <c r="BI84" i="4"/>
  <c r="BH84" i="4" s="1"/>
  <c r="BG84" i="4" s="1"/>
  <c r="BF84" i="4" s="1"/>
  <c r="BE84" i="4" s="1"/>
  <c r="BD84" i="4" s="1"/>
  <c r="BC84" i="4" s="1"/>
  <c r="BK84" i="4"/>
  <c r="BJ84" i="4"/>
  <c r="AT216" i="4"/>
  <c r="AS216" i="4"/>
  <c r="AR216" i="4" s="1"/>
  <c r="AQ216" i="4" s="1"/>
  <c r="AP216" i="4" s="1"/>
  <c r="AO216" i="4" s="1"/>
  <c r="AN216" i="4" s="1"/>
  <c r="AM216" i="4" s="1"/>
  <c r="AL216" i="4" s="1"/>
  <c r="AT97" i="4"/>
  <c r="AS97" i="4" s="1"/>
  <c r="AR97" i="4" s="1"/>
  <c r="AQ97" i="4"/>
  <c r="AP97" i="4" s="1"/>
  <c r="AO97" i="4"/>
  <c r="AN97" i="4" s="1"/>
  <c r="AM97" i="4" s="1"/>
  <c r="AL97" i="4" s="1"/>
  <c r="AT251" i="4"/>
  <c r="AS251" i="4"/>
  <c r="AR251" i="4" s="1"/>
  <c r="AQ251" i="4" s="1"/>
  <c r="AP251" i="4" s="1"/>
  <c r="AO251" i="4" s="1"/>
  <c r="AN251" i="4" s="1"/>
  <c r="AM251" i="4" s="1"/>
  <c r="AL251" i="4" s="1"/>
  <c r="AU173" i="4"/>
  <c r="AR66" i="4"/>
  <c r="AQ66" i="4" s="1"/>
  <c r="AP66" i="4" s="1"/>
  <c r="AO66" i="4" s="1"/>
  <c r="AN66" i="4" s="1"/>
  <c r="AM66" i="4" s="1"/>
  <c r="AL66" i="4" s="1"/>
  <c r="AT66" i="4"/>
  <c r="AS66" i="4" s="1"/>
  <c r="AQ174" i="4"/>
  <c r="AP174" i="4" s="1"/>
  <c r="AT174" i="4"/>
  <c r="AS174" i="4"/>
  <c r="AR174" i="4" s="1"/>
  <c r="AO174" i="4"/>
  <c r="AN174" i="4" s="1"/>
  <c r="AM174" i="4" s="1"/>
  <c r="AL174" i="4" s="1"/>
  <c r="AS309" i="4"/>
  <c r="AR309" i="4" s="1"/>
  <c r="AQ309" i="4" s="1"/>
  <c r="AP309" i="4" s="1"/>
  <c r="AO309" i="4" s="1"/>
  <c r="AN309" i="4" s="1"/>
  <c r="AM309" i="4" s="1"/>
  <c r="AL309" i="4" s="1"/>
  <c r="AT309" i="4"/>
  <c r="AS134" i="4"/>
  <c r="AR134" i="4" s="1"/>
  <c r="AQ134" i="4" s="1"/>
  <c r="AP134" i="4" s="1"/>
  <c r="AO134" i="4" s="1"/>
  <c r="AN134" i="4" s="1"/>
  <c r="AM134" i="4" s="1"/>
  <c r="AL134" i="4" s="1"/>
  <c r="AT134" i="4"/>
  <c r="AP197" i="4"/>
  <c r="AO197" i="4" s="1"/>
  <c r="AN197" i="4" s="1"/>
  <c r="AM197" i="4" s="1"/>
  <c r="AL197" i="4" s="1"/>
  <c r="AT197" i="4"/>
  <c r="AS197" i="4" s="1"/>
  <c r="AR197" i="4" s="1"/>
  <c r="AQ197" i="4" s="1"/>
  <c r="AU313" i="4"/>
  <c r="AT172" i="4"/>
  <c r="AS172" i="4" s="1"/>
  <c r="AR172" i="4" s="1"/>
  <c r="AQ172" i="4" s="1"/>
  <c r="AP172" i="4" s="1"/>
  <c r="AO172" i="4" s="1"/>
  <c r="AN172" i="4" s="1"/>
  <c r="AM172" i="4" s="1"/>
  <c r="AL172" i="4" s="1"/>
  <c r="F262" i="4"/>
  <c r="E220" i="5"/>
  <c r="G217" i="4"/>
  <c r="Z217" i="4"/>
  <c r="F305" i="4"/>
  <c r="E258" i="5"/>
  <c r="F246" i="4"/>
  <c r="E213" i="5"/>
  <c r="F181" i="4"/>
  <c r="E28" i="5"/>
  <c r="G242" i="4"/>
  <c r="Z242" i="4"/>
  <c r="F207" i="4"/>
  <c r="E194" i="5"/>
  <c r="E228" i="5"/>
  <c r="F270" i="4"/>
  <c r="G202" i="4"/>
  <c r="Z202" i="4"/>
  <c r="E252" i="5"/>
  <c r="F294" i="4"/>
  <c r="F257" i="4"/>
  <c r="E216" i="5"/>
  <c r="G204" i="4"/>
  <c r="Z204" i="4"/>
  <c r="Z367" i="4"/>
  <c r="AA367" i="4" s="1"/>
  <c r="G367" i="4"/>
  <c r="AF350" i="4"/>
  <c r="AC350" i="4"/>
  <c r="I350" i="4"/>
  <c r="AC161" i="4"/>
  <c r="T161" i="4"/>
  <c r="J161" i="4"/>
  <c r="AF161" i="4"/>
  <c r="G104" i="4"/>
  <c r="Z104" i="4"/>
  <c r="AI84" i="4"/>
  <c r="AK84" i="4"/>
  <c r="AJ84" i="4"/>
  <c r="BK52" i="4"/>
  <c r="BJ52" i="4"/>
  <c r="BI52" i="4" s="1"/>
  <c r="BH52" i="4"/>
  <c r="BG52" i="4" s="1"/>
  <c r="BF52" i="4" s="1"/>
  <c r="BE52" i="4" s="1"/>
  <c r="BD52" i="4" s="1"/>
  <c r="BC52" i="4" s="1"/>
  <c r="AR191" i="4"/>
  <c r="AQ191" i="4" s="1"/>
  <c r="AP191" i="4" s="1"/>
  <c r="AO191" i="4" s="1"/>
  <c r="AN191" i="4" s="1"/>
  <c r="AM191" i="4" s="1"/>
  <c r="AL191" i="4" s="1"/>
  <c r="AT191" i="4"/>
  <c r="AS191" i="4" s="1"/>
  <c r="BK68" i="4"/>
  <c r="BJ68" i="4" s="1"/>
  <c r="BI68" i="4" s="1"/>
  <c r="BH68" i="4" s="1"/>
  <c r="BG68" i="4" s="1"/>
  <c r="BF68" i="4" s="1"/>
  <c r="BE68" i="4" s="1"/>
  <c r="BD68" i="4" s="1"/>
  <c r="BC68" i="4" s="1"/>
  <c r="BK99" i="4"/>
  <c r="BJ99" i="4"/>
  <c r="BI99" i="4" s="1"/>
  <c r="BH99" i="4" s="1"/>
  <c r="BG99" i="4" s="1"/>
  <c r="BF99" i="4" s="1"/>
  <c r="BE99" i="4" s="1"/>
  <c r="BD99" i="4" s="1"/>
  <c r="BC99" i="4" s="1"/>
  <c r="BK42" i="4"/>
  <c r="BJ42" i="4" s="1"/>
  <c r="BI42" i="4" s="1"/>
  <c r="BH42" i="4" s="1"/>
  <c r="BG42" i="4" s="1"/>
  <c r="BF42" i="4" s="1"/>
  <c r="BE42" i="4" s="1"/>
  <c r="BD42" i="4" s="1"/>
  <c r="BC42" i="4" s="1"/>
  <c r="BK70" i="4"/>
  <c r="BJ70" i="4" s="1"/>
  <c r="BI70" i="4" s="1"/>
  <c r="BH70" i="4" s="1"/>
  <c r="BG70" i="4" s="1"/>
  <c r="BF70" i="4" s="1"/>
  <c r="BE70" i="4" s="1"/>
  <c r="BD70" i="4" s="1"/>
  <c r="BC70" i="4" s="1"/>
  <c r="BE41" i="4"/>
  <c r="BD41" i="4" s="1"/>
  <c r="BC41" i="4" s="1"/>
  <c r="BJ41" i="4"/>
  <c r="BK41" i="4"/>
  <c r="BI41" i="4"/>
  <c r="BH41" i="4" s="1"/>
  <c r="BG41" i="4" s="1"/>
  <c r="BF41" i="4" s="1"/>
  <c r="BK93" i="4"/>
  <c r="BJ93" i="4" s="1"/>
  <c r="BI93" i="4" s="1"/>
  <c r="BH93" i="4" s="1"/>
  <c r="BG93" i="4" s="1"/>
  <c r="BF93" i="4" s="1"/>
  <c r="BE93" i="4" s="1"/>
  <c r="BD93" i="4" s="1"/>
  <c r="BC93" i="4" s="1"/>
  <c r="BK45" i="4"/>
  <c r="BH45" i="4"/>
  <c r="BG45" i="4" s="1"/>
  <c r="BF45" i="4" s="1"/>
  <c r="BE45" i="4" s="1"/>
  <c r="BD45" i="4" s="1"/>
  <c r="BC45" i="4" s="1"/>
  <c r="BJ45" i="4"/>
  <c r="BI45" i="4" s="1"/>
  <c r="BK94" i="4"/>
  <c r="BJ94" i="4" s="1"/>
  <c r="BI94" i="4" s="1"/>
  <c r="BH94" i="4" s="1"/>
  <c r="BG94" i="4" s="1"/>
  <c r="BF94" i="4" s="1"/>
  <c r="BE94" i="4" s="1"/>
  <c r="BD94" i="4" s="1"/>
  <c r="BC94" i="4" s="1"/>
  <c r="BJ53" i="4"/>
  <c r="BI53" i="4" s="1"/>
  <c r="BH53" i="4" s="1"/>
  <c r="BG53" i="4" s="1"/>
  <c r="BF53" i="4" s="1"/>
  <c r="BE53" i="4" s="1"/>
  <c r="BD53" i="4" s="1"/>
  <c r="BC53" i="4" s="1"/>
  <c r="BK53" i="4"/>
  <c r="BG95" i="4"/>
  <c r="BF95" i="4" s="1"/>
  <c r="BE95" i="4" s="1"/>
  <c r="BD95" i="4" s="1"/>
  <c r="BC95" i="4" s="1"/>
  <c r="BK95" i="4"/>
  <c r="BJ95" i="4" s="1"/>
  <c r="BI95" i="4" s="1"/>
  <c r="BH95" i="4" s="1"/>
  <c r="BK24" i="4"/>
  <c r="BJ24" i="4" s="1"/>
  <c r="BI24" i="4" s="1"/>
  <c r="BH24" i="4" s="1"/>
  <c r="BG24" i="4" s="1"/>
  <c r="BF24" i="4" s="1"/>
  <c r="BE24" i="4" s="1"/>
  <c r="BD24" i="4" s="1"/>
  <c r="BC24" i="4" s="1"/>
  <c r="BK12" i="4"/>
  <c r="BJ12" i="4" s="1"/>
  <c r="BI12" i="4" s="1"/>
  <c r="BH12" i="4" s="1"/>
  <c r="BG12" i="4" s="1"/>
  <c r="BF12" i="4" s="1"/>
  <c r="BE12" i="4" s="1"/>
  <c r="BD12" i="4" s="1"/>
  <c r="BC12" i="4" s="1"/>
  <c r="BF81" i="4"/>
  <c r="BE81" i="4" s="1"/>
  <c r="BD81" i="4" s="1"/>
  <c r="BC81" i="4" s="1"/>
  <c r="BK81" i="4"/>
  <c r="BJ81" i="4"/>
  <c r="BI81" i="4" s="1"/>
  <c r="BH81" i="4" s="1"/>
  <c r="BG81" i="4" s="1"/>
  <c r="AU242" i="4"/>
  <c r="AT242" i="4" s="1"/>
  <c r="AS242" i="4" s="1"/>
  <c r="AR242" i="4" s="1"/>
  <c r="AQ242" i="4" s="1"/>
  <c r="AP242" i="4" s="1"/>
  <c r="AO242" i="4" s="1"/>
  <c r="AN242" i="4" s="1"/>
  <c r="AM242" i="4" s="1"/>
  <c r="AL242" i="4" s="1"/>
  <c r="AT364" i="4"/>
  <c r="AS364" i="4"/>
  <c r="AR364" i="4"/>
  <c r="AQ364" i="4" s="1"/>
  <c r="AP364" i="4" s="1"/>
  <c r="AO364" i="4" s="1"/>
  <c r="AN364" i="4" s="1"/>
  <c r="AM364" i="4" s="1"/>
  <c r="AL364" i="4" s="1"/>
  <c r="AS55" i="4"/>
  <c r="AR55" i="4" s="1"/>
  <c r="AQ55" i="4" s="1"/>
  <c r="AT55" i="4"/>
  <c r="AP55" i="4"/>
  <c r="AO55" i="4" s="1"/>
  <c r="AN55" i="4" s="1"/>
  <c r="AM55" i="4" s="1"/>
  <c r="AL55" i="4" s="1"/>
  <c r="BK30" i="4"/>
  <c r="BJ30" i="4" s="1"/>
  <c r="BI30" i="4" s="1"/>
  <c r="BH30" i="4" s="1"/>
  <c r="BG30" i="4" s="1"/>
  <c r="BF30" i="4" s="1"/>
  <c r="BE30" i="4" s="1"/>
  <c r="BD30" i="4" s="1"/>
  <c r="BC30" i="4" s="1"/>
  <c r="BK92" i="4"/>
  <c r="BJ92" i="4" s="1"/>
  <c r="BI92" i="4" s="1"/>
  <c r="BH92" i="4" s="1"/>
  <c r="BG92" i="4" s="1"/>
  <c r="BF92" i="4" s="1"/>
  <c r="BE92" i="4" s="1"/>
  <c r="BD92" i="4" s="1"/>
  <c r="BC92" i="4" s="1"/>
  <c r="AI234" i="4"/>
  <c r="AJ234" i="4"/>
  <c r="AH234" i="4" s="1"/>
  <c r="AK234" i="4"/>
  <c r="AT323" i="4"/>
  <c r="AS323" i="4" s="1"/>
  <c r="AR323" i="4" s="1"/>
  <c r="AQ323" i="4" s="1"/>
  <c r="AP323" i="4" s="1"/>
  <c r="AO323" i="4" s="1"/>
  <c r="AN323" i="4" s="1"/>
  <c r="AM323" i="4" s="1"/>
  <c r="AL323" i="4" s="1"/>
  <c r="AU37" i="4"/>
  <c r="AT37" i="4" s="1"/>
  <c r="AS37" i="4" s="1"/>
  <c r="AR37" i="4" s="1"/>
  <c r="AQ37" i="4" s="1"/>
  <c r="AP37" i="4" s="1"/>
  <c r="AO37" i="4" s="1"/>
  <c r="AN37" i="4" s="1"/>
  <c r="AM37" i="4" s="1"/>
  <c r="AL37" i="4" s="1"/>
  <c r="AU223" i="4"/>
  <c r="AT223" i="4" s="1"/>
  <c r="AS223" i="4" s="1"/>
  <c r="AR223" i="4" s="1"/>
  <c r="AQ223" i="4" s="1"/>
  <c r="AP223" i="4" s="1"/>
  <c r="AO223" i="4" s="1"/>
  <c r="AN223" i="4" s="1"/>
  <c r="AM223" i="4" s="1"/>
  <c r="AL223" i="4" s="1"/>
  <c r="AJ223" i="4" s="1"/>
  <c r="AT245" i="4"/>
  <c r="AS245" i="4" s="1"/>
  <c r="AR245" i="4" s="1"/>
  <c r="AQ245" i="4" s="1"/>
  <c r="AP245" i="4" s="1"/>
  <c r="AO245" i="4" s="1"/>
  <c r="AN245" i="4" s="1"/>
  <c r="AM245" i="4" s="1"/>
  <c r="AL245" i="4" s="1"/>
  <c r="AJ145" i="4"/>
  <c r="AI145" i="4"/>
  <c r="AK145" i="4"/>
  <c r="AU217" i="4"/>
  <c r="AT217" i="4" s="1"/>
  <c r="AS217" i="4" s="1"/>
  <c r="AR217" i="4" s="1"/>
  <c r="AQ217" i="4" s="1"/>
  <c r="AP217" i="4" s="1"/>
  <c r="AO217" i="4" s="1"/>
  <c r="AN217" i="4" s="1"/>
  <c r="AM217" i="4" s="1"/>
  <c r="AL217" i="4" s="1"/>
  <c r="AU157" i="4"/>
  <c r="AT240" i="4"/>
  <c r="AS240" i="4" s="1"/>
  <c r="AR240" i="4" s="1"/>
  <c r="AQ240" i="4" s="1"/>
  <c r="AP240" i="4" s="1"/>
  <c r="AO240" i="4" s="1"/>
  <c r="AN240" i="4" s="1"/>
  <c r="AM240" i="4" s="1"/>
  <c r="AL240" i="4" s="1"/>
  <c r="AU261" i="4"/>
  <c r="AS184" i="4"/>
  <c r="AR184" i="4" s="1"/>
  <c r="AQ184" i="4" s="1"/>
  <c r="AP184" i="4" s="1"/>
  <c r="AO184" i="4" s="1"/>
  <c r="AN184" i="4" s="1"/>
  <c r="AM184" i="4" s="1"/>
  <c r="AL184" i="4" s="1"/>
  <c r="AT184" i="4"/>
  <c r="AC264" i="4"/>
  <c r="AF264" i="4"/>
  <c r="F272" i="4"/>
  <c r="E230" i="5"/>
  <c r="G229" i="4"/>
  <c r="Z229" i="4"/>
  <c r="F263" i="4"/>
  <c r="E221" i="5"/>
  <c r="F254" i="4"/>
  <c r="E49" i="5"/>
  <c r="E214" i="5"/>
  <c r="F248" i="4"/>
  <c r="F171" i="4"/>
  <c r="E177" i="5"/>
  <c r="F208" i="4"/>
  <c r="E39" i="5"/>
  <c r="F260" i="4"/>
  <c r="E218" i="5"/>
  <c r="F215" i="4"/>
  <c r="E201" i="5"/>
  <c r="I133" i="4"/>
  <c r="T133" i="4"/>
  <c r="AF133" i="4"/>
  <c r="AC133" i="4"/>
  <c r="G167" i="4"/>
  <c r="Z167" i="4"/>
  <c r="G318" i="4"/>
  <c r="Z318" i="4"/>
  <c r="AT361" i="4"/>
  <c r="AS361" i="4" s="1"/>
  <c r="AR361" i="4" s="1"/>
  <c r="AQ361" i="4" s="1"/>
  <c r="AP361" i="4" s="1"/>
  <c r="AO361" i="4" s="1"/>
  <c r="AN361" i="4" s="1"/>
  <c r="AM361" i="4" s="1"/>
  <c r="AL361" i="4" s="1"/>
  <c r="AT87" i="4"/>
  <c r="AS87" i="4" s="1"/>
  <c r="AR87" i="4" s="1"/>
  <c r="AQ87" i="4" s="1"/>
  <c r="AP87" i="4" s="1"/>
  <c r="AO87" i="4" s="1"/>
  <c r="AN87" i="4" s="1"/>
  <c r="AM87" i="4" s="1"/>
  <c r="AL87" i="4" s="1"/>
  <c r="BK65" i="4"/>
  <c r="BJ65" i="4" s="1"/>
  <c r="BI65" i="4"/>
  <c r="BH65" i="4" s="1"/>
  <c r="BG65" i="4" s="1"/>
  <c r="BF65" i="4" s="1"/>
  <c r="BE65" i="4" s="1"/>
  <c r="BD65" i="4" s="1"/>
  <c r="BC65" i="4" s="1"/>
  <c r="AT90" i="4"/>
  <c r="AS90" i="4" s="1"/>
  <c r="AR90" i="4" s="1"/>
  <c r="AQ90" i="4" s="1"/>
  <c r="AP90" i="4" s="1"/>
  <c r="AO90" i="4" s="1"/>
  <c r="AN90" i="4" s="1"/>
  <c r="AM90" i="4" s="1"/>
  <c r="AL90" i="4" s="1"/>
  <c r="BJ26" i="4"/>
  <c r="BI26" i="4" s="1"/>
  <c r="BH26" i="4"/>
  <c r="BG26" i="4" s="1"/>
  <c r="BF26" i="4" s="1"/>
  <c r="BE26" i="4" s="1"/>
  <c r="BD26" i="4" s="1"/>
  <c r="BC26" i="4" s="1"/>
  <c r="BK26" i="4"/>
  <c r="BK14" i="4"/>
  <c r="BJ14" i="4"/>
  <c r="BI14" i="4"/>
  <c r="BH14" i="4" s="1"/>
  <c r="BG14" i="4" s="1"/>
  <c r="BF14" i="4" s="1"/>
  <c r="BE14" i="4" s="1"/>
  <c r="BD14" i="4" s="1"/>
  <c r="BC14" i="4" s="1"/>
  <c r="AS116" i="4"/>
  <c r="AT116" i="4"/>
  <c r="AR116" i="4"/>
  <c r="AQ116" i="4" s="1"/>
  <c r="AP116" i="4" s="1"/>
  <c r="AO116" i="4" s="1"/>
  <c r="AN116" i="4" s="1"/>
  <c r="AM116" i="4" s="1"/>
  <c r="AL116" i="4" s="1"/>
  <c r="BK80" i="4"/>
  <c r="BJ80" i="4" s="1"/>
  <c r="BI80" i="4" s="1"/>
  <c r="BH80" i="4" s="1"/>
  <c r="BG80" i="4" s="1"/>
  <c r="BF80" i="4" s="1"/>
  <c r="BE80" i="4" s="1"/>
  <c r="BD80" i="4" s="1"/>
  <c r="BC80" i="4" s="1"/>
  <c r="BK20" i="4"/>
  <c r="BJ20" i="4"/>
  <c r="BI20" i="4" s="1"/>
  <c r="BH20" i="4" s="1"/>
  <c r="BG20" i="4" s="1"/>
  <c r="BF20" i="4" s="1"/>
  <c r="BE20" i="4" s="1"/>
  <c r="BD20" i="4" s="1"/>
  <c r="BC20" i="4" s="1"/>
  <c r="BK21" i="4"/>
  <c r="BJ21" i="4" s="1"/>
  <c r="BI21" i="4" s="1"/>
  <c r="BH21" i="4" s="1"/>
  <c r="BG21" i="4" s="1"/>
  <c r="BF21" i="4" s="1"/>
  <c r="BE21" i="4" s="1"/>
  <c r="BD21" i="4" s="1"/>
  <c r="BC21" i="4" s="1"/>
  <c r="BK23" i="4"/>
  <c r="BJ23" i="4" s="1"/>
  <c r="BI23" i="4" s="1"/>
  <c r="BH23" i="4" s="1"/>
  <c r="BG23" i="4" s="1"/>
  <c r="BF23" i="4" s="1"/>
  <c r="BE23" i="4" s="1"/>
  <c r="BD23" i="4" s="1"/>
  <c r="BC23" i="4" s="1"/>
  <c r="AT325" i="4"/>
  <c r="AS325" i="4"/>
  <c r="AR325" i="4" s="1"/>
  <c r="AQ325" i="4" s="1"/>
  <c r="AP325" i="4" s="1"/>
  <c r="AO325" i="4" s="1"/>
  <c r="AN325" i="4" s="1"/>
  <c r="AM325" i="4" s="1"/>
  <c r="AL325" i="4" s="1"/>
  <c r="BK34" i="4"/>
  <c r="BJ34" i="4" s="1"/>
  <c r="BI34" i="4" s="1"/>
  <c r="BH34" i="4"/>
  <c r="BG34" i="4" s="1"/>
  <c r="BF34" i="4" s="1"/>
  <c r="BE34" i="4" s="1"/>
  <c r="BD34" i="4" s="1"/>
  <c r="BC34" i="4" s="1"/>
  <c r="AT350" i="4"/>
  <c r="AS350" i="4"/>
  <c r="AR350" i="4" s="1"/>
  <c r="AQ350" i="4" s="1"/>
  <c r="AP350" i="4" s="1"/>
  <c r="AO350" i="4" s="1"/>
  <c r="AN350" i="4" s="1"/>
  <c r="AM350" i="4" s="1"/>
  <c r="AL350" i="4" s="1"/>
  <c r="BK27" i="4"/>
  <c r="BJ27" i="4"/>
  <c r="BI27" i="4" s="1"/>
  <c r="BH27" i="4" s="1"/>
  <c r="BG27" i="4" s="1"/>
  <c r="BF27" i="4" s="1"/>
  <c r="BE27" i="4" s="1"/>
  <c r="BD27" i="4" s="1"/>
  <c r="BC27" i="4" s="1"/>
  <c r="BK89" i="4"/>
  <c r="BJ89" i="4" s="1"/>
  <c r="BI89" i="4" s="1"/>
  <c r="BH89" i="4" s="1"/>
  <c r="BG89" i="4" s="1"/>
  <c r="BF89" i="4" s="1"/>
  <c r="BE89" i="4" s="1"/>
  <c r="BD89" i="4" s="1"/>
  <c r="BC89" i="4" s="1"/>
  <c r="AU210" i="4"/>
  <c r="AT64" i="4"/>
  <c r="AS64" i="4"/>
  <c r="AR64" i="4" s="1"/>
  <c r="AQ64" i="4" s="1"/>
  <c r="AP64" i="4" s="1"/>
  <c r="AO64" i="4" s="1"/>
  <c r="AN64" i="4" s="1"/>
  <c r="AM64" i="4" s="1"/>
  <c r="AL64" i="4" s="1"/>
  <c r="BK38" i="4"/>
  <c r="BJ38" i="4" s="1"/>
  <c r="BI38" i="4" s="1"/>
  <c r="BH38" i="4" s="1"/>
  <c r="BG38" i="4" s="1"/>
  <c r="BF38" i="4" s="1"/>
  <c r="BE38" i="4" s="1"/>
  <c r="BD38" i="4" s="1"/>
  <c r="BC38" i="4" s="1"/>
  <c r="BK100" i="4"/>
  <c r="BJ100" i="4" s="1"/>
  <c r="BI100" i="4" s="1"/>
  <c r="BH100" i="4" s="1"/>
  <c r="BG100" i="4"/>
  <c r="BF100" i="4" s="1"/>
  <c r="BE100" i="4" s="1"/>
  <c r="BD100" i="4" s="1"/>
  <c r="BC100" i="4" s="1"/>
  <c r="AI49" i="4"/>
  <c r="AK49" i="4"/>
  <c r="AJ49" i="4"/>
  <c r="AK340" i="4"/>
  <c r="AI340" i="4"/>
  <c r="AJ340" i="4"/>
  <c r="AI183" i="4"/>
  <c r="AK183" i="4"/>
  <c r="AJ183" i="4"/>
  <c r="AT346" i="4"/>
  <c r="AS346" i="4" s="1"/>
  <c r="AR346" i="4" s="1"/>
  <c r="AQ346" i="4" s="1"/>
  <c r="AP346" i="4" s="1"/>
  <c r="AO346" i="4" s="1"/>
  <c r="AN346" i="4" s="1"/>
  <c r="AM346" i="4" s="1"/>
  <c r="AL346" i="4" s="1"/>
  <c r="AT347" i="4"/>
  <c r="AS347" i="4" s="1"/>
  <c r="AR347" i="4" s="1"/>
  <c r="AQ347" i="4" s="1"/>
  <c r="AP347" i="4" s="1"/>
  <c r="AO347" i="4" s="1"/>
  <c r="AN347" i="4" s="1"/>
  <c r="AM347" i="4" s="1"/>
  <c r="AL347" i="4" s="1"/>
  <c r="AT139" i="4"/>
  <c r="AS139" i="4" s="1"/>
  <c r="AR139" i="4" s="1"/>
  <c r="AQ139" i="4" s="1"/>
  <c r="AP139" i="4" s="1"/>
  <c r="AO139" i="4" s="1"/>
  <c r="AN139" i="4" s="1"/>
  <c r="AM139" i="4" s="1"/>
  <c r="AL139" i="4" s="1"/>
  <c r="AS106" i="4"/>
  <c r="AR106" i="4" s="1"/>
  <c r="AQ106" i="4" s="1"/>
  <c r="AP106" i="4" s="1"/>
  <c r="AO106" i="4" s="1"/>
  <c r="AN106" i="4" s="1"/>
  <c r="AM106" i="4" s="1"/>
  <c r="AL106" i="4" s="1"/>
  <c r="AT106" i="4"/>
  <c r="AU220" i="4"/>
  <c r="AT220" i="4" s="1"/>
  <c r="AS220" i="4" s="1"/>
  <c r="AR220" i="4" s="1"/>
  <c r="AQ220" i="4" s="1"/>
  <c r="AP220" i="4" s="1"/>
  <c r="AO220" i="4" s="1"/>
  <c r="AN220" i="4" s="1"/>
  <c r="AM220" i="4" s="1"/>
  <c r="AL220" i="4" s="1"/>
  <c r="AT45" i="4"/>
  <c r="AS45" i="4"/>
  <c r="AR45" i="4" s="1"/>
  <c r="AQ45" i="4" s="1"/>
  <c r="AP45" i="4" s="1"/>
  <c r="AO45" i="4" s="1"/>
  <c r="AN45" i="4" s="1"/>
  <c r="AM45" i="4" s="1"/>
  <c r="AL45" i="4" s="1"/>
  <c r="AT321" i="4"/>
  <c r="AS321" i="4" s="1"/>
  <c r="AR321" i="4" s="1"/>
  <c r="AQ321" i="4" s="1"/>
  <c r="AP321" i="4" s="1"/>
  <c r="AO321" i="4" s="1"/>
  <c r="AN321" i="4" s="1"/>
  <c r="AM321" i="4" s="1"/>
  <c r="AL321" i="4" s="1"/>
  <c r="AT281" i="4"/>
  <c r="AS281" i="4" s="1"/>
  <c r="AR281" i="4" s="1"/>
  <c r="AQ281" i="4" s="1"/>
  <c r="AP281" i="4" s="1"/>
  <c r="AO281" i="4" s="1"/>
  <c r="AN281" i="4" s="1"/>
  <c r="AM281" i="4" s="1"/>
  <c r="AL281" i="4" s="1"/>
  <c r="AT336" i="4"/>
  <c r="AS336" i="4"/>
  <c r="AR336" i="4" s="1"/>
  <c r="AQ336" i="4" s="1"/>
  <c r="AP336" i="4" s="1"/>
  <c r="AO336" i="4" s="1"/>
  <c r="AN336" i="4" s="1"/>
  <c r="AM336" i="4" s="1"/>
  <c r="AL336" i="4" s="1"/>
  <c r="AU140" i="4"/>
  <c r="AI110" i="4"/>
  <c r="AH110" i="4" s="1"/>
  <c r="AJ110" i="4"/>
  <c r="AK110" i="4"/>
  <c r="AA43" i="4"/>
  <c r="AH200" i="4"/>
  <c r="F279" i="4"/>
  <c r="E237" i="5"/>
  <c r="F193" i="4"/>
  <c r="E32" i="5"/>
  <c r="F269" i="4"/>
  <c r="E227" i="5"/>
  <c r="F212" i="4"/>
  <c r="E198" i="5"/>
  <c r="E199" i="5"/>
  <c r="F213" i="4"/>
  <c r="F176" i="4"/>
  <c r="E182" i="5"/>
  <c r="F285" i="4"/>
  <c r="E243" i="5"/>
  <c r="F177" i="4"/>
  <c r="E24" i="5"/>
  <c r="F267" i="4"/>
  <c r="E225" i="5"/>
  <c r="F222" i="4"/>
  <c r="E205" i="5"/>
  <c r="H178" i="4"/>
  <c r="AC178" i="4"/>
  <c r="AF178" i="4"/>
  <c r="Z333" i="4"/>
  <c r="G333" i="4"/>
  <c r="G76" i="4"/>
  <c r="Z76" i="4"/>
  <c r="AU76" i="4"/>
  <c r="AT304" i="4"/>
  <c r="AS304" i="4" s="1"/>
  <c r="AR304" i="4" s="1"/>
  <c r="AQ304" i="4" s="1"/>
  <c r="AP304" i="4" s="1"/>
  <c r="AO304" i="4" s="1"/>
  <c r="AN304" i="4" s="1"/>
  <c r="AM304" i="4" s="1"/>
  <c r="AL304" i="4" s="1"/>
  <c r="AT150" i="4"/>
  <c r="AS150" i="4" s="1"/>
  <c r="AR150" i="4" s="1"/>
  <c r="AQ150" i="4" s="1"/>
  <c r="AP150" i="4" s="1"/>
  <c r="AO150" i="4" s="1"/>
  <c r="AN150" i="4" s="1"/>
  <c r="AM150" i="4" s="1"/>
  <c r="AL150" i="4" s="1"/>
  <c r="AK383" i="4"/>
  <c r="AJ383" i="4"/>
  <c r="AH383" i="4" s="1"/>
  <c r="BJ98" i="4"/>
  <c r="BI98" i="4" s="1"/>
  <c r="BH98" i="4" s="1"/>
  <c r="BG98" i="4" s="1"/>
  <c r="BF98" i="4" s="1"/>
  <c r="BE98" i="4" s="1"/>
  <c r="BD98" i="4" s="1"/>
  <c r="BC98" i="4" s="1"/>
  <c r="BK98" i="4"/>
  <c r="BK36" i="4"/>
  <c r="BJ36" i="4" s="1"/>
  <c r="BI36" i="4" s="1"/>
  <c r="BH36" i="4" s="1"/>
  <c r="BG36" i="4" s="1"/>
  <c r="BF36" i="4" s="1"/>
  <c r="BE36" i="4" s="1"/>
  <c r="BD36" i="4" s="1"/>
  <c r="BC36" i="4" s="1"/>
  <c r="BK37" i="4"/>
  <c r="BJ37" i="4" s="1"/>
  <c r="BI37" i="4" s="1"/>
  <c r="BH37" i="4" s="1"/>
  <c r="BG37" i="4" s="1"/>
  <c r="BF37" i="4" s="1"/>
  <c r="BE37" i="4" s="1"/>
  <c r="BD37" i="4" s="1"/>
  <c r="BC37" i="4" s="1"/>
  <c r="BK4" i="4"/>
  <c r="BJ4" i="4"/>
  <c r="BI4" i="4" s="1"/>
  <c r="BH4" i="4" s="1"/>
  <c r="BG4" i="4" s="1"/>
  <c r="BF4" i="4" s="1"/>
  <c r="BE4" i="4" s="1"/>
  <c r="BD4" i="4" s="1"/>
  <c r="BC4" i="4" s="1"/>
  <c r="BK19" i="4"/>
  <c r="BJ19" i="4" s="1"/>
  <c r="BI19" i="4" s="1"/>
  <c r="BH19" i="4" s="1"/>
  <c r="BG19" i="4" s="1"/>
  <c r="BF19" i="4" s="1"/>
  <c r="BE19" i="4" s="1"/>
  <c r="BD19" i="4" s="1"/>
  <c r="BC19" i="4" s="1"/>
  <c r="BK91" i="4"/>
  <c r="BJ91" i="4" s="1"/>
  <c r="BI91" i="4" s="1"/>
  <c r="BH91" i="4" s="1"/>
  <c r="BG91" i="4" s="1"/>
  <c r="BF91" i="4" s="1"/>
  <c r="BE91" i="4" s="1"/>
  <c r="BD91" i="4" s="1"/>
  <c r="BC91" i="4" s="1"/>
  <c r="BK31" i="4"/>
  <c r="BJ31" i="4" s="1"/>
  <c r="BI31" i="4" s="1"/>
  <c r="BH31" i="4" s="1"/>
  <c r="BG31" i="4" s="1"/>
  <c r="BF31" i="4" s="1"/>
  <c r="BE31" i="4" s="1"/>
  <c r="BD31" i="4" s="1"/>
  <c r="BC31" i="4" s="1"/>
  <c r="AT370" i="4"/>
  <c r="AS370" i="4"/>
  <c r="AR370" i="4" s="1"/>
  <c r="AQ370" i="4" s="1"/>
  <c r="AP370" i="4" s="1"/>
  <c r="AO370" i="4" s="1"/>
  <c r="AN370" i="4" s="1"/>
  <c r="AM370" i="4" s="1"/>
  <c r="AL370" i="4" s="1"/>
  <c r="BK32" i="4"/>
  <c r="BJ32" i="4" s="1"/>
  <c r="BI32" i="4" s="1"/>
  <c r="BH32" i="4" s="1"/>
  <c r="BG32" i="4" s="1"/>
  <c r="BF32" i="4" s="1"/>
  <c r="BE32" i="4" s="1"/>
  <c r="BD32" i="4" s="1"/>
  <c r="BC32" i="4" s="1"/>
  <c r="AR39" i="4"/>
  <c r="AQ39" i="4" s="1"/>
  <c r="AP39" i="4" s="1"/>
  <c r="AO39" i="4" s="1"/>
  <c r="AN39" i="4" s="1"/>
  <c r="AM39" i="4" s="1"/>
  <c r="AL39" i="4" s="1"/>
  <c r="AT39" i="4"/>
  <c r="AS39" i="4" s="1"/>
  <c r="BJ33" i="4"/>
  <c r="BI33" i="4" s="1"/>
  <c r="BH33" i="4" s="1"/>
  <c r="BG33" i="4" s="1"/>
  <c r="BF33" i="4" s="1"/>
  <c r="BE33" i="4" s="1"/>
  <c r="BD33" i="4" s="1"/>
  <c r="BC33" i="4" s="1"/>
  <c r="BK33" i="4"/>
  <c r="BK66" i="4"/>
  <c r="BJ66" i="4" s="1"/>
  <c r="BI66" i="4" s="1"/>
  <c r="BH66" i="4" s="1"/>
  <c r="BG66" i="4" s="1"/>
  <c r="BF66" i="4" s="1"/>
  <c r="BE66" i="4" s="1"/>
  <c r="BD66" i="4" s="1"/>
  <c r="BC66" i="4" s="1"/>
  <c r="BK35" i="4"/>
  <c r="BJ35" i="4"/>
  <c r="BI35" i="4" s="1"/>
  <c r="BH35" i="4" s="1"/>
  <c r="BG35" i="4" s="1"/>
  <c r="BF35" i="4" s="1"/>
  <c r="BE35" i="4" s="1"/>
  <c r="BD35" i="4" s="1"/>
  <c r="BC35" i="4" s="1"/>
  <c r="BK97" i="4"/>
  <c r="BJ97" i="4"/>
  <c r="BI97" i="4" s="1"/>
  <c r="BH97" i="4" s="1"/>
  <c r="BG97" i="4" s="1"/>
  <c r="BF97" i="4" s="1"/>
  <c r="BE97" i="4" s="1"/>
  <c r="BD97" i="4" s="1"/>
  <c r="BC97" i="4" s="1"/>
  <c r="AR244" i="4"/>
  <c r="AQ244" i="4" s="1"/>
  <c r="AP244" i="4" s="1"/>
  <c r="AO244" i="4" s="1"/>
  <c r="AN244" i="4" s="1"/>
  <c r="AM244" i="4" s="1"/>
  <c r="AL244" i="4" s="1"/>
  <c r="AT244" i="4"/>
  <c r="AS244" i="4" s="1"/>
  <c r="AT36" i="4"/>
  <c r="AS36" i="4" s="1"/>
  <c r="AR36" i="4" s="1"/>
  <c r="AQ36" i="4" s="1"/>
  <c r="AP36" i="4" s="1"/>
  <c r="AO36" i="4" s="1"/>
  <c r="AN36" i="4" s="1"/>
  <c r="AM36" i="4" s="1"/>
  <c r="AL36" i="4" s="1"/>
  <c r="BJ3" i="4"/>
  <c r="BI3" i="4" s="1"/>
  <c r="BH3" i="4" s="1"/>
  <c r="BG3" i="4"/>
  <c r="BF3" i="4" s="1"/>
  <c r="BE3" i="4" s="1"/>
  <c r="BD3" i="4" s="1"/>
  <c r="BC3" i="4" s="1"/>
  <c r="BK3" i="4"/>
  <c r="AJ155" i="4"/>
  <c r="AI155" i="4"/>
  <c r="AK155" i="4"/>
  <c r="AU318" i="4"/>
  <c r="AU241" i="4"/>
  <c r="AU357" i="4"/>
  <c r="AT357" i="4" s="1"/>
  <c r="AS357" i="4" s="1"/>
  <c r="AR357" i="4" s="1"/>
  <c r="AQ357" i="4" s="1"/>
  <c r="AP357" i="4" s="1"/>
  <c r="AO357" i="4" s="1"/>
  <c r="AN357" i="4" s="1"/>
  <c r="AM357" i="4" s="1"/>
  <c r="AL357" i="4" s="1"/>
  <c r="AT135" i="4"/>
  <c r="AS135" i="4" s="1"/>
  <c r="AR135" i="4" s="1"/>
  <c r="AQ135" i="4" s="1"/>
  <c r="AP135" i="4" s="1"/>
  <c r="AO135" i="4" s="1"/>
  <c r="AN135" i="4" s="1"/>
  <c r="AM135" i="4" s="1"/>
  <c r="AL135" i="4" s="1"/>
  <c r="AO147" i="4"/>
  <c r="AN147" i="4" s="1"/>
  <c r="AM147" i="4" s="1"/>
  <c r="AL147" i="4" s="1"/>
  <c r="AT147" i="4"/>
  <c r="AS147" i="4" s="1"/>
  <c r="AR147" i="4" s="1"/>
  <c r="AQ147" i="4" s="1"/>
  <c r="AP147" i="4" s="1"/>
  <c r="AO178" i="4"/>
  <c r="AN178" i="4" s="1"/>
  <c r="AM178" i="4" s="1"/>
  <c r="AL178" i="4" s="1"/>
  <c r="AT178" i="4"/>
  <c r="AS178" i="4"/>
  <c r="AR178" i="4" s="1"/>
  <c r="AQ178" i="4" s="1"/>
  <c r="AP178" i="4" s="1"/>
  <c r="AJ365" i="4"/>
  <c r="AI365" i="4"/>
  <c r="AK365" i="4"/>
  <c r="AK47" i="4"/>
  <c r="AI47" i="4"/>
  <c r="AJ47" i="4"/>
  <c r="AT374" i="4"/>
  <c r="AS374" i="4" s="1"/>
  <c r="AR374" i="4" s="1"/>
  <c r="AQ374" i="4" s="1"/>
  <c r="AP374" i="4" s="1"/>
  <c r="AO374" i="4" s="1"/>
  <c r="AN374" i="4" s="1"/>
  <c r="AM374" i="4" s="1"/>
  <c r="AL374" i="4" s="1"/>
  <c r="AT27" i="4"/>
  <c r="AS27" i="4" s="1"/>
  <c r="AR27" i="4" s="1"/>
  <c r="AQ27" i="4" s="1"/>
  <c r="AP27" i="4" s="1"/>
  <c r="AO27" i="4" s="1"/>
  <c r="AN27" i="4" s="1"/>
  <c r="AM27" i="4" s="1"/>
  <c r="AL27" i="4" s="1"/>
  <c r="AK29" i="4"/>
  <c r="AJ29" i="4"/>
  <c r="AI29" i="4"/>
  <c r="AF315" i="4"/>
  <c r="K315" i="4"/>
  <c r="AC315" i="4"/>
  <c r="AJ93" i="4"/>
  <c r="AK93" i="4"/>
  <c r="AI93" i="4"/>
  <c r="AH93" i="4" s="1"/>
  <c r="AI117" i="4"/>
  <c r="AK117" i="4"/>
  <c r="AJ117" i="4"/>
  <c r="AJ369" i="4"/>
  <c r="AK369" i="4"/>
  <c r="AI369" i="4"/>
  <c r="AK382" i="4"/>
  <c r="AI382" i="4"/>
  <c r="AH382" i="4" s="1"/>
  <c r="AJ382" i="4"/>
  <c r="AJ377" i="4"/>
  <c r="AK377" i="4"/>
  <c r="AI377" i="4"/>
  <c r="AK126" i="4"/>
  <c r="AJ126" i="4"/>
  <c r="AI126" i="4"/>
  <c r="AJ105" i="4"/>
  <c r="AK105" i="4"/>
  <c r="AI105" i="4"/>
  <c r="AJ333" i="4"/>
  <c r="AI333" i="4"/>
  <c r="AK333" i="4"/>
  <c r="AI109" i="4"/>
  <c r="AK109" i="4"/>
  <c r="AJ109" i="4"/>
  <c r="AK33" i="4"/>
  <c r="AI33" i="4"/>
  <c r="AJ33" i="4"/>
  <c r="AI206" i="4"/>
  <c r="AJ206" i="4"/>
  <c r="AK206" i="4"/>
  <c r="AK299" i="4"/>
  <c r="AJ299" i="4"/>
  <c r="AI299" i="4"/>
  <c r="AK221" i="4"/>
  <c r="AJ221" i="4"/>
  <c r="AI221" i="4"/>
  <c r="AI264" i="4"/>
  <c r="AJ264" i="4"/>
  <c r="AK264" i="4"/>
  <c r="AA307" i="4"/>
  <c r="AB307" i="4"/>
  <c r="AJ326" i="4"/>
  <c r="AK326" i="4"/>
  <c r="AI326" i="4"/>
  <c r="AK268" i="4"/>
  <c r="AI268" i="4"/>
  <c r="AJ268" i="4"/>
  <c r="AI144" i="4"/>
  <c r="AJ144" i="4"/>
  <c r="AK144" i="4"/>
  <c r="AK185" i="4"/>
  <c r="AI185" i="4"/>
  <c r="AJ185" i="4"/>
  <c r="AJ388" i="4"/>
  <c r="AK388" i="4"/>
  <c r="AI388" i="4"/>
  <c r="AK289" i="4"/>
  <c r="AI289" i="4"/>
  <c r="AH289" i="4" s="1"/>
  <c r="AJ289" i="4"/>
  <c r="AK156" i="4"/>
  <c r="AJ156" i="4"/>
  <c r="AI156" i="4"/>
  <c r="AK131" i="4"/>
  <c r="AJ131" i="4"/>
  <c r="AI131" i="4"/>
  <c r="AK353" i="4"/>
  <c r="AI353" i="4"/>
  <c r="AJ353" i="4"/>
  <c r="AB95" i="4"/>
  <c r="AA95" i="4"/>
  <c r="AK57" i="4"/>
  <c r="AI57" i="4"/>
  <c r="AH57" i="4" s="1"/>
  <c r="AJ57" i="4"/>
  <c r="AI35" i="4"/>
  <c r="AK35" i="4"/>
  <c r="AJ35" i="4"/>
  <c r="AI348" i="4"/>
  <c r="AK348" i="4"/>
  <c r="AJ348" i="4"/>
  <c r="AK25" i="4"/>
  <c r="AJ25" i="4"/>
  <c r="AI25" i="4"/>
  <c r="AJ335" i="4"/>
  <c r="AK335" i="4"/>
  <c r="AI335" i="4"/>
  <c r="AI152" i="4"/>
  <c r="AJ152" i="4"/>
  <c r="AK152" i="4"/>
  <c r="AK89" i="4"/>
  <c r="AJ89" i="4"/>
  <c r="AI89" i="4"/>
  <c r="AK40" i="4"/>
  <c r="AJ40" i="4"/>
  <c r="AI40" i="4"/>
  <c r="AI149" i="4"/>
  <c r="AK149" i="4"/>
  <c r="AJ149" i="4"/>
  <c r="AK104" i="4"/>
  <c r="AJ104" i="4"/>
  <c r="AI104" i="4"/>
  <c r="AH104" i="4" s="1"/>
  <c r="AK85" i="4"/>
  <c r="AJ85" i="4"/>
  <c r="AI85" i="4"/>
  <c r="AK128" i="4"/>
  <c r="AJ128" i="4"/>
  <c r="AI128" i="4"/>
  <c r="AK50" i="4"/>
  <c r="AI50" i="4"/>
  <c r="AJ50" i="4"/>
  <c r="AI223" i="4"/>
  <c r="AK223" i="4"/>
  <c r="AI52" i="4"/>
  <c r="AJ52" i="4"/>
  <c r="AK52" i="4"/>
  <c r="AJ339" i="4"/>
  <c r="AK339" i="4"/>
  <c r="AI339" i="4"/>
  <c r="AJ375" i="4"/>
  <c r="AK375" i="4"/>
  <c r="AI375" i="4"/>
  <c r="AK127" i="4"/>
  <c r="AI127" i="4"/>
  <c r="AJ127" i="4"/>
  <c r="AK306" i="4"/>
  <c r="AJ306" i="4"/>
  <c r="AI306" i="4"/>
  <c r="AI186" i="4"/>
  <c r="AJ186" i="4"/>
  <c r="AK186" i="4"/>
  <c r="AA390" i="4"/>
  <c r="AB390" i="4"/>
  <c r="AJ242" i="4"/>
  <c r="AK242" i="4"/>
  <c r="AI242" i="4"/>
  <c r="AK352" i="4"/>
  <c r="AI352" i="4"/>
  <c r="AJ352" i="4"/>
  <c r="AI319" i="4"/>
  <c r="AK319" i="4"/>
  <c r="AJ319" i="4"/>
  <c r="AK312" i="4"/>
  <c r="AI312" i="4"/>
  <c r="AJ312" i="4"/>
  <c r="AK70" i="4"/>
  <c r="AI70" i="4"/>
  <c r="AJ70" i="4"/>
  <c r="AK214" i="4"/>
  <c r="AI214" i="4"/>
  <c r="AJ214" i="4"/>
  <c r="AK74" i="4"/>
  <c r="AI74" i="4"/>
  <c r="AJ74" i="4"/>
  <c r="AI366" i="4"/>
  <c r="AJ366" i="4"/>
  <c r="AK366" i="4"/>
  <c r="AK54" i="4"/>
  <c r="AI54" i="4"/>
  <c r="AJ54" i="4"/>
  <c r="AJ130" i="4"/>
  <c r="AI130" i="4"/>
  <c r="AK130" i="4"/>
  <c r="AI239" i="4"/>
  <c r="AJ239" i="4"/>
  <c r="AK239" i="4"/>
  <c r="AK224" i="4"/>
  <c r="AI224" i="4"/>
  <c r="AJ224" i="4"/>
  <c r="AK194" i="4"/>
  <c r="AJ194" i="4"/>
  <c r="AI194" i="4"/>
  <c r="AH194" i="4" s="1"/>
  <c r="AI161" i="4"/>
  <c r="AK161" i="4"/>
  <c r="AJ161" i="4"/>
  <c r="AI362" i="4"/>
  <c r="AJ362" i="4"/>
  <c r="AK362" i="4"/>
  <c r="AJ381" i="4"/>
  <c r="AK381" i="4"/>
  <c r="AI381" i="4"/>
  <c r="AC58" i="4"/>
  <c r="T58" i="4"/>
  <c r="AF58" i="4"/>
  <c r="H58" i="4"/>
  <c r="T52" i="4"/>
  <c r="AC52" i="4"/>
  <c r="I52" i="4"/>
  <c r="AF52" i="4"/>
  <c r="AT137" i="4"/>
  <c r="AS137" i="4" s="1"/>
  <c r="AR137" i="4" s="1"/>
  <c r="AQ137" i="4" s="1"/>
  <c r="AP137" i="4" s="1"/>
  <c r="AO137" i="4" s="1"/>
  <c r="AN137" i="4" s="1"/>
  <c r="AM137" i="4" s="1"/>
  <c r="AL137" i="4" s="1"/>
  <c r="J123" i="4"/>
  <c r="AF123" i="4"/>
  <c r="T123" i="4"/>
  <c r="AC123" i="4"/>
  <c r="AH129" i="4"/>
  <c r="AI65" i="4"/>
  <c r="AJ65" i="4"/>
  <c r="AK65" i="4"/>
  <c r="AT387" i="4"/>
  <c r="AS387" i="4" s="1"/>
  <c r="AR387" i="4" s="1"/>
  <c r="AQ387" i="4" s="1"/>
  <c r="AP387" i="4" s="1"/>
  <c r="AO387" i="4" s="1"/>
  <c r="AN387" i="4" s="1"/>
  <c r="AM387" i="4" s="1"/>
  <c r="AL387" i="4" s="1"/>
  <c r="AU258" i="4"/>
  <c r="G258" i="4"/>
  <c r="Z258" i="4"/>
  <c r="K377" i="4"/>
  <c r="AC377" i="4"/>
  <c r="AF377" i="4"/>
  <c r="G138" i="4"/>
  <c r="Z138" i="4"/>
  <c r="AU138" i="4"/>
  <c r="AT228" i="4"/>
  <c r="AS228" i="4" s="1"/>
  <c r="AR228" i="4" s="1"/>
  <c r="AQ228" i="4" s="1"/>
  <c r="AP228" i="4" s="1"/>
  <c r="AO228" i="4" s="1"/>
  <c r="AN228" i="4" s="1"/>
  <c r="AM228" i="4" s="1"/>
  <c r="AL228" i="4" s="1"/>
  <c r="K392" i="4"/>
  <c r="AF392" i="4"/>
  <c r="AC392" i="4"/>
  <c r="AI332" i="4"/>
  <c r="AJ332" i="4"/>
  <c r="AK332" i="4"/>
  <c r="AC386" i="4"/>
  <c r="K386" i="4"/>
  <c r="AF386" i="4"/>
  <c r="AH71" i="4"/>
  <c r="AF393" i="4"/>
  <c r="K393" i="4"/>
  <c r="AC393" i="4"/>
  <c r="AT324" i="4"/>
  <c r="AS324" i="4"/>
  <c r="AR324" i="4" s="1"/>
  <c r="AQ324" i="4" s="1"/>
  <c r="AP324" i="4" s="1"/>
  <c r="AO324" i="4" s="1"/>
  <c r="AN324" i="4" s="1"/>
  <c r="AM324" i="4" s="1"/>
  <c r="AL324" i="4" s="1"/>
  <c r="AE389" i="4"/>
  <c r="AD389" i="4"/>
  <c r="AH331" i="4"/>
  <c r="AB331" i="4" s="1"/>
  <c r="AH101" i="4"/>
  <c r="AF346" i="4"/>
  <c r="I346" i="4"/>
  <c r="AC346" i="4"/>
  <c r="T44" i="4"/>
  <c r="AF44" i="4"/>
  <c r="H44" i="4"/>
  <c r="AC44" i="4"/>
  <c r="AT123" i="4"/>
  <c r="AS123" i="4"/>
  <c r="AR123" i="4" s="1"/>
  <c r="AQ123" i="4" s="1"/>
  <c r="AP123" i="4" s="1"/>
  <c r="AO123" i="4" s="1"/>
  <c r="AN123" i="4" s="1"/>
  <c r="AM123" i="4" s="1"/>
  <c r="AL123" i="4" s="1"/>
  <c r="AK108" i="4"/>
  <c r="AI108" i="4"/>
  <c r="AJ108" i="4"/>
  <c r="AI276" i="4"/>
  <c r="AJ276" i="4"/>
  <c r="AK276" i="4"/>
  <c r="AB102" i="4"/>
  <c r="AA102" i="4"/>
  <c r="AA91" i="4"/>
  <c r="AB91" i="4"/>
  <c r="AK290" i="4"/>
  <c r="AI290" i="4"/>
  <c r="AJ290" i="4"/>
  <c r="AF63" i="4"/>
  <c r="T63" i="4"/>
  <c r="I63" i="4"/>
  <c r="AC63" i="4"/>
  <c r="I51" i="4"/>
  <c r="T51" i="4"/>
  <c r="AC51" i="4"/>
  <c r="AF51" i="4"/>
  <c r="G278" i="4"/>
  <c r="AU278" i="4"/>
  <c r="Z278" i="4"/>
  <c r="AT372" i="4"/>
  <c r="AS372" i="4" s="1"/>
  <c r="AR372" i="4" s="1"/>
  <c r="AQ372" i="4" s="1"/>
  <c r="AP372" i="4" s="1"/>
  <c r="AO372" i="4" s="1"/>
  <c r="AN372" i="4" s="1"/>
  <c r="AM372" i="4" s="1"/>
  <c r="AL372" i="4" s="1"/>
  <c r="AJ24" i="4"/>
  <c r="AK24" i="4"/>
  <c r="AI24" i="4"/>
  <c r="AJ165" i="4"/>
  <c r="AI165" i="4"/>
  <c r="AK165" i="4"/>
  <c r="AF383" i="4"/>
  <c r="K383" i="4"/>
  <c r="AC383" i="4"/>
  <c r="AH159" i="4"/>
  <c r="AB320" i="4"/>
  <c r="AA320" i="4"/>
  <c r="AA163" i="4"/>
  <c r="AB163" i="4"/>
  <c r="AJ298" i="4"/>
  <c r="AI298" i="4"/>
  <c r="AK298" i="4"/>
  <c r="K256" i="4"/>
  <c r="AF256" i="4"/>
  <c r="AC256" i="4"/>
  <c r="AJ297" i="4"/>
  <c r="AI297" i="4"/>
  <c r="AH297" i="4" s="1"/>
  <c r="AK297" i="4"/>
  <c r="AB345" i="4"/>
  <c r="AA345" i="4"/>
  <c r="AK295" i="4"/>
  <c r="AJ295" i="4"/>
  <c r="AI295" i="4"/>
  <c r="AT393" i="4"/>
  <c r="AS393" i="4" s="1"/>
  <c r="AR393" i="4" s="1"/>
  <c r="AQ393" i="4" s="1"/>
  <c r="AP393" i="4" s="1"/>
  <c r="AO393" i="4" s="1"/>
  <c r="AN393" i="4" s="1"/>
  <c r="AM393" i="4" s="1"/>
  <c r="AL393" i="4" s="1"/>
  <c r="AI384" i="4"/>
  <c r="AK384" i="4"/>
  <c r="AJ384" i="4"/>
  <c r="AC317" i="4"/>
  <c r="I317" i="4"/>
  <c r="AF317" i="4"/>
  <c r="AB226" i="4"/>
  <c r="AA226" i="4"/>
  <c r="AH358" i="4"/>
  <c r="AB200" i="4"/>
  <c r="AA200" i="4"/>
  <c r="H39" i="4"/>
  <c r="T39" i="4"/>
  <c r="AF39" i="4"/>
  <c r="AC39" i="4"/>
  <c r="AI355" i="4"/>
  <c r="AH355" i="4" s="1"/>
  <c r="AJ355" i="4"/>
  <c r="AK355" i="4"/>
  <c r="AJ328" i="4"/>
  <c r="AK328" i="4"/>
  <c r="AI328" i="4"/>
  <c r="AA158" i="4"/>
  <c r="AB158" i="4"/>
  <c r="AI309" i="4"/>
  <c r="AK309" i="4"/>
  <c r="AJ309" i="4"/>
  <c r="AT63" i="4"/>
  <c r="AS63" i="4" s="1"/>
  <c r="AR63" i="4" s="1"/>
  <c r="AQ63" i="4" s="1"/>
  <c r="AP63" i="4" s="1"/>
  <c r="AO63" i="4" s="1"/>
  <c r="AN63" i="4" s="1"/>
  <c r="AM63" i="4" s="1"/>
  <c r="AL63" i="4" s="1"/>
  <c r="AF34" i="4"/>
  <c r="T34" i="4"/>
  <c r="AC34" i="4"/>
  <c r="I34" i="4"/>
  <c r="AC214" i="4"/>
  <c r="I214" i="4"/>
  <c r="AF214" i="4"/>
  <c r="AS243" i="4"/>
  <c r="AR243" i="4" s="1"/>
  <c r="AQ243" i="4" s="1"/>
  <c r="AP243" i="4" s="1"/>
  <c r="AO243" i="4" s="1"/>
  <c r="AN243" i="4" s="1"/>
  <c r="AM243" i="4" s="1"/>
  <c r="AL243" i="4" s="1"/>
  <c r="AT243" i="4"/>
  <c r="AF137" i="4"/>
  <c r="AC137" i="4"/>
  <c r="I137" i="4"/>
  <c r="T137" i="4"/>
  <c r="AT238" i="4"/>
  <c r="AS238" i="4"/>
  <c r="AR238" i="4" s="1"/>
  <c r="AQ238" i="4" s="1"/>
  <c r="AP238" i="4" s="1"/>
  <c r="AO238" i="4" s="1"/>
  <c r="AN238" i="4" s="1"/>
  <c r="AM238" i="4" s="1"/>
  <c r="AL238" i="4" s="1"/>
  <c r="AT256" i="4"/>
  <c r="AS256" i="4"/>
  <c r="AR256" i="4" s="1"/>
  <c r="AQ256" i="4" s="1"/>
  <c r="AP256" i="4" s="1"/>
  <c r="AO256" i="4" s="1"/>
  <c r="AN256" i="4" s="1"/>
  <c r="AM256" i="4" s="1"/>
  <c r="AL256" i="4" s="1"/>
  <c r="AJ51" i="4"/>
  <c r="AI51" i="4"/>
  <c r="AH51" i="4" s="1"/>
  <c r="AB51" i="4" s="1"/>
  <c r="AK51" i="4"/>
  <c r="AH148" i="4"/>
  <c r="AI301" i="4"/>
  <c r="AH301" i="4" s="1"/>
  <c r="AK301" i="4"/>
  <c r="AJ301" i="4"/>
  <c r="AH72" i="4"/>
  <c r="AT317" i="4"/>
  <c r="AS317" i="4" s="1"/>
  <c r="AR317" i="4" s="1"/>
  <c r="AQ317" i="4" s="1"/>
  <c r="AP317" i="4" s="1"/>
  <c r="AO317" i="4" s="1"/>
  <c r="AN317" i="4" s="1"/>
  <c r="AM317" i="4" s="1"/>
  <c r="AL317" i="4" s="1"/>
  <c r="AF61" i="4"/>
  <c r="AC61" i="4"/>
  <c r="T61" i="4"/>
  <c r="H61" i="4"/>
  <c r="AT67" i="4"/>
  <c r="AS67" i="4" s="1"/>
  <c r="AR67" i="4" s="1"/>
  <c r="AQ67" i="4" s="1"/>
  <c r="AP67" i="4" s="1"/>
  <c r="AO67" i="4" s="1"/>
  <c r="AN67" i="4" s="1"/>
  <c r="AM67" i="4" s="1"/>
  <c r="AL67" i="4" s="1"/>
  <c r="AC243" i="4"/>
  <c r="AF243" i="4"/>
  <c r="J243" i="4"/>
  <c r="AT103" i="4"/>
  <c r="AS103" i="4" s="1"/>
  <c r="AR103" i="4" s="1"/>
  <c r="AQ103" i="4" s="1"/>
  <c r="AP103" i="4" s="1"/>
  <c r="AO103" i="4" s="1"/>
  <c r="AN103" i="4" s="1"/>
  <c r="AM103" i="4" s="1"/>
  <c r="AL103" i="4" s="1"/>
  <c r="AI55" i="4"/>
  <c r="AJ55" i="4"/>
  <c r="AK55" i="4"/>
  <c r="AT151" i="4"/>
  <c r="AS151" i="4" s="1"/>
  <c r="AR151" i="4" s="1"/>
  <c r="AQ151" i="4" s="1"/>
  <c r="AP151" i="4" s="1"/>
  <c r="AO151" i="4" s="1"/>
  <c r="AN151" i="4" s="1"/>
  <c r="AM151" i="4" s="1"/>
  <c r="AL151" i="4" s="1"/>
  <c r="AK124" i="4"/>
  <c r="AI124" i="4"/>
  <c r="AH124" i="4" s="1"/>
  <c r="AJ124" i="4"/>
  <c r="AJ132" i="4"/>
  <c r="AK132" i="4"/>
  <c r="AI132" i="4"/>
  <c r="AI380" i="4"/>
  <c r="AK380" i="4"/>
  <c r="AJ380" i="4"/>
  <c r="AI237" i="4"/>
  <c r="AJ237" i="4"/>
  <c r="AK237" i="4"/>
  <c r="AK311" i="4"/>
  <c r="AJ311" i="4"/>
  <c r="AI311" i="4"/>
  <c r="AH373" i="4"/>
  <c r="AH114" i="4"/>
  <c r="AF319" i="4"/>
  <c r="AC319" i="4"/>
  <c r="J319" i="4"/>
  <c r="AC238" i="4"/>
  <c r="J238" i="4"/>
  <c r="AF238" i="4"/>
  <c r="AT379" i="4"/>
  <c r="AS379" i="4"/>
  <c r="AR379" i="4" s="1"/>
  <c r="AQ379" i="4" s="1"/>
  <c r="AP379" i="4" s="1"/>
  <c r="AO379" i="4" s="1"/>
  <c r="AN379" i="4" s="1"/>
  <c r="AM379" i="4" s="1"/>
  <c r="AL379" i="4" s="1"/>
  <c r="AC151" i="4"/>
  <c r="J151" i="4"/>
  <c r="AF151" i="4"/>
  <c r="T151" i="4"/>
  <c r="AT360" i="4"/>
  <c r="AS360" i="4" s="1"/>
  <c r="AR360" i="4" s="1"/>
  <c r="AQ360" i="4" s="1"/>
  <c r="AP360" i="4" s="1"/>
  <c r="AO360" i="4" s="1"/>
  <c r="AN360" i="4" s="1"/>
  <c r="AM360" i="4" s="1"/>
  <c r="AL360" i="4" s="1"/>
  <c r="AJ80" i="4"/>
  <c r="AK80" i="4"/>
  <c r="AI80" i="4"/>
  <c r="AH92" i="4"/>
  <c r="AI61" i="4"/>
  <c r="AK61" i="4"/>
  <c r="AJ61" i="4"/>
  <c r="AI136" i="4"/>
  <c r="AH136" i="4" s="1"/>
  <c r="AK136" i="4"/>
  <c r="AJ136" i="4"/>
  <c r="AT247" i="4"/>
  <c r="AS247" i="4" s="1"/>
  <c r="AR247" i="4" s="1"/>
  <c r="AQ247" i="4" s="1"/>
  <c r="AP247" i="4" s="1"/>
  <c r="AO247" i="4" s="1"/>
  <c r="AN247" i="4" s="1"/>
  <c r="AM247" i="4" s="1"/>
  <c r="AL247" i="4" s="1"/>
  <c r="AA303" i="4"/>
  <c r="AB303" i="4"/>
  <c r="AT308" i="4"/>
  <c r="AS308" i="4" s="1"/>
  <c r="AR308" i="4" s="1"/>
  <c r="AQ308" i="4" s="1"/>
  <c r="AP308" i="4" s="1"/>
  <c r="AO308" i="4" s="1"/>
  <c r="AN308" i="4" s="1"/>
  <c r="AM308" i="4" s="1"/>
  <c r="AL308" i="4" s="1"/>
  <c r="AH310" i="4"/>
  <c r="AH391" i="4"/>
  <c r="AF33" i="4"/>
  <c r="T33" i="4"/>
  <c r="H33" i="4"/>
  <c r="AC33" i="4"/>
  <c r="AF67" i="4"/>
  <c r="H67" i="4"/>
  <c r="T67" i="4"/>
  <c r="AC67" i="4"/>
  <c r="AK143" i="4"/>
  <c r="AI143" i="4"/>
  <c r="AJ143" i="4"/>
  <c r="G250" i="4"/>
  <c r="AU250" i="4"/>
  <c r="Z250" i="4"/>
  <c r="AC103" i="4"/>
  <c r="AF103" i="4"/>
  <c r="T103" i="4"/>
  <c r="I103" i="4"/>
  <c r="AJ113" i="4"/>
  <c r="AI113" i="4"/>
  <c r="AK113" i="4"/>
  <c r="AA111" i="4"/>
  <c r="AB111" i="4"/>
  <c r="AI32" i="4"/>
  <c r="AJ32" i="4"/>
  <c r="AK32" i="4"/>
  <c r="AB146" i="4"/>
  <c r="AA146" i="4"/>
  <c r="AA75" i="4"/>
  <c r="AB75" i="4"/>
  <c r="AT293" i="4"/>
  <c r="AS293" i="4"/>
  <c r="AR293" i="4" s="1"/>
  <c r="AQ293" i="4" s="1"/>
  <c r="AP293" i="4" s="1"/>
  <c r="AO293" i="4" s="1"/>
  <c r="AN293" i="4" s="1"/>
  <c r="AM293" i="4" s="1"/>
  <c r="AL293" i="4" s="1"/>
  <c r="AJ315" i="4"/>
  <c r="AI315" i="4"/>
  <c r="AH315" i="4" s="1"/>
  <c r="AK315" i="4"/>
  <c r="AI314" i="4"/>
  <c r="AK314" i="4"/>
  <c r="AJ314" i="4"/>
  <c r="AI300" i="4"/>
  <c r="AJ300" i="4"/>
  <c r="AK300" i="4"/>
  <c r="AI337" i="4"/>
  <c r="AK337" i="4"/>
  <c r="AJ337" i="4"/>
  <c r="AC247" i="4"/>
  <c r="K247" i="4"/>
  <c r="AF247" i="4"/>
  <c r="AA209" i="4"/>
  <c r="AT44" i="4"/>
  <c r="AS44" i="4"/>
  <c r="AR44" i="4" s="1"/>
  <c r="AQ44" i="4" s="1"/>
  <c r="AP44" i="4" s="1"/>
  <c r="AO44" i="4" s="1"/>
  <c r="AN44" i="4" s="1"/>
  <c r="AM44" i="4" s="1"/>
  <c r="AL44" i="4" s="1"/>
  <c r="AI192" i="4"/>
  <c r="AK192" i="4"/>
  <c r="AJ192" i="4"/>
  <c r="AJ164" i="4"/>
  <c r="AI164" i="4"/>
  <c r="AK164" i="4"/>
  <c r="AF360" i="4"/>
  <c r="AC360" i="4"/>
  <c r="I360" i="4"/>
  <c r="AH125" i="4"/>
  <c r="K237" i="4"/>
  <c r="AF237" i="4"/>
  <c r="AC237" i="4"/>
  <c r="AK392" i="4"/>
  <c r="AJ392" i="4"/>
  <c r="AI392" i="4"/>
  <c r="AJ385" i="4"/>
  <c r="AI385" i="4"/>
  <c r="AK385" i="4"/>
  <c r="AT386" i="4"/>
  <c r="AS386" i="4"/>
  <c r="AR386" i="4" s="1"/>
  <c r="AQ386" i="4" s="1"/>
  <c r="AP386" i="4" s="1"/>
  <c r="AO386" i="4" s="1"/>
  <c r="AN386" i="4" s="1"/>
  <c r="AM386" i="4" s="1"/>
  <c r="AL386" i="4" s="1"/>
  <c r="AK342" i="4"/>
  <c r="AJ342" i="4"/>
  <c r="AI342" i="4"/>
  <c r="AH342" i="4" s="1"/>
  <c r="AT292" i="4"/>
  <c r="AS292" i="4" s="1"/>
  <c r="AR292" i="4" s="1"/>
  <c r="AQ292" i="4" s="1"/>
  <c r="AP292" i="4" s="1"/>
  <c r="AO292" i="4" s="1"/>
  <c r="AN292" i="4" s="1"/>
  <c r="AM292" i="4" s="1"/>
  <c r="AL292" i="4" s="1"/>
  <c r="AF324" i="4"/>
  <c r="AC324" i="4"/>
  <c r="K324" i="4"/>
  <c r="I308" i="4"/>
  <c r="AF308" i="4"/>
  <c r="AC308" i="4"/>
  <c r="AH68" i="4"/>
  <c r="AH378" i="4"/>
  <c r="AE302" i="4"/>
  <c r="AD302" i="4"/>
  <c r="E17" i="2"/>
  <c r="C18" i="2"/>
  <c r="AE322" i="4"/>
  <c r="AD322" i="4"/>
  <c r="R18" i="2"/>
  <c r="C11" i="4"/>
  <c r="C12" i="4"/>
  <c r="O394" i="4" l="1"/>
  <c r="T394" i="4" s="1"/>
  <c r="AI394" i="4"/>
  <c r="AJ394" i="4"/>
  <c r="AK394" i="4"/>
  <c r="AE367" i="4"/>
  <c r="AA22" i="4"/>
  <c r="AE22" i="4" s="1"/>
  <c r="AA53" i="4"/>
  <c r="AA331" i="4"/>
  <c r="AD331" i="4" s="1"/>
  <c r="O312" i="4"/>
  <c r="T312" i="4" s="1"/>
  <c r="O285" i="4"/>
  <c r="O321" i="4"/>
  <c r="T321" i="4" s="1"/>
  <c r="O207" i="4"/>
  <c r="O267" i="4"/>
  <c r="O255" i="4"/>
  <c r="O356" i="4"/>
  <c r="T356" i="4" s="1"/>
  <c r="O252" i="4"/>
  <c r="T252" i="4" s="1"/>
  <c r="O180" i="4"/>
  <c r="O317" i="4"/>
  <c r="T317" i="4" s="1"/>
  <c r="O323" i="4"/>
  <c r="T323" i="4" s="1"/>
  <c r="O300" i="4"/>
  <c r="T300" i="4" s="1"/>
  <c r="O247" i="4"/>
  <c r="T247" i="4" s="1"/>
  <c r="C15" i="4"/>
  <c r="C18" i="4" s="1"/>
  <c r="O203" i="4"/>
  <c r="T203" i="4" s="1"/>
  <c r="O218" i="4"/>
  <c r="T218" i="4" s="1"/>
  <c r="O231" i="4"/>
  <c r="O219" i="4"/>
  <c r="O374" i="4"/>
  <c r="T374" i="4" s="1"/>
  <c r="O210" i="4"/>
  <c r="T210" i="4" s="1"/>
  <c r="O228" i="4"/>
  <c r="T228" i="4" s="1"/>
  <c r="O305" i="4"/>
  <c r="O220" i="4"/>
  <c r="T220" i="4" s="1"/>
  <c r="O379" i="4"/>
  <c r="T379" i="4" s="1"/>
  <c r="O229" i="4"/>
  <c r="T229" i="4" s="1"/>
  <c r="O248" i="4"/>
  <c r="O193" i="4"/>
  <c r="O238" i="4"/>
  <c r="T238" i="4" s="1"/>
  <c r="O313" i="4"/>
  <c r="T313" i="4" s="1"/>
  <c r="O320" i="4"/>
  <c r="T320" i="4" s="1"/>
  <c r="O391" i="4"/>
  <c r="T391" i="4" s="1"/>
  <c r="O250" i="4"/>
  <c r="T250" i="4" s="1"/>
  <c r="O304" i="4"/>
  <c r="T304" i="4" s="1"/>
  <c r="O369" i="4"/>
  <c r="T369" i="4" s="1"/>
  <c r="O236" i="4"/>
  <c r="O288" i="4"/>
  <c r="O328" i="4"/>
  <c r="T328" i="4" s="1"/>
  <c r="O290" i="4"/>
  <c r="T290" i="4" s="1"/>
  <c r="O357" i="4"/>
  <c r="T357" i="4" s="1"/>
  <c r="O318" i="4"/>
  <c r="T318" i="4" s="1"/>
  <c r="O334" i="4"/>
  <c r="T334" i="4" s="1"/>
  <c r="O239" i="4"/>
  <c r="T239" i="4" s="1"/>
  <c r="O182" i="4"/>
  <c r="O301" i="4"/>
  <c r="T301" i="4" s="1"/>
  <c r="O206" i="4"/>
  <c r="T206" i="4" s="1"/>
  <c r="O266" i="4"/>
  <c r="O254" i="4"/>
  <c r="O244" i="4"/>
  <c r="T244" i="4" s="1"/>
  <c r="O349" i="4"/>
  <c r="T349" i="4" s="1"/>
  <c r="O259" i="4"/>
  <c r="O200" i="4"/>
  <c r="T200" i="4" s="1"/>
  <c r="O264" i="4"/>
  <c r="T264" i="4" s="1"/>
  <c r="O393" i="4"/>
  <c r="T393" i="4" s="1"/>
  <c r="O243" i="4"/>
  <c r="T243" i="4" s="1"/>
  <c r="O386" i="4"/>
  <c r="T386" i="4" s="1"/>
  <c r="O390" i="4"/>
  <c r="T390" i="4" s="1"/>
  <c r="O191" i="4"/>
  <c r="T191" i="4" s="1"/>
  <c r="O331" i="4"/>
  <c r="T331" i="4" s="1"/>
  <c r="O292" i="4"/>
  <c r="T292" i="4" s="1"/>
  <c r="O265" i="4"/>
  <c r="O342" i="4"/>
  <c r="T342" i="4" s="1"/>
  <c r="O383" i="4"/>
  <c r="T383" i="4" s="1"/>
  <c r="O278" i="4"/>
  <c r="T278" i="4" s="1"/>
  <c r="O262" i="4"/>
  <c r="T262" i="4" s="1"/>
  <c r="O373" i="4"/>
  <c r="T373" i="4" s="1"/>
  <c r="O377" i="4"/>
  <c r="T377" i="4" s="1"/>
  <c r="O293" i="4"/>
  <c r="T293" i="4" s="1"/>
  <c r="O234" i="4"/>
  <c r="T234" i="4" s="1"/>
  <c r="O345" i="4"/>
  <c r="T345" i="4" s="1"/>
  <c r="O392" i="4"/>
  <c r="T392" i="4" s="1"/>
  <c r="O338" i="4"/>
  <c r="T338" i="4" s="1"/>
  <c r="O388" i="4"/>
  <c r="T388" i="4" s="1"/>
  <c r="O199" i="4"/>
  <c r="T199" i="4" s="1"/>
  <c r="O311" i="4"/>
  <c r="T311" i="4" s="1"/>
  <c r="O337" i="4"/>
  <c r="T337" i="4" s="1"/>
  <c r="O212" i="4"/>
  <c r="O222" i="4"/>
  <c r="O204" i="4"/>
  <c r="T204" i="4" s="1"/>
  <c r="O257" i="4"/>
  <c r="O286" i="4"/>
  <c r="T286" i="4" s="1"/>
  <c r="O367" i="4"/>
  <c r="T367" i="4" s="1"/>
  <c r="O358" i="4"/>
  <c r="T358" i="4" s="1"/>
  <c r="O185" i="4"/>
  <c r="T185" i="4" s="1"/>
  <c r="O297" i="4"/>
  <c r="T297" i="4" s="1"/>
  <c r="O325" i="4"/>
  <c r="T325" i="4" s="1"/>
  <c r="O284" i="4"/>
  <c r="O253" i="4"/>
  <c r="T253" i="4" s="1"/>
  <c r="O344" i="4"/>
  <c r="T344" i="4" s="1"/>
  <c r="O225" i="4"/>
  <c r="O242" i="4"/>
  <c r="T242" i="4" s="1"/>
  <c r="O364" i="4"/>
  <c r="T364" i="4" s="1"/>
  <c r="O382" i="4"/>
  <c r="T382" i="4" s="1"/>
  <c r="O233" i="4"/>
  <c r="T233" i="4" s="1"/>
  <c r="O205" i="4"/>
  <c r="O279" i="4"/>
  <c r="O310" i="4"/>
  <c r="T310" i="4" s="1"/>
  <c r="O211" i="4"/>
  <c r="O223" i="4"/>
  <c r="T223" i="4" s="1"/>
  <c r="O322" i="4"/>
  <c r="T322" i="4" s="1"/>
  <c r="O299" i="4"/>
  <c r="T299" i="4" s="1"/>
  <c r="O195" i="4"/>
  <c r="O289" i="4"/>
  <c r="T289" i="4" s="1"/>
  <c r="O354" i="4"/>
  <c r="T354" i="4" s="1"/>
  <c r="O275" i="4"/>
  <c r="T275" i="4" s="1"/>
  <c r="O384" i="4"/>
  <c r="T384" i="4" s="1"/>
  <c r="O303" i="4"/>
  <c r="T303" i="4" s="1"/>
  <c r="O298" i="4"/>
  <c r="T298" i="4" s="1"/>
  <c r="O371" i="4"/>
  <c r="T371" i="4" s="1"/>
  <c r="O346" i="4"/>
  <c r="T346" i="4" s="1"/>
  <c r="O385" i="4"/>
  <c r="T385" i="4" s="1"/>
  <c r="O315" i="4"/>
  <c r="T315" i="4" s="1"/>
  <c r="O375" i="4"/>
  <c r="T375" i="4" s="1"/>
  <c r="O183" i="4"/>
  <c r="T183" i="4" s="1"/>
  <c r="O341" i="4"/>
  <c r="T341" i="4" s="1"/>
  <c r="O188" i="4"/>
  <c r="O177" i="4"/>
  <c r="O192" i="4"/>
  <c r="T192" i="4" s="1"/>
  <c r="O270" i="4"/>
  <c r="O274" i="4"/>
  <c r="O226" i="4"/>
  <c r="T226" i="4" s="1"/>
  <c r="O348" i="4"/>
  <c r="T348" i="4" s="1"/>
  <c r="O381" i="4"/>
  <c r="T381" i="4" s="1"/>
  <c r="O235" i="4"/>
  <c r="O351" i="4"/>
  <c r="T351" i="4" s="1"/>
  <c r="O352" i="4"/>
  <c r="T352" i="4" s="1"/>
  <c r="O224" i="4"/>
  <c r="T224" i="4" s="1"/>
  <c r="O209" i="4"/>
  <c r="T209" i="4" s="1"/>
  <c r="O260" i="4"/>
  <c r="T260" i="4" s="1"/>
  <c r="O362" i="4"/>
  <c r="T362" i="4" s="1"/>
  <c r="O368" i="4"/>
  <c r="T368" i="4" s="1"/>
  <c r="O230" i="4"/>
  <c r="O251" i="4"/>
  <c r="T251" i="4" s="1"/>
  <c r="O353" i="4"/>
  <c r="T353" i="4" s="1"/>
  <c r="O355" i="4"/>
  <c r="T355" i="4" s="1"/>
  <c r="O307" i="4"/>
  <c r="T307" i="4" s="1"/>
  <c r="O186" i="4"/>
  <c r="T186" i="4" s="1"/>
  <c r="O179" i="4"/>
  <c r="T179" i="4" s="1"/>
  <c r="O314" i="4"/>
  <c r="T314" i="4" s="1"/>
  <c r="O271" i="4"/>
  <c r="O246" i="4"/>
  <c r="O306" i="4"/>
  <c r="T306" i="4" s="1"/>
  <c r="O332" i="4"/>
  <c r="T332" i="4" s="1"/>
  <c r="O324" i="4"/>
  <c r="T324" i="4" s="1"/>
  <c r="O308" i="4"/>
  <c r="T308" i="4" s="1"/>
  <c r="O272" i="4"/>
  <c r="O339" i="4"/>
  <c r="T339" i="4" s="1"/>
  <c r="O197" i="4"/>
  <c r="T197" i="4" s="1"/>
  <c r="O214" i="4"/>
  <c r="T214" i="4" s="1"/>
  <c r="O326" i="4"/>
  <c r="T326" i="4" s="1"/>
  <c r="O333" i="4"/>
  <c r="T333" i="4" s="1"/>
  <c r="O336" i="4"/>
  <c r="T336" i="4" s="1"/>
  <c r="O327" i="4"/>
  <c r="T327" i="4" s="1"/>
  <c r="O181" i="4"/>
  <c r="T181" i="4" s="1"/>
  <c r="O380" i="4"/>
  <c r="T380" i="4" s="1"/>
  <c r="O245" i="4"/>
  <c r="T245" i="4" s="1"/>
  <c r="O296" i="4"/>
  <c r="O281" i="4"/>
  <c r="T281" i="4" s="1"/>
  <c r="O201" i="4"/>
  <c r="T201" i="4" s="1"/>
  <c r="O329" i="4"/>
  <c r="T329" i="4" s="1"/>
  <c r="O276" i="4"/>
  <c r="T276" i="4" s="1"/>
  <c r="O370" i="4"/>
  <c r="T370" i="4" s="1"/>
  <c r="O347" i="4"/>
  <c r="T347" i="4" s="1"/>
  <c r="O178" i="4"/>
  <c r="T178" i="4" s="1"/>
  <c r="O237" i="4"/>
  <c r="T237" i="4" s="1"/>
  <c r="O187" i="4"/>
  <c r="T187" i="4" s="1"/>
  <c r="O232" i="4"/>
  <c r="T232" i="4" s="1"/>
  <c r="O335" i="4"/>
  <c r="T335" i="4" s="1"/>
  <c r="O216" i="4"/>
  <c r="T216" i="4" s="1"/>
  <c r="O376" i="4"/>
  <c r="T376" i="4" s="1"/>
  <c r="O294" i="4"/>
  <c r="O273" i="4"/>
  <c r="T273" i="4" s="1"/>
  <c r="O184" i="4"/>
  <c r="T184" i="4" s="1"/>
  <c r="O198" i="4"/>
  <c r="O350" i="4"/>
  <c r="T350" i="4" s="1"/>
  <c r="O343" i="4"/>
  <c r="T343" i="4" s="1"/>
  <c r="O241" i="4"/>
  <c r="T241" i="4" s="1"/>
  <c r="O268" i="4"/>
  <c r="T268" i="4" s="1"/>
  <c r="O387" i="4"/>
  <c r="T387" i="4" s="1"/>
  <c r="O359" i="4"/>
  <c r="T359" i="4" s="1"/>
  <c r="O221" i="4"/>
  <c r="T221" i="4" s="1"/>
  <c r="O196" i="4"/>
  <c r="O283" i="4"/>
  <c r="T283" i="4" s="1"/>
  <c r="O282" i="4"/>
  <c r="T282" i="4" s="1"/>
  <c r="O372" i="4"/>
  <c r="T372" i="4" s="1"/>
  <c r="O340" i="4"/>
  <c r="T340" i="4" s="1"/>
  <c r="O363" i="4"/>
  <c r="T363" i="4" s="1"/>
  <c r="O366" i="4"/>
  <c r="T366" i="4" s="1"/>
  <c r="O258" i="4"/>
  <c r="T258" i="4" s="1"/>
  <c r="O256" i="4"/>
  <c r="T256" i="4" s="1"/>
  <c r="O280" i="4"/>
  <c r="O189" i="4"/>
  <c r="O277" i="4"/>
  <c r="T277" i="4" s="1"/>
  <c r="O389" i="4"/>
  <c r="T389" i="4" s="1"/>
  <c r="O287" i="4"/>
  <c r="O194" i="4"/>
  <c r="T194" i="4" s="1"/>
  <c r="O190" i="4"/>
  <c r="O263" i="4"/>
  <c r="O330" i="4"/>
  <c r="T330" i="4" s="1"/>
  <c r="O240" i="4"/>
  <c r="T240" i="4" s="1"/>
  <c r="O316" i="4"/>
  <c r="T316" i="4" s="1"/>
  <c r="O227" i="4"/>
  <c r="O361" i="4"/>
  <c r="T361" i="4" s="1"/>
  <c r="O213" i="4"/>
  <c r="O217" i="4"/>
  <c r="T217" i="4" s="1"/>
  <c r="O319" i="4"/>
  <c r="T319" i="4" s="1"/>
  <c r="O249" i="4"/>
  <c r="T249" i="4" s="1"/>
  <c r="O309" i="4"/>
  <c r="T309" i="4" s="1"/>
  <c r="O378" i="4"/>
  <c r="T378" i="4" s="1"/>
  <c r="O360" i="4"/>
  <c r="T360" i="4" s="1"/>
  <c r="O202" i="4"/>
  <c r="T202" i="4" s="1"/>
  <c r="O302" i="4"/>
  <c r="T302" i="4" s="1"/>
  <c r="O215" i="4"/>
  <c r="O208" i="4"/>
  <c r="O295" i="4"/>
  <c r="T295" i="4" s="1"/>
  <c r="O269" i="4"/>
  <c r="O291" i="4"/>
  <c r="O365" i="4"/>
  <c r="T365" i="4" s="1"/>
  <c r="O261" i="4"/>
  <c r="T261" i="4" s="1"/>
  <c r="C16" i="4"/>
  <c r="D18" i="4" s="1"/>
  <c r="BA4" i="4"/>
  <c r="AZ4" i="4" s="1"/>
  <c r="AX4" i="4" s="1"/>
  <c r="BB4" i="4"/>
  <c r="BB89" i="4"/>
  <c r="BA89" i="4"/>
  <c r="BB97" i="4"/>
  <c r="BA97" i="4"/>
  <c r="BB27" i="4"/>
  <c r="BA27" i="4"/>
  <c r="BB14" i="4"/>
  <c r="BA14" i="4"/>
  <c r="BB32" i="4"/>
  <c r="BA32" i="4"/>
  <c r="BA37" i="4"/>
  <c r="AZ37" i="4" s="1"/>
  <c r="AX37" i="4" s="1"/>
  <c r="BB37" i="4"/>
  <c r="BB38" i="4"/>
  <c r="BA38" i="4"/>
  <c r="BA12" i="4"/>
  <c r="AZ12" i="4" s="1"/>
  <c r="AX12" i="4" s="1"/>
  <c r="BB12" i="4"/>
  <c r="BA66" i="4"/>
  <c r="AZ66" i="4" s="1"/>
  <c r="AX66" i="4" s="1"/>
  <c r="BB66" i="4"/>
  <c r="BB31" i="4"/>
  <c r="BA31" i="4"/>
  <c r="AI202" i="4"/>
  <c r="AK202" i="4"/>
  <c r="AJ202" i="4"/>
  <c r="BB19" i="4"/>
  <c r="BA19" i="4"/>
  <c r="AZ19" i="4" s="1"/>
  <c r="AX19" i="4" s="1"/>
  <c r="BB98" i="4"/>
  <c r="BA98" i="4"/>
  <c r="AZ98" i="4" s="1"/>
  <c r="AX98" i="4" s="1"/>
  <c r="I333" i="4"/>
  <c r="AC333" i="4"/>
  <c r="AF333" i="4"/>
  <c r="AI336" i="4"/>
  <c r="AJ336" i="4"/>
  <c r="AK336" i="4"/>
  <c r="BA21" i="4"/>
  <c r="BB21" i="4"/>
  <c r="G208" i="4"/>
  <c r="Z208" i="4"/>
  <c r="AU208" i="4"/>
  <c r="AT208" i="4" s="1"/>
  <c r="AS208" i="4" s="1"/>
  <c r="AR208" i="4" s="1"/>
  <c r="AQ208" i="4" s="1"/>
  <c r="AP208" i="4" s="1"/>
  <c r="AO208" i="4" s="1"/>
  <c r="AN208" i="4" s="1"/>
  <c r="AM208" i="4" s="1"/>
  <c r="AL208" i="4" s="1"/>
  <c r="G263" i="4"/>
  <c r="Z263" i="4"/>
  <c r="AU263" i="4"/>
  <c r="AT263" i="4" s="1"/>
  <c r="AS263" i="4" s="1"/>
  <c r="AR263" i="4" s="1"/>
  <c r="AQ263" i="4" s="1"/>
  <c r="AP263" i="4" s="1"/>
  <c r="AO263" i="4" s="1"/>
  <c r="AN263" i="4" s="1"/>
  <c r="AM263" i="4" s="1"/>
  <c r="AL263" i="4" s="1"/>
  <c r="AK184" i="4"/>
  <c r="AJ184" i="4"/>
  <c r="AI184" i="4"/>
  <c r="BB30" i="4"/>
  <c r="BA30" i="4"/>
  <c r="AK121" i="4"/>
  <c r="AI121" i="4"/>
  <c r="AJ121" i="4"/>
  <c r="BA86" i="4"/>
  <c r="BB86" i="4"/>
  <c r="BB23" i="4"/>
  <c r="BA23" i="4"/>
  <c r="BB95" i="4"/>
  <c r="BA95" i="4"/>
  <c r="AZ95" i="4" s="1"/>
  <c r="AX95" i="4" s="1"/>
  <c r="AJ99" i="4"/>
  <c r="AK99" i="4"/>
  <c r="AI99" i="4"/>
  <c r="AJ135" i="4"/>
  <c r="AI135" i="4"/>
  <c r="AK135" i="4"/>
  <c r="BA3" i="4"/>
  <c r="BB3" i="4"/>
  <c r="BB35" i="4"/>
  <c r="BA35" i="4"/>
  <c r="AZ35" i="4" s="1"/>
  <c r="AX35" i="4" s="1"/>
  <c r="AB383" i="4"/>
  <c r="AA383" i="4"/>
  <c r="AD383" i="4" s="1"/>
  <c r="AK139" i="4"/>
  <c r="AJ139" i="4"/>
  <c r="AI139" i="4"/>
  <c r="AK64" i="4"/>
  <c r="AI64" i="4"/>
  <c r="AJ64" i="4"/>
  <c r="BB20" i="4"/>
  <c r="BA20" i="4"/>
  <c r="AZ20" i="4" s="1"/>
  <c r="AX20" i="4" s="1"/>
  <c r="AJ87" i="4"/>
  <c r="AK87" i="4"/>
  <c r="AI87" i="4"/>
  <c r="BB53" i="4"/>
  <c r="BA53" i="4"/>
  <c r="BB49" i="4"/>
  <c r="BA49" i="4"/>
  <c r="BB78" i="4"/>
  <c r="BA78" i="4"/>
  <c r="BB69" i="4"/>
  <c r="BA69" i="4"/>
  <c r="BA46" i="4"/>
  <c r="AZ46" i="4" s="1"/>
  <c r="AX46" i="4" s="1"/>
  <c r="BB46" i="4"/>
  <c r="BB54" i="4"/>
  <c r="BA54" i="4"/>
  <c r="BA91" i="4"/>
  <c r="AZ91" i="4" s="1"/>
  <c r="AX91" i="4" s="1"/>
  <c r="BB91" i="4"/>
  <c r="BB76" i="4"/>
  <c r="BA76" i="4"/>
  <c r="BB51" i="4"/>
  <c r="BA51" i="4"/>
  <c r="AJ281" i="4"/>
  <c r="AK281" i="4"/>
  <c r="AI281" i="4"/>
  <c r="AH281" i="4" s="1"/>
  <c r="AI347" i="4"/>
  <c r="AH347" i="4" s="1"/>
  <c r="AJ347" i="4"/>
  <c r="AK347" i="4"/>
  <c r="AJ361" i="4"/>
  <c r="AK361" i="4"/>
  <c r="AI361" i="4"/>
  <c r="AH361" i="4" s="1"/>
  <c r="AB361" i="4" s="1"/>
  <c r="AJ240" i="4"/>
  <c r="AI240" i="4"/>
  <c r="AH240" i="4" s="1"/>
  <c r="AK240" i="4"/>
  <c r="BB94" i="4"/>
  <c r="BA94" i="4"/>
  <c r="BA41" i="4"/>
  <c r="AZ41" i="4" s="1"/>
  <c r="AX41" i="4" s="1"/>
  <c r="BB41" i="4"/>
  <c r="BA52" i="4"/>
  <c r="AZ52" i="4" s="1"/>
  <c r="AX52" i="4" s="1"/>
  <c r="BB52" i="4"/>
  <c r="H202" i="4"/>
  <c r="AC202" i="4"/>
  <c r="AF202" i="4"/>
  <c r="G181" i="4"/>
  <c r="Z181" i="4"/>
  <c r="AU181" i="4"/>
  <c r="G262" i="4"/>
  <c r="Z262" i="4"/>
  <c r="AU262" i="4"/>
  <c r="AK251" i="4"/>
  <c r="AI251" i="4"/>
  <c r="AH251" i="4" s="1"/>
  <c r="AJ251" i="4"/>
  <c r="BB85" i="4"/>
  <c r="BA85" i="4"/>
  <c r="BA82" i="4"/>
  <c r="AZ82" i="4" s="1"/>
  <c r="AX82" i="4" s="1"/>
  <c r="BB82" i="4"/>
  <c r="BB61" i="4"/>
  <c r="BA61" i="4"/>
  <c r="AJ26" i="4"/>
  <c r="AI26" i="4"/>
  <c r="AK26" i="4"/>
  <c r="BA7" i="4"/>
  <c r="BB7" i="4"/>
  <c r="AK36" i="4"/>
  <c r="AI36" i="4"/>
  <c r="AH36" i="4" s="1"/>
  <c r="AJ36" i="4"/>
  <c r="AJ370" i="4"/>
  <c r="AI370" i="4"/>
  <c r="AK370" i="4"/>
  <c r="AJ321" i="4"/>
  <c r="AK321" i="4"/>
  <c r="AK346" i="4"/>
  <c r="AI346" i="4"/>
  <c r="AH346" i="4" s="1"/>
  <c r="AJ346" i="4"/>
  <c r="BA34" i="4"/>
  <c r="AZ34" i="4" s="1"/>
  <c r="AX34" i="4" s="1"/>
  <c r="BB34" i="4"/>
  <c r="BB80" i="4"/>
  <c r="BA80" i="4"/>
  <c r="BB70" i="4"/>
  <c r="BA70" i="4"/>
  <c r="BA84" i="4"/>
  <c r="AZ84" i="4" s="1"/>
  <c r="AX84" i="4" s="1"/>
  <c r="BB84" i="4"/>
  <c r="AI253" i="4"/>
  <c r="AK253" i="4"/>
  <c r="AJ253" i="4"/>
  <c r="BA10" i="4"/>
  <c r="BB10" i="4"/>
  <c r="AI169" i="4"/>
  <c r="AJ169" i="4"/>
  <c r="AK169" i="4"/>
  <c r="BA8" i="4"/>
  <c r="AZ8" i="4" s="1"/>
  <c r="AX8" i="4" s="1"/>
  <c r="BB8" i="4"/>
  <c r="AI321" i="4"/>
  <c r="AH321" i="4" s="1"/>
  <c r="AA321" i="4" s="1"/>
  <c r="AJ27" i="4"/>
  <c r="AK27" i="4"/>
  <c r="AI27" i="4"/>
  <c r="AT318" i="4"/>
  <c r="AS318" i="4" s="1"/>
  <c r="AR318" i="4" s="1"/>
  <c r="AQ318" i="4" s="1"/>
  <c r="AP318" i="4" s="1"/>
  <c r="AO318" i="4" s="1"/>
  <c r="AN318" i="4" s="1"/>
  <c r="AM318" i="4" s="1"/>
  <c r="AL318" i="4" s="1"/>
  <c r="AJ304" i="4"/>
  <c r="AI304" i="4"/>
  <c r="AK304" i="4"/>
  <c r="BB26" i="4"/>
  <c r="BA26" i="4"/>
  <c r="AZ26" i="4" s="1"/>
  <c r="AX26" i="4" s="1"/>
  <c r="BB45" i="4"/>
  <c r="BA45" i="4"/>
  <c r="AZ45" i="4" s="1"/>
  <c r="AX45" i="4" s="1"/>
  <c r="BB42" i="4"/>
  <c r="BA42" i="4"/>
  <c r="BB22" i="4"/>
  <c r="BA22" i="4"/>
  <c r="AZ22" i="4" s="1"/>
  <c r="AX22" i="4" s="1"/>
  <c r="BB96" i="4"/>
  <c r="BA96" i="4"/>
  <c r="AZ96" i="4" s="1"/>
  <c r="AX96" i="4" s="1"/>
  <c r="BB88" i="4"/>
  <c r="BA88" i="4"/>
  <c r="AZ88" i="4" s="1"/>
  <c r="AX88" i="4" s="1"/>
  <c r="BB5" i="4"/>
  <c r="BA5" i="4"/>
  <c r="BA18" i="4"/>
  <c r="BB18" i="4"/>
  <c r="BB90" i="4"/>
  <c r="BA90" i="4"/>
  <c r="AZ90" i="4" s="1"/>
  <c r="AX90" i="4" s="1"/>
  <c r="AJ376" i="4"/>
  <c r="AI376" i="4"/>
  <c r="AH376" i="4" s="1"/>
  <c r="AK376" i="4"/>
  <c r="BA25" i="4"/>
  <c r="AZ25" i="4" s="1"/>
  <c r="AX25" i="4" s="1"/>
  <c r="BB25" i="4"/>
  <c r="BA65" i="4"/>
  <c r="AZ65" i="4" s="1"/>
  <c r="AX65" i="4" s="1"/>
  <c r="BB65" i="4"/>
  <c r="BA68" i="4"/>
  <c r="AZ68" i="4" s="1"/>
  <c r="AX68" i="4" s="1"/>
  <c r="BB68" i="4"/>
  <c r="BB62" i="4"/>
  <c r="BA62" i="4"/>
  <c r="AK374" i="4"/>
  <c r="AJ374" i="4"/>
  <c r="AI374" i="4"/>
  <c r="AH374" i="4" s="1"/>
  <c r="AA374" i="4" s="1"/>
  <c r="BB100" i="4"/>
  <c r="BA100" i="4"/>
  <c r="AZ100" i="4" s="1"/>
  <c r="AX100" i="4" s="1"/>
  <c r="BA24" i="4"/>
  <c r="BB24" i="4"/>
  <c r="BA99" i="4"/>
  <c r="AZ99" i="4" s="1"/>
  <c r="AX99" i="4" s="1"/>
  <c r="BB99" i="4"/>
  <c r="AI218" i="4"/>
  <c r="AK218" i="4"/>
  <c r="AJ218" i="4"/>
  <c r="AK88" i="4"/>
  <c r="AJ88" i="4"/>
  <c r="AI88" i="4"/>
  <c r="AH88" i="4" s="1"/>
  <c r="BA16" i="4"/>
  <c r="AZ16" i="4" s="1"/>
  <c r="AX16" i="4" s="1"/>
  <c r="BB16" i="4"/>
  <c r="BB29" i="4"/>
  <c r="BA29" i="4"/>
  <c r="AZ29" i="4" s="1"/>
  <c r="AX29" i="4" s="1"/>
  <c r="G213" i="4"/>
  <c r="Z213" i="4"/>
  <c r="AU213" i="4"/>
  <c r="BB92" i="4"/>
  <c r="BA92" i="4"/>
  <c r="BB101" i="4"/>
  <c r="BA101" i="4"/>
  <c r="BB6" i="4"/>
  <c r="BA6" i="4"/>
  <c r="AK178" i="4"/>
  <c r="AJ178" i="4"/>
  <c r="AI178" i="4"/>
  <c r="AH178" i="4" s="1"/>
  <c r="BB33" i="4"/>
  <c r="BA33" i="4"/>
  <c r="BA36" i="4"/>
  <c r="BB36" i="4"/>
  <c r="AB110" i="4"/>
  <c r="AA110" i="4"/>
  <c r="AK90" i="4"/>
  <c r="AI90" i="4"/>
  <c r="AH90" i="4" s="1"/>
  <c r="AB90" i="4" s="1"/>
  <c r="AJ90" i="4"/>
  <c r="BB93" i="4"/>
  <c r="BA93" i="4"/>
  <c r="BA73" i="4"/>
  <c r="AZ73" i="4" s="1"/>
  <c r="AX73" i="4" s="1"/>
  <c r="BB73" i="4"/>
  <c r="BA57" i="4"/>
  <c r="AZ57" i="4" s="1"/>
  <c r="AX57" i="4" s="1"/>
  <c r="BB57" i="4"/>
  <c r="BA56" i="4"/>
  <c r="AZ56" i="4" s="1"/>
  <c r="AX56" i="4" s="1"/>
  <c r="BB56" i="4"/>
  <c r="AI273" i="4"/>
  <c r="AJ273" i="4"/>
  <c r="AK273" i="4"/>
  <c r="AI120" i="4"/>
  <c r="AJ120" i="4"/>
  <c r="AK120" i="4"/>
  <c r="BA102" i="4"/>
  <c r="AZ102" i="4" s="1"/>
  <c r="AX102" i="4" s="1"/>
  <c r="BB102" i="4"/>
  <c r="AH32" i="4"/>
  <c r="AH384" i="4"/>
  <c r="AB384" i="4" s="1"/>
  <c r="AH74" i="4"/>
  <c r="AB74" i="4" s="1"/>
  <c r="AH319" i="4"/>
  <c r="AH375" i="4"/>
  <c r="AA375" i="4" s="1"/>
  <c r="AH50" i="4"/>
  <c r="AB50" i="4" s="1"/>
  <c r="AH40" i="4"/>
  <c r="AA40" i="4" s="1"/>
  <c r="AH126" i="4"/>
  <c r="AB126" i="4" s="1"/>
  <c r="AH29" i="4"/>
  <c r="AH47" i="4"/>
  <c r="AH340" i="4"/>
  <c r="AK364" i="4"/>
  <c r="AI364" i="4"/>
  <c r="AJ364" i="4"/>
  <c r="AK172" i="4"/>
  <c r="AJ172" i="4"/>
  <c r="AI172" i="4"/>
  <c r="AJ174" i="4"/>
  <c r="AK174" i="4"/>
  <c r="AI174" i="4"/>
  <c r="AH174" i="4" s="1"/>
  <c r="AK142" i="4"/>
  <c r="AJ142" i="4"/>
  <c r="AI142" i="4"/>
  <c r="AJ98" i="4"/>
  <c r="AI98" i="4"/>
  <c r="AK98" i="4"/>
  <c r="BA2" i="4"/>
  <c r="BB2" i="4"/>
  <c r="AJ249" i="4"/>
  <c r="AI249" i="4"/>
  <c r="AH249" i="4" s="1"/>
  <c r="AK249" i="4"/>
  <c r="BB75" i="4"/>
  <c r="BA75" i="4"/>
  <c r="AK118" i="4"/>
  <c r="AJ118" i="4"/>
  <c r="AI118" i="4"/>
  <c r="AH118" i="4" s="1"/>
  <c r="AI60" i="4"/>
  <c r="AK60" i="4"/>
  <c r="AJ60" i="4"/>
  <c r="BB39" i="4"/>
  <c r="BA39" i="4"/>
  <c r="AJ78" i="4"/>
  <c r="AK78" i="4"/>
  <c r="AI78" i="4"/>
  <c r="AH78" i="4" s="1"/>
  <c r="AI187" i="4"/>
  <c r="AK187" i="4"/>
  <c r="AJ187" i="4"/>
  <c r="BA58" i="4"/>
  <c r="AZ58" i="4" s="1"/>
  <c r="AX58" i="4" s="1"/>
  <c r="BB58" i="4"/>
  <c r="BA64" i="4"/>
  <c r="AZ64" i="4" s="1"/>
  <c r="AX64" i="4" s="1"/>
  <c r="BB64" i="4"/>
  <c r="AI199" i="4"/>
  <c r="AH199" i="4" s="1"/>
  <c r="AB199" i="4" s="1"/>
  <c r="AJ199" i="4"/>
  <c r="AK199" i="4"/>
  <c r="AH380" i="4"/>
  <c r="AH155" i="4"/>
  <c r="AI39" i="4"/>
  <c r="AK39" i="4"/>
  <c r="AJ39" i="4"/>
  <c r="AK150" i="4"/>
  <c r="AI150" i="4"/>
  <c r="AJ150" i="4"/>
  <c r="AJ106" i="4"/>
  <c r="AK106" i="4"/>
  <c r="AI106" i="4"/>
  <c r="AI116" i="4"/>
  <c r="AH116" i="4" s="1"/>
  <c r="AJ116" i="4"/>
  <c r="AK116" i="4"/>
  <c r="AJ245" i="4"/>
  <c r="AI245" i="4"/>
  <c r="AH245" i="4" s="1"/>
  <c r="AK245" i="4"/>
  <c r="AI97" i="4"/>
  <c r="AK97" i="4"/>
  <c r="AJ97" i="4"/>
  <c r="BB9" i="4"/>
  <c r="BA9" i="4"/>
  <c r="AZ9" i="4" s="1"/>
  <c r="AX9" i="4" s="1"/>
  <c r="AA154" i="4"/>
  <c r="AB154" i="4"/>
  <c r="BB74" i="4"/>
  <c r="BA74" i="4"/>
  <c r="AK21" i="4"/>
  <c r="AI21" i="4"/>
  <c r="AH21" i="4" s="1"/>
  <c r="AJ21" i="4"/>
  <c r="AI82" i="4"/>
  <c r="AH82" i="4" s="1"/>
  <c r="AB82" i="4" s="1"/>
  <c r="AJ82" i="4"/>
  <c r="AK82" i="4"/>
  <c r="BA55" i="4"/>
  <c r="AZ55" i="4" s="1"/>
  <c r="AX55" i="4" s="1"/>
  <c r="BB55" i="4"/>
  <c r="AJ338" i="4"/>
  <c r="AK338" i="4"/>
  <c r="AI338" i="4"/>
  <c r="AH338" i="4" s="1"/>
  <c r="BB59" i="4"/>
  <c r="BA59" i="4"/>
  <c r="AJ42" i="4"/>
  <c r="AK42" i="4"/>
  <c r="AI42" i="4"/>
  <c r="AJ371" i="4"/>
  <c r="AI371" i="4"/>
  <c r="AH371" i="4" s="1"/>
  <c r="AK371" i="4"/>
  <c r="AJ147" i="4"/>
  <c r="AK147" i="4"/>
  <c r="AI147" i="4"/>
  <c r="AH147" i="4" s="1"/>
  <c r="G177" i="4"/>
  <c r="Z177" i="4"/>
  <c r="AU177" i="4"/>
  <c r="G212" i="4"/>
  <c r="Z212" i="4"/>
  <c r="AU212" i="4"/>
  <c r="AJ350" i="4"/>
  <c r="AK350" i="4"/>
  <c r="AI350" i="4"/>
  <c r="AH350" i="4" s="1"/>
  <c r="AI325" i="4"/>
  <c r="AH325" i="4" s="1"/>
  <c r="AA325" i="4" s="1"/>
  <c r="AK325" i="4"/>
  <c r="AJ325" i="4"/>
  <c r="G248" i="4"/>
  <c r="Z248" i="4"/>
  <c r="AU248" i="4"/>
  <c r="BB83" i="4"/>
  <c r="BA83" i="4"/>
  <c r="BA28" i="4"/>
  <c r="AZ28" i="4" s="1"/>
  <c r="AX28" i="4" s="1"/>
  <c r="BB28" i="4"/>
  <c r="AJ133" i="4"/>
  <c r="AK133" i="4"/>
  <c r="AI133" i="4"/>
  <c r="AH133" i="4" s="1"/>
  <c r="AA133" i="4" s="1"/>
  <c r="BA71" i="4"/>
  <c r="BB71" i="4"/>
  <c r="AJ107" i="4"/>
  <c r="AK107" i="4"/>
  <c r="AI107" i="4"/>
  <c r="BB77" i="4"/>
  <c r="BA77" i="4"/>
  <c r="BA47" i="4"/>
  <c r="AZ47" i="4" s="1"/>
  <c r="AX47" i="4" s="1"/>
  <c r="BB47" i="4"/>
  <c r="BB79" i="4"/>
  <c r="BA79" i="4"/>
  <c r="AJ59" i="4"/>
  <c r="AK59" i="4"/>
  <c r="AI59" i="4"/>
  <c r="AJ341" i="4"/>
  <c r="AI341" i="4"/>
  <c r="AH341" i="4" s="1"/>
  <c r="AA341" i="4" s="1"/>
  <c r="AK341" i="4"/>
  <c r="G291" i="4"/>
  <c r="Z291" i="4"/>
  <c r="AU291" i="4"/>
  <c r="AT291" i="4" s="1"/>
  <c r="AS291" i="4" s="1"/>
  <c r="AR291" i="4" s="1"/>
  <c r="AQ291" i="4" s="1"/>
  <c r="AP291" i="4" s="1"/>
  <c r="AO291" i="4" s="1"/>
  <c r="AN291" i="4" s="1"/>
  <c r="AM291" i="4" s="1"/>
  <c r="AL291" i="4" s="1"/>
  <c r="G283" i="4"/>
  <c r="Z283" i="4"/>
  <c r="AU283" i="4"/>
  <c r="AH314" i="4"/>
  <c r="AB314" i="4" s="1"/>
  <c r="AH298" i="4"/>
  <c r="AA298" i="4" s="1"/>
  <c r="AH24" i="4"/>
  <c r="AB24" i="4" s="1"/>
  <c r="AH131" i="4"/>
  <c r="AH326" i="4"/>
  <c r="AB326" i="4" s="1"/>
  <c r="AH333" i="4"/>
  <c r="AH377" i="4"/>
  <c r="AH365" i="4"/>
  <c r="AD43" i="4"/>
  <c r="AE43" i="4"/>
  <c r="AC318" i="4"/>
  <c r="I318" i="4"/>
  <c r="AF318" i="4"/>
  <c r="AJ197" i="4"/>
  <c r="AI197" i="4"/>
  <c r="AH197" i="4" s="1"/>
  <c r="AK197" i="4"/>
  <c r="AJ34" i="4"/>
  <c r="AI34" i="4"/>
  <c r="AK34" i="4"/>
  <c r="AA359" i="4"/>
  <c r="AB359" i="4"/>
  <c r="AI30" i="4"/>
  <c r="AH30" i="4" s="1"/>
  <c r="AK30" i="4"/>
  <c r="AJ30" i="4"/>
  <c r="AS282" i="4"/>
  <c r="AR282" i="4" s="1"/>
  <c r="AQ282" i="4" s="1"/>
  <c r="AP282" i="4" s="1"/>
  <c r="AO282" i="4" s="1"/>
  <c r="AN282" i="4" s="1"/>
  <c r="AM282" i="4" s="1"/>
  <c r="AL282" i="4" s="1"/>
  <c r="AT282" i="4"/>
  <c r="AK286" i="4"/>
  <c r="AI286" i="4"/>
  <c r="AJ286" i="4"/>
  <c r="AH295" i="4"/>
  <c r="AH381" i="4"/>
  <c r="AA381" i="4" s="1"/>
  <c r="AH161" i="4"/>
  <c r="AB161" i="4" s="1"/>
  <c r="AH242" i="4"/>
  <c r="AB242" i="4" s="1"/>
  <c r="AH306" i="4"/>
  <c r="AA306" i="4" s="1"/>
  <c r="AH128" i="4"/>
  <c r="AA128" i="4" s="1"/>
  <c r="AH335" i="4"/>
  <c r="AA335" i="4" s="1"/>
  <c r="AE335" i="4" s="1"/>
  <c r="AH348" i="4"/>
  <c r="AB348" i="4" s="1"/>
  <c r="AT76" i="4"/>
  <c r="AO76" i="4"/>
  <c r="AN76" i="4" s="1"/>
  <c r="AM76" i="4" s="1"/>
  <c r="AL76" i="4" s="1"/>
  <c r="AS76" i="4"/>
  <c r="AR76" i="4" s="1"/>
  <c r="AQ76" i="4" s="1"/>
  <c r="AP76" i="4" s="1"/>
  <c r="G285" i="4"/>
  <c r="Z285" i="4"/>
  <c r="AU285" i="4"/>
  <c r="G269" i="4"/>
  <c r="Z269" i="4"/>
  <c r="AU269" i="4"/>
  <c r="AH49" i="4"/>
  <c r="AK323" i="4"/>
  <c r="AI323" i="4"/>
  <c r="AJ323" i="4"/>
  <c r="AJ216" i="4"/>
  <c r="AK216" i="4"/>
  <c r="AI216" i="4"/>
  <c r="AH216" i="4" s="1"/>
  <c r="AK77" i="4"/>
  <c r="AJ77" i="4"/>
  <c r="AI77" i="4"/>
  <c r="AK203" i="4"/>
  <c r="AJ203" i="4"/>
  <c r="AI203" i="4"/>
  <c r="AH203" i="4" s="1"/>
  <c r="BA48" i="4"/>
  <c r="BB48" i="4"/>
  <c r="AI83" i="4"/>
  <c r="AJ83" i="4"/>
  <c r="AK83" i="4"/>
  <c r="AJ160" i="4"/>
  <c r="AI160" i="4"/>
  <c r="AK160" i="4"/>
  <c r="AJ48" i="4"/>
  <c r="AK48" i="4"/>
  <c r="AI48" i="4"/>
  <c r="AJ349" i="4"/>
  <c r="AK349" i="4"/>
  <c r="AI349" i="4"/>
  <c r="BB40" i="4"/>
  <c r="BA40" i="4"/>
  <c r="AZ40" i="4" s="1"/>
  <c r="AX40" i="4" s="1"/>
  <c r="BA43" i="4"/>
  <c r="BB43" i="4"/>
  <c r="BA67" i="4"/>
  <c r="BB67" i="4"/>
  <c r="BA50" i="4"/>
  <c r="AZ50" i="4" s="1"/>
  <c r="AX50" i="4" s="1"/>
  <c r="BB50" i="4"/>
  <c r="AI38" i="4"/>
  <c r="AK38" i="4"/>
  <c r="AJ38" i="4"/>
  <c r="AK229" i="4"/>
  <c r="AJ229" i="4"/>
  <c r="AI229" i="4"/>
  <c r="AH229" i="4" s="1"/>
  <c r="AA229" i="4" s="1"/>
  <c r="AJ357" i="4"/>
  <c r="AK357" i="4"/>
  <c r="AI357" i="4"/>
  <c r="AI244" i="4"/>
  <c r="AJ244" i="4"/>
  <c r="AK244" i="4"/>
  <c r="AK45" i="4"/>
  <c r="AI45" i="4"/>
  <c r="AH45" i="4" s="1"/>
  <c r="AJ45" i="4"/>
  <c r="G260" i="4"/>
  <c r="Z260" i="4"/>
  <c r="AU260" i="4"/>
  <c r="G254" i="4"/>
  <c r="Z254" i="4"/>
  <c r="AU254" i="4"/>
  <c r="AC242" i="4"/>
  <c r="J242" i="4"/>
  <c r="AF242" i="4"/>
  <c r="H217" i="4"/>
  <c r="AF217" i="4"/>
  <c r="AC217" i="4"/>
  <c r="AJ134" i="4"/>
  <c r="AI134" i="4"/>
  <c r="AK134" i="4"/>
  <c r="AK66" i="4"/>
  <c r="AI66" i="4"/>
  <c r="AH66" i="4" s="1"/>
  <c r="AJ66" i="4"/>
  <c r="AK115" i="4"/>
  <c r="AI115" i="4"/>
  <c r="AJ115" i="4"/>
  <c r="AH115" i="4" s="1"/>
  <c r="BA87" i="4"/>
  <c r="AZ87" i="4" s="1"/>
  <c r="AX87" i="4" s="1"/>
  <c r="BB87" i="4"/>
  <c r="AJ343" i="4"/>
  <c r="AI343" i="4"/>
  <c r="AH343" i="4" s="1"/>
  <c r="AK343" i="4"/>
  <c r="AI153" i="4"/>
  <c r="AH153" i="4" s="1"/>
  <c r="AJ153" i="4"/>
  <c r="AK153" i="4"/>
  <c r="AJ179" i="4"/>
  <c r="AK179" i="4"/>
  <c r="AI179" i="4"/>
  <c r="AI112" i="4"/>
  <c r="AH112" i="4" s="1"/>
  <c r="AJ112" i="4"/>
  <c r="AK112" i="4"/>
  <c r="BA72" i="4"/>
  <c r="BB72" i="4"/>
  <c r="BB17" i="4"/>
  <c r="BA17" i="4"/>
  <c r="T99" i="4"/>
  <c r="I99" i="4"/>
  <c r="AC99" i="4"/>
  <c r="AF99" i="4"/>
  <c r="G235" i="4"/>
  <c r="Z235" i="4"/>
  <c r="AU235" i="4"/>
  <c r="AI96" i="4"/>
  <c r="AH96" i="4" s="1"/>
  <c r="AJ96" i="4"/>
  <c r="AK96" i="4"/>
  <c r="AJ81" i="4"/>
  <c r="AI81" i="4"/>
  <c r="AH81" i="4" s="1"/>
  <c r="AK81" i="4"/>
  <c r="BA60" i="4"/>
  <c r="AZ60" i="4" s="1"/>
  <c r="AX60" i="4" s="1"/>
  <c r="BB60" i="4"/>
  <c r="BB44" i="4"/>
  <c r="BA44" i="4"/>
  <c r="BA13" i="4"/>
  <c r="AZ13" i="4" s="1"/>
  <c r="AX13" i="4" s="1"/>
  <c r="BB13" i="4"/>
  <c r="AH237" i="4"/>
  <c r="AA237" i="4" s="1"/>
  <c r="AH89" i="4"/>
  <c r="AT241" i="4"/>
  <c r="AS241" i="4" s="1"/>
  <c r="AR241" i="4" s="1"/>
  <c r="AQ241" i="4" s="1"/>
  <c r="AP241" i="4" s="1"/>
  <c r="AO241" i="4" s="1"/>
  <c r="AN241" i="4" s="1"/>
  <c r="AM241" i="4" s="1"/>
  <c r="AL241" i="4" s="1"/>
  <c r="AF76" i="4"/>
  <c r="AC76" i="4"/>
  <c r="T76" i="4"/>
  <c r="H76" i="4"/>
  <c r="G222" i="4"/>
  <c r="Z222" i="4"/>
  <c r="AU222" i="4"/>
  <c r="G176" i="4"/>
  <c r="Z176" i="4"/>
  <c r="AU176" i="4"/>
  <c r="AT176" i="4" s="1"/>
  <c r="AS176" i="4" s="1"/>
  <c r="AR176" i="4" s="1"/>
  <c r="AQ176" i="4" s="1"/>
  <c r="AP176" i="4" s="1"/>
  <c r="AO176" i="4" s="1"/>
  <c r="AN176" i="4" s="1"/>
  <c r="AM176" i="4" s="1"/>
  <c r="AL176" i="4" s="1"/>
  <c r="G193" i="4"/>
  <c r="Z193" i="4"/>
  <c r="AU193" i="4"/>
  <c r="AA234" i="4"/>
  <c r="AB234" i="4"/>
  <c r="BB81" i="4"/>
  <c r="BA81" i="4"/>
  <c r="AJ191" i="4"/>
  <c r="AK191" i="4"/>
  <c r="AI191" i="4"/>
  <c r="AH191" i="4" s="1"/>
  <c r="G175" i="4"/>
  <c r="Z175" i="4"/>
  <c r="AU175" i="4"/>
  <c r="AJ330" i="4"/>
  <c r="AI330" i="4"/>
  <c r="AK330" i="4"/>
  <c r="AJ122" i="4"/>
  <c r="AK122" i="4"/>
  <c r="AI122" i="4"/>
  <c r="BB11" i="4"/>
  <c r="BA11" i="4"/>
  <c r="AJ69" i="4"/>
  <c r="AK69" i="4"/>
  <c r="AI69" i="4"/>
  <c r="AH69" i="4" s="1"/>
  <c r="BA15" i="4"/>
  <c r="BB15" i="4"/>
  <c r="BB63" i="4"/>
  <c r="BA63" i="4"/>
  <c r="AZ63" i="4" s="1"/>
  <c r="AX63" i="4" s="1"/>
  <c r="AK31" i="4"/>
  <c r="AI31" i="4"/>
  <c r="AH31" i="4" s="1"/>
  <c r="AJ31" i="4"/>
  <c r="I157" i="4"/>
  <c r="T157" i="4"/>
  <c r="AC157" i="4"/>
  <c r="AF157" i="4"/>
  <c r="G225" i="4"/>
  <c r="Z225" i="4"/>
  <c r="AU225" i="4"/>
  <c r="G168" i="4"/>
  <c r="Z168" i="4"/>
  <c r="AU168" i="4"/>
  <c r="AT356" i="4"/>
  <c r="AS356" i="4" s="1"/>
  <c r="AR356" i="4" s="1"/>
  <c r="AQ356" i="4" s="1"/>
  <c r="AP356" i="4" s="1"/>
  <c r="AO356" i="4" s="1"/>
  <c r="AN356" i="4" s="1"/>
  <c r="AM356" i="4" s="1"/>
  <c r="AL356" i="4" s="1"/>
  <c r="AJ354" i="4"/>
  <c r="AI354" i="4"/>
  <c r="AK354" i="4"/>
  <c r="AJ94" i="4"/>
  <c r="AK94" i="4"/>
  <c r="AI94" i="4"/>
  <c r="AH94" i="4" s="1"/>
  <c r="AJ204" i="4"/>
  <c r="AI204" i="4"/>
  <c r="AK204" i="4"/>
  <c r="AJ217" i="4"/>
  <c r="AK217" i="4"/>
  <c r="AI217" i="4"/>
  <c r="AH84" i="4"/>
  <c r="G294" i="4"/>
  <c r="Z294" i="4"/>
  <c r="AU294" i="4"/>
  <c r="AC173" i="4"/>
  <c r="AF173" i="4"/>
  <c r="J173" i="4"/>
  <c r="T173" i="4"/>
  <c r="G196" i="4"/>
  <c r="Z196" i="4"/>
  <c r="AU196" i="4"/>
  <c r="G252" i="4"/>
  <c r="Z252" i="4"/>
  <c r="AU252" i="4"/>
  <c r="AT252" i="4" s="1"/>
  <c r="AS252" i="4" s="1"/>
  <c r="AR252" i="4" s="1"/>
  <c r="AQ252" i="4" s="1"/>
  <c r="AP252" i="4" s="1"/>
  <c r="AO252" i="4" s="1"/>
  <c r="AN252" i="4" s="1"/>
  <c r="AM252" i="4" s="1"/>
  <c r="AL252" i="4" s="1"/>
  <c r="AT86" i="4"/>
  <c r="AS86" i="4" s="1"/>
  <c r="AR86" i="4" s="1"/>
  <c r="AQ86" i="4" s="1"/>
  <c r="AP86" i="4" s="1"/>
  <c r="AO86" i="4" s="1"/>
  <c r="AN86" i="4" s="1"/>
  <c r="AM86" i="4" s="1"/>
  <c r="AL86" i="4" s="1"/>
  <c r="AF268" i="4"/>
  <c r="I268" i="4"/>
  <c r="AC268" i="4"/>
  <c r="AC232" i="4"/>
  <c r="AF232" i="4"/>
  <c r="J232" i="4"/>
  <c r="G316" i="4"/>
  <c r="Z316" i="4"/>
  <c r="AU316" i="4"/>
  <c r="G288" i="4"/>
  <c r="Z288" i="4"/>
  <c r="AU288" i="4"/>
  <c r="G230" i="4"/>
  <c r="Z230" i="4"/>
  <c r="AU230" i="4"/>
  <c r="T162" i="4"/>
  <c r="AF162" i="4"/>
  <c r="AC162" i="4"/>
  <c r="J162" i="4"/>
  <c r="G201" i="4"/>
  <c r="Z201" i="4"/>
  <c r="AU201" i="4"/>
  <c r="G296" i="4"/>
  <c r="AU296" i="4"/>
  <c r="Z296" i="4"/>
  <c r="AK141" i="4"/>
  <c r="AI141" i="4"/>
  <c r="AJ141" i="4"/>
  <c r="AH141" i="4" s="1"/>
  <c r="AJ73" i="4"/>
  <c r="AI73" i="4"/>
  <c r="AH73" i="4" s="1"/>
  <c r="AK73" i="4"/>
  <c r="AB368" i="4"/>
  <c r="AA368" i="4"/>
  <c r="AI46" i="4"/>
  <c r="AK46" i="4"/>
  <c r="AJ46" i="4"/>
  <c r="AH46" i="4" s="1"/>
  <c r="AK28" i="4"/>
  <c r="AJ28" i="4"/>
  <c r="AI28" i="4"/>
  <c r="G198" i="4"/>
  <c r="Z198" i="4"/>
  <c r="AU198" i="4"/>
  <c r="G265" i="4"/>
  <c r="Z265" i="4"/>
  <c r="AU265" i="4"/>
  <c r="AF239" i="4"/>
  <c r="AC239" i="4"/>
  <c r="J239" i="4"/>
  <c r="AB329" i="4"/>
  <c r="AA329" i="4"/>
  <c r="G182" i="4"/>
  <c r="Z182" i="4"/>
  <c r="AU182" i="4"/>
  <c r="AT182" i="4" s="1"/>
  <c r="AS182" i="4" s="1"/>
  <c r="AR182" i="4" s="1"/>
  <c r="AQ182" i="4" s="1"/>
  <c r="AP182" i="4" s="1"/>
  <c r="AO182" i="4" s="1"/>
  <c r="AN182" i="4" s="1"/>
  <c r="AM182" i="4" s="1"/>
  <c r="AL182" i="4" s="1"/>
  <c r="G171" i="4"/>
  <c r="Z171" i="4"/>
  <c r="AU171" i="4"/>
  <c r="H229" i="4"/>
  <c r="AC229" i="4"/>
  <c r="AF229" i="4"/>
  <c r="AB229" i="4"/>
  <c r="AP261" i="4"/>
  <c r="AO261" i="4" s="1"/>
  <c r="AN261" i="4" s="1"/>
  <c r="AM261" i="4" s="1"/>
  <c r="AL261" i="4" s="1"/>
  <c r="AT261" i="4"/>
  <c r="AS261" i="4" s="1"/>
  <c r="AR261" i="4" s="1"/>
  <c r="AQ261" i="4" s="1"/>
  <c r="AH145" i="4"/>
  <c r="T104" i="4"/>
  <c r="I104" i="4"/>
  <c r="AF104" i="4"/>
  <c r="AC104" i="4"/>
  <c r="K367" i="4"/>
  <c r="AC367" i="4"/>
  <c r="AF367" i="4"/>
  <c r="AD367" i="4"/>
  <c r="AB367" i="4"/>
  <c r="J140" i="4"/>
  <c r="AF140" i="4"/>
  <c r="T140" i="4"/>
  <c r="AC140" i="4"/>
  <c r="AC363" i="4"/>
  <c r="AF363" i="4"/>
  <c r="K363" i="4"/>
  <c r="AA79" i="4"/>
  <c r="AB79" i="4"/>
  <c r="I115" i="4"/>
  <c r="T115" i="4"/>
  <c r="AC115" i="4"/>
  <c r="AF115" i="4"/>
  <c r="G166" i="4"/>
  <c r="Z166" i="4"/>
  <c r="AU166" i="4"/>
  <c r="G275" i="4"/>
  <c r="Z275" i="4"/>
  <c r="AU275" i="4"/>
  <c r="AC199" i="4"/>
  <c r="AF199" i="4"/>
  <c r="H199" i="4"/>
  <c r="G287" i="4"/>
  <c r="Z287" i="4"/>
  <c r="AU287" i="4"/>
  <c r="J282" i="4"/>
  <c r="AC282" i="4"/>
  <c r="AF282" i="4"/>
  <c r="G277" i="4"/>
  <c r="Z277" i="4"/>
  <c r="AU277" i="4"/>
  <c r="G188" i="4"/>
  <c r="Z188" i="4"/>
  <c r="AU188" i="4"/>
  <c r="I210" i="4"/>
  <c r="AF210" i="4"/>
  <c r="AC210" i="4"/>
  <c r="G274" i="4"/>
  <c r="Z274" i="4"/>
  <c r="AU274" i="4"/>
  <c r="AC357" i="4"/>
  <c r="AF357" i="4"/>
  <c r="K357" i="4"/>
  <c r="G231" i="4"/>
  <c r="Z231" i="4"/>
  <c r="AU231" i="4"/>
  <c r="AT231" i="4" s="1"/>
  <c r="AS231" i="4" s="1"/>
  <c r="AR231" i="4" s="1"/>
  <c r="AQ231" i="4" s="1"/>
  <c r="AP231" i="4" s="1"/>
  <c r="AO231" i="4" s="1"/>
  <c r="AN231" i="4" s="1"/>
  <c r="AM231" i="4" s="1"/>
  <c r="AL231" i="4" s="1"/>
  <c r="AJ334" i="4"/>
  <c r="AI334" i="4"/>
  <c r="AH334" i="4" s="1"/>
  <c r="AK334" i="4"/>
  <c r="AJ58" i="4"/>
  <c r="AI58" i="4"/>
  <c r="AK58" i="4"/>
  <c r="AF371" i="4"/>
  <c r="AC371" i="4"/>
  <c r="I371" i="4"/>
  <c r="G195" i="4"/>
  <c r="Z195" i="4"/>
  <c r="AU195" i="4"/>
  <c r="AJ56" i="4"/>
  <c r="AK56" i="4"/>
  <c r="AI56" i="4"/>
  <c r="AH56" i="4" s="1"/>
  <c r="AA351" i="4"/>
  <c r="AB351" i="4"/>
  <c r="AT232" i="4"/>
  <c r="AS232" i="4" s="1"/>
  <c r="AR232" i="4" s="1"/>
  <c r="AQ232" i="4" s="1"/>
  <c r="AP232" i="4" s="1"/>
  <c r="AO232" i="4" s="1"/>
  <c r="AN232" i="4" s="1"/>
  <c r="AM232" i="4" s="1"/>
  <c r="AL232" i="4" s="1"/>
  <c r="AI363" i="4"/>
  <c r="AJ363" i="4"/>
  <c r="AK363" i="4"/>
  <c r="Z255" i="4"/>
  <c r="G255" i="4"/>
  <c r="AU255" i="4"/>
  <c r="AT255" i="4" s="1"/>
  <c r="AS255" i="4" s="1"/>
  <c r="AR255" i="4" s="1"/>
  <c r="AQ255" i="4" s="1"/>
  <c r="AP255" i="4" s="1"/>
  <c r="AO255" i="4" s="1"/>
  <c r="AN255" i="4" s="1"/>
  <c r="AM255" i="4" s="1"/>
  <c r="AL255" i="4" s="1"/>
  <c r="AK255" i="4" s="1"/>
  <c r="AI119" i="4"/>
  <c r="AK119" i="4"/>
  <c r="AJ119" i="4"/>
  <c r="G227" i="4"/>
  <c r="Z227" i="4"/>
  <c r="AU227" i="4"/>
  <c r="AI344" i="4"/>
  <c r="AH344" i="4" s="1"/>
  <c r="AB344" i="4" s="1"/>
  <c r="AJ344" i="4"/>
  <c r="AK344" i="4"/>
  <c r="AK167" i="4"/>
  <c r="AJ167" i="4"/>
  <c r="AI167" i="4"/>
  <c r="G267" i="4"/>
  <c r="Z267" i="4"/>
  <c r="AU267" i="4"/>
  <c r="G279" i="4"/>
  <c r="Z279" i="4"/>
  <c r="AU279" i="4"/>
  <c r="AT140" i="4"/>
  <c r="AS140" i="4" s="1"/>
  <c r="AR140" i="4" s="1"/>
  <c r="AQ140" i="4" s="1"/>
  <c r="AP140" i="4" s="1"/>
  <c r="AO140" i="4" s="1"/>
  <c r="AN140" i="4" s="1"/>
  <c r="AM140" i="4" s="1"/>
  <c r="AL140" i="4" s="1"/>
  <c r="AJ220" i="4"/>
  <c r="AK220" i="4"/>
  <c r="AI220" i="4"/>
  <c r="AH220" i="4" s="1"/>
  <c r="AA220" i="4" s="1"/>
  <c r="AH183" i="4"/>
  <c r="AT210" i="4"/>
  <c r="AS210" i="4" s="1"/>
  <c r="AR210" i="4" s="1"/>
  <c r="AQ210" i="4" s="1"/>
  <c r="AP210" i="4" s="1"/>
  <c r="AO210" i="4" s="1"/>
  <c r="AN210" i="4" s="1"/>
  <c r="AM210" i="4" s="1"/>
  <c r="AL210" i="4" s="1"/>
  <c r="G215" i="4"/>
  <c r="Z215" i="4"/>
  <c r="AU215" i="4"/>
  <c r="G272" i="4"/>
  <c r="AU272" i="4"/>
  <c r="AT272" i="4" s="1"/>
  <c r="AS272" i="4" s="1"/>
  <c r="AR272" i="4" s="1"/>
  <c r="AQ272" i="4" s="1"/>
  <c r="AP272" i="4" s="1"/>
  <c r="AO272" i="4" s="1"/>
  <c r="AN272" i="4" s="1"/>
  <c r="AM272" i="4" s="1"/>
  <c r="AL272" i="4" s="1"/>
  <c r="Z272" i="4"/>
  <c r="G270" i="4"/>
  <c r="Z270" i="4"/>
  <c r="AU270" i="4"/>
  <c r="AT173" i="4"/>
  <c r="AS173" i="4" s="1"/>
  <c r="AR173" i="4" s="1"/>
  <c r="AQ173" i="4" s="1"/>
  <c r="AP173" i="4" s="1"/>
  <c r="AO173" i="4" s="1"/>
  <c r="AN173" i="4" s="1"/>
  <c r="AM173" i="4" s="1"/>
  <c r="AL173" i="4" s="1"/>
  <c r="AH100" i="4"/>
  <c r="AC223" i="4"/>
  <c r="I223" i="4"/>
  <c r="AF223" i="4"/>
  <c r="AU170" i="4"/>
  <c r="G170" i="4"/>
  <c r="Z170" i="4"/>
  <c r="AF86" i="4"/>
  <c r="AC86" i="4"/>
  <c r="H86" i="4"/>
  <c r="T86" i="4"/>
  <c r="Z280" i="4"/>
  <c r="G280" i="4"/>
  <c r="AU280" i="4"/>
  <c r="I261" i="4"/>
  <c r="AC261" i="4"/>
  <c r="AF261" i="4"/>
  <c r="G219" i="4"/>
  <c r="Z219" i="4"/>
  <c r="AU219" i="4"/>
  <c r="AT219" i="4" s="1"/>
  <c r="AS219" i="4" s="1"/>
  <c r="AR219" i="4" s="1"/>
  <c r="AQ219" i="4" s="1"/>
  <c r="AP219" i="4" s="1"/>
  <c r="AO219" i="4" s="1"/>
  <c r="AN219" i="4" s="1"/>
  <c r="AM219" i="4" s="1"/>
  <c r="AL219" i="4" s="1"/>
  <c r="G205" i="4"/>
  <c r="Z205" i="4"/>
  <c r="AU205" i="4"/>
  <c r="AF167" i="4"/>
  <c r="AC167" i="4"/>
  <c r="T167" i="4"/>
  <c r="J167" i="4"/>
  <c r="H204" i="4"/>
  <c r="AF204" i="4"/>
  <c r="AC204" i="4"/>
  <c r="G246" i="4"/>
  <c r="Z246" i="4"/>
  <c r="AU246" i="4"/>
  <c r="AF344" i="4"/>
  <c r="AC344" i="4"/>
  <c r="I344" i="4"/>
  <c r="Z190" i="4"/>
  <c r="G190" i="4"/>
  <c r="AU190" i="4"/>
  <c r="AT190" i="4" s="1"/>
  <c r="AS190" i="4" s="1"/>
  <c r="AR190" i="4" s="1"/>
  <c r="AQ190" i="4" s="1"/>
  <c r="AP190" i="4" s="1"/>
  <c r="AO190" i="4" s="1"/>
  <c r="AN190" i="4" s="1"/>
  <c r="AM190" i="4" s="1"/>
  <c r="AL190" i="4" s="1"/>
  <c r="AC241" i="4"/>
  <c r="J241" i="4"/>
  <c r="AF241" i="4"/>
  <c r="G259" i="4"/>
  <c r="Z259" i="4"/>
  <c r="AU259" i="4"/>
  <c r="AI233" i="4"/>
  <c r="AH233" i="4" s="1"/>
  <c r="AJ233" i="4"/>
  <c r="AK233" i="4"/>
  <c r="AF220" i="4"/>
  <c r="AC220" i="4"/>
  <c r="H220" i="4"/>
  <c r="Z284" i="4"/>
  <c r="G284" i="4"/>
  <c r="AU284" i="4"/>
  <c r="AJ23" i="4"/>
  <c r="AK23" i="4"/>
  <c r="AI23" i="4"/>
  <c r="I356" i="4"/>
  <c r="AF356" i="4"/>
  <c r="AC356" i="4"/>
  <c r="G271" i="4"/>
  <c r="Z271" i="4"/>
  <c r="AU271" i="4"/>
  <c r="AT271" i="4" s="1"/>
  <c r="AS271" i="4" s="1"/>
  <c r="AR271" i="4" s="1"/>
  <c r="AQ271" i="4" s="1"/>
  <c r="AP271" i="4" s="1"/>
  <c r="AO271" i="4" s="1"/>
  <c r="AN271" i="4" s="1"/>
  <c r="AM271" i="4" s="1"/>
  <c r="AL271" i="4" s="1"/>
  <c r="AT157" i="4"/>
  <c r="AS157" i="4" s="1"/>
  <c r="AR157" i="4" s="1"/>
  <c r="AQ157" i="4" s="1"/>
  <c r="AP157" i="4" s="1"/>
  <c r="AO157" i="4" s="1"/>
  <c r="AN157" i="4" s="1"/>
  <c r="AM157" i="4" s="1"/>
  <c r="AL157" i="4" s="1"/>
  <c r="AK37" i="4"/>
  <c r="AJ37" i="4"/>
  <c r="AI37" i="4"/>
  <c r="Z257" i="4"/>
  <c r="G257" i="4"/>
  <c r="AU257" i="4"/>
  <c r="G207" i="4"/>
  <c r="Z207" i="4"/>
  <c r="AU207" i="4"/>
  <c r="Z305" i="4"/>
  <c r="G305" i="4"/>
  <c r="AU305" i="4"/>
  <c r="AT305" i="4" s="1"/>
  <c r="AS305" i="4" s="1"/>
  <c r="AR305" i="4" s="1"/>
  <c r="AQ305" i="4" s="1"/>
  <c r="AP305" i="4" s="1"/>
  <c r="AO305" i="4" s="1"/>
  <c r="AN305" i="4" s="1"/>
  <c r="AM305" i="4" s="1"/>
  <c r="AL305" i="4" s="1"/>
  <c r="AO313" i="4"/>
  <c r="AN313" i="4" s="1"/>
  <c r="AM313" i="4" s="1"/>
  <c r="AL313" i="4" s="1"/>
  <c r="AQ313" i="4"/>
  <c r="AP313" i="4" s="1"/>
  <c r="AT313" i="4"/>
  <c r="AS313" i="4" s="1"/>
  <c r="AR313" i="4" s="1"/>
  <c r="AT162" i="4"/>
  <c r="AS162" i="4" s="1"/>
  <c r="AR162" i="4" s="1"/>
  <c r="AQ162" i="4" s="1"/>
  <c r="AP162" i="4" s="1"/>
  <c r="AO162" i="4" s="1"/>
  <c r="AN162" i="4" s="1"/>
  <c r="AM162" i="4" s="1"/>
  <c r="AL162" i="4" s="1"/>
  <c r="G266" i="4"/>
  <c r="Z266" i="4"/>
  <c r="AU266" i="4"/>
  <c r="AT266" i="4" s="1"/>
  <c r="AS266" i="4" s="1"/>
  <c r="AR266" i="4" s="1"/>
  <c r="AQ266" i="4" s="1"/>
  <c r="AP266" i="4" s="1"/>
  <c r="AO266" i="4" s="1"/>
  <c r="AN266" i="4" s="1"/>
  <c r="AM266" i="4" s="1"/>
  <c r="AL266" i="4" s="1"/>
  <c r="G211" i="4"/>
  <c r="Z211" i="4"/>
  <c r="AU211" i="4"/>
  <c r="AK62" i="4"/>
  <c r="AI62" i="4"/>
  <c r="AJ62" i="4"/>
  <c r="AC313" i="4"/>
  <c r="J313" i="4"/>
  <c r="AF313" i="4"/>
  <c r="H233" i="4"/>
  <c r="AF233" i="4"/>
  <c r="AC233" i="4"/>
  <c r="Z189" i="4"/>
  <c r="G189" i="4"/>
  <c r="AU189" i="4"/>
  <c r="AT189" i="4" s="1"/>
  <c r="AS189" i="4" s="1"/>
  <c r="AR189" i="4" s="1"/>
  <c r="AQ189" i="4" s="1"/>
  <c r="AP189" i="4" s="1"/>
  <c r="AO189" i="4" s="1"/>
  <c r="AN189" i="4" s="1"/>
  <c r="AM189" i="4" s="1"/>
  <c r="AL189" i="4" s="1"/>
  <c r="G180" i="4"/>
  <c r="Z180" i="4"/>
  <c r="AU180" i="4"/>
  <c r="AK327" i="4"/>
  <c r="AI327" i="4"/>
  <c r="AH327" i="4" s="1"/>
  <c r="AJ327" i="4"/>
  <c r="AJ41" i="4"/>
  <c r="AI41" i="4"/>
  <c r="AK41" i="4"/>
  <c r="T37" i="4"/>
  <c r="H37" i="4"/>
  <c r="AC37" i="4"/>
  <c r="AF37" i="4"/>
  <c r="Z236" i="4"/>
  <c r="AU236" i="4"/>
  <c r="AT236" i="4" s="1"/>
  <c r="AS236" i="4" s="1"/>
  <c r="AR236" i="4" s="1"/>
  <c r="AQ236" i="4" s="1"/>
  <c r="AP236" i="4" s="1"/>
  <c r="AO236" i="4" s="1"/>
  <c r="AN236" i="4" s="1"/>
  <c r="AM236" i="4" s="1"/>
  <c r="AL236" i="4" s="1"/>
  <c r="G236" i="4"/>
  <c r="AI386" i="4"/>
  <c r="AJ386" i="4"/>
  <c r="AK386" i="4"/>
  <c r="AK44" i="4"/>
  <c r="AI44" i="4"/>
  <c r="AH44" i="4" s="1"/>
  <c r="AJ44" i="4"/>
  <c r="AK360" i="4"/>
  <c r="AI360" i="4"/>
  <c r="AJ360" i="4"/>
  <c r="AK103" i="4"/>
  <c r="AI103" i="4"/>
  <c r="AJ103" i="4"/>
  <c r="AJ256" i="4"/>
  <c r="AI256" i="4"/>
  <c r="AK256" i="4"/>
  <c r="AI63" i="4"/>
  <c r="AJ63" i="4"/>
  <c r="AK63" i="4"/>
  <c r="AJ324" i="4"/>
  <c r="AK324" i="4"/>
  <c r="AI324" i="4"/>
  <c r="AH324" i="4" s="1"/>
  <c r="AK247" i="4"/>
  <c r="AI247" i="4"/>
  <c r="AJ247" i="4"/>
  <c r="AI255" i="4"/>
  <c r="AK137" i="4"/>
  <c r="AI137" i="4"/>
  <c r="AH137" i="4" s="1"/>
  <c r="AJ137" i="4"/>
  <c r="AJ317" i="4"/>
  <c r="AI317" i="4"/>
  <c r="AK317" i="4"/>
  <c r="AI387" i="4"/>
  <c r="AH387" i="4" s="1"/>
  <c r="AK387" i="4"/>
  <c r="AJ387" i="4"/>
  <c r="AJ292" i="4"/>
  <c r="AK292" i="4"/>
  <c r="AI292" i="4"/>
  <c r="AI308" i="4"/>
  <c r="AJ308" i="4"/>
  <c r="AK308" i="4"/>
  <c r="AK243" i="4"/>
  <c r="AI243" i="4"/>
  <c r="AJ243" i="4"/>
  <c r="AI151" i="4"/>
  <c r="AK151" i="4"/>
  <c r="AJ151" i="4"/>
  <c r="AJ67" i="4"/>
  <c r="AK67" i="4"/>
  <c r="AI67" i="4"/>
  <c r="AH67" i="4" s="1"/>
  <c r="AI228" i="4"/>
  <c r="AK228" i="4"/>
  <c r="AJ228" i="4"/>
  <c r="AJ293" i="4"/>
  <c r="AK293" i="4"/>
  <c r="AI293" i="4"/>
  <c r="AJ379" i="4"/>
  <c r="AI379" i="4"/>
  <c r="AK379" i="4"/>
  <c r="AK189" i="4"/>
  <c r="AJ189" i="4"/>
  <c r="AI189" i="4"/>
  <c r="AK238" i="4"/>
  <c r="AJ238" i="4"/>
  <c r="AI238" i="4"/>
  <c r="AI372" i="4"/>
  <c r="AH372" i="4" s="1"/>
  <c r="AJ372" i="4"/>
  <c r="AK372" i="4"/>
  <c r="AI393" i="4"/>
  <c r="AK393" i="4"/>
  <c r="AJ393" i="4"/>
  <c r="AJ272" i="4"/>
  <c r="AK272" i="4"/>
  <c r="AI272" i="4"/>
  <c r="AH272" i="4" s="1"/>
  <c r="AK123" i="4"/>
  <c r="AI123" i="4"/>
  <c r="AH123" i="4" s="1"/>
  <c r="AJ123" i="4"/>
  <c r="AA68" i="4"/>
  <c r="AB68" i="4"/>
  <c r="AH385" i="4"/>
  <c r="AB125" i="4"/>
  <c r="AA125" i="4"/>
  <c r="AH192" i="4"/>
  <c r="AA310" i="4"/>
  <c r="AB310" i="4"/>
  <c r="AH61" i="4"/>
  <c r="AH311" i="4"/>
  <c r="AA347" i="4"/>
  <c r="AB347" i="4"/>
  <c r="AD345" i="4"/>
  <c r="AE345" i="4"/>
  <c r="AD320" i="4"/>
  <c r="AE320" i="4"/>
  <c r="AH165" i="4"/>
  <c r="AH290" i="4"/>
  <c r="AA101" i="4"/>
  <c r="AB101" i="4"/>
  <c r="AB129" i="4"/>
  <c r="AA129" i="4"/>
  <c r="AA51" i="4"/>
  <c r="AH130" i="4"/>
  <c r="AH85" i="4"/>
  <c r="AH149" i="4"/>
  <c r="AH25" i="4"/>
  <c r="AH35" i="4"/>
  <c r="AH156" i="4"/>
  <c r="AH264" i="4"/>
  <c r="AH105" i="4"/>
  <c r="AA315" i="4"/>
  <c r="AB315" i="4"/>
  <c r="AD111" i="4"/>
  <c r="AE111" i="4"/>
  <c r="AA92" i="4"/>
  <c r="AB92" i="4"/>
  <c r="AD22" i="4"/>
  <c r="AA301" i="4"/>
  <c r="AB301" i="4"/>
  <c r="AH328" i="4"/>
  <c r="AA355" i="4"/>
  <c r="AB355" i="4"/>
  <c r="AA358" i="4"/>
  <c r="AB358" i="4"/>
  <c r="AB338" i="4"/>
  <c r="AA338" i="4"/>
  <c r="AD390" i="4"/>
  <c r="AE390" i="4"/>
  <c r="AA50" i="4"/>
  <c r="AH221" i="4"/>
  <c r="AH300" i="4"/>
  <c r="AA380" i="4"/>
  <c r="AB380" i="4"/>
  <c r="AA361" i="4"/>
  <c r="AA159" i="4"/>
  <c r="AB159" i="4"/>
  <c r="AT138" i="4"/>
  <c r="AS138" i="4" s="1"/>
  <c r="AR138" i="4" s="1"/>
  <c r="AQ138" i="4" s="1"/>
  <c r="AP138" i="4" s="1"/>
  <c r="AO138" i="4" s="1"/>
  <c r="AN138" i="4" s="1"/>
  <c r="AM138" i="4" s="1"/>
  <c r="AL138" i="4" s="1"/>
  <c r="AH362" i="4"/>
  <c r="AH224" i="4"/>
  <c r="AH312" i="4"/>
  <c r="AB57" i="4"/>
  <c r="AA57" i="4"/>
  <c r="AA382" i="4"/>
  <c r="AB382" i="4"/>
  <c r="AD209" i="4"/>
  <c r="AE209" i="4"/>
  <c r="AT250" i="4"/>
  <c r="AS250" i="4" s="1"/>
  <c r="AR250" i="4" s="1"/>
  <c r="AQ250" i="4" s="1"/>
  <c r="AP250" i="4" s="1"/>
  <c r="AO250" i="4" s="1"/>
  <c r="AN250" i="4" s="1"/>
  <c r="AM250" i="4" s="1"/>
  <c r="AL250" i="4" s="1"/>
  <c r="AE303" i="4"/>
  <c r="AD303" i="4"/>
  <c r="AH80" i="4"/>
  <c r="AH132" i="4"/>
  <c r="AB124" i="4"/>
  <c r="AA124" i="4"/>
  <c r="AA297" i="4"/>
  <c r="AB297" i="4"/>
  <c r="AH108" i="4"/>
  <c r="AB71" i="4"/>
  <c r="AA71" i="4"/>
  <c r="AE53" i="4"/>
  <c r="AD53" i="4"/>
  <c r="AH54" i="4"/>
  <c r="AH352" i="4"/>
  <c r="AA104" i="4"/>
  <c r="AB104" i="4"/>
  <c r="AH353" i="4"/>
  <c r="AH185" i="4"/>
  <c r="AA126" i="4"/>
  <c r="AH392" i="4"/>
  <c r="AH164" i="4"/>
  <c r="AH304" i="4"/>
  <c r="J250" i="4"/>
  <c r="AF250" i="4"/>
  <c r="AC250" i="4"/>
  <c r="AB114" i="4"/>
  <c r="AA114" i="4"/>
  <c r="AH55" i="4"/>
  <c r="AA72" i="4"/>
  <c r="AB72" i="4"/>
  <c r="AA148" i="4"/>
  <c r="AB148" i="4"/>
  <c r="AH309" i="4"/>
  <c r="AE226" i="4"/>
  <c r="AD226" i="4"/>
  <c r="AT278" i="4"/>
  <c r="AS278" i="4" s="1"/>
  <c r="AR278" i="4" s="1"/>
  <c r="AQ278" i="4" s="1"/>
  <c r="AP278" i="4" s="1"/>
  <c r="AO278" i="4" s="1"/>
  <c r="AN278" i="4" s="1"/>
  <c r="AM278" i="4" s="1"/>
  <c r="AL278" i="4" s="1"/>
  <c r="AH276" i="4"/>
  <c r="T138" i="4"/>
  <c r="AC138" i="4"/>
  <c r="J138" i="4"/>
  <c r="AF138" i="4"/>
  <c r="J258" i="4"/>
  <c r="AF258" i="4"/>
  <c r="AC258" i="4"/>
  <c r="AH214" i="4"/>
  <c r="AH186" i="4"/>
  <c r="AH127" i="4"/>
  <c r="AH339" i="4"/>
  <c r="AH52" i="4"/>
  <c r="AH152" i="4"/>
  <c r="AH268" i="4"/>
  <c r="AH299" i="4"/>
  <c r="AH206" i="4"/>
  <c r="AH109" i="4"/>
  <c r="AH117" i="4"/>
  <c r="AB342" i="4"/>
  <c r="AA342" i="4"/>
  <c r="AE75" i="4"/>
  <c r="AD75" i="4"/>
  <c r="AB136" i="4"/>
  <c r="AA136" i="4"/>
  <c r="AA373" i="4"/>
  <c r="AB373" i="4"/>
  <c r="AA384" i="4"/>
  <c r="AA295" i="4"/>
  <c r="AB295" i="4"/>
  <c r="AB298" i="4"/>
  <c r="AF278" i="4"/>
  <c r="I278" i="4"/>
  <c r="AC278" i="4"/>
  <c r="AD91" i="4"/>
  <c r="AE91" i="4"/>
  <c r="AT258" i="4"/>
  <c r="AS258" i="4" s="1"/>
  <c r="AR258" i="4" s="1"/>
  <c r="AQ258" i="4" s="1"/>
  <c r="AP258" i="4" s="1"/>
  <c r="AO258" i="4" s="1"/>
  <c r="AN258" i="4" s="1"/>
  <c r="AM258" i="4" s="1"/>
  <c r="AL258" i="4" s="1"/>
  <c r="AB306" i="4"/>
  <c r="AB128" i="4"/>
  <c r="AA131" i="4"/>
  <c r="AB131" i="4"/>
  <c r="AB289" i="4"/>
  <c r="AA289" i="4"/>
  <c r="AD307" i="4"/>
  <c r="AE307" i="4"/>
  <c r="AB93" i="4"/>
  <c r="AA93" i="4"/>
  <c r="AD146" i="4"/>
  <c r="AE146" i="4"/>
  <c r="AH113" i="4"/>
  <c r="AH143" i="4"/>
  <c r="AA82" i="4"/>
  <c r="AE102" i="4"/>
  <c r="AD102" i="4"/>
  <c r="AB325" i="4"/>
  <c r="AA194" i="4"/>
  <c r="AB194" i="4"/>
  <c r="AH239" i="4"/>
  <c r="AH33" i="4"/>
  <c r="AA333" i="4"/>
  <c r="AB333" i="4"/>
  <c r="AB378" i="4"/>
  <c r="AA378" i="4"/>
  <c r="AE331" i="4"/>
  <c r="AH337" i="4"/>
  <c r="AA32" i="4"/>
  <c r="AB32" i="4"/>
  <c r="AB391" i="4"/>
  <c r="AA391" i="4"/>
  <c r="AB374" i="4"/>
  <c r="AD158" i="4"/>
  <c r="AE158" i="4"/>
  <c r="AD200" i="4"/>
  <c r="AE200" i="4"/>
  <c r="AD163" i="4"/>
  <c r="AE163" i="4"/>
  <c r="AH332" i="4"/>
  <c r="AH65" i="4"/>
  <c r="AH366" i="4"/>
  <c r="AH70" i="4"/>
  <c r="AH223" i="4"/>
  <c r="AA89" i="4"/>
  <c r="AB89" i="4"/>
  <c r="AD95" i="4"/>
  <c r="AE95" i="4"/>
  <c r="AH388" i="4"/>
  <c r="AH144" i="4"/>
  <c r="AH369" i="4"/>
  <c r="AA326" i="4" l="1"/>
  <c r="AH394" i="4"/>
  <c r="AA161" i="4"/>
  <c r="AB321" i="4"/>
  <c r="AB381" i="4"/>
  <c r="AA74" i="4"/>
  <c r="AE74" i="4" s="1"/>
  <c r="AA242" i="4"/>
  <c r="AE242" i="4" s="1"/>
  <c r="AB375" i="4"/>
  <c r="F18" i="4"/>
  <c r="F19" i="4" s="1"/>
  <c r="AJ241" i="4"/>
  <c r="AK241" i="4"/>
  <c r="AI241" i="4"/>
  <c r="AI162" i="4"/>
  <c r="AH162" i="4" s="1"/>
  <c r="AJ162" i="4"/>
  <c r="AK162" i="4"/>
  <c r="AK157" i="4"/>
  <c r="AI157" i="4"/>
  <c r="AH157" i="4" s="1"/>
  <c r="AJ157" i="4"/>
  <c r="AI173" i="4"/>
  <c r="AJ173" i="4"/>
  <c r="AK173" i="4"/>
  <c r="AJ232" i="4"/>
  <c r="AK232" i="4"/>
  <c r="AI232" i="4"/>
  <c r="AH232" i="4" s="1"/>
  <c r="AB232" i="4" s="1"/>
  <c r="AJ86" i="4"/>
  <c r="AH86" i="4" s="1"/>
  <c r="AI86" i="4"/>
  <c r="AK86" i="4"/>
  <c r="AJ140" i="4"/>
  <c r="AI140" i="4"/>
  <c r="AK140" i="4"/>
  <c r="AI318" i="4"/>
  <c r="AJ318" i="4"/>
  <c r="AK318" i="4"/>
  <c r="AJ210" i="4"/>
  <c r="AK210" i="4"/>
  <c r="AI210" i="4"/>
  <c r="AK356" i="4"/>
  <c r="AI356" i="4"/>
  <c r="AH356" i="4" s="1"/>
  <c r="AJ356" i="4"/>
  <c r="AI282" i="4"/>
  <c r="AJ282" i="4"/>
  <c r="AK282" i="4"/>
  <c r="AE220" i="4"/>
  <c r="AD220" i="4"/>
  <c r="AD229" i="4"/>
  <c r="AE229" i="4"/>
  <c r="I255" i="4"/>
  <c r="AF255" i="4"/>
  <c r="AC255" i="4"/>
  <c r="AT316" i="4"/>
  <c r="AS316" i="4" s="1"/>
  <c r="AR316" i="4" s="1"/>
  <c r="AQ316" i="4" s="1"/>
  <c r="AP316" i="4" s="1"/>
  <c r="AO316" i="4" s="1"/>
  <c r="AN316" i="4" s="1"/>
  <c r="AM316" i="4" s="1"/>
  <c r="AL316" i="4" s="1"/>
  <c r="AJ76" i="4"/>
  <c r="AK76" i="4"/>
  <c r="AI76" i="4"/>
  <c r="I291" i="4"/>
  <c r="AC291" i="4"/>
  <c r="AF291" i="4"/>
  <c r="AB147" i="4"/>
  <c r="AA147" i="4"/>
  <c r="AB245" i="4"/>
  <c r="AA245" i="4"/>
  <c r="AB249" i="4"/>
  <c r="AA249" i="4"/>
  <c r="AB178" i="4"/>
  <c r="AA178" i="4"/>
  <c r="AB88" i="4"/>
  <c r="AA88" i="4"/>
  <c r="AB376" i="4"/>
  <c r="AA376" i="4"/>
  <c r="AA346" i="4"/>
  <c r="AB346" i="4"/>
  <c r="AA36" i="4"/>
  <c r="AB36" i="4"/>
  <c r="AT262" i="4"/>
  <c r="AS262" i="4" s="1"/>
  <c r="AR262" i="4" s="1"/>
  <c r="AQ262" i="4" s="1"/>
  <c r="AP262" i="4" s="1"/>
  <c r="AO262" i="4" s="1"/>
  <c r="AN262" i="4" s="1"/>
  <c r="AM262" i="4" s="1"/>
  <c r="AL262" i="4" s="1"/>
  <c r="AB240" i="4"/>
  <c r="AA240" i="4"/>
  <c r="AA281" i="4"/>
  <c r="AB281" i="4"/>
  <c r="T291" i="4"/>
  <c r="I305" i="4"/>
  <c r="AF305" i="4"/>
  <c r="AC305" i="4"/>
  <c r="AH37" i="4"/>
  <c r="AT284" i="4"/>
  <c r="AS284" i="4" s="1"/>
  <c r="AR284" i="4" s="1"/>
  <c r="AQ284" i="4" s="1"/>
  <c r="AP284" i="4" s="1"/>
  <c r="AO284" i="4" s="1"/>
  <c r="AN284" i="4" s="1"/>
  <c r="AM284" i="4" s="1"/>
  <c r="AL284" i="4" s="1"/>
  <c r="AK190" i="4"/>
  <c r="AJ190" i="4"/>
  <c r="AI190" i="4"/>
  <c r="I246" i="4"/>
  <c r="AF246" i="4"/>
  <c r="AC246" i="4"/>
  <c r="AT205" i="4"/>
  <c r="AS205" i="4" s="1"/>
  <c r="AR205" i="4" s="1"/>
  <c r="AQ205" i="4" s="1"/>
  <c r="AP205" i="4" s="1"/>
  <c r="AO205" i="4" s="1"/>
  <c r="AN205" i="4" s="1"/>
  <c r="AM205" i="4" s="1"/>
  <c r="AL205" i="4" s="1"/>
  <c r="AT270" i="4"/>
  <c r="AS270" i="4"/>
  <c r="AR270" i="4" s="1"/>
  <c r="AQ270" i="4" s="1"/>
  <c r="AP270" i="4" s="1"/>
  <c r="AO270" i="4" s="1"/>
  <c r="AN270" i="4" s="1"/>
  <c r="AM270" i="4" s="1"/>
  <c r="AL270" i="4" s="1"/>
  <c r="I215" i="4"/>
  <c r="AF215" i="4"/>
  <c r="AC215" i="4"/>
  <c r="AS227" i="4"/>
  <c r="AR227" i="4" s="1"/>
  <c r="AQ227" i="4" s="1"/>
  <c r="AP227" i="4" s="1"/>
  <c r="AO227" i="4" s="1"/>
  <c r="AN227" i="4" s="1"/>
  <c r="AM227" i="4" s="1"/>
  <c r="AL227" i="4" s="1"/>
  <c r="AT227" i="4"/>
  <c r="AT274" i="4"/>
  <c r="AS274" i="4" s="1"/>
  <c r="AR274" i="4" s="1"/>
  <c r="AQ274" i="4" s="1"/>
  <c r="AP274" i="4" s="1"/>
  <c r="AO274" i="4" s="1"/>
  <c r="AN274" i="4" s="1"/>
  <c r="AM274" i="4" s="1"/>
  <c r="AL274" i="4" s="1"/>
  <c r="AK182" i="4"/>
  <c r="AJ182" i="4"/>
  <c r="AI182" i="4"/>
  <c r="AH182" i="4" s="1"/>
  <c r="AA182" i="4" s="1"/>
  <c r="AD182" i="4" s="1"/>
  <c r="AH28" i="4"/>
  <c r="I296" i="4"/>
  <c r="AC296" i="4"/>
  <c r="AF296" i="4"/>
  <c r="AC196" i="4"/>
  <c r="I196" i="4"/>
  <c r="AF196" i="4"/>
  <c r="AT294" i="4"/>
  <c r="AS294" i="4"/>
  <c r="AR294" i="4" s="1"/>
  <c r="AQ294" i="4" s="1"/>
  <c r="AP294" i="4" s="1"/>
  <c r="AO294" i="4" s="1"/>
  <c r="AN294" i="4" s="1"/>
  <c r="AM294" i="4" s="1"/>
  <c r="AL294" i="4" s="1"/>
  <c r="AH204" i="4"/>
  <c r="AH122" i="4"/>
  <c r="AC175" i="4"/>
  <c r="AF175" i="4"/>
  <c r="I175" i="4"/>
  <c r="T175" i="4"/>
  <c r="AT193" i="4"/>
  <c r="AS193" i="4" s="1"/>
  <c r="AR193" i="4" s="1"/>
  <c r="AQ193" i="4" s="1"/>
  <c r="AP193" i="4" s="1"/>
  <c r="AO193" i="4" s="1"/>
  <c r="AN193" i="4" s="1"/>
  <c r="AM193" i="4" s="1"/>
  <c r="AL193" i="4" s="1"/>
  <c r="I222" i="4"/>
  <c r="AC222" i="4"/>
  <c r="AF222" i="4"/>
  <c r="I235" i="4"/>
  <c r="AF235" i="4"/>
  <c r="AC235" i="4"/>
  <c r="AZ72" i="4"/>
  <c r="AX72" i="4" s="1"/>
  <c r="AT254" i="4"/>
  <c r="AS254" i="4" s="1"/>
  <c r="AR254" i="4" s="1"/>
  <c r="AQ254" i="4" s="1"/>
  <c r="AP254" i="4" s="1"/>
  <c r="AO254" i="4" s="1"/>
  <c r="AN254" i="4" s="1"/>
  <c r="AM254" i="4" s="1"/>
  <c r="AL254" i="4" s="1"/>
  <c r="AZ67" i="4"/>
  <c r="AX67" i="4" s="1"/>
  <c r="AH48" i="4"/>
  <c r="AH83" i="4"/>
  <c r="AT269" i="4"/>
  <c r="AS269" i="4"/>
  <c r="AR269" i="4" s="1"/>
  <c r="AQ269" i="4" s="1"/>
  <c r="AP269" i="4" s="1"/>
  <c r="AO269" i="4" s="1"/>
  <c r="AN269" i="4" s="1"/>
  <c r="AM269" i="4" s="1"/>
  <c r="AL269" i="4" s="1"/>
  <c r="AZ71" i="4"/>
  <c r="AX71" i="4" s="1"/>
  <c r="AT248" i="4"/>
  <c r="AS248" i="4"/>
  <c r="AR248" i="4" s="1"/>
  <c r="AQ248" i="4" s="1"/>
  <c r="AP248" i="4" s="1"/>
  <c r="AO248" i="4" s="1"/>
  <c r="AN248" i="4" s="1"/>
  <c r="AM248" i="4" s="1"/>
  <c r="AL248" i="4" s="1"/>
  <c r="AZ59" i="4"/>
  <c r="AX59" i="4" s="1"/>
  <c r="AE154" i="4"/>
  <c r="AD154" i="4"/>
  <c r="AH150" i="4"/>
  <c r="AH187" i="4"/>
  <c r="AH60" i="4"/>
  <c r="AH364" i="4"/>
  <c r="AT213" i="4"/>
  <c r="AS213" i="4"/>
  <c r="AR213" i="4" s="1"/>
  <c r="AQ213" i="4" s="1"/>
  <c r="AP213" i="4" s="1"/>
  <c r="AO213" i="4" s="1"/>
  <c r="AN213" i="4" s="1"/>
  <c r="AM213" i="4" s="1"/>
  <c r="AL213" i="4" s="1"/>
  <c r="AZ24" i="4"/>
  <c r="AX24" i="4" s="1"/>
  <c r="AH27" i="4"/>
  <c r="AH169" i="4"/>
  <c r="AZ70" i="4"/>
  <c r="AX70" i="4" s="1"/>
  <c r="AZ54" i="4"/>
  <c r="AX54" i="4" s="1"/>
  <c r="AZ49" i="4"/>
  <c r="AX49" i="4" s="1"/>
  <c r="AH99" i="4"/>
  <c r="AZ86" i="4"/>
  <c r="AX86" i="4" s="1"/>
  <c r="AZ21" i="4"/>
  <c r="AX21" i="4" s="1"/>
  <c r="AZ32" i="4"/>
  <c r="AX32" i="4" s="1"/>
  <c r="AZ89" i="4"/>
  <c r="AX89" i="4" s="1"/>
  <c r="T269" i="4"/>
  <c r="T189" i="4"/>
  <c r="T274" i="4"/>
  <c r="T279" i="4"/>
  <c r="T257" i="4"/>
  <c r="T254" i="4"/>
  <c r="AB327" i="4"/>
  <c r="AA327" i="4"/>
  <c r="AT267" i="4"/>
  <c r="AS267" i="4" s="1"/>
  <c r="AR267" i="4" s="1"/>
  <c r="AQ267" i="4" s="1"/>
  <c r="AP267" i="4" s="1"/>
  <c r="AO267" i="4" s="1"/>
  <c r="AN267" i="4" s="1"/>
  <c r="AM267" i="4" s="1"/>
  <c r="AL267" i="4" s="1"/>
  <c r="AB45" i="4"/>
  <c r="AA45" i="4"/>
  <c r="AA90" i="4"/>
  <c r="AT180" i="4"/>
  <c r="AS180" i="4"/>
  <c r="AR180" i="4" s="1"/>
  <c r="AQ180" i="4" s="1"/>
  <c r="AP180" i="4" s="1"/>
  <c r="AO180" i="4" s="1"/>
  <c r="AN180" i="4" s="1"/>
  <c r="AM180" i="4" s="1"/>
  <c r="AL180" i="4" s="1"/>
  <c r="J266" i="4"/>
  <c r="AF266" i="4"/>
  <c r="AC266" i="4"/>
  <c r="I271" i="4"/>
  <c r="AC271" i="4"/>
  <c r="AF271" i="4"/>
  <c r="AF190" i="4"/>
  <c r="I190" i="4"/>
  <c r="AC190" i="4"/>
  <c r="J267" i="4"/>
  <c r="AC267" i="4"/>
  <c r="AF267" i="4"/>
  <c r="AD351" i="4"/>
  <c r="AE351" i="4"/>
  <c r="AI231" i="4"/>
  <c r="AH231" i="4" s="1"/>
  <c r="AB231" i="4" s="1"/>
  <c r="AK231" i="4"/>
  <c r="AJ231" i="4"/>
  <c r="H188" i="4"/>
  <c r="AF188" i="4"/>
  <c r="AC188" i="4"/>
  <c r="AT287" i="4"/>
  <c r="AS287" i="4" s="1"/>
  <c r="AR287" i="4" s="1"/>
  <c r="AQ287" i="4" s="1"/>
  <c r="AP287" i="4" s="1"/>
  <c r="AO287" i="4" s="1"/>
  <c r="AN287" i="4" s="1"/>
  <c r="AM287" i="4" s="1"/>
  <c r="AL287" i="4" s="1"/>
  <c r="I275" i="4"/>
  <c r="AC275" i="4"/>
  <c r="AF275" i="4"/>
  <c r="AA73" i="4"/>
  <c r="AB73" i="4"/>
  <c r="AT201" i="4"/>
  <c r="AS201" i="4" s="1"/>
  <c r="AR201" i="4" s="1"/>
  <c r="AQ201" i="4" s="1"/>
  <c r="AP201" i="4" s="1"/>
  <c r="AO201" i="4" s="1"/>
  <c r="AN201" i="4" s="1"/>
  <c r="AM201" i="4" s="1"/>
  <c r="AL201" i="4" s="1"/>
  <c r="AT230" i="4"/>
  <c r="AS230" i="4" s="1"/>
  <c r="AR230" i="4" s="1"/>
  <c r="AQ230" i="4" s="1"/>
  <c r="AP230" i="4" s="1"/>
  <c r="AO230" i="4" s="1"/>
  <c r="AN230" i="4" s="1"/>
  <c r="AM230" i="4" s="1"/>
  <c r="AL230" i="4" s="1"/>
  <c r="I316" i="4"/>
  <c r="AC316" i="4"/>
  <c r="AF316" i="4"/>
  <c r="AE237" i="4"/>
  <c r="AD237" i="4"/>
  <c r="AB81" i="4"/>
  <c r="AA81" i="4"/>
  <c r="AA153" i="4"/>
  <c r="AB153" i="4"/>
  <c r="AA216" i="4"/>
  <c r="AB216" i="4"/>
  <c r="AA197" i="4"/>
  <c r="AB197" i="4"/>
  <c r="AT212" i="4"/>
  <c r="AS212" i="4" s="1"/>
  <c r="AR212" i="4" s="1"/>
  <c r="AQ212" i="4" s="1"/>
  <c r="AP212" i="4" s="1"/>
  <c r="AO212" i="4" s="1"/>
  <c r="AN212" i="4" s="1"/>
  <c r="AM212" i="4" s="1"/>
  <c r="AL212" i="4" s="1"/>
  <c r="AB78" i="4"/>
  <c r="AA78" i="4"/>
  <c r="AA118" i="4"/>
  <c r="AB118" i="4"/>
  <c r="AB174" i="4"/>
  <c r="AA174" i="4"/>
  <c r="AE110" i="4"/>
  <c r="AD110" i="4"/>
  <c r="AF262" i="4"/>
  <c r="AC262" i="4"/>
  <c r="I262" i="4"/>
  <c r="AK263" i="4"/>
  <c r="AJ263" i="4"/>
  <c r="AI263" i="4"/>
  <c r="AH263" i="4" s="1"/>
  <c r="T280" i="4"/>
  <c r="T270" i="4"/>
  <c r="T205" i="4"/>
  <c r="T284" i="4"/>
  <c r="T266" i="4"/>
  <c r="T305" i="4"/>
  <c r="T255" i="4"/>
  <c r="AI266" i="4"/>
  <c r="AH266" i="4" s="1"/>
  <c r="AB266" i="4" s="1"/>
  <c r="AK266" i="4"/>
  <c r="AJ266" i="4"/>
  <c r="AE234" i="4"/>
  <c r="AD234" i="4"/>
  <c r="AB49" i="4"/>
  <c r="AA49" i="4"/>
  <c r="AA24" i="4"/>
  <c r="AD24" i="4" s="1"/>
  <c r="AB237" i="4"/>
  <c r="AH238" i="4"/>
  <c r="AA238" i="4" s="1"/>
  <c r="AJ255" i="4"/>
  <c r="AH62" i="4"/>
  <c r="AT207" i="4"/>
  <c r="AS207" i="4" s="1"/>
  <c r="AR207" i="4"/>
  <c r="AQ207" i="4"/>
  <c r="AP207" i="4" s="1"/>
  <c r="AO207" i="4" s="1"/>
  <c r="AN207" i="4" s="1"/>
  <c r="AM207" i="4" s="1"/>
  <c r="AL207" i="4" s="1"/>
  <c r="AT259" i="4"/>
  <c r="AS259" i="4" s="1"/>
  <c r="AR259" i="4" s="1"/>
  <c r="AQ259" i="4" s="1"/>
  <c r="AP259" i="4" s="1"/>
  <c r="AO259" i="4" s="1"/>
  <c r="AN259" i="4" s="1"/>
  <c r="AM259" i="4" s="1"/>
  <c r="AL259" i="4" s="1"/>
  <c r="H205" i="4"/>
  <c r="AF205" i="4"/>
  <c r="AC205" i="4"/>
  <c r="J270" i="4"/>
  <c r="AC270" i="4"/>
  <c r="AF270" i="4"/>
  <c r="AH167" i="4"/>
  <c r="AC227" i="4"/>
  <c r="AF227" i="4"/>
  <c r="I227" i="4"/>
  <c r="AA56" i="4"/>
  <c r="AB56" i="4"/>
  <c r="I274" i="4"/>
  <c r="AF274" i="4"/>
  <c r="AC274" i="4"/>
  <c r="AT277" i="4"/>
  <c r="AS277" i="4" s="1"/>
  <c r="AR277" i="4"/>
  <c r="AQ277" i="4" s="1"/>
  <c r="AP277" i="4" s="1"/>
  <c r="AO277" i="4" s="1"/>
  <c r="AN277" i="4" s="1"/>
  <c r="AM277" i="4" s="1"/>
  <c r="AL277" i="4" s="1"/>
  <c r="AT166" i="4"/>
  <c r="AS166" i="4" s="1"/>
  <c r="AR166" i="4" s="1"/>
  <c r="AQ166" i="4" s="1"/>
  <c r="AP166" i="4" s="1"/>
  <c r="AO166" i="4" s="1"/>
  <c r="AN166" i="4" s="1"/>
  <c r="AM166" i="4" s="1"/>
  <c r="AL166" i="4" s="1"/>
  <c r="AD79" i="4"/>
  <c r="AE79" i="4"/>
  <c r="AC182" i="4"/>
  <c r="AF182" i="4"/>
  <c r="H182" i="4"/>
  <c r="AE182" i="4"/>
  <c r="AS265" i="4"/>
  <c r="AR265" i="4" s="1"/>
  <c r="AQ265" i="4" s="1"/>
  <c r="AP265" i="4" s="1"/>
  <c r="AO265" i="4" s="1"/>
  <c r="AN265" i="4" s="1"/>
  <c r="AM265" i="4" s="1"/>
  <c r="AL265" i="4" s="1"/>
  <c r="AT265" i="4"/>
  <c r="I294" i="4"/>
  <c r="AC294" i="4"/>
  <c r="AF294" i="4"/>
  <c r="AA94" i="4"/>
  <c r="AB94" i="4"/>
  <c r="AT168" i="4"/>
  <c r="AS168" i="4"/>
  <c r="AR168" i="4" s="1"/>
  <c r="AQ168" i="4"/>
  <c r="AP168" i="4" s="1"/>
  <c r="AO168" i="4" s="1"/>
  <c r="AN168" i="4" s="1"/>
  <c r="AM168" i="4" s="1"/>
  <c r="AL168" i="4" s="1"/>
  <c r="AZ15" i="4"/>
  <c r="AX15" i="4" s="1"/>
  <c r="H193" i="4"/>
  <c r="AF193" i="4"/>
  <c r="AC193" i="4"/>
  <c r="AC254" i="4"/>
  <c r="AF254" i="4"/>
  <c r="J254" i="4"/>
  <c r="AH244" i="4"/>
  <c r="AZ43" i="4"/>
  <c r="AX43" i="4" s="1"/>
  <c r="AZ48" i="4"/>
  <c r="AX48" i="4" s="1"/>
  <c r="J269" i="4"/>
  <c r="AF269" i="4"/>
  <c r="AC269" i="4"/>
  <c r="AH286" i="4"/>
  <c r="AB30" i="4"/>
  <c r="AA30" i="4"/>
  <c r="AB365" i="4"/>
  <c r="AA365" i="4"/>
  <c r="AT283" i="4"/>
  <c r="AS283" i="4" s="1"/>
  <c r="AR283" i="4" s="1"/>
  <c r="AQ283" i="4" s="1"/>
  <c r="AP283" i="4" s="1"/>
  <c r="AO283" i="4" s="1"/>
  <c r="AN283" i="4" s="1"/>
  <c r="AM283" i="4" s="1"/>
  <c r="AL283" i="4" s="1"/>
  <c r="AZ77" i="4"/>
  <c r="AX77" i="4" s="1"/>
  <c r="AC248" i="4"/>
  <c r="I248" i="4"/>
  <c r="AF248" i="4"/>
  <c r="AZ2" i="4"/>
  <c r="AX2" i="4" s="1"/>
  <c r="AA319" i="4"/>
  <c r="AB319" i="4"/>
  <c r="AH120" i="4"/>
  <c r="AZ6" i="4"/>
  <c r="AX6" i="4" s="1"/>
  <c r="AC213" i="4"/>
  <c r="I213" i="4"/>
  <c r="AF213" i="4"/>
  <c r="AZ10" i="4"/>
  <c r="AX10" i="4" s="1"/>
  <c r="AZ80" i="4"/>
  <c r="AX80" i="4" s="1"/>
  <c r="AZ7" i="4"/>
  <c r="AX7" i="4" s="1"/>
  <c r="AZ85" i="4"/>
  <c r="AX85" i="4" s="1"/>
  <c r="AT181" i="4"/>
  <c r="AS181" i="4" s="1"/>
  <c r="AR181" i="4" s="1"/>
  <c r="AQ181" i="4" s="1"/>
  <c r="AP181" i="4" s="1"/>
  <c r="AO181" i="4" s="1"/>
  <c r="AN181" i="4" s="1"/>
  <c r="AM181" i="4" s="1"/>
  <c r="AL181" i="4" s="1"/>
  <c r="AZ51" i="4"/>
  <c r="AX51" i="4" s="1"/>
  <c r="AZ53" i="4"/>
  <c r="AX53" i="4" s="1"/>
  <c r="AH64" i="4"/>
  <c r="AH121" i="4"/>
  <c r="AH336" i="4"/>
  <c r="AZ14" i="4"/>
  <c r="AX14" i="4" s="1"/>
  <c r="T208" i="4"/>
  <c r="T263" i="4"/>
  <c r="T196" i="4"/>
  <c r="T198" i="4"/>
  <c r="T195" i="4"/>
  <c r="T222" i="4"/>
  <c r="T267" i="4"/>
  <c r="AI271" i="4"/>
  <c r="AJ271" i="4"/>
  <c r="AK271" i="4"/>
  <c r="AT188" i="4"/>
  <c r="AS188" i="4"/>
  <c r="AR188" i="4" s="1"/>
  <c r="AQ188" i="4" s="1"/>
  <c r="AP188" i="4" s="1"/>
  <c r="AO188" i="4" s="1"/>
  <c r="AN188" i="4" s="1"/>
  <c r="AM188" i="4" s="1"/>
  <c r="AL188" i="4" s="1"/>
  <c r="J284" i="4"/>
  <c r="AF284" i="4"/>
  <c r="AC284" i="4"/>
  <c r="AA191" i="4"/>
  <c r="AB191" i="4"/>
  <c r="AA348" i="4"/>
  <c r="AB40" i="4"/>
  <c r="AF180" i="4"/>
  <c r="H180" i="4"/>
  <c r="AC180" i="4"/>
  <c r="AB220" i="4"/>
  <c r="AJ219" i="4"/>
  <c r="AK219" i="4"/>
  <c r="AI219" i="4"/>
  <c r="AA100" i="4"/>
  <c r="AB100" i="4"/>
  <c r="AC231" i="4"/>
  <c r="H231" i="4"/>
  <c r="AF231" i="4"/>
  <c r="I287" i="4"/>
  <c r="AC287" i="4"/>
  <c r="AF287" i="4"/>
  <c r="AB46" i="4"/>
  <c r="AA46" i="4"/>
  <c r="AA141" i="4"/>
  <c r="AB141" i="4"/>
  <c r="AC201" i="4"/>
  <c r="H201" i="4"/>
  <c r="AF201" i="4"/>
  <c r="AC230" i="4"/>
  <c r="J230" i="4"/>
  <c r="AF230" i="4"/>
  <c r="AI252" i="4"/>
  <c r="AK252" i="4"/>
  <c r="AJ252" i="4"/>
  <c r="AB84" i="4"/>
  <c r="AA84" i="4"/>
  <c r="AB69" i="4"/>
  <c r="AA69" i="4"/>
  <c r="AI176" i="4"/>
  <c r="AH176" i="4" s="1"/>
  <c r="AJ176" i="4"/>
  <c r="AK176" i="4"/>
  <c r="AA112" i="4"/>
  <c r="AB112" i="4"/>
  <c r="AB343" i="4"/>
  <c r="AA343" i="4"/>
  <c r="AA66" i="4"/>
  <c r="AB66" i="4"/>
  <c r="AT260" i="4"/>
  <c r="AS260" i="4" s="1"/>
  <c r="AR260" i="4" s="1"/>
  <c r="AQ260" i="4" s="1"/>
  <c r="AP260" i="4" s="1"/>
  <c r="AO260" i="4" s="1"/>
  <c r="AN260" i="4" s="1"/>
  <c r="AM260" i="4" s="1"/>
  <c r="AL260" i="4" s="1"/>
  <c r="AB203" i="4"/>
  <c r="AA203" i="4"/>
  <c r="AT285" i="4"/>
  <c r="AS285" i="4"/>
  <c r="AR285" i="4" s="1"/>
  <c r="AQ285" i="4" s="1"/>
  <c r="AP285" i="4" s="1"/>
  <c r="AO285" i="4" s="1"/>
  <c r="AN285" i="4" s="1"/>
  <c r="AM285" i="4" s="1"/>
  <c r="AL285" i="4" s="1"/>
  <c r="AA377" i="4"/>
  <c r="AB377" i="4"/>
  <c r="AH59" i="4"/>
  <c r="AC212" i="4"/>
  <c r="I212" i="4"/>
  <c r="AF212" i="4"/>
  <c r="AA371" i="4"/>
  <c r="AB371" i="4"/>
  <c r="AA21" i="4"/>
  <c r="AB21" i="4"/>
  <c r="AB116" i="4"/>
  <c r="AA116" i="4"/>
  <c r="AA340" i="4"/>
  <c r="AB340" i="4"/>
  <c r="I263" i="4"/>
  <c r="AF263" i="4"/>
  <c r="AC263" i="4"/>
  <c r="T215" i="4"/>
  <c r="T190" i="4"/>
  <c r="T296" i="4"/>
  <c r="T246" i="4"/>
  <c r="T177" i="4"/>
  <c r="T212" i="4"/>
  <c r="T265" i="4"/>
  <c r="T288" i="4"/>
  <c r="T207" i="4"/>
  <c r="AK305" i="4"/>
  <c r="AJ305" i="4"/>
  <c r="AI305" i="4"/>
  <c r="AH305" i="4" s="1"/>
  <c r="AB305" i="4" s="1"/>
  <c r="AB334" i="4"/>
  <c r="AA334" i="4"/>
  <c r="AS296" i="4"/>
  <c r="AR296" i="4"/>
  <c r="AQ296" i="4" s="1"/>
  <c r="AP296" i="4" s="1"/>
  <c r="AO296" i="4" s="1"/>
  <c r="AN296" i="4" s="1"/>
  <c r="AM296" i="4" s="1"/>
  <c r="AL296" i="4" s="1"/>
  <c r="AT296" i="4"/>
  <c r="AA115" i="4"/>
  <c r="AB115" i="4"/>
  <c r="AB341" i="4"/>
  <c r="AA314" i="4"/>
  <c r="AE314" i="4" s="1"/>
  <c r="AA199" i="4"/>
  <c r="AB133" i="4"/>
  <c r="AA344" i="4"/>
  <c r="AE344" i="4" s="1"/>
  <c r="AE383" i="4"/>
  <c r="AH308" i="4"/>
  <c r="AA308" i="4" s="1"/>
  <c r="AH317" i="4"/>
  <c r="AB317" i="4" s="1"/>
  <c r="AH63" i="4"/>
  <c r="AA63" i="4" s="1"/>
  <c r="AH360" i="4"/>
  <c r="AA360" i="4" s="1"/>
  <c r="I236" i="4"/>
  <c r="AC236" i="4"/>
  <c r="AF236" i="4"/>
  <c r="AH41" i="4"/>
  <c r="AT211" i="4"/>
  <c r="AS211" i="4" s="1"/>
  <c r="AR211" i="4" s="1"/>
  <c r="AQ211" i="4" s="1"/>
  <c r="AP211" i="4" s="1"/>
  <c r="AO211" i="4" s="1"/>
  <c r="AN211" i="4" s="1"/>
  <c r="AM211" i="4" s="1"/>
  <c r="AL211" i="4" s="1"/>
  <c r="AC207" i="4"/>
  <c r="AF207" i="4"/>
  <c r="J207" i="4"/>
  <c r="J259" i="4"/>
  <c r="AC259" i="4"/>
  <c r="AF259" i="4"/>
  <c r="AR280" i="4"/>
  <c r="AQ280" i="4" s="1"/>
  <c r="AP280" i="4" s="1"/>
  <c r="AO280" i="4" s="1"/>
  <c r="AN280" i="4" s="1"/>
  <c r="AM280" i="4" s="1"/>
  <c r="AL280" i="4" s="1"/>
  <c r="AT280" i="4"/>
  <c r="AS280" i="4"/>
  <c r="AT279" i="4"/>
  <c r="AS279" i="4" s="1"/>
  <c r="AR279" i="4" s="1"/>
  <c r="AQ279" i="4" s="1"/>
  <c r="AP279" i="4" s="1"/>
  <c r="AO279" i="4" s="1"/>
  <c r="AN279" i="4" s="1"/>
  <c r="AM279" i="4" s="1"/>
  <c r="AL279" i="4" s="1"/>
  <c r="AH363" i="4"/>
  <c r="AH58" i="4"/>
  <c r="I277" i="4"/>
  <c r="AC277" i="4"/>
  <c r="AF277" i="4"/>
  <c r="AC166" i="4"/>
  <c r="I166" i="4"/>
  <c r="T166" i="4"/>
  <c r="AF166" i="4"/>
  <c r="AB145" i="4"/>
  <c r="AA145" i="4"/>
  <c r="AT171" i="4"/>
  <c r="AS171" i="4"/>
  <c r="AR171" i="4" s="1"/>
  <c r="AQ171" i="4" s="1"/>
  <c r="AP171" i="4" s="1"/>
  <c r="AO171" i="4" s="1"/>
  <c r="AN171" i="4" s="1"/>
  <c r="AM171" i="4" s="1"/>
  <c r="AL171" i="4" s="1"/>
  <c r="AE329" i="4"/>
  <c r="AD329" i="4"/>
  <c r="J265" i="4"/>
  <c r="AC265" i="4"/>
  <c r="AF265" i="4"/>
  <c r="AT288" i="4"/>
  <c r="AS288" i="4" s="1"/>
  <c r="AR288" i="4" s="1"/>
  <c r="AQ288" i="4"/>
  <c r="AP288" i="4" s="1"/>
  <c r="AO288" i="4" s="1"/>
  <c r="AN288" i="4" s="1"/>
  <c r="AM288" i="4" s="1"/>
  <c r="AL288" i="4" s="1"/>
  <c r="AH217" i="4"/>
  <c r="AF168" i="4"/>
  <c r="AC168" i="4"/>
  <c r="T168" i="4"/>
  <c r="J168" i="4"/>
  <c r="AH330" i="4"/>
  <c r="AZ81" i="4"/>
  <c r="AX81" i="4" s="1"/>
  <c r="AA176" i="4"/>
  <c r="AZ44" i="4"/>
  <c r="AX44" i="4" s="1"/>
  <c r="AH179" i="4"/>
  <c r="AH357" i="4"/>
  <c r="AH38" i="4"/>
  <c r="AH160" i="4"/>
  <c r="AH323" i="4"/>
  <c r="AE359" i="4"/>
  <c r="AD359" i="4"/>
  <c r="J283" i="4"/>
  <c r="AC283" i="4"/>
  <c r="AF283" i="4"/>
  <c r="AH107" i="4"/>
  <c r="AT177" i="4"/>
  <c r="AS177" i="4" s="1"/>
  <c r="AR177" i="4" s="1"/>
  <c r="AQ177" i="4" s="1"/>
  <c r="AP177" i="4" s="1"/>
  <c r="AO177" i="4" s="1"/>
  <c r="AN177" i="4" s="1"/>
  <c r="AM177" i="4" s="1"/>
  <c r="AL177" i="4" s="1"/>
  <c r="AH106" i="4"/>
  <c r="AH39" i="4"/>
  <c r="AZ39" i="4"/>
  <c r="AX39" i="4" s="1"/>
  <c r="AZ75" i="4"/>
  <c r="AX75" i="4" s="1"/>
  <c r="AH98" i="4"/>
  <c r="AH172" i="4"/>
  <c r="AA47" i="4"/>
  <c r="AB47" i="4"/>
  <c r="AH273" i="4"/>
  <c r="AZ93" i="4"/>
  <c r="AX93" i="4" s="1"/>
  <c r="AZ36" i="4"/>
  <c r="AX36" i="4" s="1"/>
  <c r="AZ101" i="4"/>
  <c r="AX101" i="4" s="1"/>
  <c r="AH218" i="4"/>
  <c r="AZ18" i="4"/>
  <c r="AX18" i="4" s="1"/>
  <c r="AH370" i="4"/>
  <c r="AH26" i="4"/>
  <c r="AC181" i="4"/>
  <c r="H181" i="4"/>
  <c r="AF181" i="4"/>
  <c r="AZ94" i="4"/>
  <c r="AX94" i="4" s="1"/>
  <c r="AZ76" i="4"/>
  <c r="AX76" i="4" s="1"/>
  <c r="AZ69" i="4"/>
  <c r="AX69" i="4" s="1"/>
  <c r="AH87" i="4"/>
  <c r="AH139" i="4"/>
  <c r="AZ3" i="4"/>
  <c r="AX3" i="4" s="1"/>
  <c r="AZ30" i="4"/>
  <c r="AX30" i="4" s="1"/>
  <c r="AK208" i="4"/>
  <c r="AJ208" i="4"/>
  <c r="AI208" i="4"/>
  <c r="AZ38" i="4"/>
  <c r="AX38" i="4" s="1"/>
  <c r="AZ27" i="4"/>
  <c r="AX27" i="4" s="1"/>
  <c r="T213" i="4"/>
  <c r="T271" i="4"/>
  <c r="T230" i="4"/>
  <c r="T235" i="4"/>
  <c r="T188" i="4"/>
  <c r="T182" i="4"/>
  <c r="T236" i="4"/>
  <c r="T193" i="4"/>
  <c r="I195" i="4"/>
  <c r="AF195" i="4"/>
  <c r="AC195" i="4"/>
  <c r="AT275" i="4"/>
  <c r="AS275" i="4" s="1"/>
  <c r="AR275" i="4" s="1"/>
  <c r="AQ275" i="4" s="1"/>
  <c r="AP275" i="4" s="1"/>
  <c r="AO275" i="4" s="1"/>
  <c r="AN275" i="4" s="1"/>
  <c r="AM275" i="4" s="1"/>
  <c r="AL275" i="4" s="1"/>
  <c r="I225" i="4"/>
  <c r="AF225" i="4"/>
  <c r="AC225" i="4"/>
  <c r="AA233" i="4"/>
  <c r="AB233" i="4"/>
  <c r="AH189" i="4"/>
  <c r="AA189" i="4" s="1"/>
  <c r="AH292" i="4"/>
  <c r="AB292" i="4" s="1"/>
  <c r="AJ236" i="4"/>
  <c r="AK236" i="4"/>
  <c r="AI236" i="4"/>
  <c r="AH236" i="4" s="1"/>
  <c r="AB236" i="4" s="1"/>
  <c r="I189" i="4"/>
  <c r="AF189" i="4"/>
  <c r="AC189" i="4"/>
  <c r="AT257" i="4"/>
  <c r="AS257" i="4"/>
  <c r="AR257" i="4" s="1"/>
  <c r="AQ257" i="4"/>
  <c r="AP257" i="4" s="1"/>
  <c r="AO257" i="4" s="1"/>
  <c r="AN257" i="4" s="1"/>
  <c r="AM257" i="4" s="1"/>
  <c r="AL257" i="4" s="1"/>
  <c r="AH23" i="4"/>
  <c r="AC219" i="4"/>
  <c r="AF219" i="4"/>
  <c r="I219" i="4"/>
  <c r="AC280" i="4"/>
  <c r="AF280" i="4"/>
  <c r="I280" i="4"/>
  <c r="T170" i="4"/>
  <c r="AF170" i="4"/>
  <c r="J170" i="4"/>
  <c r="AC170" i="4"/>
  <c r="I272" i="4"/>
  <c r="AC272" i="4"/>
  <c r="AF272" i="4"/>
  <c r="AA183" i="4"/>
  <c r="AB183" i="4"/>
  <c r="AH119" i="4"/>
  <c r="AT195" i="4"/>
  <c r="AS195" i="4"/>
  <c r="AR195" i="4"/>
  <c r="AQ195" i="4" s="1"/>
  <c r="AP195" i="4" s="1"/>
  <c r="AO195" i="4" s="1"/>
  <c r="AN195" i="4" s="1"/>
  <c r="AM195" i="4" s="1"/>
  <c r="AL195" i="4" s="1"/>
  <c r="AT198" i="4"/>
  <c r="AS198" i="4"/>
  <c r="AR198" i="4" s="1"/>
  <c r="AQ198" i="4" s="1"/>
  <c r="AP198" i="4" s="1"/>
  <c r="AO198" i="4" s="1"/>
  <c r="AN198" i="4" s="1"/>
  <c r="AM198" i="4" s="1"/>
  <c r="AL198" i="4" s="1"/>
  <c r="J252" i="4"/>
  <c r="AC252" i="4"/>
  <c r="AF252" i="4"/>
  <c r="AT225" i="4"/>
  <c r="AS225" i="4" s="1"/>
  <c r="AR225" i="4" s="1"/>
  <c r="AQ225" i="4" s="1"/>
  <c r="AP225" i="4" s="1"/>
  <c r="AO225" i="4" s="1"/>
  <c r="AN225" i="4" s="1"/>
  <c r="AM225" i="4" s="1"/>
  <c r="AL225" i="4" s="1"/>
  <c r="AB31" i="4"/>
  <c r="AA31" i="4"/>
  <c r="J176" i="4"/>
  <c r="AF176" i="4"/>
  <c r="AC176" i="4"/>
  <c r="T176" i="4"/>
  <c r="AB176" i="4"/>
  <c r="AB96" i="4"/>
  <c r="AA96" i="4"/>
  <c r="AZ17" i="4"/>
  <c r="AX17" i="4" s="1"/>
  <c r="J260" i="4"/>
  <c r="AC260" i="4"/>
  <c r="AF260" i="4"/>
  <c r="AH349" i="4"/>
  <c r="J285" i="4"/>
  <c r="AF285" i="4"/>
  <c r="AC285" i="4"/>
  <c r="AJ291" i="4"/>
  <c r="AI291" i="4"/>
  <c r="AH291" i="4" s="1"/>
  <c r="AB291" i="4" s="1"/>
  <c r="AK291" i="4"/>
  <c r="AH42" i="4"/>
  <c r="AZ74" i="4"/>
  <c r="AX74" i="4" s="1"/>
  <c r="AH97" i="4"/>
  <c r="AA155" i="4"/>
  <c r="AB155" i="4"/>
  <c r="AA29" i="4"/>
  <c r="AB29" i="4"/>
  <c r="AZ33" i="4"/>
  <c r="AX33" i="4" s="1"/>
  <c r="AZ5" i="4"/>
  <c r="AX5" i="4" s="1"/>
  <c r="AZ42" i="4"/>
  <c r="AX42" i="4" s="1"/>
  <c r="AH253" i="4"/>
  <c r="AA251" i="4"/>
  <c r="AB251" i="4"/>
  <c r="AZ23" i="4"/>
  <c r="AX23" i="4" s="1"/>
  <c r="AH202" i="4"/>
  <c r="T287" i="4"/>
  <c r="T294" i="4"/>
  <c r="T259" i="4"/>
  <c r="T248" i="4"/>
  <c r="T219" i="4"/>
  <c r="T285" i="4"/>
  <c r="H198" i="4"/>
  <c r="AC198" i="4"/>
  <c r="AF198" i="4"/>
  <c r="I211" i="4"/>
  <c r="AF211" i="4"/>
  <c r="AC211" i="4"/>
  <c r="AJ313" i="4"/>
  <c r="AI313" i="4"/>
  <c r="AH313" i="4" s="1"/>
  <c r="AK313" i="4"/>
  <c r="AF257" i="4"/>
  <c r="I257" i="4"/>
  <c r="AC257" i="4"/>
  <c r="AT246" i="4"/>
  <c r="AS246" i="4" s="1"/>
  <c r="AR246" i="4" s="1"/>
  <c r="AQ246" i="4" s="1"/>
  <c r="AP246" i="4" s="1"/>
  <c r="AO246" i="4" s="1"/>
  <c r="AN246" i="4" s="1"/>
  <c r="AM246" i="4" s="1"/>
  <c r="AL246" i="4" s="1"/>
  <c r="AT170" i="4"/>
  <c r="AS170" i="4" s="1"/>
  <c r="AR170" i="4" s="1"/>
  <c r="AQ170" i="4" s="1"/>
  <c r="AP170" i="4" s="1"/>
  <c r="AO170" i="4" s="1"/>
  <c r="AN170" i="4" s="1"/>
  <c r="AM170" i="4" s="1"/>
  <c r="AL170" i="4" s="1"/>
  <c r="AS215" i="4"/>
  <c r="AR215" i="4" s="1"/>
  <c r="AQ215" i="4" s="1"/>
  <c r="AP215" i="4" s="1"/>
  <c r="AO215" i="4" s="1"/>
  <c r="AN215" i="4" s="1"/>
  <c r="AM215" i="4" s="1"/>
  <c r="AL215" i="4" s="1"/>
  <c r="AT215" i="4"/>
  <c r="I279" i="4"/>
  <c r="AF279" i="4"/>
  <c r="AC279" i="4"/>
  <c r="AK261" i="4"/>
  <c r="AJ261" i="4"/>
  <c r="AI261" i="4"/>
  <c r="AH261" i="4" s="1"/>
  <c r="J171" i="4"/>
  <c r="T171" i="4"/>
  <c r="AC171" i="4"/>
  <c r="AF171" i="4"/>
  <c r="AD368" i="4"/>
  <c r="AE368" i="4"/>
  <c r="AC288" i="4"/>
  <c r="AF288" i="4"/>
  <c r="I288" i="4"/>
  <c r="AT196" i="4"/>
  <c r="AS196" i="4" s="1"/>
  <c r="AR196" i="4"/>
  <c r="AQ196" i="4" s="1"/>
  <c r="AP196" i="4" s="1"/>
  <c r="AO196" i="4" s="1"/>
  <c r="AN196" i="4" s="1"/>
  <c r="AM196" i="4" s="1"/>
  <c r="AL196" i="4" s="1"/>
  <c r="AH354" i="4"/>
  <c r="AZ11" i="4"/>
  <c r="AX11" i="4" s="1"/>
  <c r="AT175" i="4"/>
  <c r="AS175" i="4"/>
  <c r="AR175" i="4" s="1"/>
  <c r="AQ175" i="4" s="1"/>
  <c r="AP175" i="4" s="1"/>
  <c r="AO175" i="4" s="1"/>
  <c r="AN175" i="4" s="1"/>
  <c r="AM175" i="4" s="1"/>
  <c r="AL175" i="4" s="1"/>
  <c r="AT222" i="4"/>
  <c r="AS222" i="4"/>
  <c r="AR222" i="4" s="1"/>
  <c r="AQ222" i="4" s="1"/>
  <c r="AP222" i="4" s="1"/>
  <c r="AO222" i="4" s="1"/>
  <c r="AN222" i="4" s="1"/>
  <c r="AM222" i="4" s="1"/>
  <c r="AL222" i="4" s="1"/>
  <c r="AT235" i="4"/>
  <c r="AS235" i="4" s="1"/>
  <c r="AR235" i="4" s="1"/>
  <c r="AQ235" i="4" s="1"/>
  <c r="AP235" i="4" s="1"/>
  <c r="AO235" i="4" s="1"/>
  <c r="AN235" i="4" s="1"/>
  <c r="AM235" i="4" s="1"/>
  <c r="AL235" i="4" s="1"/>
  <c r="AH134" i="4"/>
  <c r="AH77" i="4"/>
  <c r="AH34" i="4"/>
  <c r="AZ79" i="4"/>
  <c r="AX79" i="4" s="1"/>
  <c r="AZ83" i="4"/>
  <c r="AX83" i="4" s="1"/>
  <c r="AB350" i="4"/>
  <c r="AA350" i="4"/>
  <c r="H177" i="4"/>
  <c r="AF177" i="4"/>
  <c r="AC177" i="4"/>
  <c r="AH142" i="4"/>
  <c r="AZ92" i="4"/>
  <c r="AX92" i="4" s="1"/>
  <c r="AZ62" i="4"/>
  <c r="AX62" i="4" s="1"/>
  <c r="AZ61" i="4"/>
  <c r="AX61" i="4" s="1"/>
  <c r="AZ78" i="4"/>
  <c r="AX78" i="4" s="1"/>
  <c r="AH135" i="4"/>
  <c r="AH184" i="4"/>
  <c r="AC208" i="4"/>
  <c r="H208" i="4"/>
  <c r="AF208" i="4"/>
  <c r="AZ31" i="4"/>
  <c r="AX31" i="4" s="1"/>
  <c r="AZ97" i="4"/>
  <c r="AX97" i="4" s="1"/>
  <c r="T227" i="4"/>
  <c r="T272" i="4"/>
  <c r="T211" i="4"/>
  <c r="T225" i="4"/>
  <c r="T231" i="4"/>
  <c r="T180" i="4"/>
  <c r="AK138" i="4"/>
  <c r="AJ138" i="4"/>
  <c r="AI138" i="4"/>
  <c r="AJ278" i="4"/>
  <c r="AI278" i="4"/>
  <c r="AH278" i="4" s="1"/>
  <c r="AK278" i="4"/>
  <c r="AJ258" i="4"/>
  <c r="AK258" i="4"/>
  <c r="AI258" i="4"/>
  <c r="AK250" i="4"/>
  <c r="AI250" i="4"/>
  <c r="AJ250" i="4"/>
  <c r="AB65" i="4"/>
  <c r="AA65" i="4"/>
  <c r="AE341" i="4"/>
  <c r="AD341" i="4"/>
  <c r="AA143" i="4"/>
  <c r="AB143" i="4"/>
  <c r="AD161" i="4"/>
  <c r="AE161" i="4"/>
  <c r="AA339" i="4"/>
  <c r="AB339" i="4"/>
  <c r="AA157" i="4"/>
  <c r="AB157" i="4"/>
  <c r="AB164" i="4"/>
  <c r="AA164" i="4"/>
  <c r="AB54" i="4"/>
  <c r="AA54" i="4"/>
  <c r="AD71" i="4"/>
  <c r="AE71" i="4"/>
  <c r="AD40" i="4"/>
  <c r="AE40" i="4"/>
  <c r="AA130" i="4"/>
  <c r="AB130" i="4"/>
  <c r="AE347" i="4"/>
  <c r="AD347" i="4"/>
  <c r="AB308" i="4"/>
  <c r="AB63" i="4"/>
  <c r="AB332" i="4"/>
  <c r="AA332" i="4"/>
  <c r="AE326" i="4"/>
  <c r="AD326" i="4"/>
  <c r="AA113" i="4"/>
  <c r="AB113" i="4"/>
  <c r="AA109" i="4"/>
  <c r="AB109" i="4"/>
  <c r="AB127" i="4"/>
  <c r="AA127" i="4"/>
  <c r="AD72" i="4"/>
  <c r="AE72" i="4"/>
  <c r="AB185" i="4"/>
  <c r="AA185" i="4"/>
  <c r="AD57" i="4"/>
  <c r="AE57" i="4"/>
  <c r="AD74" i="4"/>
  <c r="AB264" i="4"/>
  <c r="AA264" i="4"/>
  <c r="AE51" i="4"/>
  <c r="AD51" i="4"/>
  <c r="AA192" i="4"/>
  <c r="AB192" i="4"/>
  <c r="AE68" i="4"/>
  <c r="AD68" i="4"/>
  <c r="AB189" i="4"/>
  <c r="AH247" i="4"/>
  <c r="AE89" i="4"/>
  <c r="AD89" i="4"/>
  <c r="AA337" i="4"/>
  <c r="AB337" i="4"/>
  <c r="AD82" i="4"/>
  <c r="AE82" i="4"/>
  <c r="AD289" i="4"/>
  <c r="AE289" i="4"/>
  <c r="AD128" i="4"/>
  <c r="AE128" i="4"/>
  <c r="AE295" i="4"/>
  <c r="AD295" i="4"/>
  <c r="AB206" i="4"/>
  <c r="AA206" i="4"/>
  <c r="AB186" i="4"/>
  <c r="AA186" i="4"/>
  <c r="AD199" i="4"/>
  <c r="AE199" i="4"/>
  <c r="AA55" i="4"/>
  <c r="AB55" i="4"/>
  <c r="AA353" i="4"/>
  <c r="AB353" i="4"/>
  <c r="AA108" i="4"/>
  <c r="AB108" i="4"/>
  <c r="AE133" i="4"/>
  <c r="AD133" i="4"/>
  <c r="AE50" i="4"/>
  <c r="AD50" i="4"/>
  <c r="AD358" i="4"/>
  <c r="AE358" i="4"/>
  <c r="AA156" i="4"/>
  <c r="AB156" i="4"/>
  <c r="AA290" i="4"/>
  <c r="AB290" i="4"/>
  <c r="AH393" i="4"/>
  <c r="AH151" i="4"/>
  <c r="AH256" i="4"/>
  <c r="AB369" i="4"/>
  <c r="AA369" i="4"/>
  <c r="AA223" i="4"/>
  <c r="AB223" i="4"/>
  <c r="AE374" i="4"/>
  <c r="AD374" i="4"/>
  <c r="AD378" i="4"/>
  <c r="AE378" i="4"/>
  <c r="AD381" i="4"/>
  <c r="AE381" i="4"/>
  <c r="AD384" i="4"/>
  <c r="AE384" i="4"/>
  <c r="AA299" i="4"/>
  <c r="AB299" i="4"/>
  <c r="AA309" i="4"/>
  <c r="AB309" i="4"/>
  <c r="AA392" i="4"/>
  <c r="AB392" i="4"/>
  <c r="AA312" i="4"/>
  <c r="AB312" i="4"/>
  <c r="AD338" i="4"/>
  <c r="AE338" i="4"/>
  <c r="AD301" i="4"/>
  <c r="AE301" i="4"/>
  <c r="AD92" i="4"/>
  <c r="AE92" i="4"/>
  <c r="AD315" i="4"/>
  <c r="AE315" i="4"/>
  <c r="AB35" i="4"/>
  <c r="AA35" i="4"/>
  <c r="AA165" i="4"/>
  <c r="AB165" i="4"/>
  <c r="AA311" i="4"/>
  <c r="AB311" i="4"/>
  <c r="AA123" i="4"/>
  <c r="AB123" i="4"/>
  <c r="AA137" i="4"/>
  <c r="AB137" i="4"/>
  <c r="AA324" i="4"/>
  <c r="AB324" i="4"/>
  <c r="AA44" i="4"/>
  <c r="AB44" i="4"/>
  <c r="AA70" i="4"/>
  <c r="AB70" i="4"/>
  <c r="AD391" i="4"/>
  <c r="AE391" i="4"/>
  <c r="AB239" i="4"/>
  <c r="AA239" i="4"/>
  <c r="AE90" i="4"/>
  <c r="AD90" i="4"/>
  <c r="AA268" i="4"/>
  <c r="AB268" i="4"/>
  <c r="AA214" i="4"/>
  <c r="AB214" i="4"/>
  <c r="AA276" i="4"/>
  <c r="AB276" i="4"/>
  <c r="AE104" i="4"/>
  <c r="AD104" i="4"/>
  <c r="AE124" i="4"/>
  <c r="AD124" i="4"/>
  <c r="AA224" i="4"/>
  <c r="AB224" i="4"/>
  <c r="AE380" i="4"/>
  <c r="AD380" i="4"/>
  <c r="AD355" i="4"/>
  <c r="AE355" i="4"/>
  <c r="AB25" i="4"/>
  <c r="AA25" i="4"/>
  <c r="AD129" i="4"/>
  <c r="AE129" i="4"/>
  <c r="AD310" i="4"/>
  <c r="AE310" i="4"/>
  <c r="AE125" i="4"/>
  <c r="AD125" i="4"/>
  <c r="AH228" i="4"/>
  <c r="AH243" i="4"/>
  <c r="AB144" i="4"/>
  <c r="AA144" i="4"/>
  <c r="AB366" i="4"/>
  <c r="AA366" i="4"/>
  <c r="AE131" i="4"/>
  <c r="AD131" i="4"/>
  <c r="AD306" i="4"/>
  <c r="AE306" i="4"/>
  <c r="AD298" i="4"/>
  <c r="AE298" i="4"/>
  <c r="AE342" i="4"/>
  <c r="AD342" i="4"/>
  <c r="AB362" i="4"/>
  <c r="AA362" i="4"/>
  <c r="AD361" i="4"/>
  <c r="AE361" i="4"/>
  <c r="AA328" i="4"/>
  <c r="AB328" i="4"/>
  <c r="AA149" i="4"/>
  <c r="AB149" i="4"/>
  <c r="AB272" i="4"/>
  <c r="AA272" i="4"/>
  <c r="AB372" i="4"/>
  <c r="AA372" i="4"/>
  <c r="AH379" i="4"/>
  <c r="AA67" i="4"/>
  <c r="AB67" i="4"/>
  <c r="AH255" i="4"/>
  <c r="AH103" i="4"/>
  <c r="AB388" i="4"/>
  <c r="AA388" i="4"/>
  <c r="AE333" i="4"/>
  <c r="AD333" i="4"/>
  <c r="AE194" i="4"/>
  <c r="AD194" i="4"/>
  <c r="AE93" i="4"/>
  <c r="AD93" i="4"/>
  <c r="AD348" i="4"/>
  <c r="AE348" i="4"/>
  <c r="AD242" i="4"/>
  <c r="AE321" i="4"/>
  <c r="AD321" i="4"/>
  <c r="AE373" i="4"/>
  <c r="AD373" i="4"/>
  <c r="AB152" i="4"/>
  <c r="AA152" i="4"/>
  <c r="AD126" i="4"/>
  <c r="AE126" i="4"/>
  <c r="AA132" i="4"/>
  <c r="AB132" i="4"/>
  <c r="AD382" i="4"/>
  <c r="AE382" i="4"/>
  <c r="AE159" i="4"/>
  <c r="AD159" i="4"/>
  <c r="AA221" i="4"/>
  <c r="AB221" i="4"/>
  <c r="AD375" i="4"/>
  <c r="AE375" i="4"/>
  <c r="AA105" i="4"/>
  <c r="AB105" i="4"/>
  <c r="AA85" i="4"/>
  <c r="AB85" i="4"/>
  <c r="AA61" i="4"/>
  <c r="AB61" i="4"/>
  <c r="AB387" i="4"/>
  <c r="AA387" i="4"/>
  <c r="AD32" i="4"/>
  <c r="AE32" i="4"/>
  <c r="AB33" i="4"/>
  <c r="AA33" i="4"/>
  <c r="AD325" i="4"/>
  <c r="AE325" i="4"/>
  <c r="AD314" i="4"/>
  <c r="AE136" i="4"/>
  <c r="AD136" i="4"/>
  <c r="AB117" i="4"/>
  <c r="AA117" i="4"/>
  <c r="AB52" i="4"/>
  <c r="AA52" i="4"/>
  <c r="AD148" i="4"/>
  <c r="AE148" i="4"/>
  <c r="AE114" i="4"/>
  <c r="AD114" i="4"/>
  <c r="AB304" i="4"/>
  <c r="AA304" i="4"/>
  <c r="AA352" i="4"/>
  <c r="AB352" i="4"/>
  <c r="AE297" i="4"/>
  <c r="AD297" i="4"/>
  <c r="AB80" i="4"/>
  <c r="AA80" i="4"/>
  <c r="AD344" i="4"/>
  <c r="AB300" i="4"/>
  <c r="AA300" i="4"/>
  <c r="AE101" i="4"/>
  <c r="AD101" i="4"/>
  <c r="AB385" i="4"/>
  <c r="AA385" i="4"/>
  <c r="AH293" i="4"/>
  <c r="AH386" i="4"/>
  <c r="AB360" i="4" l="1"/>
  <c r="AA232" i="4"/>
  <c r="AE24" i="4"/>
  <c r="AA231" i="4"/>
  <c r="AA292" i="4"/>
  <c r="AB394" i="4"/>
  <c r="AA394" i="4"/>
  <c r="AA291" i="4"/>
  <c r="AD291" i="4" s="1"/>
  <c r="AB238" i="4"/>
  <c r="AA317" i="4"/>
  <c r="AJ235" i="4"/>
  <c r="AK235" i="4"/>
  <c r="AI235" i="4"/>
  <c r="AI201" i="4"/>
  <c r="AJ201" i="4"/>
  <c r="AK201" i="4"/>
  <c r="AJ269" i="4"/>
  <c r="AI269" i="4"/>
  <c r="AK269" i="4"/>
  <c r="AK205" i="4"/>
  <c r="AJ205" i="4"/>
  <c r="AI205" i="4"/>
  <c r="AJ215" i="4"/>
  <c r="AK215" i="4"/>
  <c r="AI215" i="4"/>
  <c r="AH215" i="4" s="1"/>
  <c r="AK225" i="4"/>
  <c r="AJ225" i="4"/>
  <c r="AI225" i="4"/>
  <c r="AK211" i="4"/>
  <c r="AJ211" i="4"/>
  <c r="AI211" i="4"/>
  <c r="AH211" i="4" s="1"/>
  <c r="AJ166" i="4"/>
  <c r="AK166" i="4"/>
  <c r="AI166" i="4"/>
  <c r="AJ212" i="4"/>
  <c r="AI212" i="4"/>
  <c r="AK212" i="4"/>
  <c r="AK262" i="4"/>
  <c r="AI262" i="4"/>
  <c r="AH262" i="4" s="1"/>
  <c r="AJ262" i="4"/>
  <c r="AJ170" i="4"/>
  <c r="AK170" i="4"/>
  <c r="AI170" i="4"/>
  <c r="AH170" i="4" s="1"/>
  <c r="AK265" i="4"/>
  <c r="AI265" i="4"/>
  <c r="AH265" i="4" s="1"/>
  <c r="AJ265" i="4"/>
  <c r="AI277" i="4"/>
  <c r="AH277" i="4" s="1"/>
  <c r="AJ277" i="4"/>
  <c r="AK277" i="4"/>
  <c r="AJ227" i="4"/>
  <c r="AI227" i="4"/>
  <c r="AH227" i="4" s="1"/>
  <c r="AK227" i="4"/>
  <c r="AJ246" i="4"/>
  <c r="AK246" i="4"/>
  <c r="AI246" i="4"/>
  <c r="AK188" i="4"/>
  <c r="AJ188" i="4"/>
  <c r="AI188" i="4"/>
  <c r="AK275" i="4"/>
  <c r="AJ275" i="4"/>
  <c r="AI275" i="4"/>
  <c r="AH275" i="4" s="1"/>
  <c r="AK285" i="4"/>
  <c r="AI285" i="4"/>
  <c r="AH285" i="4" s="1"/>
  <c r="AJ285" i="4"/>
  <c r="AI259" i="4"/>
  <c r="AH259" i="4" s="1"/>
  <c r="AK259" i="4"/>
  <c r="AJ259" i="4"/>
  <c r="AJ198" i="4"/>
  <c r="AK198" i="4"/>
  <c r="AI198" i="4"/>
  <c r="AJ181" i="4"/>
  <c r="AK181" i="4"/>
  <c r="AI181" i="4"/>
  <c r="AH181" i="4" s="1"/>
  <c r="AK207" i="4"/>
  <c r="AJ207" i="4"/>
  <c r="AI207" i="4"/>
  <c r="AI248" i="4"/>
  <c r="AH248" i="4" s="1"/>
  <c r="AJ248" i="4"/>
  <c r="AK248" i="4"/>
  <c r="AK254" i="4"/>
  <c r="AJ254" i="4"/>
  <c r="AI254" i="4"/>
  <c r="AI193" i="4"/>
  <c r="AJ193" i="4"/>
  <c r="AK193" i="4"/>
  <c r="AI177" i="4"/>
  <c r="AJ177" i="4"/>
  <c r="AK177" i="4"/>
  <c r="AK283" i="4"/>
  <c r="AI283" i="4"/>
  <c r="AJ283" i="4"/>
  <c r="AJ287" i="4"/>
  <c r="AI287" i="4"/>
  <c r="AH287" i="4" s="1"/>
  <c r="AK287" i="4"/>
  <c r="AI196" i="4"/>
  <c r="AK196" i="4"/>
  <c r="AJ196" i="4"/>
  <c r="AJ279" i="4"/>
  <c r="AK279" i="4"/>
  <c r="AI279" i="4"/>
  <c r="AH279" i="4" s="1"/>
  <c r="AK230" i="4"/>
  <c r="AI230" i="4"/>
  <c r="AJ230" i="4"/>
  <c r="AJ284" i="4"/>
  <c r="AK284" i="4"/>
  <c r="AI284" i="4"/>
  <c r="AK260" i="4"/>
  <c r="AI260" i="4"/>
  <c r="AJ260" i="4"/>
  <c r="AJ267" i="4"/>
  <c r="AK267" i="4"/>
  <c r="AI267" i="4"/>
  <c r="AH267" i="4" s="1"/>
  <c r="AI274" i="4"/>
  <c r="AH274" i="4" s="1"/>
  <c r="AK274" i="4"/>
  <c r="AJ274" i="4"/>
  <c r="AK316" i="4"/>
  <c r="AI316" i="4"/>
  <c r="AH316" i="4" s="1"/>
  <c r="AJ316" i="4"/>
  <c r="AE350" i="4"/>
  <c r="AD350" i="4"/>
  <c r="AB354" i="4"/>
  <c r="AA354" i="4"/>
  <c r="AB349" i="4"/>
  <c r="AA349" i="4"/>
  <c r="AB172" i="4"/>
  <c r="AA172" i="4"/>
  <c r="AB160" i="4"/>
  <c r="AA160" i="4"/>
  <c r="AA330" i="4"/>
  <c r="AB330" i="4"/>
  <c r="AE334" i="4"/>
  <c r="AD334" i="4"/>
  <c r="AE371" i="4"/>
  <c r="AD371" i="4"/>
  <c r="AH252" i="4"/>
  <c r="AE49" i="4"/>
  <c r="AD49" i="4"/>
  <c r="AE174" i="4"/>
  <c r="AD174" i="4"/>
  <c r="AE73" i="4"/>
  <c r="AD73" i="4"/>
  <c r="AE281" i="4"/>
  <c r="AD281" i="4"/>
  <c r="AE346" i="4"/>
  <c r="AD346" i="4"/>
  <c r="AH76" i="4"/>
  <c r="AA142" i="4"/>
  <c r="AB142" i="4"/>
  <c r="AB42" i="4"/>
  <c r="AA42" i="4"/>
  <c r="AH208" i="4"/>
  <c r="AA218" i="4"/>
  <c r="AB218" i="4"/>
  <c r="AB98" i="4"/>
  <c r="AA98" i="4"/>
  <c r="AB107" i="4"/>
  <c r="AA107" i="4"/>
  <c r="AB38" i="4"/>
  <c r="AA38" i="4"/>
  <c r="AD145" i="4"/>
  <c r="AE145" i="4"/>
  <c r="AD377" i="4"/>
  <c r="AE377" i="4"/>
  <c r="AD191" i="4"/>
  <c r="AE191" i="4"/>
  <c r="AD30" i="4"/>
  <c r="AE30" i="4"/>
  <c r="AB244" i="4"/>
  <c r="AA244" i="4"/>
  <c r="AB182" i="4"/>
  <c r="AB62" i="4"/>
  <c r="AA62" i="4"/>
  <c r="AE197" i="4"/>
  <c r="AD197" i="4"/>
  <c r="AA364" i="4"/>
  <c r="AB364" i="4"/>
  <c r="AB83" i="4"/>
  <c r="AA83" i="4"/>
  <c r="AB37" i="4"/>
  <c r="AA37" i="4"/>
  <c r="AD240" i="4"/>
  <c r="AE240" i="4"/>
  <c r="AE376" i="4"/>
  <c r="AD376" i="4"/>
  <c r="AE245" i="4"/>
  <c r="AD245" i="4"/>
  <c r="AA305" i="4"/>
  <c r="AH210" i="4"/>
  <c r="AH140" i="4"/>
  <c r="AJ222" i="4"/>
  <c r="AK222" i="4"/>
  <c r="AI222" i="4"/>
  <c r="AH222" i="4" s="1"/>
  <c r="AB313" i="4"/>
  <c r="AA313" i="4"/>
  <c r="AI195" i="4"/>
  <c r="AK195" i="4"/>
  <c r="AJ195" i="4"/>
  <c r="AB357" i="4"/>
  <c r="AA357" i="4"/>
  <c r="AJ280" i="4"/>
  <c r="AK280" i="4"/>
  <c r="AI280" i="4"/>
  <c r="AD340" i="4"/>
  <c r="AE340" i="4"/>
  <c r="AH271" i="4"/>
  <c r="AA60" i="4"/>
  <c r="AB60" i="4"/>
  <c r="AB48" i="4"/>
  <c r="AA48" i="4"/>
  <c r="AB28" i="4"/>
  <c r="AA28" i="4"/>
  <c r="AA162" i="4"/>
  <c r="AB162" i="4"/>
  <c r="AA184" i="4"/>
  <c r="AB184" i="4"/>
  <c r="AB202" i="4"/>
  <c r="AA202" i="4"/>
  <c r="AB58" i="4"/>
  <c r="AA58" i="4"/>
  <c r="AA41" i="4"/>
  <c r="AB41" i="4"/>
  <c r="AE115" i="4"/>
  <c r="AD115" i="4"/>
  <c r="AE116" i="4"/>
  <c r="AD116" i="4"/>
  <c r="AE66" i="4"/>
  <c r="AD66" i="4"/>
  <c r="AD69" i="4"/>
  <c r="AE69" i="4"/>
  <c r="AB286" i="4"/>
  <c r="AA286" i="4"/>
  <c r="AI168" i="4"/>
  <c r="AK168" i="4"/>
  <c r="AJ168" i="4"/>
  <c r="AE118" i="4"/>
  <c r="AD118" i="4"/>
  <c r="AE216" i="4"/>
  <c r="AD216" i="4"/>
  <c r="AK180" i="4"/>
  <c r="AI180" i="4"/>
  <c r="AJ180" i="4"/>
  <c r="AE327" i="4"/>
  <c r="AD327" i="4"/>
  <c r="AB187" i="4"/>
  <c r="AA187" i="4"/>
  <c r="AI270" i="4"/>
  <c r="AK270" i="4"/>
  <c r="AJ270" i="4"/>
  <c r="AD88" i="4"/>
  <c r="AE88" i="4"/>
  <c r="AE147" i="4"/>
  <c r="AD147" i="4"/>
  <c r="AA236" i="4"/>
  <c r="AA135" i="4"/>
  <c r="AB135" i="4"/>
  <c r="AA34" i="4"/>
  <c r="AB34" i="4"/>
  <c r="AJ175" i="4"/>
  <c r="AK175" i="4"/>
  <c r="AI175" i="4"/>
  <c r="AH175" i="4" s="1"/>
  <c r="AE29" i="4"/>
  <c r="AD29" i="4"/>
  <c r="AB39" i="4"/>
  <c r="AA39" i="4"/>
  <c r="AA179" i="4"/>
  <c r="AB179" i="4"/>
  <c r="AB363" i="4"/>
  <c r="AA363" i="4"/>
  <c r="AD343" i="4"/>
  <c r="AE343" i="4"/>
  <c r="AE100" i="4"/>
  <c r="AD100" i="4"/>
  <c r="AB336" i="4"/>
  <c r="AA336" i="4"/>
  <c r="AB167" i="4"/>
  <c r="AA167" i="4"/>
  <c r="AD78" i="4"/>
  <c r="AE78" i="4"/>
  <c r="AA169" i="4"/>
  <c r="AB169" i="4"/>
  <c r="AB150" i="4"/>
  <c r="AA150" i="4"/>
  <c r="AH190" i="4"/>
  <c r="AH282" i="4"/>
  <c r="AH173" i="4"/>
  <c r="AH250" i="4"/>
  <c r="AB250" i="4" s="1"/>
  <c r="AA77" i="4"/>
  <c r="AB77" i="4"/>
  <c r="AD31" i="4"/>
  <c r="AE31" i="4"/>
  <c r="AB119" i="4"/>
  <c r="AA119" i="4"/>
  <c r="AD233" i="4"/>
  <c r="AE233" i="4"/>
  <c r="AA273" i="4"/>
  <c r="AB273" i="4"/>
  <c r="AB106" i="4"/>
  <c r="AA106" i="4"/>
  <c r="AE203" i="4"/>
  <c r="AD203" i="4"/>
  <c r="AH219" i="4"/>
  <c r="AA121" i="4"/>
  <c r="AB121" i="4"/>
  <c r="AB120" i="4"/>
  <c r="AA120" i="4"/>
  <c r="AE56" i="4"/>
  <c r="AD56" i="4"/>
  <c r="AE153" i="4"/>
  <c r="AD153" i="4"/>
  <c r="AA27" i="4"/>
  <c r="AB27" i="4"/>
  <c r="AA122" i="4"/>
  <c r="AB122" i="4"/>
  <c r="AA266" i="4"/>
  <c r="AE178" i="4"/>
  <c r="AD178" i="4"/>
  <c r="AB86" i="4"/>
  <c r="AA86" i="4"/>
  <c r="AH241" i="4"/>
  <c r="AA134" i="4"/>
  <c r="AB134" i="4"/>
  <c r="AE251" i="4"/>
  <c r="AD251" i="4"/>
  <c r="AE155" i="4"/>
  <c r="AD155" i="4"/>
  <c r="AE96" i="4"/>
  <c r="AD96" i="4"/>
  <c r="AB23" i="4"/>
  <c r="AA23" i="4"/>
  <c r="AB139" i="4"/>
  <c r="AA139" i="4"/>
  <c r="AA26" i="4"/>
  <c r="AB26" i="4"/>
  <c r="AE176" i="4"/>
  <c r="AD176" i="4"/>
  <c r="AA217" i="4"/>
  <c r="AB217" i="4"/>
  <c r="AJ296" i="4"/>
  <c r="AK296" i="4"/>
  <c r="AI296" i="4"/>
  <c r="AH296" i="4" s="1"/>
  <c r="AE21" i="4"/>
  <c r="AD21" i="4"/>
  <c r="AD84" i="4"/>
  <c r="AE84" i="4"/>
  <c r="AE141" i="4"/>
  <c r="AD141" i="4"/>
  <c r="AA64" i="4"/>
  <c r="AB64" i="4"/>
  <c r="AD81" i="4"/>
  <c r="AE81" i="4"/>
  <c r="AD45" i="4"/>
  <c r="AE45" i="4"/>
  <c r="AB204" i="4"/>
  <c r="AA204" i="4"/>
  <c r="AD36" i="4"/>
  <c r="AE36" i="4"/>
  <c r="AA356" i="4"/>
  <c r="AB356" i="4"/>
  <c r="AA261" i="4"/>
  <c r="AB261" i="4"/>
  <c r="AB253" i="4"/>
  <c r="AA253" i="4"/>
  <c r="AB97" i="4"/>
  <c r="AA97" i="4"/>
  <c r="AD183" i="4"/>
  <c r="AE183" i="4"/>
  <c r="AJ257" i="4"/>
  <c r="AK257" i="4"/>
  <c r="AI257" i="4"/>
  <c r="AH257" i="4" s="1"/>
  <c r="AA87" i="4"/>
  <c r="AB87" i="4"/>
  <c r="AA370" i="4"/>
  <c r="AB370" i="4"/>
  <c r="AE47" i="4"/>
  <c r="AD47" i="4"/>
  <c r="AB323" i="4"/>
  <c r="AA323" i="4"/>
  <c r="AJ288" i="4"/>
  <c r="AI288" i="4"/>
  <c r="AH288" i="4" s="1"/>
  <c r="AK288" i="4"/>
  <c r="AJ171" i="4"/>
  <c r="AI171" i="4"/>
  <c r="AK171" i="4"/>
  <c r="AB59" i="4"/>
  <c r="AA59" i="4"/>
  <c r="AE112" i="4"/>
  <c r="AD112" i="4"/>
  <c r="AD46" i="4"/>
  <c r="AE46" i="4"/>
  <c r="AE319" i="4"/>
  <c r="AD319" i="4"/>
  <c r="AD365" i="4"/>
  <c r="AE365" i="4"/>
  <c r="AD94" i="4"/>
  <c r="AE94" i="4"/>
  <c r="AB263" i="4"/>
  <c r="AA263" i="4"/>
  <c r="AB99" i="4"/>
  <c r="AA99" i="4"/>
  <c r="AI213" i="4"/>
  <c r="AH213" i="4" s="1"/>
  <c r="AK213" i="4"/>
  <c r="AJ213" i="4"/>
  <c r="AJ294" i="4"/>
  <c r="AI294" i="4"/>
  <c r="AH294" i="4" s="1"/>
  <c r="AK294" i="4"/>
  <c r="AE249" i="4"/>
  <c r="AD249" i="4"/>
  <c r="AH318" i="4"/>
  <c r="AB228" i="4"/>
  <c r="AA228" i="4"/>
  <c r="AD224" i="4"/>
  <c r="AE224" i="4"/>
  <c r="AE276" i="4"/>
  <c r="AD276" i="4"/>
  <c r="AD70" i="4"/>
  <c r="AE70" i="4"/>
  <c r="AD137" i="4"/>
  <c r="AE137" i="4"/>
  <c r="AE312" i="4"/>
  <c r="AD312" i="4"/>
  <c r="AE223" i="4"/>
  <c r="AD223" i="4"/>
  <c r="AD189" i="4"/>
  <c r="AE189" i="4"/>
  <c r="AE308" i="4"/>
  <c r="AD308" i="4"/>
  <c r="AE130" i="4"/>
  <c r="AD130" i="4"/>
  <c r="AD264" i="4"/>
  <c r="AE264" i="4"/>
  <c r="AD385" i="4"/>
  <c r="AE385" i="4"/>
  <c r="AD352" i="4"/>
  <c r="AE352" i="4"/>
  <c r="AD67" i="4"/>
  <c r="AE67" i="4"/>
  <c r="AE362" i="4"/>
  <c r="AD362" i="4"/>
  <c r="AE35" i="4"/>
  <c r="AD35" i="4"/>
  <c r="AD369" i="4"/>
  <c r="AE369" i="4"/>
  <c r="AD156" i="4"/>
  <c r="AE156" i="4"/>
  <c r="AE55" i="4"/>
  <c r="AD55" i="4"/>
  <c r="AD337" i="4"/>
  <c r="AE337" i="4"/>
  <c r="AE360" i="4"/>
  <c r="AD360" i="4"/>
  <c r="AD164" i="4"/>
  <c r="AE164" i="4"/>
  <c r="AD65" i="4"/>
  <c r="AE65" i="4"/>
  <c r="AE117" i="4"/>
  <c r="AD117" i="4"/>
  <c r="AE214" i="4"/>
  <c r="AD214" i="4"/>
  <c r="AE123" i="4"/>
  <c r="AD123" i="4"/>
  <c r="AE299" i="4"/>
  <c r="AD299" i="4"/>
  <c r="AB278" i="4"/>
  <c r="AA278" i="4"/>
  <c r="AD85" i="4"/>
  <c r="AE85" i="4"/>
  <c r="AE387" i="4"/>
  <c r="AD387" i="4"/>
  <c r="AD149" i="4"/>
  <c r="AE149" i="4"/>
  <c r="AD105" i="4"/>
  <c r="AE105" i="4"/>
  <c r="AD304" i="4"/>
  <c r="AE304" i="4"/>
  <c r="AA379" i="4"/>
  <c r="AB379" i="4"/>
  <c r="AE238" i="4"/>
  <c r="AD238" i="4"/>
  <c r="AE372" i="4"/>
  <c r="AD372" i="4"/>
  <c r="AE366" i="4"/>
  <c r="AD366" i="4"/>
  <c r="AD239" i="4"/>
  <c r="AE239" i="4"/>
  <c r="AA256" i="4"/>
  <c r="AB256" i="4"/>
  <c r="AE127" i="4"/>
  <c r="AD127" i="4"/>
  <c r="AE52" i="4"/>
  <c r="AD52" i="4"/>
  <c r="AD80" i="4"/>
  <c r="AE80" i="4"/>
  <c r="AE33" i="4"/>
  <c r="AD33" i="4"/>
  <c r="AD388" i="4"/>
  <c r="AE388" i="4"/>
  <c r="AE268" i="4"/>
  <c r="AD268" i="4"/>
  <c r="AE44" i="4"/>
  <c r="AD44" i="4"/>
  <c r="AE311" i="4"/>
  <c r="AD311" i="4"/>
  <c r="AD392" i="4"/>
  <c r="AE392" i="4"/>
  <c r="AA151" i="4"/>
  <c r="AB151" i="4"/>
  <c r="AD186" i="4"/>
  <c r="AE186" i="4"/>
  <c r="AA247" i="4"/>
  <c r="AB247" i="4"/>
  <c r="AE192" i="4"/>
  <c r="AD192" i="4"/>
  <c r="AE113" i="4"/>
  <c r="AD113" i="4"/>
  <c r="AE63" i="4"/>
  <c r="AD63" i="4"/>
  <c r="AD157" i="4"/>
  <c r="AE157" i="4"/>
  <c r="AD143" i="4"/>
  <c r="AE143" i="4"/>
  <c r="AH138" i="4"/>
  <c r="AA293" i="4"/>
  <c r="AB293" i="4"/>
  <c r="AA243" i="4"/>
  <c r="AB243" i="4"/>
  <c r="AE290" i="4"/>
  <c r="AD290" i="4"/>
  <c r="AD332" i="4"/>
  <c r="AE332" i="4"/>
  <c r="AE300" i="4"/>
  <c r="AD300" i="4"/>
  <c r="AE152" i="4"/>
  <c r="AD152" i="4"/>
  <c r="AD221" i="4"/>
  <c r="AE221" i="4"/>
  <c r="AE232" i="4"/>
  <c r="AD232" i="4"/>
  <c r="AB393" i="4"/>
  <c r="AA393" i="4"/>
  <c r="AE108" i="4"/>
  <c r="AD108" i="4"/>
  <c r="AD292" i="4"/>
  <c r="AE292" i="4"/>
  <c r="AE185" i="4"/>
  <c r="AD185" i="4"/>
  <c r="AE317" i="4"/>
  <c r="AD317" i="4"/>
  <c r="AD54" i="4"/>
  <c r="AE54" i="4"/>
  <c r="AA255" i="4"/>
  <c r="AB255" i="4"/>
  <c r="AD25" i="4"/>
  <c r="AE25" i="4"/>
  <c r="AE353" i="4"/>
  <c r="AD353" i="4"/>
  <c r="AD61" i="4"/>
  <c r="AE61" i="4"/>
  <c r="AD132" i="4"/>
  <c r="AE132" i="4"/>
  <c r="AD272" i="4"/>
  <c r="AE272" i="4"/>
  <c r="AE144" i="4"/>
  <c r="AD144" i="4"/>
  <c r="AB386" i="4"/>
  <c r="AA386" i="4"/>
  <c r="AA103" i="4"/>
  <c r="AB103" i="4"/>
  <c r="AE328" i="4"/>
  <c r="AD328" i="4"/>
  <c r="AE324" i="4"/>
  <c r="AD324" i="4"/>
  <c r="AD165" i="4"/>
  <c r="AE165" i="4"/>
  <c r="AE309" i="4"/>
  <c r="AD309" i="4"/>
  <c r="AE206" i="4"/>
  <c r="AD206" i="4"/>
  <c r="AD109" i="4"/>
  <c r="AE109" i="4"/>
  <c r="AD339" i="4"/>
  <c r="AE339" i="4"/>
  <c r="AH258" i="4"/>
  <c r="AE231" i="4" l="1"/>
  <c r="AD231" i="4"/>
  <c r="AE291" i="4"/>
  <c r="AD394" i="4"/>
  <c r="AE394" i="4"/>
  <c r="AA250" i="4"/>
  <c r="AD250" i="4" s="1"/>
  <c r="AB190" i="4"/>
  <c r="AA190" i="4"/>
  <c r="AE58" i="4"/>
  <c r="AD58" i="4"/>
  <c r="AE28" i="4"/>
  <c r="AD28" i="4"/>
  <c r="AE305" i="4"/>
  <c r="AD305" i="4"/>
  <c r="AD98" i="4"/>
  <c r="AE98" i="4"/>
  <c r="AA227" i="4"/>
  <c r="AB227" i="4"/>
  <c r="AE87" i="4"/>
  <c r="AD87" i="4"/>
  <c r="AD253" i="4"/>
  <c r="AE253" i="4"/>
  <c r="AE204" i="4"/>
  <c r="AD204" i="4"/>
  <c r="AD266" i="4"/>
  <c r="AE266" i="4"/>
  <c r="AE106" i="4"/>
  <c r="AD106" i="4"/>
  <c r="AE150" i="4"/>
  <c r="AD150" i="4"/>
  <c r="AE336" i="4"/>
  <c r="AD336" i="4"/>
  <c r="AH168" i="4"/>
  <c r="AH280" i="4"/>
  <c r="AD313" i="4"/>
  <c r="AE313" i="4"/>
  <c r="AE83" i="4"/>
  <c r="AD83" i="4"/>
  <c r="AA76" i="4"/>
  <c r="AB76" i="4"/>
  <c r="AD354" i="4"/>
  <c r="AE354" i="4"/>
  <c r="AH284" i="4"/>
  <c r="AH283" i="4"/>
  <c r="AH254" i="4"/>
  <c r="AH188" i="4"/>
  <c r="AH166" i="4"/>
  <c r="AH269" i="4"/>
  <c r="AD59" i="4"/>
  <c r="AE59" i="4"/>
  <c r="AD323" i="4"/>
  <c r="AE323" i="4"/>
  <c r="AB257" i="4"/>
  <c r="AA257" i="4"/>
  <c r="AE23" i="4"/>
  <c r="AD23" i="4"/>
  <c r="AE120" i="4"/>
  <c r="AD120" i="4"/>
  <c r="AD179" i="4"/>
  <c r="AE179" i="4"/>
  <c r="AD202" i="4"/>
  <c r="AE202" i="4"/>
  <c r="AE48" i="4"/>
  <c r="AD48" i="4"/>
  <c r="AE244" i="4"/>
  <c r="AD244" i="4"/>
  <c r="AD330" i="4"/>
  <c r="AE330" i="4"/>
  <c r="AB274" i="4"/>
  <c r="AA274" i="4"/>
  <c r="AB181" i="4"/>
  <c r="AA181" i="4"/>
  <c r="AA259" i="4"/>
  <c r="AB259" i="4"/>
  <c r="AA215" i="4"/>
  <c r="AB215" i="4"/>
  <c r="AB318" i="4"/>
  <c r="AA318" i="4"/>
  <c r="AA213" i="4"/>
  <c r="AB213" i="4"/>
  <c r="AE217" i="4"/>
  <c r="AD217" i="4"/>
  <c r="AD134" i="4"/>
  <c r="AE134" i="4"/>
  <c r="AD122" i="4"/>
  <c r="AE122" i="4"/>
  <c r="AE39" i="4"/>
  <c r="AD39" i="4"/>
  <c r="AD34" i="4"/>
  <c r="AE34" i="4"/>
  <c r="AH180" i="4"/>
  <c r="AA222" i="4"/>
  <c r="AB222" i="4"/>
  <c r="AD218" i="4"/>
  <c r="AE218" i="4"/>
  <c r="AE160" i="4"/>
  <c r="AD160" i="4"/>
  <c r="AB267" i="4"/>
  <c r="AA267" i="4"/>
  <c r="AD261" i="4"/>
  <c r="AE261" i="4"/>
  <c r="AD77" i="4"/>
  <c r="AE77" i="4"/>
  <c r="AB208" i="4"/>
  <c r="AA208" i="4"/>
  <c r="AH246" i="4"/>
  <c r="AB211" i="4"/>
  <c r="AA211" i="4"/>
  <c r="AD99" i="4"/>
  <c r="AE99" i="4"/>
  <c r="AB241" i="4"/>
  <c r="AA241" i="4"/>
  <c r="AD273" i="4"/>
  <c r="AE273" i="4"/>
  <c r="AE169" i="4"/>
  <c r="AD169" i="4"/>
  <c r="AD286" i="4"/>
  <c r="AE286" i="4"/>
  <c r="AD357" i="4"/>
  <c r="AE357" i="4"/>
  <c r="AD364" i="4"/>
  <c r="AE364" i="4"/>
  <c r="AD38" i="4"/>
  <c r="AE38" i="4"/>
  <c r="AA252" i="4"/>
  <c r="AB252" i="4"/>
  <c r="AH196" i="4"/>
  <c r="AA285" i="4"/>
  <c r="AB285" i="4"/>
  <c r="AB277" i="4"/>
  <c r="AA277" i="4"/>
  <c r="AA262" i="4"/>
  <c r="AB262" i="4"/>
  <c r="AH171" i="4"/>
  <c r="AD86" i="4"/>
  <c r="AE86" i="4"/>
  <c r="AD27" i="4"/>
  <c r="AE27" i="4"/>
  <c r="AE121" i="4"/>
  <c r="AD121" i="4"/>
  <c r="AD135" i="4"/>
  <c r="AE135" i="4"/>
  <c r="AH270" i="4"/>
  <c r="AD184" i="4"/>
  <c r="AE184" i="4"/>
  <c r="AE60" i="4"/>
  <c r="AD60" i="4"/>
  <c r="AD42" i="4"/>
  <c r="AE42" i="4"/>
  <c r="AD172" i="4"/>
  <c r="AE172" i="4"/>
  <c r="AH230" i="4"/>
  <c r="AH177" i="4"/>
  <c r="AH198" i="4"/>
  <c r="AH205" i="4"/>
  <c r="AH201" i="4"/>
  <c r="AE263" i="4"/>
  <c r="AD263" i="4"/>
  <c r="AE356" i="4"/>
  <c r="AD356" i="4"/>
  <c r="AA219" i="4"/>
  <c r="AB219" i="4"/>
  <c r="AB173" i="4"/>
  <c r="AA173" i="4"/>
  <c r="AD236" i="4"/>
  <c r="AE236" i="4"/>
  <c r="AD187" i="4"/>
  <c r="AE187" i="4"/>
  <c r="AA271" i="4"/>
  <c r="AB271" i="4"/>
  <c r="AB140" i="4"/>
  <c r="AA140" i="4"/>
  <c r="AE107" i="4"/>
  <c r="AD107" i="4"/>
  <c r="AA316" i="4"/>
  <c r="AB316" i="4"/>
  <c r="AB287" i="4"/>
  <c r="AA287" i="4"/>
  <c r="AA248" i="4"/>
  <c r="AB248" i="4"/>
  <c r="AA275" i="4"/>
  <c r="AB275" i="4"/>
  <c r="AA265" i="4"/>
  <c r="AB265" i="4"/>
  <c r="AH235" i="4"/>
  <c r="AB294" i="4"/>
  <c r="AA294" i="4"/>
  <c r="AE370" i="4"/>
  <c r="AD370" i="4"/>
  <c r="AE97" i="4"/>
  <c r="AD97" i="4"/>
  <c r="AA296" i="4"/>
  <c r="AB296" i="4"/>
  <c r="AE26" i="4"/>
  <c r="AD26" i="4"/>
  <c r="AE119" i="4"/>
  <c r="AD119" i="4"/>
  <c r="AA282" i="4"/>
  <c r="AB282" i="4"/>
  <c r="AD167" i="4"/>
  <c r="AE167" i="4"/>
  <c r="AD363" i="4"/>
  <c r="AE363" i="4"/>
  <c r="AA175" i="4"/>
  <c r="AB175" i="4"/>
  <c r="AD41" i="4"/>
  <c r="AE41" i="4"/>
  <c r="AE162" i="4"/>
  <c r="AD162" i="4"/>
  <c r="AA210" i="4"/>
  <c r="AB210" i="4"/>
  <c r="AE37" i="4"/>
  <c r="AD37" i="4"/>
  <c r="AD62" i="4"/>
  <c r="AE62" i="4"/>
  <c r="AD349" i="4"/>
  <c r="AE349" i="4"/>
  <c r="AH260" i="4"/>
  <c r="AB279" i="4"/>
  <c r="AA279" i="4"/>
  <c r="AH193" i="4"/>
  <c r="AH207" i="4"/>
  <c r="AH212" i="4"/>
  <c r="AH225" i="4"/>
  <c r="AB288" i="4"/>
  <c r="AA288" i="4"/>
  <c r="AE64" i="4"/>
  <c r="AD64" i="4"/>
  <c r="AE139" i="4"/>
  <c r="AD139" i="4"/>
  <c r="AH195" i="4"/>
  <c r="AD142" i="4"/>
  <c r="AE142" i="4"/>
  <c r="AB170" i="4"/>
  <c r="AA170" i="4"/>
  <c r="AE243" i="4"/>
  <c r="AD243" i="4"/>
  <c r="AE247" i="4"/>
  <c r="AD247" i="4"/>
  <c r="AE256" i="4"/>
  <c r="AD256" i="4"/>
  <c r="AE103" i="4"/>
  <c r="AD103" i="4"/>
  <c r="AE278" i="4"/>
  <c r="AD278" i="4"/>
  <c r="AB258" i="4"/>
  <c r="AA258" i="4"/>
  <c r="AE293" i="4"/>
  <c r="AD293" i="4"/>
  <c r="AA138" i="4"/>
  <c r="AB138" i="4"/>
  <c r="AD379" i="4"/>
  <c r="AE379" i="4"/>
  <c r="AE255" i="4"/>
  <c r="AD255" i="4"/>
  <c r="AE386" i="4"/>
  <c r="AD386" i="4"/>
  <c r="AE151" i="4"/>
  <c r="AD151" i="4"/>
  <c r="AE228" i="4"/>
  <c r="AD228" i="4"/>
  <c r="AE393" i="4"/>
  <c r="AD393" i="4"/>
  <c r="AE250" i="4" l="1"/>
  <c r="AB235" i="4"/>
  <c r="AA235" i="4"/>
  <c r="AE219" i="4"/>
  <c r="AD219" i="4"/>
  <c r="AA225" i="4"/>
  <c r="AB225" i="4"/>
  <c r="AE296" i="4"/>
  <c r="AD296" i="4"/>
  <c r="AE285" i="4"/>
  <c r="AD285" i="4"/>
  <c r="AD241" i="4"/>
  <c r="AE241" i="4"/>
  <c r="AE181" i="4"/>
  <c r="AD181" i="4"/>
  <c r="AA269" i="4"/>
  <c r="AB269" i="4"/>
  <c r="AD190" i="4"/>
  <c r="AE190" i="4"/>
  <c r="AA195" i="4"/>
  <c r="AB195" i="4"/>
  <c r="AA212" i="4"/>
  <c r="AB212" i="4"/>
  <c r="AD265" i="4"/>
  <c r="AE265" i="4"/>
  <c r="AE316" i="4"/>
  <c r="AD316" i="4"/>
  <c r="AB270" i="4"/>
  <c r="AA270" i="4"/>
  <c r="AB196" i="4"/>
  <c r="AA196" i="4"/>
  <c r="AD213" i="4"/>
  <c r="AE213" i="4"/>
  <c r="AB166" i="4"/>
  <c r="AA166" i="4"/>
  <c r="AD76" i="4"/>
  <c r="AE76" i="4"/>
  <c r="AA207" i="4"/>
  <c r="AB207" i="4"/>
  <c r="AE282" i="4"/>
  <c r="AD282" i="4"/>
  <c r="AB171" i="4"/>
  <c r="AA171" i="4"/>
  <c r="AD318" i="4"/>
  <c r="AE318" i="4"/>
  <c r="AE274" i="4"/>
  <c r="AD274" i="4"/>
  <c r="AD257" i="4"/>
  <c r="AE257" i="4"/>
  <c r="AA188" i="4"/>
  <c r="AB188" i="4"/>
  <c r="AB254" i="4"/>
  <c r="AA254" i="4"/>
  <c r="AD275" i="4"/>
  <c r="AE275" i="4"/>
  <c r="AD175" i="4"/>
  <c r="AE175" i="4"/>
  <c r="AB201" i="4"/>
  <c r="AA201" i="4"/>
  <c r="AB193" i="4"/>
  <c r="AA193" i="4"/>
  <c r="AD252" i="4"/>
  <c r="AE252" i="4"/>
  <c r="AE279" i="4"/>
  <c r="AD279" i="4"/>
  <c r="AE140" i="4"/>
  <c r="AD140" i="4"/>
  <c r="AE173" i="4"/>
  <c r="AD173" i="4"/>
  <c r="AE262" i="4"/>
  <c r="AD262" i="4"/>
  <c r="AD211" i="4"/>
  <c r="AE211" i="4"/>
  <c r="AD222" i="4"/>
  <c r="AE222" i="4"/>
  <c r="AA283" i="4"/>
  <c r="AB283" i="4"/>
  <c r="AE170" i="4"/>
  <c r="AD170" i="4"/>
  <c r="AD294" i="4"/>
  <c r="AE294" i="4"/>
  <c r="AD248" i="4"/>
  <c r="AE248" i="4"/>
  <c r="AA205" i="4"/>
  <c r="AB205" i="4"/>
  <c r="AD277" i="4"/>
  <c r="AE277" i="4"/>
  <c r="AE267" i="4"/>
  <c r="AD267" i="4"/>
  <c r="AA180" i="4"/>
  <c r="AB180" i="4"/>
  <c r="AE215" i="4"/>
  <c r="AD215" i="4"/>
  <c r="AA284" i="4"/>
  <c r="AB284" i="4"/>
  <c r="AD288" i="4"/>
  <c r="AE288" i="4"/>
  <c r="AA260" i="4"/>
  <c r="AB260" i="4"/>
  <c r="AE210" i="4"/>
  <c r="AD210" i="4"/>
  <c r="AD287" i="4"/>
  <c r="AE287" i="4"/>
  <c r="AB198" i="4"/>
  <c r="AA198" i="4"/>
  <c r="AA246" i="4"/>
  <c r="AB246" i="4"/>
  <c r="AB280" i="4"/>
  <c r="AA280" i="4"/>
  <c r="AA177" i="4"/>
  <c r="AB177" i="4"/>
  <c r="AD227" i="4"/>
  <c r="AE227" i="4"/>
  <c r="AE271" i="4"/>
  <c r="AD271" i="4"/>
  <c r="AE208" i="4"/>
  <c r="AD208" i="4"/>
  <c r="AD259" i="4"/>
  <c r="AE259" i="4"/>
  <c r="AA168" i="4"/>
  <c r="AB168" i="4"/>
  <c r="AA230" i="4"/>
  <c r="AB230" i="4"/>
  <c r="AE138" i="4"/>
  <c r="AD138" i="4"/>
  <c r="AE258" i="4"/>
  <c r="AD258" i="4"/>
  <c r="AE201" i="4" l="1"/>
  <c r="AD201" i="4"/>
  <c r="AE166" i="4"/>
  <c r="AD166" i="4"/>
  <c r="AD235" i="4"/>
  <c r="AE235" i="4"/>
  <c r="AD230" i="4"/>
  <c r="AE230" i="4"/>
  <c r="AD246" i="4"/>
  <c r="AE246" i="4"/>
  <c r="AD260" i="4"/>
  <c r="AE260" i="4"/>
  <c r="AE180" i="4"/>
  <c r="AD180" i="4"/>
  <c r="AD188" i="4"/>
  <c r="AE188" i="4"/>
  <c r="AE198" i="4"/>
  <c r="AD198" i="4"/>
  <c r="AE269" i="4"/>
  <c r="AD269" i="4"/>
  <c r="AD168" i="4"/>
  <c r="AE168" i="4"/>
  <c r="AE196" i="4"/>
  <c r="AD196" i="4"/>
  <c r="AD177" i="4"/>
  <c r="AE177" i="4"/>
  <c r="AD284" i="4"/>
  <c r="AE284" i="4"/>
  <c r="AD207" i="4"/>
  <c r="AE207" i="4"/>
  <c r="AE212" i="4"/>
  <c r="AD212" i="4"/>
  <c r="AD225" i="4"/>
  <c r="AE225" i="4"/>
  <c r="AD280" i="4"/>
  <c r="AE280" i="4"/>
  <c r="AE193" i="4"/>
  <c r="AD193" i="4"/>
  <c r="AD254" i="4"/>
  <c r="AE254" i="4"/>
  <c r="AD270" i="4"/>
  <c r="AE270" i="4"/>
  <c r="AE195" i="4"/>
  <c r="AD195" i="4"/>
  <c r="AE283" i="4"/>
  <c r="AD283" i="4"/>
  <c r="AD171" i="4"/>
  <c r="AE171" i="4"/>
  <c r="AD205" i="4"/>
  <c r="AE205" i="4"/>
  <c r="AC11" i="4" l="1"/>
</calcChain>
</file>

<file path=xl/sharedStrings.xml><?xml version="1.0" encoding="utf-8"?>
<sst xmlns="http://schemas.openxmlformats.org/spreadsheetml/2006/main" count="3635" uniqueCount="1186">
  <si>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</si>
  <si>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</si>
  <si>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</si>
  <si>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</si>
  <si>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</si>
  <si>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</si>
  <si>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</si>
  <si>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</si>
  <si>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</si>
  <si>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</si>
  <si>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</si>
  <si>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</si>
  <si>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</si>
  <si>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</si>
  <si>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</si>
  <si>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</si>
  <si>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</si>
  <si>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</si>
  <si>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</si>
  <si>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</si>
  <si>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</si>
  <si>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</si>
  <si>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</si>
  <si>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</si>
  <si>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</si>
  <si>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</si>
  <si>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</si>
  <si>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</si>
  <si>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</si>
  <si>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</si>
  <si>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</si>
  <si>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Kim1991</t>
  </si>
  <si>
    <t>(Kim 1991)</t>
  </si>
  <si>
    <t>IBVS 5583</t>
  </si>
  <si>
    <t>I</t>
  </si>
  <si>
    <t># of data points:</t>
  </si>
  <si>
    <t>EA/AR/RS</t>
  </si>
  <si>
    <t>AR Lac / GSC 03606-00784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</si>
  <si>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</si>
  <si>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</si>
  <si>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</si>
  <si>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</si>
  <si>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</si>
  <si>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</si>
  <si>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5753</t>
  </si>
  <si>
    <t>II</t>
  </si>
  <si>
    <t>ToMcat (period-search software)</t>
  </si>
  <si>
    <t>Found by</t>
  </si>
  <si>
    <t>Start of linear fit &gt;&gt;&gt;&gt;&gt;&gt;&gt;&gt;&gt;&gt;&gt;&gt;&gt;&gt;&gt;&gt;&gt;&gt;&gt;&gt;&gt;</t>
  </si>
  <si>
    <t>IBVS 2385</t>
  </si>
  <si>
    <t/>
  </si>
  <si>
    <t>IBVS 4263</t>
  </si>
  <si>
    <t>IBVS 4340</t>
  </si>
  <si>
    <t>See page D</t>
  </si>
  <si>
    <t>This fit looks good</t>
  </si>
  <si>
    <t>OEJV 0074</t>
  </si>
  <si>
    <t>vis</t>
  </si>
  <si>
    <t>Add cycle</t>
  </si>
  <si>
    <t>Old Cycle</t>
  </si>
  <si>
    <t>OEJV 0137</t>
  </si>
  <si>
    <t>IBVS 0201</t>
  </si>
  <si>
    <t>IBVS 0456</t>
  </si>
  <si>
    <t>PE</t>
  </si>
  <si>
    <t>IBVS 0937</t>
  </si>
  <si>
    <t>??</t>
  </si>
  <si>
    <t>IBVS 1379</t>
  </si>
  <si>
    <t>IBVS 1712</t>
  </si>
  <si>
    <t>IBVS 2189</t>
  </si>
  <si>
    <t>IBVS 2303</t>
  </si>
  <si>
    <t>IBVS 6007</t>
  </si>
  <si>
    <t>BAD</t>
  </si>
  <si>
    <t>JAVSO..37...44</t>
  </si>
  <si>
    <t>JAVSO..38..183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</si>
  <si>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</si>
  <si>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</si>
  <si>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</si>
  <si>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</si>
  <si>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</si>
  <si>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</si>
  <si>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</si>
  <si>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</si>
  <si>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</si>
  <si>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</si>
  <si>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</si>
  <si>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2415300.059 </t>
  </si>
  <si>
    <t> 07.10.1900 13:24 </t>
  </si>
  <si>
    <t> -0.493 </t>
  </si>
  <si>
    <t> Dugan &amp; Wright </t>
  </si>
  <si>
    <t> CPRI 19.53 </t>
  </si>
  <si>
    <t>2417005.649 </t>
  </si>
  <si>
    <t> 09.06.1905 03:34 </t>
  </si>
  <si>
    <t> -0.448 </t>
  </si>
  <si>
    <t>2418889.729 </t>
  </si>
  <si>
    <t> 06.08.1910 05:29 </t>
  </si>
  <si>
    <t> -0.401 </t>
  </si>
  <si>
    <t>2420991.973 </t>
  </si>
  <si>
    <t> 08.05.1916 11:21 </t>
  </si>
  <si>
    <t> -0.340 </t>
  </si>
  <si>
    <t>2422995.038 </t>
  </si>
  <si>
    <t> 01.11.1921 12:54 </t>
  </si>
  <si>
    <t> -0.299 </t>
  </si>
  <si>
    <t>2425196.444 </t>
  </si>
  <si>
    <t> 11.11.1927 22:39 </t>
  </si>
  <si>
    <t> -0.237 </t>
  </si>
  <si>
    <t>2425555.428 </t>
  </si>
  <si>
    <t> 04.11.1928 22:16 </t>
  </si>
  <si>
    <t> -0.210 </t>
  </si>
  <si>
    <t>V </t>
  </si>
  <si>
    <t> L.Jacchia </t>
  </si>
  <si>
    <t> AN 237.252 </t>
  </si>
  <si>
    <t>2425573.278 </t>
  </si>
  <si>
    <t> 22.11.1928 18:40 </t>
  </si>
  <si>
    <t> -0.209 </t>
  </si>
  <si>
    <t> E.Loreta </t>
  </si>
  <si>
    <t> GAZA 16+17 </t>
  </si>
  <si>
    <t>2425712.086 </t>
  </si>
  <si>
    <t> 10.04.1929 14:03 </t>
  </si>
  <si>
    <t> -0.224 </t>
  </si>
  <si>
    <t> Schneller&amp;Plaut </t>
  </si>
  <si>
    <t> AN 245.387 </t>
  </si>
  <si>
    <t>2425801.328 </t>
  </si>
  <si>
    <t> 08.07.1929 19:52 </t>
  </si>
  <si>
    <t> -0.226 </t>
  </si>
  <si>
    <t> P.Parenago </t>
  </si>
  <si>
    <t> AN 238.209 </t>
  </si>
  <si>
    <t>2425803.320 </t>
  </si>
  <si>
    <t> 10.07.1929 19:40 </t>
  </si>
  <si>
    <t> -0.217 </t>
  </si>
  <si>
    <t> PSMO 12.35 </t>
  </si>
  <si>
    <t>2426146.405 </t>
  </si>
  <si>
    <t> 18.06.1930 21:43 </t>
  </si>
  <si>
    <t> -0.225 </t>
  </si>
  <si>
    <t> H.Rügemer </t>
  </si>
  <si>
    <t> AN 245.40 </t>
  </si>
  <si>
    <t>2426489.526 </t>
  </si>
  <si>
    <t> 28.05.1931 00:37 </t>
  </si>
  <si>
    <t> -0.196 </t>
  </si>
  <si>
    <t>2426592.651 </t>
  </si>
  <si>
    <t> 08.09.1931 03:37 </t>
  </si>
  <si>
    <t> -0.197 </t>
  </si>
  <si>
    <t>2426604.548 </t>
  </si>
  <si>
    <t> 20.09.1931 01:09 </t>
  </si>
  <si>
    <t> -0.199 </t>
  </si>
  <si>
    <t> M.Zverev </t>
  </si>
  <si>
    <t> PSMO 8.43 </t>
  </si>
  <si>
    <t>2426622.395 </t>
  </si>
  <si>
    <t> 07.10.1931 21:28 </t>
  </si>
  <si>
    <t> -0.201 </t>
  </si>
  <si>
    <t>2426624.378 </t>
  </si>
  <si>
    <t> 09.10.1931 21:04 </t>
  </si>
  <si>
    <t>2426626.334 </t>
  </si>
  <si>
    <t> 11.10.1931 20:00 </t>
  </si>
  <si>
    <t> -0.228 </t>
  </si>
  <si>
    <t> K.Himpel </t>
  </si>
  <si>
    <t> AN 261.255 </t>
  </si>
  <si>
    <t>2426626.361 </t>
  </si>
  <si>
    <t> 11.10.1931 20:39 </t>
  </si>
  <si>
    <t>2426842.542 </t>
  </si>
  <si>
    <t> 15.05.1932 01:00 </t>
  </si>
  <si>
    <t> -0.188 </t>
  </si>
  <si>
    <t>2429115.290 </t>
  </si>
  <si>
    <t> 04.08.1938 18:57 </t>
  </si>
  <si>
    <t> -0.178 </t>
  </si>
  <si>
    <t> V.Krat </t>
  </si>
  <si>
    <t> IPUL 16(5) </t>
  </si>
  <si>
    <t>2429122.271 </t>
  </si>
  <si>
    <t> 11.08.1938 18:30 </t>
  </si>
  <si>
    <t> -0.138 </t>
  </si>
  <si>
    <t>2429150.992 </t>
  </si>
  <si>
    <t> 09.09.1938 11:48 </t>
  </si>
  <si>
    <t> -0.173 </t>
  </si>
  <si>
    <t>E </t>
  </si>
  <si>
    <t>?</t>
  </si>
  <si>
    <t> A.C.Theokas </t>
  </si>
  <si>
    <t> ASS 52.220 </t>
  </si>
  <si>
    <t>2429176.775 </t>
  </si>
  <si>
    <t> 05.10.1938 06:36 </t>
  </si>
  <si>
    <t> -0.172 </t>
  </si>
  <si>
    <t>2429178.760 </t>
  </si>
  <si>
    <t> 07.10.1938 06:14 </t>
  </si>
  <si>
    <t> -0.170 </t>
  </si>
  <si>
    <t>2429178.761 </t>
  </si>
  <si>
    <t> 07.10.1938 06:15 </t>
  </si>
  <si>
    <t> -0.169 </t>
  </si>
  <si>
    <t> F.B.Wood </t>
  </si>
  <si>
    <t> CPRI 21.10 </t>
  </si>
  <si>
    <t>2429182.725 </t>
  </si>
  <si>
    <t> 11.10.1938 05:24 </t>
  </si>
  <si>
    <t>2429186.693 </t>
  </si>
  <si>
    <t> 15.10.1938 04:37 </t>
  </si>
  <si>
    <t>2429188.675 </t>
  </si>
  <si>
    <t> 17.10.1938 04:12 </t>
  </si>
  <si>
    <t> -0.171 </t>
  </si>
  <si>
    <t>2429303.696 </t>
  </si>
  <si>
    <t> 09.02.1939 04:42 </t>
  </si>
  <si>
    <t> -0.175 </t>
  </si>
  <si>
    <t> I.M.Ishchenko </t>
  </si>
  <si>
    <t> TTAO 9.28 </t>
  </si>
  <si>
    <t>2429364.149 </t>
  </si>
  <si>
    <t> 10.04.1939 15:34 </t>
  </si>
  <si>
    <t>2429404.847 </t>
  </si>
  <si>
    <t> 21.05.1939 08:19 </t>
  </si>
  <si>
    <t> -0.167 </t>
  </si>
  <si>
    <t>2429515.895 </t>
  </si>
  <si>
    <t> 09.09.1939 09:28 </t>
  </si>
  <si>
    <t>2429523.832 </t>
  </si>
  <si>
    <t> 17.09.1939 07:58 </t>
  </si>
  <si>
    <t> -0.174 </t>
  </si>
  <si>
    <t>2429529.785 </t>
  </si>
  <si>
    <t> 23.09.1939 06:50 </t>
  </si>
  <si>
    <t>2429535.736 </t>
  </si>
  <si>
    <t> 29.09.1939 05:39 </t>
  </si>
  <si>
    <t>2429692.411 </t>
  </si>
  <si>
    <t> 03.03.1940 21:51 </t>
  </si>
  <si>
    <t> -0.166 </t>
  </si>
  <si>
    <t> A.Gainulli </t>
  </si>
  <si>
    <t> IKZ 22.3 </t>
  </si>
  <si>
    <t>2432125.836 </t>
  </si>
  <si>
    <t> 01.11.1946 08:03 </t>
  </si>
  <si>
    <t> -0.118 </t>
  </si>
  <si>
    <t>2432476.789 </t>
  </si>
  <si>
    <t> 18.10.1947 06:56 </t>
  </si>
  <si>
    <t> -0.189 </t>
  </si>
  <si>
    <t>2432478.784 </t>
  </si>
  <si>
    <t> 20.10.1947 06:48 </t>
  </si>
  <si>
    <t>2432843.690 </t>
  </si>
  <si>
    <t> 19.10.1948 04:33 </t>
  </si>
  <si>
    <t> -0.179 </t>
  </si>
  <si>
    <t>2432889.336 </t>
  </si>
  <si>
    <t> 03.12.1948 20:03 </t>
  </si>
  <si>
    <t> -0.146 </t>
  </si>
  <si>
    <t> P.Ahnert </t>
  </si>
  <si>
    <t> AN 277.190 </t>
  </si>
  <si>
    <t>2434235.918 </t>
  </si>
  <si>
    <t> 11.08.1952 10:01 </t>
  </si>
  <si>
    <t> -0.152 </t>
  </si>
  <si>
    <t>2434514.514 </t>
  </si>
  <si>
    <t> 17.05.1953 00:20 </t>
  </si>
  <si>
    <t> -0.194 </t>
  </si>
  <si>
    <t>2434646.470 </t>
  </si>
  <si>
    <t> 25.09.1953 23:16 </t>
  </si>
  <si>
    <t> -0.121 </t>
  </si>
  <si>
    <t> M.A.Svechnikov </t>
  </si>
  <si>
    <t> PZ 10.263 </t>
  </si>
  <si>
    <t>2434888.429 </t>
  </si>
  <si>
    <t> 25.05.1954 22:17 </t>
  </si>
  <si>
    <t> -0.111 </t>
  </si>
  <si>
    <t> A.Wroblewski </t>
  </si>
  <si>
    <t> AA 6.146 </t>
  </si>
  <si>
    <t>2434890.406 </t>
  </si>
  <si>
    <t> 27.05.1954 21:44 </t>
  </si>
  <si>
    <t> -0.117 </t>
  </si>
  <si>
    <t>2434894.381 </t>
  </si>
  <si>
    <t> 31.05.1954 21:08 </t>
  </si>
  <si>
    <t> -0.109 </t>
  </si>
  <si>
    <t>2434902.323 </t>
  </si>
  <si>
    <t> 08.06.1954 19:45 </t>
  </si>
  <si>
    <t> -0.099 </t>
  </si>
  <si>
    <t>2436080.334 </t>
  </si>
  <si>
    <t> 29.08.1957 20:00 </t>
  </si>
  <si>
    <t> -0.104 </t>
  </si>
  <si>
    <t> V.Makarov </t>
  </si>
  <si>
    <t> AC 187.17 </t>
  </si>
  <si>
    <t>2436082.322 </t>
  </si>
  <si>
    <t> 31.08.1957 19:43 </t>
  </si>
  <si>
    <t> -0.100 </t>
  </si>
  <si>
    <t>2436084.303 </t>
  </si>
  <si>
    <t> 02.09.1957 19:16 </t>
  </si>
  <si>
    <t> -0.102 </t>
  </si>
  <si>
    <t> Y.Panayoti </t>
  </si>
  <si>
    <t>2436766.525 </t>
  </si>
  <si>
    <t> 17.07.1959 00:36 </t>
  </si>
  <si>
    <t> -0.098 </t>
  </si>
  <si>
    <t> V.G.Karetnikov </t>
  </si>
  <si>
    <t> AC 207.17 </t>
  </si>
  <si>
    <t>2436774.474 </t>
  </si>
  <si>
    <t> 24.07.1959 23:22 </t>
  </si>
  <si>
    <t> -0.082 </t>
  </si>
  <si>
    <t>2436778.446 </t>
  </si>
  <si>
    <t> 28.07.1959 22:42 </t>
  </si>
  <si>
    <t> -0.076 </t>
  </si>
  <si>
    <t>2436784.410 </t>
  </si>
  <si>
    <t> 03.08.1959 21:50 </t>
  </si>
  <si>
    <t> -0.062 </t>
  </si>
  <si>
    <t>2436784.425 </t>
  </si>
  <si>
    <t> 03.08.1959 22:12 </t>
  </si>
  <si>
    <t> -0.047 </t>
  </si>
  <si>
    <t> Y.R.Alexandrovich </t>
  </si>
  <si>
    <t> AC 205.19 </t>
  </si>
  <si>
    <t>2437018.414 </t>
  </si>
  <si>
    <t> 24.03.1960 21:56 </t>
  </si>
  <si>
    <t> -0.074 </t>
  </si>
  <si>
    <t> PZ 13.421 </t>
  </si>
  <si>
    <t>2437137.441 </t>
  </si>
  <si>
    <t> 21.07.1960 22:35 </t>
  </si>
  <si>
    <t> -0.039 </t>
  </si>
  <si>
    <t> AC 215.20 </t>
  </si>
  <si>
    <t>2437569.7977 </t>
  </si>
  <si>
    <t> 27.09.1961 07:08 </t>
  </si>
  <si>
    <t> -0.0180 </t>
  </si>
  <si>
    <t> J.H.Karle </t>
  </si>
  <si>
    <t> PASP 74.245 </t>
  </si>
  <si>
    <t>2437623.332 </t>
  </si>
  <si>
    <t> 19.11.1961 19:58 </t>
  </si>
  <si>
    <t> -0.030 </t>
  </si>
  <si>
    <t> M.Fernandes </t>
  </si>
  <si>
    <t>BAVM 15 </t>
  </si>
  <si>
    <t>2437958.470 </t>
  </si>
  <si>
    <t> 20.10.1962 23:16 </t>
  </si>
  <si>
    <t> -0.051 </t>
  </si>
  <si>
    <t> W.Grauenhorst </t>
  </si>
  <si>
    <t>2437958.474 </t>
  </si>
  <si>
    <t> 20.10.1962 23:22 </t>
  </si>
  <si>
    <t> P.B.Lehmann </t>
  </si>
  <si>
    <t>BAVM 18 </t>
  </si>
  <si>
    <t>2437958.475 </t>
  </si>
  <si>
    <t> 20.10.1962 23:24 </t>
  </si>
  <si>
    <t> -0.046 </t>
  </si>
  <si>
    <t> J.Dueball </t>
  </si>
  <si>
    <t>2437958.477 </t>
  </si>
  <si>
    <t> 20.10.1962 23:26 </t>
  </si>
  <si>
    <t> -0.044 </t>
  </si>
  <si>
    <t> R.Gizinski </t>
  </si>
  <si>
    <t>2438315.452 </t>
  </si>
  <si>
    <t> 12.10.1963 22:50 </t>
  </si>
  <si>
    <t> F.Zdarsky </t>
  </si>
  <si>
    <t> BRNO 6 </t>
  </si>
  <si>
    <t>2438321.393 </t>
  </si>
  <si>
    <t> 18.10.1963 21:25 </t>
  </si>
  <si>
    <t> -0.052 </t>
  </si>
  <si>
    <t>2438323.369 </t>
  </si>
  <si>
    <t> 20.10.1963 20:51 </t>
  </si>
  <si>
    <t> -0.060 </t>
  </si>
  <si>
    <t>2438323.413 </t>
  </si>
  <si>
    <t> 20.10.1963 21:54 </t>
  </si>
  <si>
    <t> -0.016 </t>
  </si>
  <si>
    <t>2438333.345 </t>
  </si>
  <si>
    <t> 30.10.1963 20:16 </t>
  </si>
  <si>
    <t> 0.000 </t>
  </si>
  <si>
    <t>2438670.479 </t>
  </si>
  <si>
    <t> 01.10.1964 23:29 </t>
  </si>
  <si>
    <t> -0.008 </t>
  </si>
  <si>
    <t> MVS 2.171 </t>
  </si>
  <si>
    <t>2438670.484 </t>
  </si>
  <si>
    <t> 01.10.1964 23:36 </t>
  </si>
  <si>
    <t>2438672.430 </t>
  </si>
  <si>
    <t> 03.10.1964 22:19 </t>
  </si>
  <si>
    <t> -0.040 </t>
  </si>
  <si>
    <t>2438672.457 </t>
  </si>
  <si>
    <t> 03.10.1964 22:58 </t>
  </si>
  <si>
    <t> -0.013 </t>
  </si>
  <si>
    <t>2438680.382 </t>
  </si>
  <si>
    <t> 11.10.1964 21:10 </t>
  </si>
  <si>
    <t> -0.021 </t>
  </si>
  <si>
    <t>2438975.8796 </t>
  </si>
  <si>
    <t> 03.08.1965 09:06 </t>
  </si>
  <si>
    <t> -0.0192 </t>
  </si>
  <si>
    <t> D.S.Hall </t>
  </si>
  <si>
    <t> AJ 81.1139 </t>
  </si>
  <si>
    <t>2438996.7067 </t>
  </si>
  <si>
    <t> 24.08.1965 04:57 </t>
  </si>
  <si>
    <t> -0.0156 </t>
  </si>
  <si>
    <t>2439019.525 </t>
  </si>
  <si>
    <t> 16.09.1965 00:36 </t>
  </si>
  <si>
    <t> -0.004 </t>
  </si>
  <si>
    <t> S.Bozkurt </t>
  </si>
  <si>
    <t> AN 289.193 </t>
  </si>
  <si>
    <t>2439019.526 </t>
  </si>
  <si>
    <t> 16.09.1965 00:37 </t>
  </si>
  <si>
    <t> S.Hazer </t>
  </si>
  <si>
    <t>2439027.435 </t>
  </si>
  <si>
    <t> 23.09.1965 22:26 </t>
  </si>
  <si>
    <t> -0.027 </t>
  </si>
  <si>
    <t> MVS 4.137 </t>
  </si>
  <si>
    <t>2439027.450 </t>
  </si>
  <si>
    <t> 23.09.1965 22:48 </t>
  </si>
  <si>
    <t> -0.012 </t>
  </si>
  <si>
    <t> W.Braune </t>
  </si>
  <si>
    <t>2439029.413 </t>
  </si>
  <si>
    <t> 25.09.1965 21:54 </t>
  </si>
  <si>
    <t> -0.032 </t>
  </si>
  <si>
    <t>2439029.439 </t>
  </si>
  <si>
    <t> 25.09.1965 22:32 </t>
  </si>
  <si>
    <t> -0.006 </t>
  </si>
  <si>
    <t>2439259.490 </t>
  </si>
  <si>
    <t> 13.05.1966 23:45 </t>
  </si>
  <si>
    <t> -0.005 </t>
  </si>
  <si>
    <t> R.Kizilirmak </t>
  </si>
  <si>
    <t> AN 291.113 </t>
  </si>
  <si>
    <t>2439259.494 </t>
  </si>
  <si>
    <t> 13.05.1966 23:51 </t>
  </si>
  <si>
    <t> -0.001 </t>
  </si>
  <si>
    <t> A.Kizilirmak </t>
  </si>
  <si>
    <t>2439376.4924 </t>
  </si>
  <si>
    <t> 07.09.1966 23:49 </t>
  </si>
  <si>
    <t> -0.0112 </t>
  </si>
  <si>
    <t> B.Cester </t>
  </si>
  <si>
    <t>IBVS 201 </t>
  </si>
  <si>
    <t>2439376.4955 </t>
  </si>
  <si>
    <t> 07.09.1966 23:53 </t>
  </si>
  <si>
    <t> -0.0081 </t>
  </si>
  <si>
    <t> T.Wesselink </t>
  </si>
  <si>
    <t>IBVS 1800 </t>
  </si>
  <si>
    <t>2439383.4384 </t>
  </si>
  <si>
    <t> 14.09.1966 22:31 </t>
  </si>
  <si>
    <t> -0.0064 </t>
  </si>
  <si>
    <t>2439386.404 </t>
  </si>
  <si>
    <t> 17.09.1966 21:41 </t>
  </si>
  <si>
    <t>2439691.8224 </t>
  </si>
  <si>
    <t> 20.07.1967 07:44 </t>
  </si>
  <si>
    <t> -0.0087 </t>
  </si>
  <si>
    <t> J.H.Karle et al. </t>
  </si>
  <si>
    <t> AA 27.94 </t>
  </si>
  <si>
    <t>2439695.7941 </t>
  </si>
  <si>
    <t> 24.07.1967 07:03 </t>
  </si>
  <si>
    <t> -0.0034 </t>
  </si>
  <si>
    <t>2439699.7590 </t>
  </si>
  <si>
    <t> 28.07.1967 06:12 </t>
  </si>
  <si>
    <t> -0.0049 </t>
  </si>
  <si>
    <t>2439701.7410 </t>
  </si>
  <si>
    <t> 30.07.1967 05:47 </t>
  </si>
  <si>
    <t> -0.0061 </t>
  </si>
  <si>
    <t>2439876.268 </t>
  </si>
  <si>
    <t> 20.01.1968 18:25 </t>
  </si>
  <si>
    <t> M.Meier </t>
  </si>
  <si>
    <t>IBVS 456 </t>
  </si>
  <si>
    <t>2440046.8186 </t>
  </si>
  <si>
    <t> 09.07.1968 07:38 </t>
  </si>
  <si>
    <t> -0.0039 </t>
  </si>
  <si>
    <t>2440443.463 </t>
  </si>
  <si>
    <t> 09.08.1969 23:06 </t>
  </si>
  <si>
    <t> 0.002 </t>
  </si>
  <si>
    <t> M.Kyr </t>
  </si>
  <si>
    <t> BRNO 9 </t>
  </si>
  <si>
    <t>2440443.466 </t>
  </si>
  <si>
    <t> 09.08.1969 23:11 </t>
  </si>
  <si>
    <t> 0.005 </t>
  </si>
  <si>
    <t> Z.Zemanek </t>
  </si>
  <si>
    <t>2440443.471 </t>
  </si>
  <si>
    <t> 09.08.1969 23:18 </t>
  </si>
  <si>
    <t> 0.010 </t>
  </si>
  <si>
    <t> M.Mrazek </t>
  </si>
  <si>
    <t>2440443.475 </t>
  </si>
  <si>
    <t> 09.08.1969 23:24 </t>
  </si>
  <si>
    <t> 0.014 </t>
  </si>
  <si>
    <t> J.Silhan </t>
  </si>
  <si>
    <t>2440443.480 </t>
  </si>
  <si>
    <t> 09.08.1969 23:31 </t>
  </si>
  <si>
    <t> 0.019 </t>
  </si>
  <si>
    <t> J.Brezna </t>
  </si>
  <si>
    <t>2440546.5834 </t>
  </si>
  <si>
    <t> 21.11.1969 02:00 </t>
  </si>
  <si>
    <t> -0.0035 </t>
  </si>
  <si>
    <t> Nha &amp; Kang </t>
  </si>
  <si>
    <t> PASP 94.496 </t>
  </si>
  <si>
    <t>2440561.4705 </t>
  </si>
  <si>
    <t> 05.12.1969 23:17 </t>
  </si>
  <si>
    <t> 0.0097 </t>
  </si>
  <si>
    <t>2440932.3168 </t>
  </si>
  <si>
    <t> 11.12.1970 19:36 </t>
  </si>
  <si>
    <t> -0.0010 </t>
  </si>
  <si>
    <t> P.Battistini </t>
  </si>
  <si>
    <t>IBVS 817 </t>
  </si>
  <si>
    <t>2440933.330 </t>
  </si>
  <si>
    <t> 12.12.1970 19:55 </t>
  </si>
  <si>
    <t> 0.021 </t>
  </si>
  <si>
    <t> R.Germann </t>
  </si>
  <si>
    <t> ORI 123 </t>
  </si>
  <si>
    <t>2441268.461 </t>
  </si>
  <si>
    <t> 12.11.1971 23:03 </t>
  </si>
  <si>
    <t> D.Pickup </t>
  </si>
  <si>
    <t> BBS 2 </t>
  </si>
  <si>
    <t>2441270.435 </t>
  </si>
  <si>
    <t> 14.11.1971 22:26 </t>
  </si>
  <si>
    <t> -0.017 </t>
  </si>
  <si>
    <t>2441274.417 </t>
  </si>
  <si>
    <t> 18.11.1971 22:00 </t>
  </si>
  <si>
    <t>2441506.443 </t>
  </si>
  <si>
    <t> 07.07.1972 22:37 </t>
  </si>
  <si>
    <t> -0.009 </t>
  </si>
  <si>
    <t> H.Peter </t>
  </si>
  <si>
    <t> BBS 4 </t>
  </si>
  <si>
    <t>2441513.391 </t>
  </si>
  <si>
    <t> 14.07.1972 21:23 </t>
  </si>
  <si>
    <t> -0.002 </t>
  </si>
  <si>
    <t> R.Akinci </t>
  </si>
  <si>
    <t>IBVS 937 </t>
  </si>
  <si>
    <t>2441592.7219 </t>
  </si>
  <si>
    <t> 02.10.1972 05:19 </t>
  </si>
  <si>
    <t> 0.0012 </t>
  </si>
  <si>
    <t> C.R.Chambliss </t>
  </si>
  <si>
    <t>IBVS 883 </t>
  </si>
  <si>
    <t>2441593.7124 </t>
  </si>
  <si>
    <t> 03.10.1972 05:05 </t>
  </si>
  <si>
    <t> 0.0001 </t>
  </si>
  <si>
    <t>2441604.6224 </t>
  </si>
  <si>
    <t> 14.10.1972 02:56 </t>
  </si>
  <si>
    <t> 0.0025 </t>
  </si>
  <si>
    <t>2441608.5951 </t>
  </si>
  <si>
    <t> 18.10.1972 02:16 </t>
  </si>
  <si>
    <t> 0.0089 </t>
  </si>
  <si>
    <t>2441610.5796 </t>
  </si>
  <si>
    <t> 20.10.1972 01:54 </t>
  </si>
  <si>
    <t> 0.0102 </t>
  </si>
  <si>
    <t>2441635.386 </t>
  </si>
  <si>
    <t> 13.11.1972 21:15 </t>
  </si>
  <si>
    <t> 0.027 </t>
  </si>
  <si>
    <t> P.W.Hornby </t>
  </si>
  <si>
    <t> JBAA 83.454 </t>
  </si>
  <si>
    <t>2441637.344 </t>
  </si>
  <si>
    <t> 15.11.1972 20:15 </t>
  </si>
  <si>
    <t> 0.001 </t>
  </si>
  <si>
    <t> P.R.Clayton </t>
  </si>
  <si>
    <t>2441639.340 </t>
  </si>
  <si>
    <t> 17.11.1972 20:09 </t>
  </si>
  <si>
    <t>2441639.361 </t>
  </si>
  <si>
    <t> 17.11.1972 20:39 </t>
  </si>
  <si>
    <t> 0.035 </t>
  </si>
  <si>
    <t>2441911.017 </t>
  </si>
  <si>
    <t> 16.08.1973 12:24 </t>
  </si>
  <si>
    <t> T.T.Gough </t>
  </si>
  <si>
    <t> JBAA 85.445 </t>
  </si>
  <si>
    <t>2441920.948 </t>
  </si>
  <si>
    <t> 26.08.1973 10:45 </t>
  </si>
  <si>
    <t> 0.009 </t>
  </si>
  <si>
    <t>2441922.927 </t>
  </si>
  <si>
    <t> 28.08.1973 10:14 </t>
  </si>
  <si>
    <t>2441936.8022 </t>
  </si>
  <si>
    <t> 11.09.1973 07:15 </t>
  </si>
  <si>
    <t> -0.0023 </t>
  </si>
  <si>
    <t>2441938.7874 </t>
  </si>
  <si>
    <t> 13.09.1973 06:53 </t>
  </si>
  <si>
    <t> -0.0003 </t>
  </si>
  <si>
    <t>2441962.603 </t>
  </si>
  <si>
    <t> 07.10.1973 02:28 </t>
  </si>
  <si>
    <t> 0.017 </t>
  </si>
  <si>
    <t> J.Hudec </t>
  </si>
  <si>
    <t> BRNO 17 </t>
  </si>
  <si>
    <t>2441968.564 </t>
  </si>
  <si>
    <t> 13.10.1973 01:32 </t>
  </si>
  <si>
    <t> 0.028 </t>
  </si>
  <si>
    <t>2441972.536 </t>
  </si>
  <si>
    <t> 17.10.1973 00:51 </t>
  </si>
  <si>
    <t> 0.034 </t>
  </si>
  <si>
    <t>2441974.517 </t>
  </si>
  <si>
    <t> 19.10.1973 00:24 </t>
  </si>
  <si>
    <t> 0.032 </t>
  </si>
  <si>
    <t>2442285.8406 </t>
  </si>
  <si>
    <t> 26.08.1974 08:10 </t>
  </si>
  <si>
    <t> -0.0057 </t>
  </si>
  <si>
    <t>2442287.8257 </t>
  </si>
  <si>
    <t> 28.08.1974 07:49 </t>
  </si>
  <si>
    <t> -0.0038 </t>
  </si>
  <si>
    <t>2442287.8275 </t>
  </si>
  <si>
    <t> 28.08.1974 07:51 </t>
  </si>
  <si>
    <t> -0.0020 </t>
  </si>
  <si>
    <t> D.J.Barlow </t>
  </si>
  <si>
    <t>IBVS 1379 </t>
  </si>
  <si>
    <t>2442288.8215 </t>
  </si>
  <si>
    <t> 29.08.1974 07:42 </t>
  </si>
  <si>
    <t> 0.0004 </t>
  </si>
  <si>
    <t>2442288.8231 </t>
  </si>
  <si>
    <t> 29.08.1974 07:45 </t>
  </si>
  <si>
    <t> 0.0020 </t>
  </si>
  <si>
    <t>2442289.8120 </t>
  </si>
  <si>
    <t> 30.08.1974 07:29 </t>
  </si>
  <si>
    <t> -0.0007 </t>
  </si>
  <si>
    <t>2442292.7872 </t>
  </si>
  <si>
    <t> 02.09.1974 06:53 </t>
  </si>
  <si>
    <t>2442319.558 </t>
  </si>
  <si>
    <t> 29.09.1974 01:23 </t>
  </si>
  <si>
    <t> M.D.Taylor </t>
  </si>
  <si>
    <t>2442319.592 </t>
  </si>
  <si>
    <t> 29.09.1974 02:12 </t>
  </si>
  <si>
    <t> 0.031 </t>
  </si>
  <si>
    <t>2442634.8850 </t>
  </si>
  <si>
    <t> 10.08.1975 09:14 </t>
  </si>
  <si>
    <t> -0.0031 </t>
  </si>
  <si>
    <t>2442700.304 </t>
  </si>
  <si>
    <t> 14.10.1975 19:17 </t>
  </si>
  <si>
    <t> -0.029 </t>
  </si>
  <si>
    <t> R.K.Srivastava </t>
  </si>
  <si>
    <t> ASS 78.124 </t>
  </si>
  <si>
    <t>2442701.314 </t>
  </si>
  <si>
    <t> 15.10.1975 19:32 </t>
  </si>
  <si>
    <t> -0.011 </t>
  </si>
  <si>
    <t>2442715.167 </t>
  </si>
  <si>
    <t> 29.10.1975 16:00 </t>
  </si>
  <si>
    <t>2442716.199 </t>
  </si>
  <si>
    <t> 30.10.1975 16:46 </t>
  </si>
  <si>
    <t>2442717.187 </t>
  </si>
  <si>
    <t> 31.10.1975 16:29 </t>
  </si>
  <si>
    <t>2442730.095 </t>
  </si>
  <si>
    <t> 13.11.1975 14:16 </t>
  </si>
  <si>
    <t>2442817.339 </t>
  </si>
  <si>
    <t> 08.02.1976 20:08 </t>
  </si>
  <si>
    <t> T.Brelstaff </t>
  </si>
  <si>
    <t> VSSC 58.17 </t>
  </si>
  <si>
    <t>2442819.336 </t>
  </si>
  <si>
    <t> 10.02.1976 20:03 </t>
  </si>
  <si>
    <t> 0.011 </t>
  </si>
  <si>
    <t>2442997.820 </t>
  </si>
  <si>
    <t> 07.08.1976 07:40 </t>
  </si>
  <si>
    <t> 0.008 </t>
  </si>
  <si>
    <t> G.Samolyk </t>
  </si>
  <si>
    <t> AOEB 6 </t>
  </si>
  <si>
    <t>2443041.454 </t>
  </si>
  <si>
    <t> 19.09.1976 22:53 </t>
  </si>
  <si>
    <t> 0.012 </t>
  </si>
  <si>
    <t>2443084.077 </t>
  </si>
  <si>
    <t> 01.11.1976 13:50 </t>
  </si>
  <si>
    <t> Il-Seong Nha </t>
  </si>
  <si>
    <t>IBVS 1712 </t>
  </si>
  <si>
    <t>2443160.422 </t>
  </si>
  <si>
    <t> 16.01.1977 22:07 </t>
  </si>
  <si>
    <t> G.J.Kirby </t>
  </si>
  <si>
    <t>2443394.471 </t>
  </si>
  <si>
    <t> 07.09.1977 23:18 </t>
  </si>
  <si>
    <t> 0.020 </t>
  </si>
  <si>
    <t>2443420.227 </t>
  </si>
  <si>
    <t> 03.10.1977 17:26 </t>
  </si>
  <si>
    <t>2443427.170 </t>
  </si>
  <si>
    <t> 10.10.1977 16:04 </t>
  </si>
  <si>
    <t>2443428.163 </t>
  </si>
  <si>
    <t> 11.10.1977 15:54 </t>
  </si>
  <si>
    <t>2443527.326 </t>
  </si>
  <si>
    <t> 18.01.1978 19:49 </t>
  </si>
  <si>
    <t>2443533.292 </t>
  </si>
  <si>
    <t> 24.01.1978 19:00 </t>
  </si>
  <si>
    <t> 0.018 </t>
  </si>
  <si>
    <t>2443739.513 </t>
  </si>
  <si>
    <t> 19.08.1978 00:18 </t>
  </si>
  <si>
    <t> W.Ihle </t>
  </si>
  <si>
    <t> MVS 8.136 </t>
  </si>
  <si>
    <t>2443739.5194 </t>
  </si>
  <si>
    <t> 19.08.1978 00:27 </t>
  </si>
  <si>
    <t> -0.0067 </t>
  </si>
  <si>
    <t> M.Kurutac et al. </t>
  </si>
  <si>
    <t> ASS 77.325 </t>
  </si>
  <si>
    <t>2443740.5104 </t>
  </si>
  <si>
    <t> 20.08.1978 00:14 </t>
  </si>
  <si>
    <t> -0.0073 </t>
  </si>
  <si>
    <t>2443743.508 </t>
  </si>
  <si>
    <t> 23.08.1978 00:11 </t>
  </si>
  <si>
    <t> 0.016 </t>
  </si>
  <si>
    <t>2443745.4701 </t>
  </si>
  <si>
    <t> 24.08.1978 23:16 </t>
  </si>
  <si>
    <t> -0.0056 </t>
  </si>
  <si>
    <t>2443747.4535 </t>
  </si>
  <si>
    <t> 26.08.1978 22:53 </t>
  </si>
  <si>
    <t> -0.0054 </t>
  </si>
  <si>
    <t>2443750.4274 </t>
  </si>
  <si>
    <t> 29.08.1978 22:15 </t>
  </si>
  <si>
    <t> -0.0062 </t>
  </si>
  <si>
    <t>2443751.4182 </t>
  </si>
  <si>
    <t> 30.08.1978 22:02 </t>
  </si>
  <si>
    <t> -0.0070 </t>
  </si>
  <si>
    <t>2443752.4108 </t>
  </si>
  <si>
    <t> 31.08.1978 21:51 </t>
  </si>
  <si>
    <t> -0.0060 </t>
  </si>
  <si>
    <t>2443755.3858 </t>
  </si>
  <si>
    <t> 03.09.1978 21:15 </t>
  </si>
  <si>
    <t> -0.0058 </t>
  </si>
  <si>
    <t>2443759.326 </t>
  </si>
  <si>
    <t> 07.09.1978 19:49 </t>
  </si>
  <si>
    <t>2443759.380 </t>
  </si>
  <si>
    <t> 07.09.1978 21:07 </t>
  </si>
  <si>
    <t> 0.022 </t>
  </si>
  <si>
    <t>2443876.385 </t>
  </si>
  <si>
    <t> 02.01.1979 21:14 </t>
  </si>
  <si>
    <t> VSSC 59.18 </t>
  </si>
  <si>
    <t>2443882.321 </t>
  </si>
  <si>
    <t> 08.01.1979 19:42 </t>
  </si>
  <si>
    <t> I.Horvath </t>
  </si>
  <si>
    <t> ALGL 36 </t>
  </si>
  <si>
    <t>2444100.447 </t>
  </si>
  <si>
    <t> 14.08.1979 22:43 </t>
  </si>
  <si>
    <t> -0.020 </t>
  </si>
  <si>
    <t> V.Wagner </t>
  </si>
  <si>
    <t> BRNO 23 </t>
  </si>
  <si>
    <t>2444100.450 </t>
  </si>
  <si>
    <t> 14.08.1979 22:48 </t>
  </si>
  <si>
    <t> A.Slatinsky </t>
  </si>
  <si>
    <t>2444102.440 </t>
  </si>
  <si>
    <t> 16.08.1979 22:33 </t>
  </si>
  <si>
    <t> -0.010 </t>
  </si>
  <si>
    <t>2444102.443 </t>
  </si>
  <si>
    <t> 16.08.1979 22:37 </t>
  </si>
  <si>
    <t> -0.007 </t>
  </si>
  <si>
    <t>2444113.3584 </t>
  </si>
  <si>
    <t> 27.08.1979 20:36 </t>
  </si>
  <si>
    <t> 0.0006 </t>
  </si>
  <si>
    <t>2444114.3380 </t>
  </si>
  <si>
    <t> 28.08.1979 20:06 </t>
  </si>
  <si>
    <t> -0.0114 </t>
  </si>
  <si>
    <t>2444191.705 </t>
  </si>
  <si>
    <t> 14.11.1979 04:55 </t>
  </si>
  <si>
    <t>2444282.917 </t>
  </si>
  <si>
    <t> 13.02.1980 10:00 </t>
  </si>
  <si>
    <t>2444282.919 </t>
  </si>
  <si>
    <t> 13.02.1980 10:03 </t>
  </si>
  <si>
    <t>2444284.895 </t>
  </si>
  <si>
    <t> 15.02.1980 09:28 </t>
  </si>
  <si>
    <t>2444286.885 </t>
  </si>
  <si>
    <t> 17.02.1980 09:14 </t>
  </si>
  <si>
    <t>2444419.748 </t>
  </si>
  <si>
    <t> 29.06.1980 05:57 </t>
  </si>
  <si>
    <t>2444449.4972 </t>
  </si>
  <si>
    <t> 28.07.1980 23:55 </t>
  </si>
  <si>
    <t> -0.0116 </t>
  </si>
  <si>
    <t> O.Tümer </t>
  </si>
  <si>
    <t>IBVS 2189 </t>
  </si>
  <si>
    <t>2444451.4803 </t>
  </si>
  <si>
    <t> 30.07.1980 23:31 </t>
  </si>
  <si>
    <t> -0.0117 </t>
  </si>
  <si>
    <t> A.Y.Ertan </t>
  </si>
  <si>
    <t>2444458.4214 </t>
  </si>
  <si>
    <t> 06.08.1980 22:06 </t>
  </si>
  <si>
    <t> -0.0118 </t>
  </si>
  <si>
    <t> C.Ibanoglu </t>
  </si>
  <si>
    <t>2444550.6398 </t>
  </si>
  <si>
    <t> 07.11.1980 03:21 </t>
  </si>
  <si>
    <t> Il-Seong Nha et al </t>
  </si>
  <si>
    <t> JASS 2.2.69 </t>
  </si>
  <si>
    <t>2444560.555 </t>
  </si>
  <si>
    <t> 17.11.1980 01:19 </t>
  </si>
  <si>
    <t> G.Hanson </t>
  </si>
  <si>
    <t>2444809.4450 </t>
  </si>
  <si>
    <t> 23.07.1981 22:40 </t>
  </si>
  <si>
    <t> -0.0132 </t>
  </si>
  <si>
    <t>2444817.3811 </t>
  </si>
  <si>
    <t> 31.07.1981 21:08 </t>
  </si>
  <si>
    <t> -0.0099 </t>
  </si>
  <si>
    <t>2444898.6828 </t>
  </si>
  <si>
    <t> 21.10.1981 04:23 </t>
  </si>
  <si>
    <t> -0.0190 </t>
  </si>
  <si>
    <t> D.B.Caton </t>
  </si>
  <si>
    <t>IBVS 2303 </t>
  </si>
  <si>
    <t>2444977.0216 </t>
  </si>
  <si>
    <t> 07.01.1982 12:31 </t>
  </si>
  <si>
    <t> -0.0163 </t>
  </si>
  <si>
    <t>2445131.741 </t>
  </si>
  <si>
    <t> 11.06.1982 05:47 </t>
  </si>
  <si>
    <t>2445163.4382 </t>
  </si>
  <si>
    <t> 12.07.1982 22:31 </t>
  </si>
  <si>
    <t> -0.0198 </t>
  </si>
  <si>
    <t> S.Evren et al. </t>
  </si>
  <si>
    <t> ASS 95.406 </t>
  </si>
  <si>
    <t>2445164.4378 </t>
  </si>
  <si>
    <t> 13.07.1982 22:30 </t>
  </si>
  <si>
    <t>2445165.4189 </t>
  </si>
  <si>
    <t> 14.07.1982 22:03 </t>
  </si>
  <si>
    <t> -0.0223 </t>
  </si>
  <si>
    <t>2445166.4098 </t>
  </si>
  <si>
    <t> 15.07.1982 21:50 </t>
  </si>
  <si>
    <t> -0.0230 </t>
  </si>
  <si>
    <t>2445264.600 </t>
  </si>
  <si>
    <t> 22.10.1982 02:24 </t>
  </si>
  <si>
    <t>2445292.374 </t>
  </si>
  <si>
    <t> 18.11.1982 20:58 </t>
  </si>
  <si>
    <t> I.Sagodi </t>
  </si>
  <si>
    <t> ALGL 33 </t>
  </si>
  <si>
    <t>2445296.3065 </t>
  </si>
  <si>
    <t> 22.11.1982 19:21 </t>
  </si>
  <si>
    <t> -0.0253 </t>
  </si>
  <si>
    <t>2445333.9946 </t>
  </si>
  <si>
    <t> 30.12.1982 11:52 </t>
  </si>
  <si>
    <t> -0.0179 </t>
  </si>
  <si>
    <t> Chun-Hwey Kim </t>
  </si>
  <si>
    <t> AJ 102.1784 </t>
  </si>
  <si>
    <t>2445337.9580 </t>
  </si>
  <si>
    <t> 03.01.1983 10:59 </t>
  </si>
  <si>
    <t> -0.0209 </t>
  </si>
  <si>
    <t>2445653.300 </t>
  </si>
  <si>
    <t> 14.11.1983 19:12 </t>
  </si>
  <si>
    <t> G.Sari </t>
  </si>
  <si>
    <t> ALGL 35 </t>
  </si>
  <si>
    <t>2445657.250 </t>
  </si>
  <si>
    <t> 18.11.1983 18:00 </t>
  </si>
  <si>
    <t> -0.023 </t>
  </si>
  <si>
    <t> O.Schramm </t>
  </si>
  <si>
    <t>2445661.322 </t>
  </si>
  <si>
    <t> 22.11.1983 19:43 </t>
  </si>
  <si>
    <t> 0.083 </t>
  </si>
  <si>
    <t> G.Sári </t>
  </si>
  <si>
    <t>2445674.1062 </t>
  </si>
  <si>
    <t> 05.12.1983 14:32 </t>
  </si>
  <si>
    <t> -0.0237 </t>
  </si>
  <si>
    <t>2445680.0533 </t>
  </si>
  <si>
    <t> 11.12.1983 13:16 </t>
  </si>
  <si>
    <t> -0.0262 </t>
  </si>
  <si>
    <t>2445683.0263 </t>
  </si>
  <si>
    <t> 14.12.1983 12:37 </t>
  </si>
  <si>
    <t> -0.0280 </t>
  </si>
  <si>
    <t>2445691.9558 </t>
  </si>
  <si>
    <t> 23.12.1983 10:56 </t>
  </si>
  <si>
    <t> -0.0229 </t>
  </si>
  <si>
    <t>2445988.446 </t>
  </si>
  <si>
    <t> 14.10.1984 22:42 </t>
  </si>
  <si>
    <t> W.Renz </t>
  </si>
  <si>
    <t>BAVM 43 </t>
  </si>
  <si>
    <t>2446032.0635 </t>
  </si>
  <si>
    <t> 27.11.1984 13:31 </t>
  </si>
  <si>
    <t> -0.0326 </t>
  </si>
  <si>
    <t>2446041.9815 </t>
  </si>
  <si>
    <t> 07.12.1984 11:33 </t>
  </si>
  <si>
    <t> -0.0305 </t>
  </si>
  <si>
    <t>2446339.468 </t>
  </si>
  <si>
    <t> 30.09.1985 23:13 </t>
  </si>
  <si>
    <t> J.Schmidt </t>
  </si>
  <si>
    <t>2446345.428 </t>
  </si>
  <si>
    <t> 06.10.1985 22:16 </t>
  </si>
  <si>
    <t> E.Nezry </t>
  </si>
  <si>
    <t> BBS 89 </t>
  </si>
  <si>
    <t>2446349.369 </t>
  </si>
  <si>
    <t> 10.10.1985 20:51 </t>
  </si>
  <si>
    <t> -0.038 </t>
  </si>
  <si>
    <t>2446351.362 </t>
  </si>
  <si>
    <t> 12.10.1985 20:41 </t>
  </si>
  <si>
    <t> -0.028 </t>
  </si>
  <si>
    <t>2446361.2806 </t>
  </si>
  <si>
    <t> 22.10.1985 18:44 </t>
  </si>
  <si>
    <t> -0.0254 </t>
  </si>
  <si>
    <t> J.Ells </t>
  </si>
  <si>
    <t> VSSC 67.10 </t>
  </si>
  <si>
    <t>2446397.9601 </t>
  </si>
  <si>
    <t> 28.11.1985 11:02 </t>
  </si>
  <si>
    <t> -0.0349 </t>
  </si>
  <si>
    <t>2446682.604 </t>
  </si>
  <si>
    <t> 09.09.1986 02:29 </t>
  </si>
  <si>
    <t>2446702.3824 </t>
  </si>
  <si>
    <t> 28.09.1986 21:10 </t>
  </si>
  <si>
    <t>2446704.378 </t>
  </si>
  <si>
    <t> 30.09.1986 21:04 </t>
  </si>
  <si>
    <t> I.Middlemist </t>
  </si>
  <si>
    <t>2446706.378 </t>
  </si>
  <si>
    <t> 02.10.1986 21:04 </t>
  </si>
  <si>
    <t> I.Kovács </t>
  </si>
  <si>
    <t> ALBO 1986 12 </t>
  </si>
  <si>
    <t>2446726.1722 </t>
  </si>
  <si>
    <t> 22.10.1986 16:07 </t>
  </si>
  <si>
    <t> -0.0411 </t>
  </si>
  <si>
    <t>2446728.1583 </t>
  </si>
  <si>
    <t> 24.10.1986 15:47 </t>
  </si>
  <si>
    <t> -0.0382 </t>
  </si>
  <si>
    <t>2446738.0734 </t>
  </si>
  <si>
    <t> 03.11.1986 13:45 </t>
  </si>
  <si>
    <t> -0.0391 </t>
  </si>
  <si>
    <t>2446742.0394 </t>
  </si>
  <si>
    <t> 07.11.1986 12:56 </t>
  </si>
  <si>
    <t> -0.0394 </t>
  </si>
  <si>
    <t>2446745.0181 </t>
  </si>
  <si>
    <t> 10.11.1986 12:26 </t>
  </si>
  <si>
    <t> -0.0355 </t>
  </si>
  <si>
    <t>2446752.9532 </t>
  </si>
  <si>
    <t> 18.11.1986 10:52 </t>
  </si>
  <si>
    <t> -0.0332 </t>
  </si>
  <si>
    <t>2447042.532 </t>
  </si>
  <si>
    <t> 04.09.1987 00:46 </t>
  </si>
  <si>
    <t> -0.000 </t>
  </si>
  <si>
    <t> M.Martignoni </t>
  </si>
  <si>
    <t> BBS 109 </t>
  </si>
  <si>
    <t>2447045.529 </t>
  </si>
  <si>
    <t> 07.09.1987 00:41 </t>
  </si>
  <si>
    <t>2447412.417 </t>
  </si>
  <si>
    <t> 07.09.1988 22:00 </t>
  </si>
  <si>
    <t>2447418.370 </t>
  </si>
  <si>
    <t> 13.09.1988 20:52 </t>
  </si>
  <si>
    <t> 0.023 </t>
  </si>
  <si>
    <t>2447523.403 </t>
  </si>
  <si>
    <t> 27.12.1988 21:40 </t>
  </si>
  <si>
    <t> -0.053 </t>
  </si>
  <si>
    <t> VSSC 72.26 </t>
  </si>
  <si>
    <t>2447526.364 </t>
  </si>
  <si>
    <t> 30.12.1988 20:44 </t>
  </si>
  <si>
    <t> -0.067 </t>
  </si>
  <si>
    <t>2447537.2871 </t>
  </si>
  <si>
    <t> 10.01.1989 18:53 </t>
  </si>
  <si>
    <t> -0.0517 </t>
  </si>
  <si>
    <t> VSSC 73 </t>
  </si>
  <si>
    <t>2447537.299 </t>
  </si>
  <si>
    <t> 10.01.1989 19:10 </t>
  </si>
  <si>
    <t>2447747.5004 </t>
  </si>
  <si>
    <t> 09.08.1989 00:00 </t>
  </si>
  <si>
    <t> -0.0568 </t>
  </si>
  <si>
    <t>2447755.446 </t>
  </si>
  <si>
    <t> 16.08.1989 22:42 </t>
  </si>
  <si>
    <t> Z.Paragi </t>
  </si>
  <si>
    <t> ALBO 1989 9 </t>
  </si>
  <si>
    <t>2447765.438 </t>
  </si>
  <si>
    <t> 26.08.1989 22:30 </t>
  </si>
  <si>
    <t> A.Kósa-Kiss </t>
  </si>
  <si>
    <t>2448219.569 </t>
  </si>
  <si>
    <t> 24.11.1990 01:39 </t>
  </si>
  <si>
    <t>2448249.246 </t>
  </si>
  <si>
    <t> 23.12.1990 17:54 </t>
  </si>
  <si>
    <t> -0.059 </t>
  </si>
  <si>
    <t> ALBO 1991 2 </t>
  </si>
  <si>
    <t>2448568.576 </t>
  </si>
  <si>
    <t> 08.11.1991 01:49 </t>
  </si>
  <si>
    <t>2448911.669 </t>
  </si>
  <si>
    <t> 16.10.1992 04:03 </t>
  </si>
  <si>
    <t> -0.022 </t>
  </si>
  <si>
    <t> S.Sharpe </t>
  </si>
  <si>
    <t>2449183.388 </t>
  </si>
  <si>
    <t> 14.07.1993 21:18 </t>
  </si>
  <si>
    <t> S.Foglia </t>
  </si>
  <si>
    <t>2449288.465 </t>
  </si>
  <si>
    <t> 27.10.1993 23:09 </t>
  </si>
  <si>
    <t>2449292.3868 </t>
  </si>
  <si>
    <t> 31.10.1993 21:16 </t>
  </si>
  <si>
    <t> -0.0770 </t>
  </si>
  <si>
    <t>B</t>
  </si>
  <si>
    <t> M.Kaczor&amp;W.Ogloza </t>
  </si>
  <si>
    <t>IBVS 4263 </t>
  </si>
  <si>
    <t>2449292.3872 </t>
  </si>
  <si>
    <t> 31.10.1993 21:17 </t>
  </si>
  <si>
    <t> -0.0766 </t>
  </si>
  <si>
    <t>R</t>
  </si>
  <si>
    <t>2449292.3887 </t>
  </si>
  <si>
    <t> 31.10.1993 21:19 </t>
  </si>
  <si>
    <t> -0.0751 </t>
  </si>
  <si>
    <t>U</t>
  </si>
  <si>
    <t>G</t>
  </si>
  <si>
    <t>2449308.329 </t>
  </si>
  <si>
    <t> 16.11.1993 19:53 </t>
  </si>
  <si>
    <t>2449536.426 </t>
  </si>
  <si>
    <t> 02.07.1994 22:13 </t>
  </si>
  <si>
    <t> 0.030 </t>
  </si>
  <si>
    <t> L.Surova </t>
  </si>
  <si>
    <t> BRNO 31 </t>
  </si>
  <si>
    <t>2449990.464 </t>
  </si>
  <si>
    <t> 29.09.1995 23:08 </t>
  </si>
  <si>
    <t> -0.083 </t>
  </si>
  <si>
    <t> BBS 115 </t>
  </si>
  <si>
    <t>2449998.4063 </t>
  </si>
  <si>
    <t> 07.10.1995 21:45 </t>
  </si>
  <si>
    <t> -0.0739 </t>
  </si>
  <si>
    <t> T.Borkovits </t>
  </si>
  <si>
    <t>IBVS 4340 </t>
  </si>
  <si>
    <t>2449998.4084 </t>
  </si>
  <si>
    <t> 07.10.1995 21:48 </t>
  </si>
  <si>
    <t> -0.0718 </t>
  </si>
  <si>
    <t>2450095.563 </t>
  </si>
  <si>
    <t> 13.01.1996 01:30 </t>
  </si>
  <si>
    <t> -0.094 </t>
  </si>
  <si>
    <t>C </t>
  </si>
  <si>
    <t>ns</t>
  </si>
  <si>
    <t> S.Cook </t>
  </si>
  <si>
    <t>2450676.653 </t>
  </si>
  <si>
    <t> 16.08.1997 03:40 </t>
  </si>
  <si>
    <t> -0.079 </t>
  </si>
  <si>
    <t>2451051.4532 </t>
  </si>
  <si>
    <t> 25.08.1998 22:52 </t>
  </si>
  <si>
    <t> -0.1019 </t>
  </si>
  <si>
    <t> J.Gozdal </t>
  </si>
  <si>
    <t> BRNO 32 </t>
  </si>
  <si>
    <t>2451164.523 </t>
  </si>
  <si>
    <t> 17.12.1998 00:33 </t>
  </si>
  <si>
    <t> K.Tikkanen </t>
  </si>
  <si>
    <t> BBS 123 </t>
  </si>
  <si>
    <t>2451408.442 </t>
  </si>
  <si>
    <t> 17.08.1999 22:36 </t>
  </si>
  <si>
    <t> -0.088 </t>
  </si>
  <si>
    <t>2451416.390 </t>
  </si>
  <si>
    <t> 25.08.1999 21:21 </t>
  </si>
  <si>
    <t> -0.072 </t>
  </si>
  <si>
    <t>2451489.707 </t>
  </si>
  <si>
    <t> 07.11.1999 04:58 </t>
  </si>
  <si>
    <t> -0.134 </t>
  </si>
  <si>
    <t> R.Berg </t>
  </si>
  <si>
    <t>2451491.706 </t>
  </si>
  <si>
    <t> 09.11.1999 04:56 </t>
  </si>
  <si>
    <t>2451499.632 </t>
  </si>
  <si>
    <t> 17.11.1999 03:10 </t>
  </si>
  <si>
    <t> -0.125 </t>
  </si>
  <si>
    <t>2451543.262 </t>
  </si>
  <si>
    <t> 30.12.1999 18:17 </t>
  </si>
  <si>
    <t>2451551.234 </t>
  </si>
  <si>
    <t> 07.01.2000 17:36 </t>
  </si>
  <si>
    <t> -0.086 </t>
  </si>
  <si>
    <t>2451757.459 </t>
  </si>
  <si>
    <t> 31.07.2000 23:00 </t>
  </si>
  <si>
    <t> -0.113 </t>
  </si>
  <si>
    <t> R.Meyer </t>
  </si>
  <si>
    <t>BAVM 143 </t>
  </si>
  <si>
    <t>2451757.477 </t>
  </si>
  <si>
    <t> 31.07.2000 23:26 </t>
  </si>
  <si>
    <t> -0.095 </t>
  </si>
  <si>
    <t> O.Bracek </t>
  </si>
  <si>
    <t>OEJV 0074 </t>
  </si>
  <si>
    <t>2451892.309 </t>
  </si>
  <si>
    <t> 13.12.2000 19:24 </t>
  </si>
  <si>
    <t> -0.120 </t>
  </si>
  <si>
    <t> AOEB 12 </t>
  </si>
  <si>
    <t>2452253.242 </t>
  </si>
  <si>
    <t> 09.12.2001 17:48 </t>
  </si>
  <si>
    <t> -0.128 </t>
  </si>
  <si>
    <t>2452463.469 </t>
  </si>
  <si>
    <t> 07.07.2002 23:15 </t>
  </si>
  <si>
    <t> -0.119 </t>
  </si>
  <si>
    <t>BAVM 157 </t>
  </si>
  <si>
    <t>2452941.4498 </t>
  </si>
  <si>
    <t> 28.10.2003 22:47 </t>
  </si>
  <si>
    <t> -0.0874 </t>
  </si>
  <si>
    <t> M.Zejda </t>
  </si>
  <si>
    <t>IBVS 5583 </t>
  </si>
  <si>
    <t>2453687.102 </t>
  </si>
  <si>
    <t> 12.11.2005 14:26 </t>
  </si>
  <si>
    <t> -0.115 </t>
  </si>
  <si>
    <t> Naito </t>
  </si>
  <si>
    <t>VSB 44 </t>
  </si>
  <si>
    <t>2453687.110 </t>
  </si>
  <si>
    <t> 12.11.2005 14:38 </t>
  </si>
  <si>
    <t> -0.107 </t>
  </si>
  <si>
    <t> Tsuchiyama </t>
  </si>
  <si>
    <t>2453687.114 </t>
  </si>
  <si>
    <t> 12.11.2005 14:44 </t>
  </si>
  <si>
    <t> -0.103 </t>
  </si>
  <si>
    <t> K.Kanai </t>
  </si>
  <si>
    <t>2453691.074 </t>
  </si>
  <si>
    <t> 16.11.2005 13:46 </t>
  </si>
  <si>
    <t> -0.110 </t>
  </si>
  <si>
    <t>2453691.085 </t>
  </si>
  <si>
    <t> 16.11.2005 14:02 </t>
  </si>
  <si>
    <t>2453693.065 </t>
  </si>
  <si>
    <t> 18.11.2005 13:33 </t>
  </si>
  <si>
    <t>2453695.021 </t>
  </si>
  <si>
    <t> 20.11.2005 12:30 </t>
  </si>
  <si>
    <t> -0.129 </t>
  </si>
  <si>
    <t>2453698.994 </t>
  </si>
  <si>
    <t> 24.11.2005 11:51 </t>
  </si>
  <si>
    <t> -0.123 </t>
  </si>
  <si>
    <t>2453703.980 </t>
  </si>
  <si>
    <t> 29.11.2005 11:31 </t>
  </si>
  <si>
    <t>2453704.952 </t>
  </si>
  <si>
    <t> 30.11.2005 10:50 </t>
  </si>
  <si>
    <t> -0.114 </t>
  </si>
  <si>
    <t>2453915.133 </t>
  </si>
  <si>
    <t> 28.06.2006 15:11 </t>
  </si>
  <si>
    <t> -0.151 </t>
  </si>
  <si>
    <t> K.Nagai et al. </t>
  </si>
  <si>
    <t>VSB 45 </t>
  </si>
  <si>
    <t>2453925.051 </t>
  </si>
  <si>
    <t> 08.07.2006 13:13 </t>
  </si>
  <si>
    <t> -0.149 </t>
  </si>
  <si>
    <t>2453957.016 </t>
  </si>
  <si>
    <t> 09.08.2006 12:23 </t>
  </si>
  <si>
    <t> 0.085 </t>
  </si>
  <si>
    <t>2453959.014 </t>
  </si>
  <si>
    <t> 11.08.2006 12:20 </t>
  </si>
  <si>
    <t> 0.099 </t>
  </si>
  <si>
    <t>2454001.4618 </t>
  </si>
  <si>
    <t> 22.09.2006 23:04 </t>
  </si>
  <si>
    <t> -0.0915 </t>
  </si>
  <si>
    <t> I.B.Biro et al. </t>
  </si>
  <si>
    <t>IBVS 5753 </t>
  </si>
  <si>
    <t>2454038.131 </t>
  </si>
  <si>
    <t> 29.10.2006 15:08 </t>
  </si>
  <si>
    <t>2454043.060 </t>
  </si>
  <si>
    <t> 03.11.2006 13:26 </t>
  </si>
  <si>
    <t> -0.140 </t>
  </si>
  <si>
    <t>2454048.981 </t>
  </si>
  <si>
    <t> 09.11.2006 11:32 </t>
  </si>
  <si>
    <t>2454797.7215 </t>
  </si>
  <si>
    <t> 27.11.2008 05:18 </t>
  </si>
  <si>
    <t> -0.0834 </t>
  </si>
  <si>
    <t>JAAVSO 37(1);44 </t>
  </si>
  <si>
    <t>2455051.5824 </t>
  </si>
  <si>
    <t> 08.08.2009 01:58 </t>
  </si>
  <si>
    <t> -0.0711 </t>
  </si>
  <si>
    <t>-I</t>
  </si>
  <si>
    <t> P.Frank </t>
  </si>
  <si>
    <t>BAVM 212 </t>
  </si>
  <si>
    <t>2455060.4980 </t>
  </si>
  <si>
    <t> 16.08.2009 23:57 </t>
  </si>
  <si>
    <t>6790.5</t>
  </si>
  <si>
    <t> -0.0798 </t>
  </si>
  <si>
    <t> M.Vraš?ák </t>
  </si>
  <si>
    <t>OEJV 0137 </t>
  </si>
  <si>
    <t>2455062.47453 </t>
  </si>
  <si>
    <t> 18.08.2009 23:23 </t>
  </si>
  <si>
    <t>6791.5</t>
  </si>
  <si>
    <t> -0.08651 </t>
  </si>
  <si>
    <t> R.Uhlar </t>
  </si>
  <si>
    <t>IBVS 6007 </t>
  </si>
  <si>
    <t>2455062.4812 </t>
  </si>
  <si>
    <t> 18.08.2009 23:32 </t>
  </si>
  <si>
    <t>2455099.175 </t>
  </si>
  <si>
    <t> 24.09.2009 16:12 </t>
  </si>
  <si>
    <t>6810</t>
  </si>
  <si>
    <t> -0.075 </t>
  </si>
  <si>
    <t>VSB 50 </t>
  </si>
  <si>
    <t>2455115.041 </t>
  </si>
  <si>
    <t> 10.10.2009 12:59 </t>
  </si>
  <si>
    <t>6818</t>
  </si>
  <si>
    <t>2455116.012 </t>
  </si>
  <si>
    <t> 11.10.2009 12:17 </t>
  </si>
  <si>
    <t>6818.5</t>
  </si>
  <si>
    <t>2455117.987 </t>
  </si>
  <si>
    <t> 13.10.2009 11:41 </t>
  </si>
  <si>
    <t>6819.5</t>
  </si>
  <si>
    <t>2455146.7644 </t>
  </si>
  <si>
    <t> 11.11.2009 06:20 </t>
  </si>
  <si>
    <t>6834</t>
  </si>
  <si>
    <t> -0.0823 </t>
  </si>
  <si>
    <t> JAAVSO 38;120 </t>
  </si>
  <si>
    <t>2455775.425 </t>
  </si>
  <si>
    <t> 01.08.2011 22:12 </t>
  </si>
  <si>
    <t>7151</t>
  </si>
  <si>
    <t> K.Rätz </t>
  </si>
  <si>
    <t>BAVM 233 </t>
  </si>
  <si>
    <t>2456481.481 </t>
  </si>
  <si>
    <t> 07.07.2013 23:32 </t>
  </si>
  <si>
    <t>7507</t>
  </si>
  <si>
    <t> -0.054 </t>
  </si>
  <si>
    <t>BAVM 236 </t>
  </si>
  <si>
    <t>IBVS 0883</t>
  </si>
  <si>
    <t>IBVS 1800</t>
  </si>
  <si>
    <t>wt</t>
  </si>
  <si>
    <t>Sine + Quad fit</t>
  </si>
  <si>
    <t>Multiplier</t>
  </si>
  <si>
    <t>Power of 10</t>
  </si>
  <si>
    <t>Q.+LiTE fit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</si>
  <si>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</si>
  <si>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</si>
  <si>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</si>
  <si>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</si>
  <si>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</si>
  <si>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</si>
  <si>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</si>
  <si>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</si>
  <si>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</si>
  <si>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</si>
  <si>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</si>
  <si>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</si>
  <si>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</si>
  <si>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M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</si>
  <si>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</si>
  <si>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=</t>
    </r>
  </si>
  <si>
    <t>days</t>
  </si>
  <si>
    <t>Cnst</t>
  </si>
  <si>
    <t>Slope</t>
  </si>
  <si>
    <t>Quad</t>
  </si>
  <si>
    <t xml:space="preserve">A (ampl) = </t>
  </si>
  <si>
    <t>e (eccen)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</si>
  <si>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=</t>
    </r>
  </si>
  <si>
    <t>years</t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</si>
  <si>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(arg per) </t>
    </r>
    <r>
      <rPr>
        <sz val="10"/>
        <rFont val="Arial"/>
      </rPr>
      <t>=</t>
    </r>
  </si>
  <si>
    <t>degrees</t>
  </si>
  <si>
    <t xml:space="preserve">To = </t>
  </si>
  <si>
    <t>HJD</t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</si>
  <si>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</si>
  <si>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</si>
  <si>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e sin nu_o</t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</si>
  <si>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</si>
  <si>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t>AU</t>
  </si>
  <si>
    <t>dP/dt =</t>
  </si>
  <si>
    <t>days/year</t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</si>
  <si>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</t>
    </r>
  </si>
  <si>
    <t>cycle #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</si>
  <si>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= </t>
    </r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</si>
  <si>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</rPr>
      <t>) =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</si>
  <si>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= </t>
    </r>
  </si>
  <si>
    <t>rad/cycle</t>
  </si>
  <si>
    <t>Q+S fit</t>
  </si>
  <si>
    <t>Q. resid</t>
  </si>
  <si>
    <t>Q+S resid</t>
  </si>
  <si>
    <r>
      <t>wt.diff</t>
    </r>
    <r>
      <rPr>
        <b/>
        <vertAlign val="superscript"/>
        <sz val="10"/>
        <rFont val="Arial"/>
        <family val="2"/>
      </rPr>
      <t>2</t>
    </r>
  </si>
  <si>
    <t>Q resid</t>
  </si>
  <si>
    <t xml:space="preserve"> e sin nu</t>
  </si>
  <si>
    <t>LiTE Resid</t>
  </si>
  <si>
    <t>IBVS 6196</t>
  </si>
  <si>
    <t>JAVSO..43..238</t>
  </si>
  <si>
    <t>JAVSO..45..121</t>
  </si>
  <si>
    <t>JAVSO..45..215</t>
  </si>
  <si>
    <t>OEJV 0204</t>
  </si>
  <si>
    <t>JAVSO..46..184</t>
  </si>
  <si>
    <t>JAVSO..48…87</t>
  </si>
  <si>
    <t>JAVSO..48..256</t>
  </si>
  <si>
    <t>OEJV 0211</t>
  </si>
  <si>
    <t>VSB 069</t>
  </si>
  <si>
    <t>cB</t>
  </si>
  <si>
    <t>cG</t>
  </si>
  <si>
    <t>cR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</si>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</sst>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E+00"/>
    <numFmt numFmtId="166" formatCode="0.00000"/>
  </numFmts>
  <fonts count="49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3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8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3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46" fillId="0" borderId="0" applyFont="0" applyFill="0" applyBorder="0" applyAlignment="0" applyProtection="0"/>
    <xf numFmtId="0" fontId="3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0" fillId="7" borderId="1" applyNumberFormat="0" applyAlignment="0" applyProtection="0"/>
    <xf numFmtId="0" fontId="41" fillId="0" borderId="4" applyNumberFormat="0" applyFill="0" applyAlignment="0" applyProtection="0"/>
    <xf numFmtId="0" fontId="42" fillId="22" borderId="0" applyNumberFormat="0" applyBorder="0" applyAlignment="0" applyProtection="0"/>
    <xf numFmtId="0" fontId="32" fillId="0" borderId="0"/>
    <xf numFmtId="0" fontId="14" fillId="0" borderId="0"/>
    <xf numFmtId="0" fontId="32" fillId="23" borderId="5" applyNumberFormat="0" applyFont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6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147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6" fillId="0" borderId="0" xfId="0" applyFont="1" applyAlignment="1"/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8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9" fillId="0" borderId="0" xfId="0" applyFont="1" applyAlignment="1"/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0" fillId="0" borderId="0" xfId="0" applyAlignment="1">
      <alignment horizontal="center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6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9" fillId="0" borderId="0" xfId="0" applyFont="1" applyAlignment="1">
      <alignment horizontal="right"/>
    </xf>
    <xf numFmtId="0" fontId="5" fillId="0" borderId="0" xfId="0" applyFont="1">
      <alignment vertical="top"/>
    </xf>
    <xf numFmtId="0" fontId="14" fillId="0" borderId="0" xfId="0" applyFont="1" applyAlignment="1">
      <alignment horizontal="left" wrapText="1"/>
    </xf>
    <xf numFmtId="0" fontId="11" fillId="0" borderId="0" xfId="0" applyFont="1" applyAlignment="1"/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/>
    <xf numFmtId="0" fontId="18" fillId="0" borderId="10" xfId="0" applyFont="1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>
      <alignment vertical="top"/>
    </xf>
    <xf numFmtId="0" fontId="2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23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23" fillId="24" borderId="18" xfId="38" applyFill="1" applyBorder="1" applyAlignment="1" applyProtection="1">
      <alignment horizontal="right" vertical="top" wrapText="1"/>
    </xf>
    <xf numFmtId="0" fontId="24" fillId="0" borderId="0" xfId="0" applyFont="1" applyAlignme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1" fillId="25" borderId="0" xfId="0" applyFont="1" applyFill="1" applyAlignment="1"/>
    <xf numFmtId="0" fontId="26" fillId="26" borderId="0" xfId="0" applyFont="1" applyFill="1" applyAlignment="1"/>
    <xf numFmtId="0" fontId="0" fillId="0" borderId="10" xfId="0" applyBorder="1" applyAlignment="1">
      <alignment horizontal="left"/>
    </xf>
    <xf numFmtId="0" fontId="0" fillId="27" borderId="0" xfId="0" applyFill="1" applyAlignment="1">
      <alignment horizontal="left"/>
    </xf>
    <xf numFmtId="0" fontId="6" fillId="0" borderId="19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0" xfId="0" quotePrefix="1" applyAlignment="1"/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2" xfId="0" applyBorder="1" applyAlignment="1"/>
    <xf numFmtId="0" fontId="9" fillId="0" borderId="22" xfId="0" applyFont="1" applyBorder="1" applyAlignment="1"/>
    <xf numFmtId="0" fontId="0" fillId="0" borderId="22" xfId="0" applyBorder="1" applyAlignment="1">
      <alignment horizontal="right"/>
    </xf>
    <xf numFmtId="0" fontId="0" fillId="0" borderId="13" xfId="0" applyBorder="1" applyAlignment="1"/>
    <xf numFmtId="0" fontId="14" fillId="0" borderId="0" xfId="0" applyFont="1" applyAlignment="1"/>
    <xf numFmtId="0" fontId="0" fillId="25" borderId="12" xfId="0" applyFill="1" applyBorder="1" applyAlignment="1"/>
    <xf numFmtId="0" fontId="14" fillId="25" borderId="13" xfId="0" applyFont="1" applyFill="1" applyBorder="1" applyAlignment="1"/>
    <xf numFmtId="0" fontId="26" fillId="0" borderId="23" xfId="0" applyFont="1" applyBorder="1" applyAlignment="1"/>
    <xf numFmtId="0" fontId="0" fillId="0" borderId="15" xfId="0" applyBorder="1" applyAlignment="1"/>
    <xf numFmtId="0" fontId="26" fillId="0" borderId="13" xfId="0" applyFont="1" applyBorder="1" applyAlignment="1"/>
    <xf numFmtId="0" fontId="0" fillId="25" borderId="14" xfId="0" applyFill="1" applyBorder="1" applyAlignment="1"/>
    <xf numFmtId="0" fontId="14" fillId="25" borderId="15" xfId="0" applyFont="1" applyFill="1" applyBorder="1" applyAlignment="1"/>
    <xf numFmtId="0" fontId="26" fillId="0" borderId="24" xfId="0" applyFont="1" applyBorder="1" applyAlignment="1"/>
    <xf numFmtId="11" fontId="0" fillId="0" borderId="0" xfId="0" applyNumberFormat="1" applyAlignment="1"/>
    <xf numFmtId="0" fontId="26" fillId="0" borderId="15" xfId="0" applyFont="1" applyBorder="1" applyAlignment="1"/>
    <xf numFmtId="0" fontId="0" fillId="28" borderId="14" xfId="0" applyFill="1" applyBorder="1" applyAlignment="1"/>
    <xf numFmtId="0" fontId="14" fillId="29" borderId="15" xfId="0" applyFont="1" applyFill="1" applyBorder="1" applyAlignment="1"/>
    <xf numFmtId="0" fontId="14" fillId="28" borderId="14" xfId="0" applyFont="1" applyFill="1" applyBorder="1" applyAlignment="1"/>
    <xf numFmtId="0" fontId="0" fillId="25" borderId="16" xfId="0" applyFill="1" applyBorder="1" applyAlignment="1"/>
    <xf numFmtId="0" fontId="14" fillId="25" borderId="17" xfId="0" applyFont="1" applyFill="1" applyBorder="1" applyAlignment="1"/>
    <xf numFmtId="0" fontId="26" fillId="0" borderId="25" xfId="0" applyFont="1" applyBorder="1" applyAlignment="1"/>
    <xf numFmtId="0" fontId="26" fillId="0" borderId="17" xfId="0" applyFont="1" applyBorder="1" applyAlignment="1"/>
    <xf numFmtId="0" fontId="0" fillId="0" borderId="14" xfId="0" applyBorder="1" applyAlignment="1"/>
    <xf numFmtId="0" fontId="0" fillId="0" borderId="14" xfId="0" applyBorder="1" applyAlignment="1">
      <alignment horizontal="left"/>
    </xf>
    <xf numFmtId="0" fontId="11" fillId="0" borderId="14" xfId="0" applyFont="1" applyBorder="1" applyAlignment="1"/>
    <xf numFmtId="2" fontId="9" fillId="0" borderId="0" xfId="0" applyNumberFormat="1" applyFont="1" applyAlignment="1"/>
    <xf numFmtId="0" fontId="0" fillId="25" borderId="0" xfId="0" applyFill="1" applyAlignment="1"/>
    <xf numFmtId="0" fontId="0" fillId="25" borderId="0" xfId="0" applyFill="1" applyAlignment="1">
      <alignment horizontal="center"/>
    </xf>
    <xf numFmtId="0" fontId="0" fillId="30" borderId="0" xfId="0" applyFill="1" applyAlignment="1"/>
    <xf numFmtId="0" fontId="0" fillId="30" borderId="0" xfId="0" applyFill="1" applyAlignment="1">
      <alignment horizontal="center"/>
    </xf>
    <xf numFmtId="1" fontId="9" fillId="0" borderId="0" xfId="0" applyNumberFormat="1" applyFont="1" applyAlignment="1"/>
    <xf numFmtId="165" fontId="9" fillId="0" borderId="0" xfId="0" applyNumberFormat="1" applyFont="1" applyAlignment="1"/>
    <xf numFmtId="0" fontId="14" fillId="0" borderId="16" xfId="0" applyFont="1" applyBorder="1" applyAlignment="1"/>
    <xf numFmtId="0" fontId="30" fillId="29" borderId="10" xfId="0" applyFont="1" applyFill="1" applyBorder="1" applyAlignment="1"/>
    <xf numFmtId="0" fontId="0" fillId="0" borderId="10" xfId="0" applyBorder="1" applyAlignment="1"/>
    <xf numFmtId="0" fontId="0" fillId="0" borderId="17" xfId="0" applyBorder="1" applyAlignment="1"/>
    <xf numFmtId="0" fontId="2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/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42" applyFont="1" applyAlignment="1">
      <alignment horizontal="left" vertical="center"/>
    </xf>
    <xf numFmtId="0" fontId="47" fillId="0" borderId="0" xfId="42" applyFont="1" applyAlignment="1">
      <alignment horizontal="center" vertical="center"/>
    </xf>
    <xf numFmtId="0" fontId="47" fillId="0" borderId="0" xfId="42" applyFont="1" applyAlignment="1">
      <alignment horizontal="left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17" fillId="0" borderId="0" xfId="43" applyFont="1" applyAlignment="1">
      <alignment horizontal="left"/>
    </xf>
    <xf numFmtId="0" fontId="17" fillId="0" borderId="0" xfId="43" applyFont="1" applyAlignment="1">
      <alignment horizontal="center" wrapText="1"/>
    </xf>
    <xf numFmtId="0" fontId="17" fillId="0" borderId="0" xfId="43" applyFont="1" applyAlignment="1">
      <alignment horizontal="left" wrapText="1"/>
    </xf>
    <xf numFmtId="0" fontId="26" fillId="0" borderId="0" xfId="42" applyFont="1"/>
    <xf numFmtId="0" fontId="26" fillId="0" borderId="0" xfId="42" applyFont="1" applyAlignment="1">
      <alignment horizontal="left"/>
    </xf>
    <xf numFmtId="0" fontId="18" fillId="0" borderId="0" xfId="42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42" applyFont="1"/>
    <xf numFmtId="0" fontId="17" fillId="0" borderId="0" xfId="42" applyFont="1" applyAlignment="1">
      <alignment horizontal="center"/>
    </xf>
    <xf numFmtId="0" fontId="17" fillId="0" borderId="0" xfId="42" applyFont="1" applyAlignment="1">
      <alignment horizontal="left"/>
    </xf>
    <xf numFmtId="0" fontId="48" fillId="0" borderId="0" xfId="0" applyFont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166" fontId="48" fillId="0" borderId="0" xfId="0" applyNumberFormat="1" applyFont="1" applyAlignment="1">
      <alignment vertical="center" wrapText="1"/>
    </xf>
    <xf numFmtId="0" fontId="48" fillId="0" borderId="0" xfId="0" applyFont="1" applyAlignment="1">
      <alignment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AR Lac - O-C Diagr.</a:t>
            </a:r>
          </a:p>
        </c:rich>
      </c:tx>
      <c:layout>
        <c:manualLayout>
          <c:xMode val="edge"/>
          <c:yMode val="edge"/>
          <c:x val="0.38757427510910247"/>
          <c:y val="3.3149171270718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5689983076276"/>
          <c:y val="0.13535911602209943"/>
          <c:w val="0.81952721917126481"/>
          <c:h val="0.6906077348066298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Active!$H$21:$H$986</c:f>
              <c:numCache>
                <c:formatCode>General</c:formatCode>
                <c:ptCount val="966"/>
                <c:pt idx="6">
                  <c:v>-1.650800000061281E-2</c:v>
                </c:pt>
                <c:pt idx="8">
                  <c:v>-3.2572000000072876E-2</c:v>
                </c:pt>
                <c:pt idx="9">
                  <c:v>-3.175599999667611E-2</c:v>
                </c:pt>
                <c:pt idx="10">
                  <c:v>-3.6427999999432359E-2</c:v>
                </c:pt>
                <c:pt idx="11">
                  <c:v>-3.5291999996843515E-2</c:v>
                </c:pt>
                <c:pt idx="12">
                  <c:v>-3.7507999997615116E-2</c:v>
                </c:pt>
                <c:pt idx="14">
                  <c:v>-2.3059999995894032E-2</c:v>
                </c:pt>
                <c:pt idx="15">
                  <c:v>-3.7876000002142973E-2</c:v>
                </c:pt>
                <c:pt idx="16">
                  <c:v>-1.3243999997939682E-2</c:v>
                </c:pt>
                <c:pt idx="17">
                  <c:v>1.0203999998338986E-2</c:v>
                </c:pt>
                <c:pt idx="18">
                  <c:v>-1.8999999956577085E-3</c:v>
                </c:pt>
                <c:pt idx="19">
                  <c:v>-2.03719999990426E-2</c:v>
                </c:pt>
                <c:pt idx="20">
                  <c:v>-1.3316000000486383E-2</c:v>
                </c:pt>
                <c:pt idx="21">
                  <c:v>-1.5475999996851897E-2</c:v>
                </c:pt>
                <c:pt idx="23">
                  <c:v>-1.9715999998879852E-2</c:v>
                </c:pt>
                <c:pt idx="24">
                  <c:v>-1.9931999999243999E-2</c:v>
                </c:pt>
                <c:pt idx="25">
                  <c:v>-4.7148000001470791E-2</c:v>
                </c:pt>
                <c:pt idx="26">
                  <c:v>-2.0147999999608146E-2</c:v>
                </c:pt>
                <c:pt idx="37">
                  <c:v>-1.9156000002112705E-2</c:v>
                </c:pt>
                <c:pt idx="39">
                  <c:v>-5.5379999997967388E-2</c:v>
                </c:pt>
                <c:pt idx="40">
                  <c:v>-6.1835999997128965E-2</c:v>
                </c:pt>
                <c:pt idx="46">
                  <c:v>-3.5987999999633757E-2</c:v>
                </c:pt>
                <c:pt idx="47">
                  <c:v>4.1400000009161886E-3</c:v>
                </c:pt>
                <c:pt idx="49">
                  <c:v>-5.2596000001358334E-2</c:v>
                </c:pt>
                <c:pt idx="50">
                  <c:v>-1.3227999996161088E-2</c:v>
                </c:pt>
                <c:pt idx="55">
                  <c:v>-4.1275999996287283E-2</c:v>
                </c:pt>
                <c:pt idx="57">
                  <c:v>-0.10878799999773037</c:v>
                </c:pt>
                <c:pt idx="61">
                  <c:v>-2.7651999997033272E-2</c:v>
                </c:pt>
                <c:pt idx="63">
                  <c:v>-3.7819999997736886E-2</c:v>
                </c:pt>
                <c:pt idx="64">
                  <c:v>-3.3036000000720378E-2</c:v>
                </c:pt>
                <c:pt idx="65">
                  <c:v>-3.5252000001491979E-2</c:v>
                </c:pt>
                <c:pt idx="66">
                  <c:v>-3.9555999996082392E-2</c:v>
                </c:pt>
                <c:pt idx="67">
                  <c:v>-2.3419999997713603E-2</c:v>
                </c:pt>
                <c:pt idx="68">
                  <c:v>-1.7851999997219536E-2</c:v>
                </c:pt>
                <c:pt idx="69">
                  <c:v>-3.4999999916180968E-3</c:v>
                </c:pt>
                <c:pt idx="70">
                  <c:v>1.1500000007799827E-2</c:v>
                </c:pt>
                <c:pt idx="72">
                  <c:v>1.5052000002469867E-2</c:v>
                </c:pt>
                <c:pt idx="91">
                  <c:v>2.7068000003055204E-2</c:v>
                </c:pt>
                <c:pt idx="92">
                  <c:v>2.8067999999620952E-2</c:v>
                </c:pt>
                <c:pt idx="97">
                  <c:v>2.2931999999855179E-2</c:v>
                </c:pt>
                <c:pt idx="98">
                  <c:v>2.6932000000670087E-2</c:v>
                </c:pt>
                <c:pt idx="128">
                  <c:v>0</c:v>
                </c:pt>
                <c:pt idx="131">
                  <c:v>8.6799999990034848E-3</c:v>
                </c:pt>
                <c:pt idx="156">
                  <c:v>-4.2828000005101785E-2</c:v>
                </c:pt>
                <c:pt idx="157">
                  <c:v>-2.4435999999695923E-2</c:v>
                </c:pt>
                <c:pt idx="158">
                  <c:v>-5.3948000000673346E-2</c:v>
                </c:pt>
                <c:pt idx="159">
                  <c:v>-1.3555999998061452E-2</c:v>
                </c:pt>
                <c:pt idx="160">
                  <c:v>-1.7164000004413538E-2</c:v>
                </c:pt>
                <c:pt idx="161">
                  <c:v>-6.8000001192558557E-5</c:v>
                </c:pt>
                <c:pt idx="167">
                  <c:v>-2.2124000002804678E-2</c:v>
                </c:pt>
                <c:pt idx="171">
                  <c:v>-2.5236000001314096E-2</c:v>
                </c:pt>
                <c:pt idx="172">
                  <c:v>-2.5492000000667758E-2</c:v>
                </c:pt>
                <c:pt idx="173">
                  <c:v>-2.4100000002363231E-2</c:v>
                </c:pt>
                <c:pt idx="177">
                  <c:v>-3.261200000270037E-2</c:v>
                </c:pt>
                <c:pt idx="178">
                  <c:v>-3.3219999997527339E-2</c:v>
                </c:pt>
                <c:pt idx="180">
                  <c:v>-3.1560000003082678E-2</c:v>
                </c:pt>
                <c:pt idx="181">
                  <c:v>-3.1576000001223292E-2</c:v>
                </c:pt>
                <c:pt idx="183">
                  <c:v>-3.2299999998940621E-2</c:v>
                </c:pt>
                <c:pt idx="184">
                  <c:v>-3.3107999995991122E-2</c:v>
                </c:pt>
                <c:pt idx="185">
                  <c:v>-3.2215999999607448E-2</c:v>
                </c:pt>
                <c:pt idx="187">
                  <c:v>-3.1940000000759028E-2</c:v>
                </c:pt>
                <c:pt idx="196">
                  <c:v>-3.0027999993762933E-2</c:v>
                </c:pt>
                <c:pt idx="199">
                  <c:v>-4.0935999997600447E-2</c:v>
                </c:pt>
                <c:pt idx="208">
                  <c:v>-4.6439999998256098E-2</c:v>
                </c:pt>
                <c:pt idx="210">
                  <c:v>-4.625599999417318E-2</c:v>
                </c:pt>
                <c:pt idx="212">
                  <c:v>-4.6412000003329013E-2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6C-41DE-85C5-886222DA71D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Active!$D$22:$D$44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10">
                    <c:v>0</c:v>
                  </c:pt>
                  <c:pt idx="12">
                    <c:v>0</c:v>
                  </c:pt>
                  <c:pt idx="14">
                    <c:v>0</c:v>
                  </c:pt>
                  <c:pt idx="15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Active!$I$21:$I$986</c:f>
              <c:numCache>
                <c:formatCode>General</c:formatCode>
                <c:ptCount val="966"/>
                <c:pt idx="0">
                  <c:v>-0.17557199999828299</c:v>
                </c:pt>
                <c:pt idx="1">
                  <c:v>-0.15133199999763747</c:v>
                </c:pt>
                <c:pt idx="2">
                  <c:v>-0.12653199999840581</c:v>
                </c:pt>
                <c:pt idx="3">
                  <c:v>-9.1491999995923834E-2</c:v>
                </c:pt>
                <c:pt idx="4">
                  <c:v>-7.4651999999332475E-2</c:v>
                </c:pt>
                <c:pt idx="5">
                  <c:v>-3.8411999998061219E-2</c:v>
                </c:pt>
                <c:pt idx="7">
                  <c:v>-1.5451999999640975E-2</c:v>
                </c:pt>
                <c:pt idx="13">
                  <c:v>-2.65079999990121E-2</c:v>
                </c:pt>
                <c:pt idx="22">
                  <c:v>-1.7771999999240506E-2</c:v>
                </c:pt>
                <c:pt idx="27">
                  <c:v>-9.6919999996316619E-3</c:v>
                </c:pt>
                <c:pt idx="28">
                  <c:v>-2.7227999999013264E-2</c:v>
                </c:pt>
                <c:pt idx="29">
                  <c:v>1.2516000002506189E-2</c:v>
                </c:pt>
                <c:pt idx="30">
                  <c:v>-2.3116000000300119E-2</c:v>
                </c:pt>
                <c:pt idx="31">
                  <c:v>-2.1923999996943166E-2</c:v>
                </c:pt>
                <c:pt idx="32">
                  <c:v>-2.0140000000537839E-2</c:v>
                </c:pt>
                <c:pt idx="33">
                  <c:v>-1.9140000000334112E-2</c:v>
                </c:pt>
                <c:pt idx="34">
                  <c:v>-2.1571999997831881E-2</c:v>
                </c:pt>
                <c:pt idx="35">
                  <c:v>-2.0003999998152722E-2</c:v>
                </c:pt>
                <c:pt idx="36">
                  <c:v>-2.1219999998720596E-2</c:v>
                </c:pt>
                <c:pt idx="38">
                  <c:v>-2.6748000000225147E-2</c:v>
                </c:pt>
                <c:pt idx="41">
                  <c:v>-1.9763999996939674E-2</c:v>
                </c:pt>
                <c:pt idx="42">
                  <c:v>-3.1859999999142019E-2</c:v>
                </c:pt>
                <c:pt idx="43">
                  <c:v>-2.7723999999579974E-2</c:v>
                </c:pt>
                <c:pt idx="44">
                  <c:v>-2.4371999996219529E-2</c:v>
                </c:pt>
                <c:pt idx="45">
                  <c:v>-2.3019999996904517E-2</c:v>
                </c:pt>
                <c:pt idx="48">
                  <c:v>-2.2083999996539205E-2</c:v>
                </c:pt>
                <c:pt idx="51">
                  <c:v>-3.1159999998635612E-3</c:v>
                </c:pt>
                <c:pt idx="52">
                  <c:v>-7.9347999995661667E-2</c:v>
                </c:pt>
                <c:pt idx="53">
                  <c:v>-6.7563999997219071E-2</c:v>
                </c:pt>
                <c:pt idx="54">
                  <c:v>-7.330799999908777E-2</c:v>
                </c:pt>
                <c:pt idx="56">
                  <c:v>-6.294000000343658E-2</c:v>
                </c:pt>
                <c:pt idx="58">
                  <c:v>-3.6651999995228834E-2</c:v>
                </c:pt>
                <c:pt idx="71">
                  <c:v>-1.8988000003446359E-2</c:v>
                </c:pt>
                <c:pt idx="73">
                  <c:v>3.066400000534486E-2</c:v>
                </c:pt>
                <c:pt idx="74">
                  <c:v>1.8132000004698057E-2</c:v>
                </c:pt>
                <c:pt idx="75">
                  <c:v>-7.3720000000321306E-3</c:v>
                </c:pt>
                <c:pt idx="76">
                  <c:v>-3.3719999992172234E-3</c:v>
                </c:pt>
                <c:pt idx="77">
                  <c:v>-2.3720000026514754E-3</c:v>
                </c:pt>
                <c:pt idx="78">
                  <c:v>-3.7200000224402174E-4</c:v>
                </c:pt>
                <c:pt idx="79">
                  <c:v>-4.2519999988144264E-3</c:v>
                </c:pt>
                <c:pt idx="80">
                  <c:v>-1.2900000001536682E-2</c:v>
                </c:pt>
                <c:pt idx="81">
                  <c:v>-2.0115999999688938E-2</c:v>
                </c:pt>
                <c:pt idx="82">
                  <c:v>2.3884000001999084E-2</c:v>
                </c:pt>
                <c:pt idx="83">
                  <c:v>3.9804000000003725E-2</c:v>
                </c:pt>
                <c:pt idx="84">
                  <c:v>2.7084000001195818E-2</c:v>
                </c:pt>
                <c:pt idx="85">
                  <c:v>3.2083999998576473E-2</c:v>
                </c:pt>
                <c:pt idx="86">
                  <c:v>-5.1319999984116293E-3</c:v>
                </c:pt>
                <c:pt idx="87">
                  <c:v>2.1868000003451016E-2</c:v>
                </c:pt>
                <c:pt idx="88">
                  <c:v>1.4003999996930361E-2</c:v>
                </c:pt>
                <c:pt idx="93">
                  <c:v>4.2039999971166253E-3</c:v>
                </c:pt>
                <c:pt idx="94">
                  <c:v>1.9203999996534549E-2</c:v>
                </c:pt>
                <c:pt idx="95">
                  <c:v>-1.0120000006281771E-3</c:v>
                </c:pt>
                <c:pt idx="96">
                  <c:v>2.4987999997392762E-2</c:v>
                </c:pt>
                <c:pt idx="104">
                  <c:v>1.1108000006061047E-2</c:v>
                </c:pt>
                <c:pt idx="112">
                  <c:v>1.5980000003764872E-2</c:v>
                </c:pt>
                <c:pt idx="113">
                  <c:v>1.8980000000738073E-2</c:v>
                </c:pt>
                <c:pt idx="114">
                  <c:v>2.3979999998118728E-2</c:v>
                </c:pt>
                <c:pt idx="115">
                  <c:v>2.7979999998933636E-2</c:v>
                </c:pt>
                <c:pt idx="116">
                  <c:v>3.2980000003590249E-2</c:v>
                </c:pt>
                <c:pt idx="120">
                  <c:v>2.8628000000026077E-2</c:v>
                </c:pt>
                <c:pt idx="121">
                  <c:v>-3.8759999952162616E-3</c:v>
                </c:pt>
                <c:pt idx="122">
                  <c:v>-1.3092000001051929E-2</c:v>
                </c:pt>
                <c:pt idx="123">
                  <c:v>2.4760000014794059E-3</c:v>
                </c:pt>
                <c:pt idx="124">
                  <c:v>-7.7959999980521388E-3</c:v>
                </c:pt>
                <c:pt idx="132">
                  <c:v>9.9639999971259385E-3</c:v>
                </c:pt>
                <c:pt idx="133">
                  <c:v>2.61640000026091E-2</c:v>
                </c:pt>
                <c:pt idx="134">
                  <c:v>9.4800000078976154E-4</c:v>
                </c:pt>
                <c:pt idx="135">
                  <c:v>1.3731999999436084E-2</c:v>
                </c:pt>
                <c:pt idx="136">
                  <c:v>3.4732000000076368E-2</c:v>
                </c:pt>
                <c:pt idx="137">
                  <c:v>-9.859999998298008E-3</c:v>
                </c:pt>
                <c:pt idx="138">
                  <c:v>5.0599999958649278E-3</c:v>
                </c:pt>
                <c:pt idx="139">
                  <c:v>8.44000001961831E-4</c:v>
                </c:pt>
                <c:pt idx="142">
                  <c:v>1.2524000005214475E-2</c:v>
                </c:pt>
                <c:pt idx="143">
                  <c:v>2.3875999999290798E-2</c:v>
                </c:pt>
                <c:pt idx="144">
                  <c:v>2.9443999999784864E-2</c:v>
                </c:pt>
                <c:pt idx="145">
                  <c:v>2.7227999999013264E-2</c:v>
                </c:pt>
                <c:pt idx="153">
                  <c:v>-1.1356000002706423E-2</c:v>
                </c:pt>
                <c:pt idx="154">
                  <c:v>2.2643999996944331E-2</c:v>
                </c:pt>
                <c:pt idx="162">
                  <c:v>-1.7571999997016974E-2</c:v>
                </c:pt>
                <c:pt idx="163">
                  <c:v>-3.7879999945289455E-3</c:v>
                </c:pt>
                <c:pt idx="164">
                  <c:v>-9.2280000026221387E-3</c:v>
                </c:pt>
                <c:pt idx="166">
                  <c:v>-5.9800000017276034E-3</c:v>
                </c:pt>
                <c:pt idx="168">
                  <c:v>-3.094000000419328E-2</c:v>
                </c:pt>
                <c:pt idx="169">
                  <c:v>-1.4280000032158569E-3</c:v>
                </c:pt>
                <c:pt idx="174">
                  <c:v>-2.1899999999732245E-2</c:v>
                </c:pt>
                <c:pt idx="175">
                  <c:v>-5.5480000009993091E-3</c:v>
                </c:pt>
                <c:pt idx="176">
                  <c:v>-3.9012000001093838E-2</c:v>
                </c:pt>
                <c:pt idx="179">
                  <c:v>-1.0443999999552034E-2</c:v>
                </c:pt>
                <c:pt idx="188">
                  <c:v>-5.8171999997284729E-2</c:v>
                </c:pt>
                <c:pt idx="189">
                  <c:v>-4.1720000008353963E-3</c:v>
                </c:pt>
                <c:pt idx="190">
                  <c:v>-8.9159999988623895E-3</c:v>
                </c:pt>
                <c:pt idx="191">
                  <c:v>-2.2563999998965301E-2</c:v>
                </c:pt>
                <c:pt idx="192">
                  <c:v>-5.0323999996180646E-2</c:v>
                </c:pt>
                <c:pt idx="193">
                  <c:v>-4.7323999999207444E-2</c:v>
                </c:pt>
                <c:pt idx="194">
                  <c:v>-4.0539999994507525E-2</c:v>
                </c:pt>
                <c:pt idx="195">
                  <c:v>-3.7539999997534323E-2</c:v>
                </c:pt>
                <c:pt idx="198">
                  <c:v>-4.1835999996692408E-2</c:v>
                </c:pt>
                <c:pt idx="201">
                  <c:v>-2.0259999997506384E-2</c:v>
                </c:pt>
                <c:pt idx="202">
                  <c:v>-3.6196000000927597E-2</c:v>
                </c:pt>
                <c:pt idx="203">
                  <c:v>-3.4196000000520144E-2</c:v>
                </c:pt>
                <c:pt idx="204">
                  <c:v>-4.1412000005948357E-2</c:v>
                </c:pt>
                <c:pt idx="205">
                  <c:v>-3.462799999397248E-2</c:v>
                </c:pt>
                <c:pt idx="206">
                  <c:v>-4.7100000003410969E-2</c:v>
                </c:pt>
                <c:pt idx="214">
                  <c:v>-4.7556000004988164E-2</c:v>
                </c:pt>
                <c:pt idx="215">
                  <c:v>-4.8435999997309409E-2</c:v>
                </c:pt>
                <c:pt idx="225">
                  <c:v>-5.7196000001567882E-2</c:v>
                </c:pt>
                <c:pt idx="227">
                  <c:v>-2.8643999998166692E-2</c:v>
                </c:pt>
                <c:pt idx="234">
                  <c:v>-4.511600000114413E-2</c:v>
                </c:pt>
                <c:pt idx="236">
                  <c:v>-3.613999999652151E-2</c:v>
                </c:pt>
                <c:pt idx="240">
                  <c:v>-5.5451999993238132E-2</c:v>
                </c:pt>
                <c:pt idx="241">
                  <c:v>-7.1883999997226056E-2</c:v>
                </c:pt>
                <c:pt idx="242">
                  <c:v>3.3684000001812819E-2</c:v>
                </c:pt>
                <c:pt idx="247">
                  <c:v>-7.2955999996338505E-2</c:v>
                </c:pt>
                <c:pt idx="250">
                  <c:v>-8.0187999999907333E-2</c:v>
                </c:pt>
                <c:pt idx="251">
                  <c:v>-6.9836000002396759E-2</c:v>
                </c:pt>
                <c:pt idx="252">
                  <c:v>-9.5267999997304287E-2</c:v>
                </c:pt>
                <c:pt idx="253">
                  <c:v>-8.5483999995631166E-2</c:v>
                </c:pt>
                <c:pt idx="254">
                  <c:v>-8.2964000001084059E-2</c:v>
                </c:pt>
                <c:pt idx="256">
                  <c:v>-4.0555999999924097E-2</c:v>
                </c:pt>
                <c:pt idx="257">
                  <c:v>-9.4315999995160382E-2</c:v>
                </c:pt>
                <c:pt idx="258">
                  <c:v>-8.1932000000961125E-2</c:v>
                </c:pt>
                <c:pt idx="259">
                  <c:v>-6.5148000001499895E-2</c:v>
                </c:pt>
                <c:pt idx="266">
                  <c:v>-6.625999999960186E-2</c:v>
                </c:pt>
                <c:pt idx="267">
                  <c:v>-4.4084000001021195E-2</c:v>
                </c:pt>
                <c:pt idx="268">
                  <c:v>-5.1043999999819789E-2</c:v>
                </c:pt>
                <c:pt idx="269">
                  <c:v>-4.7692000000097323E-2</c:v>
                </c:pt>
                <c:pt idx="270">
                  <c:v>-0.12514000000373926</c:v>
                </c:pt>
                <c:pt idx="271">
                  <c:v>-0.13896399999794085</c:v>
                </c:pt>
                <c:pt idx="272">
                  <c:v>-0.12355199999728939</c:v>
                </c:pt>
                <c:pt idx="273">
                  <c:v>-0.11165199999959441</c:v>
                </c:pt>
                <c:pt idx="274">
                  <c:v>-0.13114800000039395</c:v>
                </c:pt>
                <c:pt idx="275">
                  <c:v>-0.11841199999616947</c:v>
                </c:pt>
                <c:pt idx="276">
                  <c:v>-4.2492000000493135E-2</c:v>
                </c:pt>
                <c:pt idx="281">
                  <c:v>-6.795599999895785E-2</c:v>
                </c:pt>
                <c:pt idx="283">
                  <c:v>-0.13919600000372157</c:v>
                </c:pt>
                <c:pt idx="284">
                  <c:v>-0.10697200000140583</c:v>
                </c:pt>
                <c:pt idx="285">
                  <c:v>-0.11033999999926891</c:v>
                </c:pt>
                <c:pt idx="287">
                  <c:v>-9.1932000002998393E-2</c:v>
                </c:pt>
                <c:pt idx="288">
                  <c:v>-0.12538000000495231</c:v>
                </c:pt>
                <c:pt idx="295">
                  <c:v>-9.3540000001667067E-2</c:v>
                </c:pt>
                <c:pt idx="296">
                  <c:v>-6.6379999996570405E-2</c:v>
                </c:pt>
                <c:pt idx="297">
                  <c:v>-0.18484399999579182</c:v>
                </c:pt>
                <c:pt idx="299">
                  <c:v>-0.1962920000005397</c:v>
                </c:pt>
                <c:pt idx="300">
                  <c:v>-0.18858000000182074</c:v>
                </c:pt>
                <c:pt idx="301">
                  <c:v>-0.21620399999665096</c:v>
                </c:pt>
                <c:pt idx="302">
                  <c:v>-0.1897160000007716</c:v>
                </c:pt>
                <c:pt idx="304">
                  <c:v>-0.20628399999259273</c:v>
                </c:pt>
                <c:pt idx="305">
                  <c:v>-0.19114799999806564</c:v>
                </c:pt>
                <c:pt idx="306">
                  <c:v>-0.2531399999934365</c:v>
                </c:pt>
                <c:pt idx="308">
                  <c:v>-0.23735600000509294</c:v>
                </c:pt>
                <c:pt idx="309">
                  <c:v>-0.24422000000049593</c:v>
                </c:pt>
                <c:pt idx="312">
                  <c:v>-0.2449720000004163</c:v>
                </c:pt>
                <c:pt idx="313">
                  <c:v>-0.20583600000099977</c:v>
                </c:pt>
                <c:pt idx="315">
                  <c:v>-0.2353000000002794</c:v>
                </c:pt>
                <c:pt idx="316">
                  <c:v>-0.21700000000419095</c:v>
                </c:pt>
                <c:pt idx="317">
                  <c:v>-0.24398799999471521</c:v>
                </c:pt>
                <c:pt idx="318">
                  <c:v>-0.25630000000091968</c:v>
                </c:pt>
                <c:pt idx="319">
                  <c:v>-0.25019600000086939</c:v>
                </c:pt>
                <c:pt idx="322">
                  <c:v>-0.26146799999696668</c:v>
                </c:pt>
                <c:pt idx="323">
                  <c:v>-0.25346799999533687</c:v>
                </c:pt>
                <c:pt idx="324">
                  <c:v>-0.24946799999452196</c:v>
                </c:pt>
                <c:pt idx="325">
                  <c:v>-0.25589999999647262</c:v>
                </c:pt>
                <c:pt idx="326">
                  <c:v>-0.2448999999978696</c:v>
                </c:pt>
                <c:pt idx="327">
                  <c:v>-0.24811599999520695</c:v>
                </c:pt>
                <c:pt idx="328">
                  <c:v>-0.27533199999743374</c:v>
                </c:pt>
                <c:pt idx="329">
                  <c:v>-0.26876400000037393</c:v>
                </c:pt>
                <c:pt idx="330">
                  <c:v>-0.24080399999365909</c:v>
                </c:pt>
                <c:pt idx="331">
                  <c:v>-0.2604120000032708</c:v>
                </c:pt>
                <c:pt idx="332">
                  <c:v>-0.30030799999804003</c:v>
                </c:pt>
                <c:pt idx="333">
                  <c:v>-0.29838800000288757</c:v>
                </c:pt>
                <c:pt idx="334">
                  <c:v>-0.3127459999959683</c:v>
                </c:pt>
                <c:pt idx="335">
                  <c:v>-0.29796199999691453</c:v>
                </c:pt>
                <c:pt idx="338">
                  <c:v>-0.26169999999547144</c:v>
                </c:pt>
                <c:pt idx="339">
                  <c:v>-0.29074000000400702</c:v>
                </c:pt>
                <c:pt idx="340">
                  <c:v>-0.31938800000352785</c:v>
                </c:pt>
                <c:pt idx="344">
                  <c:v>-0.23367600000347011</c:v>
                </c:pt>
                <c:pt idx="348">
                  <c:v>-0.23825999999826308</c:v>
                </c:pt>
                <c:pt idx="349">
                  <c:v>-0.23798800000076881</c:v>
                </c:pt>
                <c:pt idx="350">
                  <c:v>-0.25859599999967031</c:v>
                </c:pt>
                <c:pt idx="351">
                  <c:v>-0.26681199999438832</c:v>
                </c:pt>
                <c:pt idx="354">
                  <c:v>-0.26491600000008475</c:v>
                </c:pt>
                <c:pt idx="355">
                  <c:v>-0.23381199999857927</c:v>
                </c:pt>
                <c:pt idx="358">
                  <c:v>-0.24183600000105798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6C-41DE-85C5-886222DA71D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Active!$J$21:$J$986</c:f>
              <c:numCache>
                <c:formatCode>General</c:formatCode>
                <c:ptCount val="966"/>
                <c:pt idx="59">
                  <c:v>-3.000400000018999E-2</c:v>
                </c:pt>
                <c:pt idx="60">
                  <c:v>-3.621999999450054E-2</c:v>
                </c:pt>
                <c:pt idx="62">
                  <c:v>-1.851600000372855E-2</c:v>
                </c:pt>
                <c:pt idx="89">
                  <c:v>1.2419999999110587E-2</c:v>
                </c:pt>
                <c:pt idx="90">
                  <c:v>1.5752000006614253E-2</c:v>
                </c:pt>
                <c:pt idx="99">
                  <c:v>1.5588000002026092E-2</c:v>
                </c:pt>
                <c:pt idx="100">
                  <c:v>1.59879999991972E-2</c:v>
                </c:pt>
                <c:pt idx="101">
                  <c:v>1.8687999996473081E-2</c:v>
                </c:pt>
                <c:pt idx="102">
                  <c:v>2.0332000000053085E-2</c:v>
                </c:pt>
                <c:pt idx="103">
                  <c:v>2.0832000001973938E-2</c:v>
                </c:pt>
                <c:pt idx="105">
                  <c:v>1.4243999998143408E-2</c:v>
                </c:pt>
                <c:pt idx="106">
                  <c:v>1.9511999998940155E-2</c:v>
                </c:pt>
                <c:pt idx="107">
                  <c:v>1.7979999996896368E-2</c:v>
                </c:pt>
                <c:pt idx="108">
                  <c:v>1.6763999999966472E-2</c:v>
                </c:pt>
                <c:pt idx="109">
                  <c:v>2.0755999998073094E-2</c:v>
                </c:pt>
                <c:pt idx="110">
                  <c:v>2.1156000002520159E-2</c:v>
                </c:pt>
                <c:pt idx="111">
                  <c:v>1.4779999997699633E-2</c:v>
                </c:pt>
                <c:pt idx="117">
                  <c:v>9.1480000046431087E-3</c:v>
                </c:pt>
                <c:pt idx="118">
                  <c:v>2.2128000004158821E-2</c:v>
                </c:pt>
                <c:pt idx="119">
                  <c:v>7.0360000026994385E-3</c:v>
                </c:pt>
                <c:pt idx="125">
                  <c:v>-1.0519999923417345E-3</c:v>
                </c:pt>
                <c:pt idx="126">
                  <c:v>9.4800000078976154E-4</c:v>
                </c:pt>
                <c:pt idx="127">
                  <c:v>1.2079999942216091E-3</c:v>
                </c:pt>
                <c:pt idx="129">
                  <c:v>9.9999997473787516E-5</c:v>
                </c:pt>
                <c:pt idx="130">
                  <c:v>2.4120000016409904E-3</c:v>
                </c:pt>
                <c:pt idx="140">
                  <c:v>-6.4679999995860271E-3</c:v>
                </c:pt>
                <c:pt idx="141">
                  <c:v>-4.483999997319188E-3</c:v>
                </c:pt>
                <c:pt idx="146">
                  <c:v>-1.4083999994909391E-2</c:v>
                </c:pt>
                <c:pt idx="147">
                  <c:v>-1.2199999997392297E-2</c:v>
                </c:pt>
                <c:pt idx="148">
                  <c:v>-1.0399999999208376E-2</c:v>
                </c:pt>
                <c:pt idx="149">
                  <c:v>-8.0080000043381006E-3</c:v>
                </c:pt>
                <c:pt idx="150">
                  <c:v>-6.4080000011017546E-3</c:v>
                </c:pt>
                <c:pt idx="151">
                  <c:v>-9.1160000010859221E-3</c:v>
                </c:pt>
                <c:pt idx="152">
                  <c:v>-8.7399999974877574E-3</c:v>
                </c:pt>
                <c:pt idx="155">
                  <c:v>-1.5699999996286351E-2</c:v>
                </c:pt>
                <c:pt idx="170">
                  <c:v>-2.723600000172155E-2</c:v>
                </c:pt>
                <c:pt idx="182">
                  <c:v>-3.137599999899976E-2</c:v>
                </c:pt>
                <c:pt idx="186">
                  <c:v>-3.211600000213366E-2</c:v>
                </c:pt>
                <c:pt idx="197">
                  <c:v>-2.9827999998815358E-2</c:v>
                </c:pt>
                <c:pt idx="209">
                  <c:v>-4.6139999998558778E-2</c:v>
                </c:pt>
                <c:pt idx="211">
                  <c:v>-4.5855999997002073E-2</c:v>
                </c:pt>
                <c:pt idx="213">
                  <c:v>-4.5812000003934372E-2</c:v>
                </c:pt>
                <c:pt idx="217">
                  <c:v>-5.2043999996385537E-2</c:v>
                </c:pt>
                <c:pt idx="218">
                  <c:v>-5.1743999996688217E-2</c:v>
                </c:pt>
                <c:pt idx="219">
                  <c:v>-4.8807999999553431E-2</c:v>
                </c:pt>
                <c:pt idx="220">
                  <c:v>-4.7707999998237938E-2</c:v>
                </c:pt>
                <c:pt idx="221">
                  <c:v>-5.2516000003379304E-2</c:v>
                </c:pt>
                <c:pt idx="222">
                  <c:v>-5.0115999998524785E-2</c:v>
                </c:pt>
                <c:pt idx="223">
                  <c:v>-5.8963999996194616E-2</c:v>
                </c:pt>
                <c:pt idx="224">
                  <c:v>-5.4863999997905921E-2</c:v>
                </c:pt>
                <c:pt idx="228">
                  <c:v>-6.4299999998183921E-2</c:v>
                </c:pt>
                <c:pt idx="229">
                  <c:v>-6.2900000004447065E-2</c:v>
                </c:pt>
                <c:pt idx="230">
                  <c:v>-5.550799999764422E-2</c:v>
                </c:pt>
                <c:pt idx="231">
                  <c:v>-5.4907999998249579E-2</c:v>
                </c:pt>
                <c:pt idx="232">
                  <c:v>-6.5416000004915986E-2</c:v>
                </c:pt>
                <c:pt idx="233">
                  <c:v>-6.6123999997216742E-2</c:v>
                </c:pt>
                <c:pt idx="237">
                  <c:v>-7.0072000002255663E-2</c:v>
                </c:pt>
                <c:pt idx="238">
                  <c:v>-6.307599999854574E-2</c:v>
                </c:pt>
                <c:pt idx="239">
                  <c:v>-6.6107999999076128E-2</c:v>
                </c:pt>
                <c:pt idx="243">
                  <c:v>-7.3019999996176921E-2</c:v>
                </c:pt>
                <c:pt idx="244">
                  <c:v>-7.5568000000203028E-2</c:v>
                </c:pt>
                <c:pt idx="245">
                  <c:v>-7.739199999923585E-2</c:v>
                </c:pt>
                <c:pt idx="246">
                  <c:v>-7.2363999999652151E-2</c:v>
                </c:pt>
                <c:pt idx="248">
                  <c:v>-8.6208000000624452E-2</c:v>
                </c:pt>
                <c:pt idx="249">
                  <c:v>-8.4287999998196028E-2</c:v>
                </c:pt>
                <c:pt idx="255">
                  <c:v>-9.2960000001767185E-2</c:v>
                </c:pt>
                <c:pt idx="260">
                  <c:v>-0.10310799999570008</c:v>
                </c:pt>
                <c:pt idx="261">
                  <c:v>-0.10022399999434128</c:v>
                </c:pt>
                <c:pt idx="262">
                  <c:v>-0.10120399999868823</c:v>
                </c:pt>
                <c:pt idx="263">
                  <c:v>-0.10163599999941653</c:v>
                </c:pt>
                <c:pt idx="264">
                  <c:v>-9.7759999996924307E-2</c:v>
                </c:pt>
                <c:pt idx="265">
                  <c:v>-9.5523999996657949E-2</c:v>
                </c:pt>
                <c:pt idx="290">
                  <c:v>-0.1700120000023162</c:v>
                </c:pt>
                <c:pt idx="291">
                  <c:v>-0.16961200000514509</c:v>
                </c:pt>
                <c:pt idx="292">
                  <c:v>-0.16811199999938253</c:v>
                </c:pt>
                <c:pt idx="293">
                  <c:v>-0.16811199999938253</c:v>
                </c:pt>
                <c:pt idx="298">
                  <c:v>-0.17540799999551382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6C-41DE-85C5-886222DA71D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Active!$K$21:$K$986</c:f>
              <c:numCache>
                <c:formatCode>General</c:formatCode>
                <c:ptCount val="966"/>
                <c:pt idx="165">
                  <c:v>-0.25503000000026077</c:v>
                </c:pt>
                <c:pt idx="200">
                  <c:v>-0.26846199999999953</c:v>
                </c:pt>
                <c:pt idx="207">
                  <c:v>-0.28640199999790639</c:v>
                </c:pt>
                <c:pt idx="216">
                  <c:v>-0.29583799999818439</c:v>
                </c:pt>
                <c:pt idx="226">
                  <c:v>-0.27694600000540959</c:v>
                </c:pt>
                <c:pt idx="235">
                  <c:v>-0.29301800000393996</c:v>
                </c:pt>
                <c:pt idx="277">
                  <c:v>-0.37032199999521254</c:v>
                </c:pt>
                <c:pt idx="278">
                  <c:v>-0.36549400000512833</c:v>
                </c:pt>
                <c:pt idx="279">
                  <c:v>-0.36841799999820068</c:v>
                </c:pt>
                <c:pt idx="280">
                  <c:v>-0.3511339999968186</c:v>
                </c:pt>
                <c:pt idx="282">
                  <c:v>-0.19636999999784166</c:v>
                </c:pt>
                <c:pt idx="286">
                  <c:v>-0.33185799999773735</c:v>
                </c:pt>
                <c:pt idx="289">
                  <c:v>-0.1251300000003539</c:v>
                </c:pt>
                <c:pt idx="294">
                  <c:v>-0.34189200000400888</c:v>
                </c:pt>
                <c:pt idx="303">
                  <c:v>-0.12725599999976112</c:v>
                </c:pt>
                <c:pt idx="307">
                  <c:v>-0.25183999999717344</c:v>
                </c:pt>
                <c:pt idx="310">
                  <c:v>-0.24411999999574618</c:v>
                </c:pt>
                <c:pt idx="311">
                  <c:v>-0.24506200000178069</c:v>
                </c:pt>
                <c:pt idx="320">
                  <c:v>-0.22445199999492615</c:v>
                </c:pt>
                <c:pt idx="321">
                  <c:v>-0.23671200000535464</c:v>
                </c:pt>
                <c:pt idx="336">
                  <c:v>-0.24140400000032969</c:v>
                </c:pt>
                <c:pt idx="337">
                  <c:v>-0.2789279999997234</c:v>
                </c:pt>
                <c:pt idx="341">
                  <c:v>-0.24297200000000885</c:v>
                </c:pt>
                <c:pt idx="342">
                  <c:v>-0.24308800000289921</c:v>
                </c:pt>
                <c:pt idx="343">
                  <c:v>-0.24292799999966519</c:v>
                </c:pt>
                <c:pt idx="345">
                  <c:v>-0.24250800000299932</c:v>
                </c:pt>
                <c:pt idx="346">
                  <c:v>-0.24923400000261609</c:v>
                </c:pt>
                <c:pt idx="347">
                  <c:v>-0.24252400000113994</c:v>
                </c:pt>
                <c:pt idx="352">
                  <c:v>-0.24676400000316789</c:v>
                </c:pt>
                <c:pt idx="353">
                  <c:v>-0.24604399999952875</c:v>
                </c:pt>
                <c:pt idx="356">
                  <c:v>-0.24100400000315858</c:v>
                </c:pt>
                <c:pt idx="357">
                  <c:v>-0.24064400000497699</c:v>
                </c:pt>
                <c:pt idx="359">
                  <c:v>-0.24458800000138581</c:v>
                </c:pt>
                <c:pt idx="360">
                  <c:v>-0.24437800000305288</c:v>
                </c:pt>
                <c:pt idx="361">
                  <c:v>-0.2498319999940577</c:v>
                </c:pt>
                <c:pt idx="362">
                  <c:v>-0.24959200000012061</c:v>
                </c:pt>
                <c:pt idx="363">
                  <c:v>-0.24863600012031384</c:v>
                </c:pt>
                <c:pt idx="364">
                  <c:v>-0.24856599999475293</c:v>
                </c:pt>
                <c:pt idx="365">
                  <c:v>-0.24741200000426034</c:v>
                </c:pt>
                <c:pt idx="366">
                  <c:v>-0.25491999999940163</c:v>
                </c:pt>
                <c:pt idx="367">
                  <c:v>-0.254480000003241</c:v>
                </c:pt>
                <c:pt idx="368">
                  <c:v>-0.25854799999797251</c:v>
                </c:pt>
                <c:pt idx="369">
                  <c:v>-0.26211600000533508</c:v>
                </c:pt>
                <c:pt idx="370">
                  <c:v>-0.22933199999533826</c:v>
                </c:pt>
                <c:pt idx="371">
                  <c:v>-0.22633199999836506</c:v>
                </c:pt>
                <c:pt idx="372">
                  <c:v>-0.22633199999836506</c:v>
                </c:pt>
                <c:pt idx="373">
                  <c:v>-0.26888800000597257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6C-41DE-85C5-886222DA71D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Active!$L$21:$L$986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6C-41DE-85C5-886222DA71D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Active!$M$21:$M$986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6C-41DE-85C5-886222DA71D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Active!$N$21:$N$986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96C-41DE-85C5-886222DA71D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Active!$O$21:$O$986</c:f>
              <c:numCache>
                <c:formatCode>General</c:formatCode>
                <c:ptCount val="966"/>
                <c:pt idx="156">
                  <c:v>-0.31075684091325362</c:v>
                </c:pt>
                <c:pt idx="157">
                  <c:v>-0.31075265057403789</c:v>
                </c:pt>
                <c:pt idx="158">
                  <c:v>-0.31069398582501756</c:v>
                </c:pt>
                <c:pt idx="159">
                  <c:v>-0.31068979548580183</c:v>
                </c:pt>
                <c:pt idx="160">
                  <c:v>-0.31068560514658611</c:v>
                </c:pt>
                <c:pt idx="161">
                  <c:v>-0.3106311307367815</c:v>
                </c:pt>
                <c:pt idx="162">
                  <c:v>-0.31026238088579666</c:v>
                </c:pt>
                <c:pt idx="163">
                  <c:v>-0.31025400020736515</c:v>
                </c:pt>
                <c:pt idx="164">
                  <c:v>-0.30949973914853252</c:v>
                </c:pt>
                <c:pt idx="165">
                  <c:v>-0.30949869156372856</c:v>
                </c:pt>
                <c:pt idx="166">
                  <c:v>-0.30931536422304007</c:v>
                </c:pt>
                <c:pt idx="167">
                  <c:v>-0.3091351796367634</c:v>
                </c:pt>
                <c:pt idx="168">
                  <c:v>-0.30881252351715166</c:v>
                </c:pt>
                <c:pt idx="169">
                  <c:v>-0.30782360346223769</c:v>
                </c:pt>
                <c:pt idx="170">
                  <c:v>-0.30771465464262854</c:v>
                </c:pt>
                <c:pt idx="171">
                  <c:v>-0.30771465464262854</c:v>
                </c:pt>
                <c:pt idx="172">
                  <c:v>-0.3076853222681184</c:v>
                </c:pt>
                <c:pt idx="173">
                  <c:v>-0.30768113192890262</c:v>
                </c:pt>
                <c:pt idx="174">
                  <c:v>-0.30726209800732895</c:v>
                </c:pt>
                <c:pt idx="175">
                  <c:v>-0.30723695597203449</c:v>
                </c:pt>
                <c:pt idx="176">
                  <c:v>-0.30636536541516118</c:v>
                </c:pt>
                <c:pt idx="177">
                  <c:v>-0.30636536541516118</c:v>
                </c:pt>
                <c:pt idx="178">
                  <c:v>-0.30636117507594546</c:v>
                </c:pt>
                <c:pt idx="179">
                  <c:v>-0.30634860405829828</c:v>
                </c:pt>
                <c:pt idx="180">
                  <c:v>-0.30634022337986677</c:v>
                </c:pt>
                <c:pt idx="181">
                  <c:v>-0.30633184270143532</c:v>
                </c:pt>
                <c:pt idx="182">
                  <c:v>-0.30633184270143532</c:v>
                </c:pt>
                <c:pt idx="183">
                  <c:v>-0.30631927168378809</c:v>
                </c:pt>
                <c:pt idx="184">
                  <c:v>-0.30631508134457236</c:v>
                </c:pt>
                <c:pt idx="185">
                  <c:v>-0.30631089100535663</c:v>
                </c:pt>
                <c:pt idx="186">
                  <c:v>-0.30631089100535663</c:v>
                </c:pt>
                <c:pt idx="187">
                  <c:v>-0.3062983199877094</c:v>
                </c:pt>
                <c:pt idx="188">
                  <c:v>-0.30628155863084644</c:v>
                </c:pt>
                <c:pt idx="189">
                  <c:v>-0.30628155863084644</c:v>
                </c:pt>
                <c:pt idx="190">
                  <c:v>-0.30578709860338948</c:v>
                </c:pt>
                <c:pt idx="191">
                  <c:v>-0.30576195656809507</c:v>
                </c:pt>
                <c:pt idx="192">
                  <c:v>-0.30484008194063295</c:v>
                </c:pt>
                <c:pt idx="193">
                  <c:v>-0.30484008194063295</c:v>
                </c:pt>
                <c:pt idx="194">
                  <c:v>-0.30483170126220144</c:v>
                </c:pt>
                <c:pt idx="195">
                  <c:v>-0.30483170126220144</c:v>
                </c:pt>
                <c:pt idx="196">
                  <c:v>-0.30478560753082834</c:v>
                </c:pt>
                <c:pt idx="197">
                  <c:v>-0.30478560753082834</c:v>
                </c:pt>
                <c:pt idx="198">
                  <c:v>-0.30478141719161261</c:v>
                </c:pt>
                <c:pt idx="199">
                  <c:v>-0.30478141719161261</c:v>
                </c:pt>
                <c:pt idx="200">
                  <c:v>-0.30445352314798119</c:v>
                </c:pt>
                <c:pt idx="201">
                  <c:v>-0.30445457073278515</c:v>
                </c:pt>
                <c:pt idx="202">
                  <c:v>-0.30406905952493729</c:v>
                </c:pt>
                <c:pt idx="203">
                  <c:v>-0.30406905952493729</c:v>
                </c:pt>
                <c:pt idx="204">
                  <c:v>-0.30406067884650584</c:v>
                </c:pt>
                <c:pt idx="205">
                  <c:v>-0.30405229816807439</c:v>
                </c:pt>
                <c:pt idx="206">
                  <c:v>-0.30349079271316559</c:v>
                </c:pt>
                <c:pt idx="207">
                  <c:v>-0.30348974512836169</c:v>
                </c:pt>
                <c:pt idx="208">
                  <c:v>-0.30336508253669348</c:v>
                </c:pt>
                <c:pt idx="209">
                  <c:v>-0.30336508253669348</c:v>
                </c:pt>
                <c:pt idx="210">
                  <c:v>-0.30335670185826202</c:v>
                </c:pt>
                <c:pt idx="211">
                  <c:v>-0.30335670185826202</c:v>
                </c:pt>
                <c:pt idx="212">
                  <c:v>-0.30332736948375183</c:v>
                </c:pt>
                <c:pt idx="213">
                  <c:v>-0.30332736948375183</c:v>
                </c:pt>
                <c:pt idx="214">
                  <c:v>-0.3029376679366883</c:v>
                </c:pt>
                <c:pt idx="215">
                  <c:v>-0.30289576454453093</c:v>
                </c:pt>
                <c:pt idx="216">
                  <c:v>-0.30289471695972703</c:v>
                </c:pt>
                <c:pt idx="217">
                  <c:v>-0.30184398940138096</c:v>
                </c:pt>
                <c:pt idx="218">
                  <c:v>-0.30184398940138096</c:v>
                </c:pt>
                <c:pt idx="219">
                  <c:v>-0.30181046668765504</c:v>
                </c:pt>
                <c:pt idx="220">
                  <c:v>-0.30181046668765504</c:v>
                </c:pt>
                <c:pt idx="221">
                  <c:v>-0.30180627634843932</c:v>
                </c:pt>
                <c:pt idx="222">
                  <c:v>-0.30180627634843932</c:v>
                </c:pt>
                <c:pt idx="223">
                  <c:v>-0.30146685887196462</c:v>
                </c:pt>
                <c:pt idx="224">
                  <c:v>-0.30146685887196462</c:v>
                </c:pt>
                <c:pt idx="225">
                  <c:v>-0.30113582207392137</c:v>
                </c:pt>
                <c:pt idx="226">
                  <c:v>-0.30048108157146247</c:v>
                </c:pt>
                <c:pt idx="227">
                  <c:v>-0.30048212915626643</c:v>
                </c:pt>
                <c:pt idx="228">
                  <c:v>-0.30034803830136281</c:v>
                </c:pt>
                <c:pt idx="229">
                  <c:v>-0.30034803830136281</c:v>
                </c:pt>
                <c:pt idx="230">
                  <c:v>-0.30034384796214708</c:v>
                </c:pt>
                <c:pt idx="231">
                  <c:v>-0.30034384796214708</c:v>
                </c:pt>
                <c:pt idx="232">
                  <c:v>-0.30033965762293136</c:v>
                </c:pt>
                <c:pt idx="233">
                  <c:v>-0.30033546728371563</c:v>
                </c:pt>
                <c:pt idx="234">
                  <c:v>-0.29992062370135764</c:v>
                </c:pt>
                <c:pt idx="235">
                  <c:v>-0.29991957611655373</c:v>
                </c:pt>
                <c:pt idx="236">
                  <c:v>-0.29980329420331703</c:v>
                </c:pt>
                <c:pt idx="237">
                  <c:v>-0.29978653284645407</c:v>
                </c:pt>
                <c:pt idx="238">
                  <c:v>-0.29962729995625603</c:v>
                </c:pt>
                <c:pt idx="239">
                  <c:v>-0.29961053859939313</c:v>
                </c:pt>
                <c:pt idx="240">
                  <c:v>-0.29827801072878873</c:v>
                </c:pt>
                <c:pt idx="241">
                  <c:v>-0.29826124937192577</c:v>
                </c:pt>
                <c:pt idx="242">
                  <c:v>-0.29824448801506281</c:v>
                </c:pt>
                <c:pt idx="243">
                  <c:v>-0.29819001360525826</c:v>
                </c:pt>
                <c:pt idx="244">
                  <c:v>-0.29816487156996385</c:v>
                </c:pt>
                <c:pt idx="245">
                  <c:v>-0.29815230055231662</c:v>
                </c:pt>
                <c:pt idx="246">
                  <c:v>-0.29811458749937497</c:v>
                </c:pt>
                <c:pt idx="247">
                  <c:v>-0.2968616760738696</c:v>
                </c:pt>
                <c:pt idx="248">
                  <c:v>-0.2966773011483772</c:v>
                </c:pt>
                <c:pt idx="249">
                  <c:v>-0.29663539775621983</c:v>
                </c:pt>
                <c:pt idx="250">
                  <c:v>-0.29537829599149873</c:v>
                </c:pt>
                <c:pt idx="251">
                  <c:v>-0.29535315395620426</c:v>
                </c:pt>
                <c:pt idx="252">
                  <c:v>-0.29533639259934136</c:v>
                </c:pt>
                <c:pt idx="253">
                  <c:v>-0.29532801192090985</c:v>
                </c:pt>
                <c:pt idx="254">
                  <c:v>-0.29528610852875248</c:v>
                </c:pt>
                <c:pt idx="255">
                  <c:v>-0.29513106597777022</c:v>
                </c:pt>
                <c:pt idx="256">
                  <c:v>-0.29392843862285367</c:v>
                </c:pt>
                <c:pt idx="257">
                  <c:v>-0.29384463183853893</c:v>
                </c:pt>
                <c:pt idx="258">
                  <c:v>-0.29383625116010748</c:v>
                </c:pt>
                <c:pt idx="259">
                  <c:v>-0.29382787048167602</c:v>
                </c:pt>
                <c:pt idx="260">
                  <c:v>-0.29374406369736128</c:v>
                </c:pt>
                <c:pt idx="261">
                  <c:v>-0.29373568301892977</c:v>
                </c:pt>
                <c:pt idx="262">
                  <c:v>-0.2936937796267724</c:v>
                </c:pt>
                <c:pt idx="263">
                  <c:v>-0.29367701826990944</c:v>
                </c:pt>
                <c:pt idx="264">
                  <c:v>-0.29366444725226226</c:v>
                </c:pt>
                <c:pt idx="265">
                  <c:v>-0.29363092453853634</c:v>
                </c:pt>
                <c:pt idx="266">
                  <c:v>-0.29240734548754116</c:v>
                </c:pt>
                <c:pt idx="267">
                  <c:v>-0.29239477446989393</c:v>
                </c:pt>
                <c:pt idx="268">
                  <c:v>-0.29084434896007122</c:v>
                </c:pt>
                <c:pt idx="269">
                  <c:v>-0.29081920692477681</c:v>
                </c:pt>
                <c:pt idx="270">
                  <c:v>-0.29037503096790868</c:v>
                </c:pt>
                <c:pt idx="271">
                  <c:v>-0.2903624599502615</c:v>
                </c:pt>
                <c:pt idx="272">
                  <c:v>-0.29031636621888834</c:v>
                </c:pt>
                <c:pt idx="273">
                  <c:v>-0.29031636621888834</c:v>
                </c:pt>
                <c:pt idx="274">
                  <c:v>-0.28942801430515214</c:v>
                </c:pt>
                <c:pt idx="275">
                  <c:v>-0.28939449159142622</c:v>
                </c:pt>
                <c:pt idx="276">
                  <c:v>-0.28935258819926885</c:v>
                </c:pt>
                <c:pt idx="277">
                  <c:v>-0.28750360102032491</c:v>
                </c:pt>
                <c:pt idx="278">
                  <c:v>-0.28746588796738326</c:v>
                </c:pt>
                <c:pt idx="279">
                  <c:v>-0.28745331694973603</c:v>
                </c:pt>
                <c:pt idx="280">
                  <c:v>-0.28744493627130457</c:v>
                </c:pt>
                <c:pt idx="281">
                  <c:v>-0.2874334128384613</c:v>
                </c:pt>
                <c:pt idx="282">
                  <c:v>-0.28735274880855832</c:v>
                </c:pt>
                <c:pt idx="283">
                  <c:v>-0.28730770266198918</c:v>
                </c:pt>
                <c:pt idx="284">
                  <c:v>-0.28595841343452183</c:v>
                </c:pt>
                <c:pt idx="285">
                  <c:v>-0.28450855606587683</c:v>
                </c:pt>
                <c:pt idx="286">
                  <c:v>-0.28428961084185456</c:v>
                </c:pt>
                <c:pt idx="287">
                  <c:v>-0.28336040312076488</c:v>
                </c:pt>
                <c:pt idx="288">
                  <c:v>-0.28291622716389675</c:v>
                </c:pt>
                <c:pt idx="289">
                  <c:v>-0.28291622716389675</c:v>
                </c:pt>
                <c:pt idx="290">
                  <c:v>-0.28289946580703385</c:v>
                </c:pt>
                <c:pt idx="291">
                  <c:v>-0.28289946580703385</c:v>
                </c:pt>
                <c:pt idx="292">
                  <c:v>-0.28289946580703385</c:v>
                </c:pt>
                <c:pt idx="293">
                  <c:v>-0.28289946580703385</c:v>
                </c:pt>
                <c:pt idx="294">
                  <c:v>-0.2828313727947781</c:v>
                </c:pt>
                <c:pt idx="295">
                  <c:v>-0.28283242037958201</c:v>
                </c:pt>
                <c:pt idx="296">
                  <c:v>-0.28186864235996251</c:v>
                </c:pt>
                <c:pt idx="297">
                  <c:v>-0.27994946699915496</c:v>
                </c:pt>
                <c:pt idx="298">
                  <c:v>-0.27991594428542904</c:v>
                </c:pt>
                <c:pt idx="299">
                  <c:v>-0.27950529104228683</c:v>
                </c:pt>
                <c:pt idx="300">
                  <c:v>-0.2770497522618649</c:v>
                </c:pt>
                <c:pt idx="301">
                  <c:v>-0.27546580403831633</c:v>
                </c:pt>
                <c:pt idx="302">
                  <c:v>-0.27498810536772228</c:v>
                </c:pt>
                <c:pt idx="303">
                  <c:v>-0.27482049179909279</c:v>
                </c:pt>
                <c:pt idx="304">
                  <c:v>-0.273957281920651</c:v>
                </c:pt>
                <c:pt idx="305">
                  <c:v>-0.27392375920692508</c:v>
                </c:pt>
                <c:pt idx="306">
                  <c:v>-0.27361367410496057</c:v>
                </c:pt>
                <c:pt idx="307">
                  <c:v>-0.27361367410496057</c:v>
                </c:pt>
                <c:pt idx="308">
                  <c:v>-0.27360529342652906</c:v>
                </c:pt>
                <c:pt idx="309">
                  <c:v>-0.2735717707128032</c:v>
                </c:pt>
                <c:pt idx="310">
                  <c:v>-0.2735717707128032</c:v>
                </c:pt>
                <c:pt idx="311">
                  <c:v>-0.27338739578731075</c:v>
                </c:pt>
                <c:pt idx="312">
                  <c:v>-0.27338739578731075</c:v>
                </c:pt>
                <c:pt idx="313">
                  <c:v>-0.27335387307358483</c:v>
                </c:pt>
                <c:pt idx="314">
                  <c:v>-0.27310245272064065</c:v>
                </c:pt>
                <c:pt idx="315">
                  <c:v>-0.27248228251671153</c:v>
                </c:pt>
                <c:pt idx="316">
                  <c:v>-0.27248228251671153</c:v>
                </c:pt>
                <c:pt idx="317">
                  <c:v>-0.27191239638337134</c:v>
                </c:pt>
                <c:pt idx="318">
                  <c:v>-0.27038711290884304</c:v>
                </c:pt>
                <c:pt idx="319">
                  <c:v>-0.26949876099510678</c:v>
                </c:pt>
                <c:pt idx="320">
                  <c:v>-0.26747901749312153</c:v>
                </c:pt>
                <c:pt idx="321">
                  <c:v>-0.26446197325779086</c:v>
                </c:pt>
                <c:pt idx="322">
                  <c:v>-0.26432788240288729</c:v>
                </c:pt>
                <c:pt idx="323">
                  <c:v>-0.26432788240288729</c:v>
                </c:pt>
                <c:pt idx="324">
                  <c:v>-0.26432788240288729</c:v>
                </c:pt>
                <c:pt idx="325">
                  <c:v>-0.26431112104602433</c:v>
                </c:pt>
                <c:pt idx="326">
                  <c:v>-0.26431112104602433</c:v>
                </c:pt>
                <c:pt idx="327">
                  <c:v>-0.26430274036759288</c:v>
                </c:pt>
                <c:pt idx="328">
                  <c:v>-0.26429435968916137</c:v>
                </c:pt>
                <c:pt idx="329">
                  <c:v>-0.26427759833229847</c:v>
                </c:pt>
                <c:pt idx="330">
                  <c:v>-0.26425664663621973</c:v>
                </c:pt>
                <c:pt idx="331">
                  <c:v>-0.264252456297004</c:v>
                </c:pt>
                <c:pt idx="332">
                  <c:v>-0.26336410438326774</c:v>
                </c:pt>
                <c:pt idx="333">
                  <c:v>-0.26332220099111037</c:v>
                </c:pt>
                <c:pt idx="334">
                  <c:v>-0.26318706255140289</c:v>
                </c:pt>
                <c:pt idx="335">
                  <c:v>-0.26317868187297139</c:v>
                </c:pt>
                <c:pt idx="336">
                  <c:v>-0.26299954487149863</c:v>
                </c:pt>
                <c:pt idx="337">
                  <c:v>-0.26298697385385145</c:v>
                </c:pt>
                <c:pt idx="338">
                  <c:v>-0.26284450232051637</c:v>
                </c:pt>
                <c:pt idx="339">
                  <c:v>-0.26282355062443769</c:v>
                </c:pt>
                <c:pt idx="340">
                  <c:v>-0.26279840858914327</c:v>
                </c:pt>
                <c:pt idx="341">
                  <c:v>-0.25997831029695223</c:v>
                </c:pt>
                <c:pt idx="342">
                  <c:v>-0.2596347024812618</c:v>
                </c:pt>
                <c:pt idx="343">
                  <c:v>-0.2596347024812618</c:v>
                </c:pt>
                <c:pt idx="344">
                  <c:v>-0.25856197564203315</c:v>
                </c:pt>
                <c:pt idx="345">
                  <c:v>-0.2585242625890915</c:v>
                </c:pt>
                <c:pt idx="346">
                  <c:v>-0.25851588191065999</c:v>
                </c:pt>
                <c:pt idx="347">
                  <c:v>-0.25851588191065999</c:v>
                </c:pt>
                <c:pt idx="348">
                  <c:v>-0.25836083935967774</c:v>
                </c:pt>
                <c:pt idx="349">
                  <c:v>-0.25829379393222596</c:v>
                </c:pt>
                <c:pt idx="350">
                  <c:v>-0.25828960359301023</c:v>
                </c:pt>
                <c:pt idx="351">
                  <c:v>-0.25828122291457872</c:v>
                </c:pt>
                <c:pt idx="352">
                  <c:v>-0.25815970307732239</c:v>
                </c:pt>
                <c:pt idx="353">
                  <c:v>-0.25815970307732239</c:v>
                </c:pt>
                <c:pt idx="354">
                  <c:v>-0.25550302801454511</c:v>
                </c:pt>
                <c:pt idx="355">
                  <c:v>-0.2525195064929403</c:v>
                </c:pt>
                <c:pt idx="356">
                  <c:v>-0.24915047376348776</c:v>
                </c:pt>
                <c:pt idx="357">
                  <c:v>-0.24915047376348776</c:v>
                </c:pt>
                <c:pt idx="358">
                  <c:v>-0.24894514714191662</c:v>
                </c:pt>
                <c:pt idx="359">
                  <c:v>-0.2476084289320965</c:v>
                </c:pt>
                <c:pt idx="360">
                  <c:v>-0.2476084289320965</c:v>
                </c:pt>
                <c:pt idx="361">
                  <c:v>-0.24619209427717742</c:v>
                </c:pt>
                <c:pt idx="362">
                  <c:v>-0.24619209427717742</c:v>
                </c:pt>
                <c:pt idx="363">
                  <c:v>-0.24613761986737281</c:v>
                </c:pt>
                <c:pt idx="364">
                  <c:v>-0.24613761986737281</c:v>
                </c:pt>
                <c:pt idx="365">
                  <c:v>-0.24602448070854793</c:v>
                </c:pt>
                <c:pt idx="366">
                  <c:v>-0.24465843012421765</c:v>
                </c:pt>
                <c:pt idx="367">
                  <c:v>-0.24465843012421765</c:v>
                </c:pt>
                <c:pt idx="368">
                  <c:v>-0.24312476597125787</c:v>
                </c:pt>
                <c:pt idx="369">
                  <c:v>-0.24167490860261287</c:v>
                </c:pt>
                <c:pt idx="370">
                  <c:v>-0.2412474940026077</c:v>
                </c:pt>
                <c:pt idx="371">
                  <c:v>-0.2412474940026077</c:v>
                </c:pt>
                <c:pt idx="372">
                  <c:v>-0.2412474940026077</c:v>
                </c:pt>
                <c:pt idx="373">
                  <c:v>-0.23818016569668821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6C-41DE-85C5-886222DA71D9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Active!$U$21:$U$986</c:f>
              <c:numCache>
                <c:formatCode>General</c:formatCode>
                <c:ptCount val="966"/>
                <c:pt idx="314">
                  <c:v>-0.35671600000205217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96C-41DE-85C5-886222DA7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483176"/>
        <c:axId val="1"/>
      </c:scatterChart>
      <c:valAx>
        <c:axId val="766483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66894966531552"/>
              <c:y val="0.87845303867403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816568047337278E-2"/>
              <c:y val="0.397790055248618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4831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674571743620803"/>
          <c:y val="0.92817679558011046"/>
          <c:w val="0.68934957834412713"/>
          <c:h val="5.52486187845303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AR Lac - O-C Diagr.</a:t>
            </a:r>
          </a:p>
        </c:rich>
      </c:tx>
      <c:layout>
        <c:manualLayout>
          <c:xMode val="edge"/>
          <c:yMode val="edge"/>
          <c:x val="0.38847858197932056"/>
          <c:y val="3.305785123966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13498658904363875"/>
          <c:w val="0.8197932053175776"/>
          <c:h val="0.6914619153051698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Active!$H$21:$H$986</c:f>
              <c:numCache>
                <c:formatCode>General</c:formatCode>
                <c:ptCount val="966"/>
                <c:pt idx="6">
                  <c:v>-1.650800000061281E-2</c:v>
                </c:pt>
                <c:pt idx="8">
                  <c:v>-3.2572000000072876E-2</c:v>
                </c:pt>
                <c:pt idx="9">
                  <c:v>-3.175599999667611E-2</c:v>
                </c:pt>
                <c:pt idx="10">
                  <c:v>-3.6427999999432359E-2</c:v>
                </c:pt>
                <c:pt idx="11">
                  <c:v>-3.5291999996843515E-2</c:v>
                </c:pt>
                <c:pt idx="12">
                  <c:v>-3.7507999997615116E-2</c:v>
                </c:pt>
                <c:pt idx="14">
                  <c:v>-2.3059999995894032E-2</c:v>
                </c:pt>
                <c:pt idx="15">
                  <c:v>-3.7876000002142973E-2</c:v>
                </c:pt>
                <c:pt idx="16">
                  <c:v>-1.3243999997939682E-2</c:v>
                </c:pt>
                <c:pt idx="17">
                  <c:v>1.0203999998338986E-2</c:v>
                </c:pt>
                <c:pt idx="18">
                  <c:v>-1.8999999956577085E-3</c:v>
                </c:pt>
                <c:pt idx="19">
                  <c:v>-2.03719999990426E-2</c:v>
                </c:pt>
                <c:pt idx="20">
                  <c:v>-1.3316000000486383E-2</c:v>
                </c:pt>
                <c:pt idx="21">
                  <c:v>-1.5475999996851897E-2</c:v>
                </c:pt>
                <c:pt idx="23">
                  <c:v>-1.9715999998879852E-2</c:v>
                </c:pt>
                <c:pt idx="24">
                  <c:v>-1.9931999999243999E-2</c:v>
                </c:pt>
                <c:pt idx="25">
                  <c:v>-4.7148000001470791E-2</c:v>
                </c:pt>
                <c:pt idx="26">
                  <c:v>-2.0147999999608146E-2</c:v>
                </c:pt>
                <c:pt idx="37">
                  <c:v>-1.9156000002112705E-2</c:v>
                </c:pt>
                <c:pt idx="39">
                  <c:v>-5.5379999997967388E-2</c:v>
                </c:pt>
                <c:pt idx="40">
                  <c:v>-6.1835999997128965E-2</c:v>
                </c:pt>
                <c:pt idx="46">
                  <c:v>-3.5987999999633757E-2</c:v>
                </c:pt>
                <c:pt idx="47">
                  <c:v>4.1400000009161886E-3</c:v>
                </c:pt>
                <c:pt idx="49">
                  <c:v>-5.2596000001358334E-2</c:v>
                </c:pt>
                <c:pt idx="50">
                  <c:v>-1.3227999996161088E-2</c:v>
                </c:pt>
                <c:pt idx="55">
                  <c:v>-4.1275999996287283E-2</c:v>
                </c:pt>
                <c:pt idx="57">
                  <c:v>-0.10878799999773037</c:v>
                </c:pt>
                <c:pt idx="61">
                  <c:v>-2.7651999997033272E-2</c:v>
                </c:pt>
                <c:pt idx="63">
                  <c:v>-3.7819999997736886E-2</c:v>
                </c:pt>
                <c:pt idx="64">
                  <c:v>-3.3036000000720378E-2</c:v>
                </c:pt>
                <c:pt idx="65">
                  <c:v>-3.5252000001491979E-2</c:v>
                </c:pt>
                <c:pt idx="66">
                  <c:v>-3.9555999996082392E-2</c:v>
                </c:pt>
                <c:pt idx="67">
                  <c:v>-2.3419999997713603E-2</c:v>
                </c:pt>
                <c:pt idx="68">
                  <c:v>-1.7851999997219536E-2</c:v>
                </c:pt>
                <c:pt idx="69">
                  <c:v>-3.4999999916180968E-3</c:v>
                </c:pt>
                <c:pt idx="70">
                  <c:v>1.1500000007799827E-2</c:v>
                </c:pt>
                <c:pt idx="72">
                  <c:v>1.5052000002469867E-2</c:v>
                </c:pt>
                <c:pt idx="91">
                  <c:v>2.7068000003055204E-2</c:v>
                </c:pt>
                <c:pt idx="92">
                  <c:v>2.8067999999620952E-2</c:v>
                </c:pt>
                <c:pt idx="97">
                  <c:v>2.2931999999855179E-2</c:v>
                </c:pt>
                <c:pt idx="98">
                  <c:v>2.6932000000670087E-2</c:v>
                </c:pt>
                <c:pt idx="128">
                  <c:v>0</c:v>
                </c:pt>
                <c:pt idx="131">
                  <c:v>8.6799999990034848E-3</c:v>
                </c:pt>
                <c:pt idx="156">
                  <c:v>-4.2828000005101785E-2</c:v>
                </c:pt>
                <c:pt idx="157">
                  <c:v>-2.4435999999695923E-2</c:v>
                </c:pt>
                <c:pt idx="158">
                  <c:v>-5.3948000000673346E-2</c:v>
                </c:pt>
                <c:pt idx="159">
                  <c:v>-1.3555999998061452E-2</c:v>
                </c:pt>
                <c:pt idx="160">
                  <c:v>-1.7164000004413538E-2</c:v>
                </c:pt>
                <c:pt idx="161">
                  <c:v>-6.8000001192558557E-5</c:v>
                </c:pt>
                <c:pt idx="167">
                  <c:v>-2.2124000002804678E-2</c:v>
                </c:pt>
                <c:pt idx="171">
                  <c:v>-2.5236000001314096E-2</c:v>
                </c:pt>
                <c:pt idx="172">
                  <c:v>-2.5492000000667758E-2</c:v>
                </c:pt>
                <c:pt idx="173">
                  <c:v>-2.4100000002363231E-2</c:v>
                </c:pt>
                <c:pt idx="177">
                  <c:v>-3.261200000270037E-2</c:v>
                </c:pt>
                <c:pt idx="178">
                  <c:v>-3.3219999997527339E-2</c:v>
                </c:pt>
                <c:pt idx="180">
                  <c:v>-3.1560000003082678E-2</c:v>
                </c:pt>
                <c:pt idx="181">
                  <c:v>-3.1576000001223292E-2</c:v>
                </c:pt>
                <c:pt idx="183">
                  <c:v>-3.2299999998940621E-2</c:v>
                </c:pt>
                <c:pt idx="184">
                  <c:v>-3.3107999995991122E-2</c:v>
                </c:pt>
                <c:pt idx="185">
                  <c:v>-3.2215999999607448E-2</c:v>
                </c:pt>
                <c:pt idx="187">
                  <c:v>-3.1940000000759028E-2</c:v>
                </c:pt>
                <c:pt idx="196">
                  <c:v>-3.0027999993762933E-2</c:v>
                </c:pt>
                <c:pt idx="199">
                  <c:v>-4.0935999997600447E-2</c:v>
                </c:pt>
                <c:pt idx="208">
                  <c:v>-4.6439999998256098E-2</c:v>
                </c:pt>
                <c:pt idx="210">
                  <c:v>-4.625599999417318E-2</c:v>
                </c:pt>
                <c:pt idx="212">
                  <c:v>-4.6412000003329013E-2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AC-4760-88AE-59C7AFB9A76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Active!$D$22:$D$44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10">
                    <c:v>0</c:v>
                  </c:pt>
                  <c:pt idx="12">
                    <c:v>0</c:v>
                  </c:pt>
                  <c:pt idx="14">
                    <c:v>0</c:v>
                  </c:pt>
                  <c:pt idx="15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Active!$I$21:$I$986</c:f>
              <c:numCache>
                <c:formatCode>General</c:formatCode>
                <c:ptCount val="966"/>
                <c:pt idx="0">
                  <c:v>-0.17557199999828299</c:v>
                </c:pt>
                <c:pt idx="1">
                  <c:v>-0.15133199999763747</c:v>
                </c:pt>
                <c:pt idx="2">
                  <c:v>-0.12653199999840581</c:v>
                </c:pt>
                <c:pt idx="3">
                  <c:v>-9.1491999995923834E-2</c:v>
                </c:pt>
                <c:pt idx="4">
                  <c:v>-7.4651999999332475E-2</c:v>
                </c:pt>
                <c:pt idx="5">
                  <c:v>-3.8411999998061219E-2</c:v>
                </c:pt>
                <c:pt idx="7">
                  <c:v>-1.5451999999640975E-2</c:v>
                </c:pt>
                <c:pt idx="13">
                  <c:v>-2.65079999990121E-2</c:v>
                </c:pt>
                <c:pt idx="22">
                  <c:v>-1.7771999999240506E-2</c:v>
                </c:pt>
                <c:pt idx="27">
                  <c:v>-9.6919999996316619E-3</c:v>
                </c:pt>
                <c:pt idx="28">
                  <c:v>-2.7227999999013264E-2</c:v>
                </c:pt>
                <c:pt idx="29">
                  <c:v>1.2516000002506189E-2</c:v>
                </c:pt>
                <c:pt idx="30">
                  <c:v>-2.3116000000300119E-2</c:v>
                </c:pt>
                <c:pt idx="31">
                  <c:v>-2.1923999996943166E-2</c:v>
                </c:pt>
                <c:pt idx="32">
                  <c:v>-2.0140000000537839E-2</c:v>
                </c:pt>
                <c:pt idx="33">
                  <c:v>-1.9140000000334112E-2</c:v>
                </c:pt>
                <c:pt idx="34">
                  <c:v>-2.1571999997831881E-2</c:v>
                </c:pt>
                <c:pt idx="35">
                  <c:v>-2.0003999998152722E-2</c:v>
                </c:pt>
                <c:pt idx="36">
                  <c:v>-2.1219999998720596E-2</c:v>
                </c:pt>
                <c:pt idx="38">
                  <c:v>-2.6748000000225147E-2</c:v>
                </c:pt>
                <c:pt idx="41">
                  <c:v>-1.9763999996939674E-2</c:v>
                </c:pt>
                <c:pt idx="42">
                  <c:v>-3.1859999999142019E-2</c:v>
                </c:pt>
                <c:pt idx="43">
                  <c:v>-2.7723999999579974E-2</c:v>
                </c:pt>
                <c:pt idx="44">
                  <c:v>-2.4371999996219529E-2</c:v>
                </c:pt>
                <c:pt idx="45">
                  <c:v>-2.3019999996904517E-2</c:v>
                </c:pt>
                <c:pt idx="48">
                  <c:v>-2.2083999996539205E-2</c:v>
                </c:pt>
                <c:pt idx="51">
                  <c:v>-3.1159999998635612E-3</c:v>
                </c:pt>
                <c:pt idx="52">
                  <c:v>-7.9347999995661667E-2</c:v>
                </c:pt>
                <c:pt idx="53">
                  <c:v>-6.7563999997219071E-2</c:v>
                </c:pt>
                <c:pt idx="54">
                  <c:v>-7.330799999908777E-2</c:v>
                </c:pt>
                <c:pt idx="56">
                  <c:v>-6.294000000343658E-2</c:v>
                </c:pt>
                <c:pt idx="58">
                  <c:v>-3.6651999995228834E-2</c:v>
                </c:pt>
                <c:pt idx="71">
                  <c:v>-1.8988000003446359E-2</c:v>
                </c:pt>
                <c:pt idx="73">
                  <c:v>3.066400000534486E-2</c:v>
                </c:pt>
                <c:pt idx="74">
                  <c:v>1.8132000004698057E-2</c:v>
                </c:pt>
                <c:pt idx="75">
                  <c:v>-7.3720000000321306E-3</c:v>
                </c:pt>
                <c:pt idx="76">
                  <c:v>-3.3719999992172234E-3</c:v>
                </c:pt>
                <c:pt idx="77">
                  <c:v>-2.3720000026514754E-3</c:v>
                </c:pt>
                <c:pt idx="78">
                  <c:v>-3.7200000224402174E-4</c:v>
                </c:pt>
                <c:pt idx="79">
                  <c:v>-4.2519999988144264E-3</c:v>
                </c:pt>
                <c:pt idx="80">
                  <c:v>-1.2900000001536682E-2</c:v>
                </c:pt>
                <c:pt idx="81">
                  <c:v>-2.0115999999688938E-2</c:v>
                </c:pt>
                <c:pt idx="82">
                  <c:v>2.3884000001999084E-2</c:v>
                </c:pt>
                <c:pt idx="83">
                  <c:v>3.9804000000003725E-2</c:v>
                </c:pt>
                <c:pt idx="84">
                  <c:v>2.7084000001195818E-2</c:v>
                </c:pt>
                <c:pt idx="85">
                  <c:v>3.2083999998576473E-2</c:v>
                </c:pt>
                <c:pt idx="86">
                  <c:v>-5.1319999984116293E-3</c:v>
                </c:pt>
                <c:pt idx="87">
                  <c:v>2.1868000003451016E-2</c:v>
                </c:pt>
                <c:pt idx="88">
                  <c:v>1.4003999996930361E-2</c:v>
                </c:pt>
                <c:pt idx="93">
                  <c:v>4.2039999971166253E-3</c:v>
                </c:pt>
                <c:pt idx="94">
                  <c:v>1.9203999996534549E-2</c:v>
                </c:pt>
                <c:pt idx="95">
                  <c:v>-1.0120000006281771E-3</c:v>
                </c:pt>
                <c:pt idx="96">
                  <c:v>2.4987999997392762E-2</c:v>
                </c:pt>
                <c:pt idx="104">
                  <c:v>1.1108000006061047E-2</c:v>
                </c:pt>
                <c:pt idx="112">
                  <c:v>1.5980000003764872E-2</c:v>
                </c:pt>
                <c:pt idx="113">
                  <c:v>1.8980000000738073E-2</c:v>
                </c:pt>
                <c:pt idx="114">
                  <c:v>2.3979999998118728E-2</c:v>
                </c:pt>
                <c:pt idx="115">
                  <c:v>2.7979999998933636E-2</c:v>
                </c:pt>
                <c:pt idx="116">
                  <c:v>3.2980000003590249E-2</c:v>
                </c:pt>
                <c:pt idx="120">
                  <c:v>2.8628000000026077E-2</c:v>
                </c:pt>
                <c:pt idx="121">
                  <c:v>-3.8759999952162616E-3</c:v>
                </c:pt>
                <c:pt idx="122">
                  <c:v>-1.3092000001051929E-2</c:v>
                </c:pt>
                <c:pt idx="123">
                  <c:v>2.4760000014794059E-3</c:v>
                </c:pt>
                <c:pt idx="124">
                  <c:v>-7.7959999980521388E-3</c:v>
                </c:pt>
                <c:pt idx="132">
                  <c:v>9.9639999971259385E-3</c:v>
                </c:pt>
                <c:pt idx="133">
                  <c:v>2.61640000026091E-2</c:v>
                </c:pt>
                <c:pt idx="134">
                  <c:v>9.4800000078976154E-4</c:v>
                </c:pt>
                <c:pt idx="135">
                  <c:v>1.3731999999436084E-2</c:v>
                </c:pt>
                <c:pt idx="136">
                  <c:v>3.4732000000076368E-2</c:v>
                </c:pt>
                <c:pt idx="137">
                  <c:v>-9.859999998298008E-3</c:v>
                </c:pt>
                <c:pt idx="138">
                  <c:v>5.0599999958649278E-3</c:v>
                </c:pt>
                <c:pt idx="139">
                  <c:v>8.44000001961831E-4</c:v>
                </c:pt>
                <c:pt idx="142">
                  <c:v>1.2524000005214475E-2</c:v>
                </c:pt>
                <c:pt idx="143">
                  <c:v>2.3875999999290798E-2</c:v>
                </c:pt>
                <c:pt idx="144">
                  <c:v>2.9443999999784864E-2</c:v>
                </c:pt>
                <c:pt idx="145">
                  <c:v>2.7227999999013264E-2</c:v>
                </c:pt>
                <c:pt idx="153">
                  <c:v>-1.1356000002706423E-2</c:v>
                </c:pt>
                <c:pt idx="154">
                  <c:v>2.2643999996944331E-2</c:v>
                </c:pt>
                <c:pt idx="162">
                  <c:v>-1.7571999997016974E-2</c:v>
                </c:pt>
                <c:pt idx="163">
                  <c:v>-3.7879999945289455E-3</c:v>
                </c:pt>
                <c:pt idx="164">
                  <c:v>-9.2280000026221387E-3</c:v>
                </c:pt>
                <c:pt idx="166">
                  <c:v>-5.9800000017276034E-3</c:v>
                </c:pt>
                <c:pt idx="168">
                  <c:v>-3.094000000419328E-2</c:v>
                </c:pt>
                <c:pt idx="169">
                  <c:v>-1.4280000032158569E-3</c:v>
                </c:pt>
                <c:pt idx="174">
                  <c:v>-2.1899999999732245E-2</c:v>
                </c:pt>
                <c:pt idx="175">
                  <c:v>-5.5480000009993091E-3</c:v>
                </c:pt>
                <c:pt idx="176">
                  <c:v>-3.9012000001093838E-2</c:v>
                </c:pt>
                <c:pt idx="179">
                  <c:v>-1.0443999999552034E-2</c:v>
                </c:pt>
                <c:pt idx="188">
                  <c:v>-5.8171999997284729E-2</c:v>
                </c:pt>
                <c:pt idx="189">
                  <c:v>-4.1720000008353963E-3</c:v>
                </c:pt>
                <c:pt idx="190">
                  <c:v>-8.9159999988623895E-3</c:v>
                </c:pt>
                <c:pt idx="191">
                  <c:v>-2.2563999998965301E-2</c:v>
                </c:pt>
                <c:pt idx="192">
                  <c:v>-5.0323999996180646E-2</c:v>
                </c:pt>
                <c:pt idx="193">
                  <c:v>-4.7323999999207444E-2</c:v>
                </c:pt>
                <c:pt idx="194">
                  <c:v>-4.0539999994507525E-2</c:v>
                </c:pt>
                <c:pt idx="195">
                  <c:v>-3.7539999997534323E-2</c:v>
                </c:pt>
                <c:pt idx="198">
                  <c:v>-4.1835999996692408E-2</c:v>
                </c:pt>
                <c:pt idx="201">
                  <c:v>-2.0259999997506384E-2</c:v>
                </c:pt>
                <c:pt idx="202">
                  <c:v>-3.6196000000927597E-2</c:v>
                </c:pt>
                <c:pt idx="203">
                  <c:v>-3.4196000000520144E-2</c:v>
                </c:pt>
                <c:pt idx="204">
                  <c:v>-4.1412000005948357E-2</c:v>
                </c:pt>
                <c:pt idx="205">
                  <c:v>-3.462799999397248E-2</c:v>
                </c:pt>
                <c:pt idx="206">
                  <c:v>-4.7100000003410969E-2</c:v>
                </c:pt>
                <c:pt idx="214">
                  <c:v>-4.7556000004988164E-2</c:v>
                </c:pt>
                <c:pt idx="215">
                  <c:v>-4.8435999997309409E-2</c:v>
                </c:pt>
                <c:pt idx="225">
                  <c:v>-5.7196000001567882E-2</c:v>
                </c:pt>
                <c:pt idx="227">
                  <c:v>-2.8643999998166692E-2</c:v>
                </c:pt>
                <c:pt idx="234">
                  <c:v>-4.511600000114413E-2</c:v>
                </c:pt>
                <c:pt idx="236">
                  <c:v>-3.613999999652151E-2</c:v>
                </c:pt>
                <c:pt idx="240">
                  <c:v>-5.5451999993238132E-2</c:v>
                </c:pt>
                <c:pt idx="241">
                  <c:v>-7.1883999997226056E-2</c:v>
                </c:pt>
                <c:pt idx="242">
                  <c:v>3.3684000001812819E-2</c:v>
                </c:pt>
                <c:pt idx="247">
                  <c:v>-7.2955999996338505E-2</c:v>
                </c:pt>
                <c:pt idx="250">
                  <c:v>-8.0187999999907333E-2</c:v>
                </c:pt>
                <c:pt idx="251">
                  <c:v>-6.9836000002396759E-2</c:v>
                </c:pt>
                <c:pt idx="252">
                  <c:v>-9.5267999997304287E-2</c:v>
                </c:pt>
                <c:pt idx="253">
                  <c:v>-8.5483999995631166E-2</c:v>
                </c:pt>
                <c:pt idx="254">
                  <c:v>-8.2964000001084059E-2</c:v>
                </c:pt>
                <c:pt idx="256">
                  <c:v>-4.0555999999924097E-2</c:v>
                </c:pt>
                <c:pt idx="257">
                  <c:v>-9.4315999995160382E-2</c:v>
                </c:pt>
                <c:pt idx="258">
                  <c:v>-8.1932000000961125E-2</c:v>
                </c:pt>
                <c:pt idx="259">
                  <c:v>-6.5148000001499895E-2</c:v>
                </c:pt>
                <c:pt idx="266">
                  <c:v>-6.625999999960186E-2</c:v>
                </c:pt>
                <c:pt idx="267">
                  <c:v>-4.4084000001021195E-2</c:v>
                </c:pt>
                <c:pt idx="268">
                  <c:v>-5.1043999999819789E-2</c:v>
                </c:pt>
                <c:pt idx="269">
                  <c:v>-4.7692000000097323E-2</c:v>
                </c:pt>
                <c:pt idx="270">
                  <c:v>-0.12514000000373926</c:v>
                </c:pt>
                <c:pt idx="271">
                  <c:v>-0.13896399999794085</c:v>
                </c:pt>
                <c:pt idx="272">
                  <c:v>-0.12355199999728939</c:v>
                </c:pt>
                <c:pt idx="273">
                  <c:v>-0.11165199999959441</c:v>
                </c:pt>
                <c:pt idx="274">
                  <c:v>-0.13114800000039395</c:v>
                </c:pt>
                <c:pt idx="275">
                  <c:v>-0.11841199999616947</c:v>
                </c:pt>
                <c:pt idx="276">
                  <c:v>-4.2492000000493135E-2</c:v>
                </c:pt>
                <c:pt idx="281">
                  <c:v>-6.795599999895785E-2</c:v>
                </c:pt>
                <c:pt idx="283">
                  <c:v>-0.13919600000372157</c:v>
                </c:pt>
                <c:pt idx="284">
                  <c:v>-0.10697200000140583</c:v>
                </c:pt>
                <c:pt idx="285">
                  <c:v>-0.11033999999926891</c:v>
                </c:pt>
                <c:pt idx="287">
                  <c:v>-9.1932000002998393E-2</c:v>
                </c:pt>
                <c:pt idx="288">
                  <c:v>-0.12538000000495231</c:v>
                </c:pt>
                <c:pt idx="295">
                  <c:v>-9.3540000001667067E-2</c:v>
                </c:pt>
                <c:pt idx="296">
                  <c:v>-6.6379999996570405E-2</c:v>
                </c:pt>
                <c:pt idx="297">
                  <c:v>-0.18484399999579182</c:v>
                </c:pt>
                <c:pt idx="299">
                  <c:v>-0.1962920000005397</c:v>
                </c:pt>
                <c:pt idx="300">
                  <c:v>-0.18858000000182074</c:v>
                </c:pt>
                <c:pt idx="301">
                  <c:v>-0.21620399999665096</c:v>
                </c:pt>
                <c:pt idx="302">
                  <c:v>-0.1897160000007716</c:v>
                </c:pt>
                <c:pt idx="304">
                  <c:v>-0.20628399999259273</c:v>
                </c:pt>
                <c:pt idx="305">
                  <c:v>-0.19114799999806564</c:v>
                </c:pt>
                <c:pt idx="306">
                  <c:v>-0.2531399999934365</c:v>
                </c:pt>
                <c:pt idx="308">
                  <c:v>-0.23735600000509294</c:v>
                </c:pt>
                <c:pt idx="309">
                  <c:v>-0.24422000000049593</c:v>
                </c:pt>
                <c:pt idx="312">
                  <c:v>-0.2449720000004163</c:v>
                </c:pt>
                <c:pt idx="313">
                  <c:v>-0.20583600000099977</c:v>
                </c:pt>
                <c:pt idx="315">
                  <c:v>-0.2353000000002794</c:v>
                </c:pt>
                <c:pt idx="316">
                  <c:v>-0.21700000000419095</c:v>
                </c:pt>
                <c:pt idx="317">
                  <c:v>-0.24398799999471521</c:v>
                </c:pt>
                <c:pt idx="318">
                  <c:v>-0.25630000000091968</c:v>
                </c:pt>
                <c:pt idx="319">
                  <c:v>-0.25019600000086939</c:v>
                </c:pt>
                <c:pt idx="322">
                  <c:v>-0.26146799999696668</c:v>
                </c:pt>
                <c:pt idx="323">
                  <c:v>-0.25346799999533687</c:v>
                </c:pt>
                <c:pt idx="324">
                  <c:v>-0.24946799999452196</c:v>
                </c:pt>
                <c:pt idx="325">
                  <c:v>-0.25589999999647262</c:v>
                </c:pt>
                <c:pt idx="326">
                  <c:v>-0.2448999999978696</c:v>
                </c:pt>
                <c:pt idx="327">
                  <c:v>-0.24811599999520695</c:v>
                </c:pt>
                <c:pt idx="328">
                  <c:v>-0.27533199999743374</c:v>
                </c:pt>
                <c:pt idx="329">
                  <c:v>-0.26876400000037393</c:v>
                </c:pt>
                <c:pt idx="330">
                  <c:v>-0.24080399999365909</c:v>
                </c:pt>
                <c:pt idx="331">
                  <c:v>-0.2604120000032708</c:v>
                </c:pt>
                <c:pt idx="332">
                  <c:v>-0.30030799999804003</c:v>
                </c:pt>
                <c:pt idx="333">
                  <c:v>-0.29838800000288757</c:v>
                </c:pt>
                <c:pt idx="334">
                  <c:v>-0.3127459999959683</c:v>
                </c:pt>
                <c:pt idx="335">
                  <c:v>-0.29796199999691453</c:v>
                </c:pt>
                <c:pt idx="338">
                  <c:v>-0.26169999999547144</c:v>
                </c:pt>
                <c:pt idx="339">
                  <c:v>-0.29074000000400702</c:v>
                </c:pt>
                <c:pt idx="340">
                  <c:v>-0.31938800000352785</c:v>
                </c:pt>
                <c:pt idx="344">
                  <c:v>-0.23367600000347011</c:v>
                </c:pt>
                <c:pt idx="348">
                  <c:v>-0.23825999999826308</c:v>
                </c:pt>
                <c:pt idx="349">
                  <c:v>-0.23798800000076881</c:v>
                </c:pt>
                <c:pt idx="350">
                  <c:v>-0.25859599999967031</c:v>
                </c:pt>
                <c:pt idx="351">
                  <c:v>-0.26681199999438832</c:v>
                </c:pt>
                <c:pt idx="354">
                  <c:v>-0.26491600000008475</c:v>
                </c:pt>
                <c:pt idx="355">
                  <c:v>-0.23381199999857927</c:v>
                </c:pt>
                <c:pt idx="358">
                  <c:v>-0.24183600000105798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AC-4760-88AE-59C7AFB9A76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Active!$J$21:$J$986</c:f>
              <c:numCache>
                <c:formatCode>General</c:formatCode>
                <c:ptCount val="966"/>
                <c:pt idx="59">
                  <c:v>-3.000400000018999E-2</c:v>
                </c:pt>
                <c:pt idx="60">
                  <c:v>-3.621999999450054E-2</c:v>
                </c:pt>
                <c:pt idx="62">
                  <c:v>-1.851600000372855E-2</c:v>
                </c:pt>
                <c:pt idx="89">
                  <c:v>1.2419999999110587E-2</c:v>
                </c:pt>
                <c:pt idx="90">
                  <c:v>1.5752000006614253E-2</c:v>
                </c:pt>
                <c:pt idx="99">
                  <c:v>1.5588000002026092E-2</c:v>
                </c:pt>
                <c:pt idx="100">
                  <c:v>1.59879999991972E-2</c:v>
                </c:pt>
                <c:pt idx="101">
                  <c:v>1.8687999996473081E-2</c:v>
                </c:pt>
                <c:pt idx="102">
                  <c:v>2.0332000000053085E-2</c:v>
                </c:pt>
                <c:pt idx="103">
                  <c:v>2.0832000001973938E-2</c:v>
                </c:pt>
                <c:pt idx="105">
                  <c:v>1.4243999998143408E-2</c:v>
                </c:pt>
                <c:pt idx="106">
                  <c:v>1.9511999998940155E-2</c:v>
                </c:pt>
                <c:pt idx="107">
                  <c:v>1.7979999996896368E-2</c:v>
                </c:pt>
                <c:pt idx="108">
                  <c:v>1.6763999999966472E-2</c:v>
                </c:pt>
                <c:pt idx="109">
                  <c:v>2.0755999998073094E-2</c:v>
                </c:pt>
                <c:pt idx="110">
                  <c:v>2.1156000002520159E-2</c:v>
                </c:pt>
                <c:pt idx="111">
                  <c:v>1.4779999997699633E-2</c:v>
                </c:pt>
                <c:pt idx="117">
                  <c:v>9.1480000046431087E-3</c:v>
                </c:pt>
                <c:pt idx="118">
                  <c:v>2.2128000004158821E-2</c:v>
                </c:pt>
                <c:pt idx="119">
                  <c:v>7.0360000026994385E-3</c:v>
                </c:pt>
                <c:pt idx="125">
                  <c:v>-1.0519999923417345E-3</c:v>
                </c:pt>
                <c:pt idx="126">
                  <c:v>9.4800000078976154E-4</c:v>
                </c:pt>
                <c:pt idx="127">
                  <c:v>1.2079999942216091E-3</c:v>
                </c:pt>
                <c:pt idx="129">
                  <c:v>9.9999997473787516E-5</c:v>
                </c:pt>
                <c:pt idx="130">
                  <c:v>2.4120000016409904E-3</c:v>
                </c:pt>
                <c:pt idx="140">
                  <c:v>-6.4679999995860271E-3</c:v>
                </c:pt>
                <c:pt idx="141">
                  <c:v>-4.483999997319188E-3</c:v>
                </c:pt>
                <c:pt idx="146">
                  <c:v>-1.4083999994909391E-2</c:v>
                </c:pt>
                <c:pt idx="147">
                  <c:v>-1.2199999997392297E-2</c:v>
                </c:pt>
                <c:pt idx="148">
                  <c:v>-1.0399999999208376E-2</c:v>
                </c:pt>
                <c:pt idx="149">
                  <c:v>-8.0080000043381006E-3</c:v>
                </c:pt>
                <c:pt idx="150">
                  <c:v>-6.4080000011017546E-3</c:v>
                </c:pt>
                <c:pt idx="151">
                  <c:v>-9.1160000010859221E-3</c:v>
                </c:pt>
                <c:pt idx="152">
                  <c:v>-8.7399999974877574E-3</c:v>
                </c:pt>
                <c:pt idx="155">
                  <c:v>-1.5699999996286351E-2</c:v>
                </c:pt>
                <c:pt idx="170">
                  <c:v>-2.723600000172155E-2</c:v>
                </c:pt>
                <c:pt idx="182">
                  <c:v>-3.137599999899976E-2</c:v>
                </c:pt>
                <c:pt idx="186">
                  <c:v>-3.211600000213366E-2</c:v>
                </c:pt>
                <c:pt idx="197">
                  <c:v>-2.9827999998815358E-2</c:v>
                </c:pt>
                <c:pt idx="209">
                  <c:v>-4.6139999998558778E-2</c:v>
                </c:pt>
                <c:pt idx="211">
                  <c:v>-4.5855999997002073E-2</c:v>
                </c:pt>
                <c:pt idx="213">
                  <c:v>-4.5812000003934372E-2</c:v>
                </c:pt>
                <c:pt idx="217">
                  <c:v>-5.2043999996385537E-2</c:v>
                </c:pt>
                <c:pt idx="218">
                  <c:v>-5.1743999996688217E-2</c:v>
                </c:pt>
                <c:pt idx="219">
                  <c:v>-4.8807999999553431E-2</c:v>
                </c:pt>
                <c:pt idx="220">
                  <c:v>-4.7707999998237938E-2</c:v>
                </c:pt>
                <c:pt idx="221">
                  <c:v>-5.2516000003379304E-2</c:v>
                </c:pt>
                <c:pt idx="222">
                  <c:v>-5.0115999998524785E-2</c:v>
                </c:pt>
                <c:pt idx="223">
                  <c:v>-5.8963999996194616E-2</c:v>
                </c:pt>
                <c:pt idx="224">
                  <c:v>-5.4863999997905921E-2</c:v>
                </c:pt>
                <c:pt idx="228">
                  <c:v>-6.4299999998183921E-2</c:v>
                </c:pt>
                <c:pt idx="229">
                  <c:v>-6.2900000004447065E-2</c:v>
                </c:pt>
                <c:pt idx="230">
                  <c:v>-5.550799999764422E-2</c:v>
                </c:pt>
                <c:pt idx="231">
                  <c:v>-5.4907999998249579E-2</c:v>
                </c:pt>
                <c:pt idx="232">
                  <c:v>-6.5416000004915986E-2</c:v>
                </c:pt>
                <c:pt idx="233">
                  <c:v>-6.6123999997216742E-2</c:v>
                </c:pt>
                <c:pt idx="237">
                  <c:v>-7.0072000002255663E-2</c:v>
                </c:pt>
                <c:pt idx="238">
                  <c:v>-6.307599999854574E-2</c:v>
                </c:pt>
                <c:pt idx="239">
                  <c:v>-6.6107999999076128E-2</c:v>
                </c:pt>
                <c:pt idx="243">
                  <c:v>-7.3019999996176921E-2</c:v>
                </c:pt>
                <c:pt idx="244">
                  <c:v>-7.5568000000203028E-2</c:v>
                </c:pt>
                <c:pt idx="245">
                  <c:v>-7.739199999923585E-2</c:v>
                </c:pt>
                <c:pt idx="246">
                  <c:v>-7.2363999999652151E-2</c:v>
                </c:pt>
                <c:pt idx="248">
                  <c:v>-8.6208000000624452E-2</c:v>
                </c:pt>
                <c:pt idx="249">
                  <c:v>-8.4287999998196028E-2</c:v>
                </c:pt>
                <c:pt idx="255">
                  <c:v>-9.2960000001767185E-2</c:v>
                </c:pt>
                <c:pt idx="260">
                  <c:v>-0.10310799999570008</c:v>
                </c:pt>
                <c:pt idx="261">
                  <c:v>-0.10022399999434128</c:v>
                </c:pt>
                <c:pt idx="262">
                  <c:v>-0.10120399999868823</c:v>
                </c:pt>
                <c:pt idx="263">
                  <c:v>-0.10163599999941653</c:v>
                </c:pt>
                <c:pt idx="264">
                  <c:v>-9.7759999996924307E-2</c:v>
                </c:pt>
                <c:pt idx="265">
                  <c:v>-9.5523999996657949E-2</c:v>
                </c:pt>
                <c:pt idx="290">
                  <c:v>-0.1700120000023162</c:v>
                </c:pt>
                <c:pt idx="291">
                  <c:v>-0.16961200000514509</c:v>
                </c:pt>
                <c:pt idx="292">
                  <c:v>-0.16811199999938253</c:v>
                </c:pt>
                <c:pt idx="293">
                  <c:v>-0.16811199999938253</c:v>
                </c:pt>
                <c:pt idx="298">
                  <c:v>-0.17540799999551382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AC-4760-88AE-59C7AFB9A76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Active!$K$21:$K$986</c:f>
              <c:numCache>
                <c:formatCode>General</c:formatCode>
                <c:ptCount val="966"/>
                <c:pt idx="165">
                  <c:v>-0.25503000000026077</c:v>
                </c:pt>
                <c:pt idx="200">
                  <c:v>-0.26846199999999953</c:v>
                </c:pt>
                <c:pt idx="207">
                  <c:v>-0.28640199999790639</c:v>
                </c:pt>
                <c:pt idx="216">
                  <c:v>-0.29583799999818439</c:v>
                </c:pt>
                <c:pt idx="226">
                  <c:v>-0.27694600000540959</c:v>
                </c:pt>
                <c:pt idx="235">
                  <c:v>-0.29301800000393996</c:v>
                </c:pt>
                <c:pt idx="277">
                  <c:v>-0.37032199999521254</c:v>
                </c:pt>
                <c:pt idx="278">
                  <c:v>-0.36549400000512833</c:v>
                </c:pt>
                <c:pt idx="279">
                  <c:v>-0.36841799999820068</c:v>
                </c:pt>
                <c:pt idx="280">
                  <c:v>-0.3511339999968186</c:v>
                </c:pt>
                <c:pt idx="282">
                  <c:v>-0.19636999999784166</c:v>
                </c:pt>
                <c:pt idx="286">
                  <c:v>-0.33185799999773735</c:v>
                </c:pt>
                <c:pt idx="289">
                  <c:v>-0.1251300000003539</c:v>
                </c:pt>
                <c:pt idx="294">
                  <c:v>-0.34189200000400888</c:v>
                </c:pt>
                <c:pt idx="303">
                  <c:v>-0.12725599999976112</c:v>
                </c:pt>
                <c:pt idx="307">
                  <c:v>-0.25183999999717344</c:v>
                </c:pt>
                <c:pt idx="310">
                  <c:v>-0.24411999999574618</c:v>
                </c:pt>
                <c:pt idx="311">
                  <c:v>-0.24506200000178069</c:v>
                </c:pt>
                <c:pt idx="320">
                  <c:v>-0.22445199999492615</c:v>
                </c:pt>
                <c:pt idx="321">
                  <c:v>-0.23671200000535464</c:v>
                </c:pt>
                <c:pt idx="336">
                  <c:v>-0.24140400000032969</c:v>
                </c:pt>
                <c:pt idx="337">
                  <c:v>-0.2789279999997234</c:v>
                </c:pt>
                <c:pt idx="341">
                  <c:v>-0.24297200000000885</c:v>
                </c:pt>
                <c:pt idx="342">
                  <c:v>-0.24308800000289921</c:v>
                </c:pt>
                <c:pt idx="343">
                  <c:v>-0.24292799999966519</c:v>
                </c:pt>
                <c:pt idx="345">
                  <c:v>-0.24250800000299932</c:v>
                </c:pt>
                <c:pt idx="346">
                  <c:v>-0.24923400000261609</c:v>
                </c:pt>
                <c:pt idx="347">
                  <c:v>-0.24252400000113994</c:v>
                </c:pt>
                <c:pt idx="352">
                  <c:v>-0.24676400000316789</c:v>
                </c:pt>
                <c:pt idx="353">
                  <c:v>-0.24604399999952875</c:v>
                </c:pt>
                <c:pt idx="356">
                  <c:v>-0.24100400000315858</c:v>
                </c:pt>
                <c:pt idx="357">
                  <c:v>-0.24064400000497699</c:v>
                </c:pt>
                <c:pt idx="359">
                  <c:v>-0.24458800000138581</c:v>
                </c:pt>
                <c:pt idx="360">
                  <c:v>-0.24437800000305288</c:v>
                </c:pt>
                <c:pt idx="361">
                  <c:v>-0.2498319999940577</c:v>
                </c:pt>
                <c:pt idx="362">
                  <c:v>-0.24959200000012061</c:v>
                </c:pt>
                <c:pt idx="363">
                  <c:v>-0.24863600012031384</c:v>
                </c:pt>
                <c:pt idx="364">
                  <c:v>-0.24856599999475293</c:v>
                </c:pt>
                <c:pt idx="365">
                  <c:v>-0.24741200000426034</c:v>
                </c:pt>
                <c:pt idx="366">
                  <c:v>-0.25491999999940163</c:v>
                </c:pt>
                <c:pt idx="367">
                  <c:v>-0.254480000003241</c:v>
                </c:pt>
                <c:pt idx="368">
                  <c:v>-0.25854799999797251</c:v>
                </c:pt>
                <c:pt idx="369">
                  <c:v>-0.26211600000533508</c:v>
                </c:pt>
                <c:pt idx="370">
                  <c:v>-0.22933199999533826</c:v>
                </c:pt>
                <c:pt idx="371">
                  <c:v>-0.22633199999836506</c:v>
                </c:pt>
                <c:pt idx="372">
                  <c:v>-0.22633199999836506</c:v>
                </c:pt>
                <c:pt idx="373">
                  <c:v>-0.26888800000597257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AC-4760-88AE-59C7AFB9A76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Active!$L$21:$L$986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AC-4760-88AE-59C7AFB9A76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Active!$M$21:$M$986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FAC-4760-88AE-59C7AFB9A76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Active!$D$21:$D$74</c:f>
                <c:numCache>
                  <c:formatCode>General</c:formatCode>
                  <c:ptCount val="5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11">
                    <c:v>0</c:v>
                  </c:pt>
                  <c:pt idx="13">
                    <c:v>0</c:v>
                  </c:pt>
                  <c:pt idx="15">
                    <c:v>0</c:v>
                  </c:pt>
                  <c:pt idx="16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-53032</c:v>
                </c:pt>
                <c:pt idx="1">
                  <c:v>-49592</c:v>
                </c:pt>
                <c:pt idx="2">
                  <c:v>-45792</c:v>
                </c:pt>
                <c:pt idx="3">
                  <c:v>-41552</c:v>
                </c:pt>
                <c:pt idx="4">
                  <c:v>-37512</c:v>
                </c:pt>
                <c:pt idx="5">
                  <c:v>-33072</c:v>
                </c:pt>
                <c:pt idx="6">
                  <c:v>-32348</c:v>
                </c:pt>
                <c:pt idx="7">
                  <c:v>-32312</c:v>
                </c:pt>
                <c:pt idx="8">
                  <c:v>-32032</c:v>
                </c:pt>
                <c:pt idx="9">
                  <c:v>-31936</c:v>
                </c:pt>
                <c:pt idx="10">
                  <c:v>-31868</c:v>
                </c:pt>
                <c:pt idx="11">
                  <c:v>-31852</c:v>
                </c:pt>
                <c:pt idx="12">
                  <c:v>-31848</c:v>
                </c:pt>
                <c:pt idx="13">
                  <c:v>-31848</c:v>
                </c:pt>
                <c:pt idx="14">
                  <c:v>-31810</c:v>
                </c:pt>
                <c:pt idx="15">
                  <c:v>-31156</c:v>
                </c:pt>
                <c:pt idx="16">
                  <c:v>-30464</c:v>
                </c:pt>
                <c:pt idx="17">
                  <c:v>-30426</c:v>
                </c:pt>
                <c:pt idx="18">
                  <c:v>-30350</c:v>
                </c:pt>
                <c:pt idx="19">
                  <c:v>-30332</c:v>
                </c:pt>
                <c:pt idx="20">
                  <c:v>-30296</c:v>
                </c:pt>
                <c:pt idx="21">
                  <c:v>-30256</c:v>
                </c:pt>
                <c:pt idx="22">
                  <c:v>-30232</c:v>
                </c:pt>
                <c:pt idx="23">
                  <c:v>-30196</c:v>
                </c:pt>
                <c:pt idx="24">
                  <c:v>-30192</c:v>
                </c:pt>
                <c:pt idx="25">
                  <c:v>-30188</c:v>
                </c:pt>
                <c:pt idx="26">
                  <c:v>-30188</c:v>
                </c:pt>
                <c:pt idx="27">
                  <c:v>-29752</c:v>
                </c:pt>
                <c:pt idx="28">
                  <c:v>-25168</c:v>
                </c:pt>
                <c:pt idx="29">
                  <c:v>-25154</c:v>
                </c:pt>
                <c:pt idx="30">
                  <c:v>-25096</c:v>
                </c:pt>
                <c:pt idx="31">
                  <c:v>-25044</c:v>
                </c:pt>
                <c:pt idx="32">
                  <c:v>-25040</c:v>
                </c:pt>
                <c:pt idx="33">
                  <c:v>-25040</c:v>
                </c:pt>
                <c:pt idx="34">
                  <c:v>-25032</c:v>
                </c:pt>
                <c:pt idx="35">
                  <c:v>-25024</c:v>
                </c:pt>
                <c:pt idx="36">
                  <c:v>-25020</c:v>
                </c:pt>
                <c:pt idx="37">
                  <c:v>-24836</c:v>
                </c:pt>
                <c:pt idx="38">
                  <c:v>-24788</c:v>
                </c:pt>
                <c:pt idx="39">
                  <c:v>-24730</c:v>
                </c:pt>
                <c:pt idx="40">
                  <c:v>-24666</c:v>
                </c:pt>
                <c:pt idx="41">
                  <c:v>-24584</c:v>
                </c:pt>
                <c:pt idx="42">
                  <c:v>-24360</c:v>
                </c:pt>
                <c:pt idx="43">
                  <c:v>-24344</c:v>
                </c:pt>
                <c:pt idx="44">
                  <c:v>-24332</c:v>
                </c:pt>
                <c:pt idx="45">
                  <c:v>-24320</c:v>
                </c:pt>
                <c:pt idx="46">
                  <c:v>-24228</c:v>
                </c:pt>
                <c:pt idx="47">
                  <c:v>-24110</c:v>
                </c:pt>
                <c:pt idx="48">
                  <c:v>-24004</c:v>
                </c:pt>
                <c:pt idx="49">
                  <c:v>-23976</c:v>
                </c:pt>
                <c:pt idx="50">
                  <c:v>-23918</c:v>
                </c:pt>
                <c:pt idx="51">
                  <c:v>-19096</c:v>
                </c:pt>
                <c:pt idx="52">
                  <c:v>-18388</c:v>
                </c:pt>
                <c:pt idx="53">
                  <c:v>-18384</c:v>
                </c:pt>
                <c:pt idx="54">
                  <c:v>-17648</c:v>
                </c:pt>
                <c:pt idx="55">
                  <c:v>-17556</c:v>
                </c:pt>
                <c:pt idx="56">
                  <c:v>-14840</c:v>
                </c:pt>
                <c:pt idx="57">
                  <c:v>-14278</c:v>
                </c:pt>
                <c:pt idx="58">
                  <c:v>-14012</c:v>
                </c:pt>
                <c:pt idx="59">
                  <c:v>-13524</c:v>
                </c:pt>
                <c:pt idx="60">
                  <c:v>-13520</c:v>
                </c:pt>
                <c:pt idx="61">
                  <c:v>-13512</c:v>
                </c:pt>
                <c:pt idx="62">
                  <c:v>-13496</c:v>
                </c:pt>
                <c:pt idx="63">
                  <c:v>-11120</c:v>
                </c:pt>
                <c:pt idx="64">
                  <c:v>-11116</c:v>
                </c:pt>
                <c:pt idx="65">
                  <c:v>-11112</c:v>
                </c:pt>
                <c:pt idx="66">
                  <c:v>-9736</c:v>
                </c:pt>
                <c:pt idx="67">
                  <c:v>-9720</c:v>
                </c:pt>
                <c:pt idx="68">
                  <c:v>-9712</c:v>
                </c:pt>
                <c:pt idx="69">
                  <c:v>-9700</c:v>
                </c:pt>
                <c:pt idx="70">
                  <c:v>-9700</c:v>
                </c:pt>
                <c:pt idx="71">
                  <c:v>-9228</c:v>
                </c:pt>
                <c:pt idx="72">
                  <c:v>-8988</c:v>
                </c:pt>
                <c:pt idx="73">
                  <c:v>-8116</c:v>
                </c:pt>
                <c:pt idx="74">
                  <c:v>-8008</c:v>
                </c:pt>
                <c:pt idx="75">
                  <c:v>-7332</c:v>
                </c:pt>
                <c:pt idx="76">
                  <c:v>-7332</c:v>
                </c:pt>
                <c:pt idx="77">
                  <c:v>-7332</c:v>
                </c:pt>
                <c:pt idx="78">
                  <c:v>-7332</c:v>
                </c:pt>
                <c:pt idx="79">
                  <c:v>-6612</c:v>
                </c:pt>
                <c:pt idx="80">
                  <c:v>-6600</c:v>
                </c:pt>
                <c:pt idx="81">
                  <c:v>-6596</c:v>
                </c:pt>
                <c:pt idx="82">
                  <c:v>-6596</c:v>
                </c:pt>
                <c:pt idx="83">
                  <c:v>-6576</c:v>
                </c:pt>
                <c:pt idx="84">
                  <c:v>-5896</c:v>
                </c:pt>
                <c:pt idx="85">
                  <c:v>-5896</c:v>
                </c:pt>
                <c:pt idx="86">
                  <c:v>-5892</c:v>
                </c:pt>
                <c:pt idx="87">
                  <c:v>-5892</c:v>
                </c:pt>
                <c:pt idx="88">
                  <c:v>-5876</c:v>
                </c:pt>
                <c:pt idx="89">
                  <c:v>-5280</c:v>
                </c:pt>
                <c:pt idx="90">
                  <c:v>-5238</c:v>
                </c:pt>
                <c:pt idx="91">
                  <c:v>-5192</c:v>
                </c:pt>
                <c:pt idx="92">
                  <c:v>-5192</c:v>
                </c:pt>
                <c:pt idx="93">
                  <c:v>-5176</c:v>
                </c:pt>
                <c:pt idx="94">
                  <c:v>-5176</c:v>
                </c:pt>
                <c:pt idx="95">
                  <c:v>-5172</c:v>
                </c:pt>
                <c:pt idx="96">
                  <c:v>-5172</c:v>
                </c:pt>
                <c:pt idx="97">
                  <c:v>-4708</c:v>
                </c:pt>
                <c:pt idx="98">
                  <c:v>-4708</c:v>
                </c:pt>
                <c:pt idx="99">
                  <c:v>-4472</c:v>
                </c:pt>
                <c:pt idx="100">
                  <c:v>-4472</c:v>
                </c:pt>
                <c:pt idx="101">
                  <c:v>-4472</c:v>
                </c:pt>
                <c:pt idx="102">
                  <c:v>-4458</c:v>
                </c:pt>
                <c:pt idx="103">
                  <c:v>-4458</c:v>
                </c:pt>
                <c:pt idx="104">
                  <c:v>-4452</c:v>
                </c:pt>
                <c:pt idx="105">
                  <c:v>-3836</c:v>
                </c:pt>
                <c:pt idx="106">
                  <c:v>-3828</c:v>
                </c:pt>
                <c:pt idx="107">
                  <c:v>-3820</c:v>
                </c:pt>
                <c:pt idx="108">
                  <c:v>-3816</c:v>
                </c:pt>
                <c:pt idx="109">
                  <c:v>-3464</c:v>
                </c:pt>
                <c:pt idx="110">
                  <c:v>-3464</c:v>
                </c:pt>
                <c:pt idx="111">
                  <c:v>-3120</c:v>
                </c:pt>
                <c:pt idx="112">
                  <c:v>-2320</c:v>
                </c:pt>
                <c:pt idx="113">
                  <c:v>-2320</c:v>
                </c:pt>
                <c:pt idx="114">
                  <c:v>-2320</c:v>
                </c:pt>
                <c:pt idx="115">
                  <c:v>-2320</c:v>
                </c:pt>
                <c:pt idx="116">
                  <c:v>-2320</c:v>
                </c:pt>
                <c:pt idx="117">
                  <c:v>-2112</c:v>
                </c:pt>
                <c:pt idx="118">
                  <c:v>-2082</c:v>
                </c:pt>
                <c:pt idx="119">
                  <c:v>-1334</c:v>
                </c:pt>
                <c:pt idx="120">
                  <c:v>-1332</c:v>
                </c:pt>
                <c:pt idx="121">
                  <c:v>-656</c:v>
                </c:pt>
                <c:pt idx="122">
                  <c:v>-652</c:v>
                </c:pt>
                <c:pt idx="123">
                  <c:v>-644</c:v>
                </c:pt>
                <c:pt idx="124">
                  <c:v>-176</c:v>
                </c:pt>
                <c:pt idx="125">
                  <c:v>-162</c:v>
                </c:pt>
                <c:pt idx="126">
                  <c:v>-162</c:v>
                </c:pt>
                <c:pt idx="127">
                  <c:v>-2</c:v>
                </c:pt>
                <c:pt idx="128">
                  <c:v>0</c:v>
                </c:pt>
                <c:pt idx="129">
                  <c:v>0</c:v>
                </c:pt>
                <c:pt idx="130">
                  <c:v>22</c:v>
                </c:pt>
                <c:pt idx="131">
                  <c:v>30</c:v>
                </c:pt>
                <c:pt idx="132">
                  <c:v>34</c:v>
                </c:pt>
                <c:pt idx="133">
                  <c:v>84</c:v>
                </c:pt>
                <c:pt idx="134">
                  <c:v>88</c:v>
                </c:pt>
                <c:pt idx="135">
                  <c:v>92</c:v>
                </c:pt>
                <c:pt idx="136">
                  <c:v>92</c:v>
                </c:pt>
                <c:pt idx="137">
                  <c:v>640</c:v>
                </c:pt>
                <c:pt idx="138">
                  <c:v>660</c:v>
                </c:pt>
                <c:pt idx="139">
                  <c:v>664</c:v>
                </c:pt>
                <c:pt idx="140">
                  <c:v>692</c:v>
                </c:pt>
                <c:pt idx="141">
                  <c:v>696</c:v>
                </c:pt>
                <c:pt idx="142">
                  <c:v>744</c:v>
                </c:pt>
                <c:pt idx="143">
                  <c:v>756</c:v>
                </c:pt>
                <c:pt idx="144">
                  <c:v>764</c:v>
                </c:pt>
                <c:pt idx="145">
                  <c:v>768</c:v>
                </c:pt>
                <c:pt idx="146">
                  <c:v>1396</c:v>
                </c:pt>
                <c:pt idx="147">
                  <c:v>1400</c:v>
                </c:pt>
                <c:pt idx="148">
                  <c:v>1400</c:v>
                </c:pt>
                <c:pt idx="149">
                  <c:v>1402</c:v>
                </c:pt>
                <c:pt idx="150">
                  <c:v>1402</c:v>
                </c:pt>
                <c:pt idx="151">
                  <c:v>1404</c:v>
                </c:pt>
                <c:pt idx="152">
                  <c:v>1410</c:v>
                </c:pt>
                <c:pt idx="153">
                  <c:v>1464</c:v>
                </c:pt>
                <c:pt idx="154">
                  <c:v>1464</c:v>
                </c:pt>
                <c:pt idx="155">
                  <c:v>2100</c:v>
                </c:pt>
                <c:pt idx="156">
                  <c:v>2232</c:v>
                </c:pt>
                <c:pt idx="157">
                  <c:v>2234</c:v>
                </c:pt>
                <c:pt idx="158">
                  <c:v>2262</c:v>
                </c:pt>
                <c:pt idx="159">
                  <c:v>2264</c:v>
                </c:pt>
                <c:pt idx="160">
                  <c:v>2266</c:v>
                </c:pt>
                <c:pt idx="161">
                  <c:v>2292</c:v>
                </c:pt>
                <c:pt idx="162">
                  <c:v>2468</c:v>
                </c:pt>
                <c:pt idx="163">
                  <c:v>2472</c:v>
                </c:pt>
                <c:pt idx="164">
                  <c:v>2832</c:v>
                </c:pt>
                <c:pt idx="165">
                  <c:v>2832.5</c:v>
                </c:pt>
                <c:pt idx="166">
                  <c:v>2920</c:v>
                </c:pt>
                <c:pt idx="167">
                  <c:v>3006</c:v>
                </c:pt>
                <c:pt idx="168">
                  <c:v>3160</c:v>
                </c:pt>
                <c:pt idx="169">
                  <c:v>3632</c:v>
                </c:pt>
                <c:pt idx="170">
                  <c:v>3684</c:v>
                </c:pt>
                <c:pt idx="171">
                  <c:v>3684</c:v>
                </c:pt>
                <c:pt idx="172">
                  <c:v>3698</c:v>
                </c:pt>
                <c:pt idx="173">
                  <c:v>3700</c:v>
                </c:pt>
                <c:pt idx="174">
                  <c:v>3900</c:v>
                </c:pt>
                <c:pt idx="175">
                  <c:v>3912</c:v>
                </c:pt>
                <c:pt idx="176">
                  <c:v>4328</c:v>
                </c:pt>
                <c:pt idx="177">
                  <c:v>4328</c:v>
                </c:pt>
                <c:pt idx="178">
                  <c:v>4330</c:v>
                </c:pt>
                <c:pt idx="179">
                  <c:v>4336</c:v>
                </c:pt>
                <c:pt idx="180">
                  <c:v>4340</c:v>
                </c:pt>
                <c:pt idx="181">
                  <c:v>4344</c:v>
                </c:pt>
                <c:pt idx="182">
                  <c:v>4344</c:v>
                </c:pt>
                <c:pt idx="183">
                  <c:v>4350</c:v>
                </c:pt>
                <c:pt idx="184">
                  <c:v>4352</c:v>
                </c:pt>
                <c:pt idx="185">
                  <c:v>4354</c:v>
                </c:pt>
                <c:pt idx="186">
                  <c:v>4354</c:v>
                </c:pt>
                <c:pt idx="187">
                  <c:v>4360</c:v>
                </c:pt>
                <c:pt idx="188">
                  <c:v>4368</c:v>
                </c:pt>
                <c:pt idx="189">
                  <c:v>4368</c:v>
                </c:pt>
                <c:pt idx="190">
                  <c:v>4604</c:v>
                </c:pt>
                <c:pt idx="191">
                  <c:v>4616</c:v>
                </c:pt>
                <c:pt idx="192">
                  <c:v>5056</c:v>
                </c:pt>
                <c:pt idx="193">
                  <c:v>5056</c:v>
                </c:pt>
                <c:pt idx="194">
                  <c:v>5060</c:v>
                </c:pt>
                <c:pt idx="195">
                  <c:v>5060</c:v>
                </c:pt>
                <c:pt idx="196">
                  <c:v>5082</c:v>
                </c:pt>
                <c:pt idx="197">
                  <c:v>5082</c:v>
                </c:pt>
                <c:pt idx="198">
                  <c:v>5084</c:v>
                </c:pt>
                <c:pt idx="199">
                  <c:v>5084</c:v>
                </c:pt>
                <c:pt idx="200">
                  <c:v>5240.5</c:v>
                </c:pt>
                <c:pt idx="201">
                  <c:v>5240</c:v>
                </c:pt>
                <c:pt idx="202">
                  <c:v>5424</c:v>
                </c:pt>
                <c:pt idx="203">
                  <c:v>5424</c:v>
                </c:pt>
                <c:pt idx="204">
                  <c:v>5428</c:v>
                </c:pt>
                <c:pt idx="205">
                  <c:v>5432</c:v>
                </c:pt>
                <c:pt idx="206">
                  <c:v>5700</c:v>
                </c:pt>
                <c:pt idx="207">
                  <c:v>5700.5</c:v>
                </c:pt>
                <c:pt idx="208">
                  <c:v>5760</c:v>
                </c:pt>
                <c:pt idx="209">
                  <c:v>5760</c:v>
                </c:pt>
                <c:pt idx="210">
                  <c:v>5764</c:v>
                </c:pt>
                <c:pt idx="211">
                  <c:v>5764</c:v>
                </c:pt>
                <c:pt idx="212">
                  <c:v>5778</c:v>
                </c:pt>
                <c:pt idx="213">
                  <c:v>5778</c:v>
                </c:pt>
                <c:pt idx="214">
                  <c:v>5964</c:v>
                </c:pt>
                <c:pt idx="215">
                  <c:v>5984</c:v>
                </c:pt>
                <c:pt idx="216">
                  <c:v>5984.5</c:v>
                </c:pt>
                <c:pt idx="217">
                  <c:v>6486</c:v>
                </c:pt>
                <c:pt idx="218">
                  <c:v>6486</c:v>
                </c:pt>
                <c:pt idx="219">
                  <c:v>6502</c:v>
                </c:pt>
                <c:pt idx="220">
                  <c:v>6502</c:v>
                </c:pt>
                <c:pt idx="221">
                  <c:v>6504</c:v>
                </c:pt>
                <c:pt idx="222">
                  <c:v>6504</c:v>
                </c:pt>
                <c:pt idx="223">
                  <c:v>6666</c:v>
                </c:pt>
                <c:pt idx="224">
                  <c:v>6666</c:v>
                </c:pt>
                <c:pt idx="225">
                  <c:v>6824</c:v>
                </c:pt>
                <c:pt idx="226">
                  <c:v>7136.5</c:v>
                </c:pt>
                <c:pt idx="227">
                  <c:v>7136</c:v>
                </c:pt>
                <c:pt idx="228">
                  <c:v>7200</c:v>
                </c:pt>
                <c:pt idx="229">
                  <c:v>7200</c:v>
                </c:pt>
                <c:pt idx="230">
                  <c:v>7202</c:v>
                </c:pt>
                <c:pt idx="231">
                  <c:v>7202</c:v>
                </c:pt>
                <c:pt idx="232">
                  <c:v>7204</c:v>
                </c:pt>
                <c:pt idx="233">
                  <c:v>7206</c:v>
                </c:pt>
                <c:pt idx="234">
                  <c:v>7404</c:v>
                </c:pt>
                <c:pt idx="235">
                  <c:v>7404.5</c:v>
                </c:pt>
                <c:pt idx="236">
                  <c:v>7460</c:v>
                </c:pt>
                <c:pt idx="237">
                  <c:v>7468</c:v>
                </c:pt>
                <c:pt idx="238">
                  <c:v>7544</c:v>
                </c:pt>
                <c:pt idx="239">
                  <c:v>7552</c:v>
                </c:pt>
                <c:pt idx="240">
                  <c:v>8188</c:v>
                </c:pt>
                <c:pt idx="241">
                  <c:v>8196</c:v>
                </c:pt>
                <c:pt idx="242">
                  <c:v>8204</c:v>
                </c:pt>
                <c:pt idx="243">
                  <c:v>8230</c:v>
                </c:pt>
                <c:pt idx="244">
                  <c:v>8242</c:v>
                </c:pt>
                <c:pt idx="245">
                  <c:v>8248</c:v>
                </c:pt>
                <c:pt idx="246">
                  <c:v>8266</c:v>
                </c:pt>
                <c:pt idx="247">
                  <c:v>8864</c:v>
                </c:pt>
                <c:pt idx="248">
                  <c:v>8952</c:v>
                </c:pt>
                <c:pt idx="249">
                  <c:v>8972</c:v>
                </c:pt>
                <c:pt idx="250">
                  <c:v>9572</c:v>
                </c:pt>
                <c:pt idx="251">
                  <c:v>9584</c:v>
                </c:pt>
                <c:pt idx="252">
                  <c:v>9592</c:v>
                </c:pt>
                <c:pt idx="253">
                  <c:v>9596</c:v>
                </c:pt>
                <c:pt idx="254">
                  <c:v>9616</c:v>
                </c:pt>
                <c:pt idx="255">
                  <c:v>9690</c:v>
                </c:pt>
                <c:pt idx="256">
                  <c:v>10264</c:v>
                </c:pt>
                <c:pt idx="257">
                  <c:v>10304</c:v>
                </c:pt>
                <c:pt idx="258">
                  <c:v>10308</c:v>
                </c:pt>
                <c:pt idx="259">
                  <c:v>10312</c:v>
                </c:pt>
                <c:pt idx="260">
                  <c:v>10352</c:v>
                </c:pt>
                <c:pt idx="261">
                  <c:v>10356</c:v>
                </c:pt>
                <c:pt idx="262">
                  <c:v>10376</c:v>
                </c:pt>
                <c:pt idx="263">
                  <c:v>10384</c:v>
                </c:pt>
                <c:pt idx="264">
                  <c:v>10390</c:v>
                </c:pt>
                <c:pt idx="265">
                  <c:v>10406</c:v>
                </c:pt>
                <c:pt idx="266">
                  <c:v>10990</c:v>
                </c:pt>
                <c:pt idx="267">
                  <c:v>10996</c:v>
                </c:pt>
                <c:pt idx="268">
                  <c:v>11736</c:v>
                </c:pt>
                <c:pt idx="269">
                  <c:v>11748</c:v>
                </c:pt>
                <c:pt idx="270">
                  <c:v>11960</c:v>
                </c:pt>
                <c:pt idx="271">
                  <c:v>11966</c:v>
                </c:pt>
                <c:pt idx="272">
                  <c:v>11988</c:v>
                </c:pt>
                <c:pt idx="273">
                  <c:v>11988</c:v>
                </c:pt>
                <c:pt idx="274">
                  <c:v>12412</c:v>
                </c:pt>
                <c:pt idx="275">
                  <c:v>12428</c:v>
                </c:pt>
                <c:pt idx="276">
                  <c:v>12448</c:v>
                </c:pt>
                <c:pt idx="277">
                  <c:v>13330.5</c:v>
                </c:pt>
                <c:pt idx="278">
                  <c:v>13348.5</c:v>
                </c:pt>
                <c:pt idx="279">
                  <c:v>13354.5</c:v>
                </c:pt>
                <c:pt idx="280">
                  <c:v>13358.5</c:v>
                </c:pt>
                <c:pt idx="281">
                  <c:v>13364</c:v>
                </c:pt>
                <c:pt idx="282">
                  <c:v>13402.5</c:v>
                </c:pt>
                <c:pt idx="283">
                  <c:v>13424</c:v>
                </c:pt>
                <c:pt idx="284">
                  <c:v>14068</c:v>
                </c:pt>
                <c:pt idx="285">
                  <c:v>14760</c:v>
                </c:pt>
                <c:pt idx="286">
                  <c:v>14864.5</c:v>
                </c:pt>
                <c:pt idx="287">
                  <c:v>15308</c:v>
                </c:pt>
                <c:pt idx="288">
                  <c:v>15520</c:v>
                </c:pt>
                <c:pt idx="289">
                  <c:v>15520</c:v>
                </c:pt>
                <c:pt idx="290">
                  <c:v>15528</c:v>
                </c:pt>
                <c:pt idx="291">
                  <c:v>15528</c:v>
                </c:pt>
                <c:pt idx="292">
                  <c:v>15528</c:v>
                </c:pt>
                <c:pt idx="293">
                  <c:v>15528</c:v>
                </c:pt>
                <c:pt idx="294">
                  <c:v>15560.5</c:v>
                </c:pt>
                <c:pt idx="295">
                  <c:v>15560</c:v>
                </c:pt>
                <c:pt idx="296">
                  <c:v>16020</c:v>
                </c:pt>
                <c:pt idx="297">
                  <c:v>16936</c:v>
                </c:pt>
                <c:pt idx="298">
                  <c:v>16952</c:v>
                </c:pt>
                <c:pt idx="299">
                  <c:v>17148</c:v>
                </c:pt>
                <c:pt idx="300">
                  <c:v>18320</c:v>
                </c:pt>
                <c:pt idx="301">
                  <c:v>19076</c:v>
                </c:pt>
                <c:pt idx="302">
                  <c:v>19304</c:v>
                </c:pt>
                <c:pt idx="303">
                  <c:v>19384</c:v>
                </c:pt>
                <c:pt idx="304">
                  <c:v>19796</c:v>
                </c:pt>
                <c:pt idx="305">
                  <c:v>19812</c:v>
                </c:pt>
                <c:pt idx="306">
                  <c:v>19960</c:v>
                </c:pt>
                <c:pt idx="307">
                  <c:v>19960</c:v>
                </c:pt>
                <c:pt idx="308">
                  <c:v>19964</c:v>
                </c:pt>
                <c:pt idx="309">
                  <c:v>19980</c:v>
                </c:pt>
                <c:pt idx="310">
                  <c:v>19980</c:v>
                </c:pt>
                <c:pt idx="311">
                  <c:v>20068</c:v>
                </c:pt>
                <c:pt idx="312">
                  <c:v>20068</c:v>
                </c:pt>
                <c:pt idx="313">
                  <c:v>20084</c:v>
                </c:pt>
                <c:pt idx="314">
                  <c:v>20204</c:v>
                </c:pt>
                <c:pt idx="315">
                  <c:v>20500</c:v>
                </c:pt>
                <c:pt idx="316">
                  <c:v>20500</c:v>
                </c:pt>
                <c:pt idx="317">
                  <c:v>20772</c:v>
                </c:pt>
                <c:pt idx="318">
                  <c:v>21500</c:v>
                </c:pt>
                <c:pt idx="319">
                  <c:v>21924</c:v>
                </c:pt>
                <c:pt idx="320">
                  <c:v>22888</c:v>
                </c:pt>
                <c:pt idx="321">
                  <c:v>24328</c:v>
                </c:pt>
                <c:pt idx="322">
                  <c:v>24392</c:v>
                </c:pt>
                <c:pt idx="323">
                  <c:v>24392</c:v>
                </c:pt>
                <c:pt idx="324">
                  <c:v>24392</c:v>
                </c:pt>
                <c:pt idx="325">
                  <c:v>24400</c:v>
                </c:pt>
                <c:pt idx="326">
                  <c:v>24400</c:v>
                </c:pt>
                <c:pt idx="327">
                  <c:v>24404</c:v>
                </c:pt>
                <c:pt idx="328">
                  <c:v>24408</c:v>
                </c:pt>
                <c:pt idx="329">
                  <c:v>24416</c:v>
                </c:pt>
                <c:pt idx="330">
                  <c:v>24426</c:v>
                </c:pt>
                <c:pt idx="331">
                  <c:v>24428</c:v>
                </c:pt>
                <c:pt idx="332">
                  <c:v>24852</c:v>
                </c:pt>
                <c:pt idx="333">
                  <c:v>24872</c:v>
                </c:pt>
                <c:pt idx="334">
                  <c:v>24936.5</c:v>
                </c:pt>
                <c:pt idx="335">
                  <c:v>24940.5</c:v>
                </c:pt>
                <c:pt idx="336">
                  <c:v>25026</c:v>
                </c:pt>
                <c:pt idx="337">
                  <c:v>25032</c:v>
                </c:pt>
                <c:pt idx="338">
                  <c:v>25100</c:v>
                </c:pt>
                <c:pt idx="339">
                  <c:v>25110</c:v>
                </c:pt>
                <c:pt idx="340">
                  <c:v>25122</c:v>
                </c:pt>
                <c:pt idx="341">
                  <c:v>26468</c:v>
                </c:pt>
                <c:pt idx="342">
                  <c:v>26632</c:v>
                </c:pt>
                <c:pt idx="343">
                  <c:v>26632</c:v>
                </c:pt>
                <c:pt idx="344">
                  <c:v>27144</c:v>
                </c:pt>
                <c:pt idx="345">
                  <c:v>27162</c:v>
                </c:pt>
                <c:pt idx="346">
                  <c:v>27166</c:v>
                </c:pt>
                <c:pt idx="347">
                  <c:v>27166</c:v>
                </c:pt>
                <c:pt idx="348">
                  <c:v>27240</c:v>
                </c:pt>
                <c:pt idx="349">
                  <c:v>27272</c:v>
                </c:pt>
                <c:pt idx="350">
                  <c:v>27274</c:v>
                </c:pt>
                <c:pt idx="351">
                  <c:v>27278</c:v>
                </c:pt>
                <c:pt idx="352">
                  <c:v>27336</c:v>
                </c:pt>
                <c:pt idx="353">
                  <c:v>27336</c:v>
                </c:pt>
                <c:pt idx="354">
                  <c:v>28604</c:v>
                </c:pt>
                <c:pt idx="355">
                  <c:v>30028</c:v>
                </c:pt>
                <c:pt idx="356">
                  <c:v>31636</c:v>
                </c:pt>
                <c:pt idx="357">
                  <c:v>31636</c:v>
                </c:pt>
                <c:pt idx="358">
                  <c:v>31734</c:v>
                </c:pt>
                <c:pt idx="359">
                  <c:v>32372</c:v>
                </c:pt>
                <c:pt idx="360">
                  <c:v>32372</c:v>
                </c:pt>
                <c:pt idx="361">
                  <c:v>33048</c:v>
                </c:pt>
                <c:pt idx="362">
                  <c:v>33048</c:v>
                </c:pt>
                <c:pt idx="363">
                  <c:v>33074</c:v>
                </c:pt>
                <c:pt idx="364">
                  <c:v>33074</c:v>
                </c:pt>
                <c:pt idx="365">
                  <c:v>33128</c:v>
                </c:pt>
                <c:pt idx="366">
                  <c:v>33780</c:v>
                </c:pt>
                <c:pt idx="367">
                  <c:v>33780</c:v>
                </c:pt>
                <c:pt idx="368">
                  <c:v>34512</c:v>
                </c:pt>
                <c:pt idx="369">
                  <c:v>35204</c:v>
                </c:pt>
                <c:pt idx="370">
                  <c:v>35408</c:v>
                </c:pt>
                <c:pt idx="371">
                  <c:v>35408</c:v>
                </c:pt>
                <c:pt idx="372">
                  <c:v>35408</c:v>
                </c:pt>
                <c:pt idx="373">
                  <c:v>36872</c:v>
                </c:pt>
              </c:numCache>
            </c:numRef>
          </c:xVal>
          <c:yVal>
            <c:numRef>
              <c:f>Active!$N$21:$N$986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FAC-4760-88AE-59C7AFB9A765}"/>
            </c:ext>
          </c:extLst>
        </c:ser>
        <c:ser>
          <c:idx val="7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Active!$AW$2:$AW$102</c:f>
              <c:numCache>
                <c:formatCode>General</c:formatCode>
                <c:ptCount val="101"/>
                <c:pt idx="0">
                  <c:v>-60000</c:v>
                </c:pt>
                <c:pt idx="1">
                  <c:v>-59000</c:v>
                </c:pt>
                <c:pt idx="2">
                  <c:v>-58000</c:v>
                </c:pt>
                <c:pt idx="3">
                  <c:v>-57000</c:v>
                </c:pt>
                <c:pt idx="4">
                  <c:v>-56000</c:v>
                </c:pt>
                <c:pt idx="5">
                  <c:v>-55000</c:v>
                </c:pt>
                <c:pt idx="6">
                  <c:v>-54000</c:v>
                </c:pt>
                <c:pt idx="7">
                  <c:v>-53000</c:v>
                </c:pt>
                <c:pt idx="8">
                  <c:v>-52000</c:v>
                </c:pt>
                <c:pt idx="9">
                  <c:v>-51000</c:v>
                </c:pt>
                <c:pt idx="10">
                  <c:v>-50000</c:v>
                </c:pt>
                <c:pt idx="11">
                  <c:v>-49000</c:v>
                </c:pt>
                <c:pt idx="12">
                  <c:v>-48000</c:v>
                </c:pt>
                <c:pt idx="13">
                  <c:v>-47000</c:v>
                </c:pt>
                <c:pt idx="14">
                  <c:v>-46000</c:v>
                </c:pt>
                <c:pt idx="15">
                  <c:v>-45000</c:v>
                </c:pt>
                <c:pt idx="16">
                  <c:v>-44000</c:v>
                </c:pt>
                <c:pt idx="17">
                  <c:v>-43000</c:v>
                </c:pt>
                <c:pt idx="18">
                  <c:v>-42000</c:v>
                </c:pt>
                <c:pt idx="19">
                  <c:v>-41000</c:v>
                </c:pt>
                <c:pt idx="20">
                  <c:v>-40000</c:v>
                </c:pt>
                <c:pt idx="21">
                  <c:v>-39000</c:v>
                </c:pt>
                <c:pt idx="22">
                  <c:v>-38000</c:v>
                </c:pt>
                <c:pt idx="23">
                  <c:v>-37000</c:v>
                </c:pt>
                <c:pt idx="24">
                  <c:v>-36000</c:v>
                </c:pt>
                <c:pt idx="25">
                  <c:v>-35000</c:v>
                </c:pt>
                <c:pt idx="26">
                  <c:v>-34000</c:v>
                </c:pt>
                <c:pt idx="27">
                  <c:v>-33000</c:v>
                </c:pt>
                <c:pt idx="28">
                  <c:v>-32000</c:v>
                </c:pt>
                <c:pt idx="29">
                  <c:v>-31000</c:v>
                </c:pt>
                <c:pt idx="30">
                  <c:v>-30000</c:v>
                </c:pt>
                <c:pt idx="31">
                  <c:v>-29000</c:v>
                </c:pt>
                <c:pt idx="32">
                  <c:v>-28000</c:v>
                </c:pt>
                <c:pt idx="33">
                  <c:v>-27000</c:v>
                </c:pt>
                <c:pt idx="34">
                  <c:v>-26000</c:v>
                </c:pt>
                <c:pt idx="35">
                  <c:v>-25000</c:v>
                </c:pt>
                <c:pt idx="36">
                  <c:v>-24000</c:v>
                </c:pt>
                <c:pt idx="37">
                  <c:v>-23000</c:v>
                </c:pt>
                <c:pt idx="38">
                  <c:v>-22000</c:v>
                </c:pt>
                <c:pt idx="39">
                  <c:v>-21000</c:v>
                </c:pt>
                <c:pt idx="40">
                  <c:v>-20000</c:v>
                </c:pt>
                <c:pt idx="41">
                  <c:v>-19000</c:v>
                </c:pt>
                <c:pt idx="42">
                  <c:v>-18000</c:v>
                </c:pt>
                <c:pt idx="43">
                  <c:v>-17000</c:v>
                </c:pt>
                <c:pt idx="44">
                  <c:v>-16000</c:v>
                </c:pt>
                <c:pt idx="45">
                  <c:v>-15000</c:v>
                </c:pt>
                <c:pt idx="46">
                  <c:v>-14000</c:v>
                </c:pt>
                <c:pt idx="47">
                  <c:v>-13000</c:v>
                </c:pt>
                <c:pt idx="48">
                  <c:v>-12000</c:v>
                </c:pt>
                <c:pt idx="49">
                  <c:v>-11000</c:v>
                </c:pt>
                <c:pt idx="50">
                  <c:v>-10000</c:v>
                </c:pt>
                <c:pt idx="51">
                  <c:v>-9000</c:v>
                </c:pt>
                <c:pt idx="52">
                  <c:v>-8000</c:v>
                </c:pt>
                <c:pt idx="53">
                  <c:v>-7000</c:v>
                </c:pt>
                <c:pt idx="54">
                  <c:v>-6000</c:v>
                </c:pt>
                <c:pt idx="55">
                  <c:v>-5000</c:v>
                </c:pt>
                <c:pt idx="56">
                  <c:v>-4000</c:v>
                </c:pt>
                <c:pt idx="57">
                  <c:v>-3000</c:v>
                </c:pt>
                <c:pt idx="58">
                  <c:v>-2000</c:v>
                </c:pt>
                <c:pt idx="59">
                  <c:v>-1000</c:v>
                </c:pt>
                <c:pt idx="60">
                  <c:v>0</c:v>
                </c:pt>
                <c:pt idx="61">
                  <c:v>1000</c:v>
                </c:pt>
                <c:pt idx="62">
                  <c:v>2000</c:v>
                </c:pt>
                <c:pt idx="63">
                  <c:v>3000</c:v>
                </c:pt>
                <c:pt idx="64">
                  <c:v>4000</c:v>
                </c:pt>
                <c:pt idx="65">
                  <c:v>5000</c:v>
                </c:pt>
                <c:pt idx="66">
                  <c:v>6000</c:v>
                </c:pt>
                <c:pt idx="67">
                  <c:v>7000</c:v>
                </c:pt>
                <c:pt idx="68">
                  <c:v>8000</c:v>
                </c:pt>
                <c:pt idx="69">
                  <c:v>9000</c:v>
                </c:pt>
                <c:pt idx="70">
                  <c:v>10000</c:v>
                </c:pt>
                <c:pt idx="71">
                  <c:v>11000</c:v>
                </c:pt>
                <c:pt idx="72">
                  <c:v>12000</c:v>
                </c:pt>
                <c:pt idx="73">
                  <c:v>13000</c:v>
                </c:pt>
                <c:pt idx="74">
                  <c:v>14000</c:v>
                </c:pt>
                <c:pt idx="75">
                  <c:v>15000</c:v>
                </c:pt>
                <c:pt idx="76">
                  <c:v>16000</c:v>
                </c:pt>
                <c:pt idx="77">
                  <c:v>17000</c:v>
                </c:pt>
                <c:pt idx="78">
                  <c:v>18000</c:v>
                </c:pt>
                <c:pt idx="79">
                  <c:v>19000</c:v>
                </c:pt>
                <c:pt idx="80">
                  <c:v>20000</c:v>
                </c:pt>
                <c:pt idx="81">
                  <c:v>21000</c:v>
                </c:pt>
                <c:pt idx="82">
                  <c:v>22000</c:v>
                </c:pt>
                <c:pt idx="83">
                  <c:v>23000</c:v>
                </c:pt>
                <c:pt idx="84">
                  <c:v>24000</c:v>
                </c:pt>
                <c:pt idx="85">
                  <c:v>25000</c:v>
                </c:pt>
                <c:pt idx="86">
                  <c:v>26000</c:v>
                </c:pt>
                <c:pt idx="87">
                  <c:v>27000</c:v>
                </c:pt>
                <c:pt idx="88">
                  <c:v>28000</c:v>
                </c:pt>
                <c:pt idx="89">
                  <c:v>29000</c:v>
                </c:pt>
                <c:pt idx="90">
                  <c:v>30000</c:v>
                </c:pt>
                <c:pt idx="91">
                  <c:v>31000</c:v>
                </c:pt>
                <c:pt idx="92">
                  <c:v>32000</c:v>
                </c:pt>
                <c:pt idx="93">
                  <c:v>33000</c:v>
                </c:pt>
                <c:pt idx="94">
                  <c:v>34000</c:v>
                </c:pt>
                <c:pt idx="95">
                  <c:v>35000</c:v>
                </c:pt>
                <c:pt idx="96">
                  <c:v>36000</c:v>
                </c:pt>
                <c:pt idx="97">
                  <c:v>37000</c:v>
                </c:pt>
                <c:pt idx="98">
                  <c:v>38000</c:v>
                </c:pt>
                <c:pt idx="99">
                  <c:v>39000</c:v>
                </c:pt>
                <c:pt idx="100">
                  <c:v>40000</c:v>
                </c:pt>
              </c:numCache>
            </c:numRef>
          </c:xVal>
          <c:yVal>
            <c:numRef>
              <c:f>Active!$AX$2:$AX$102</c:f>
              <c:numCache>
                <c:formatCode>General</c:formatCode>
                <c:ptCount val="101"/>
                <c:pt idx="0">
                  <c:v>-0.2917453770804686</c:v>
                </c:pt>
                <c:pt idx="1">
                  <c:v>-0.28431768854800732</c:v>
                </c:pt>
                <c:pt idx="2">
                  <c:v>-0.27685030689129891</c:v>
                </c:pt>
                <c:pt idx="3">
                  <c:v>-0.26923705391134556</c:v>
                </c:pt>
                <c:pt idx="4">
                  <c:v>-0.26134451399635977</c:v>
                </c:pt>
                <c:pt idx="5">
                  <c:v>-0.25300156778156813</c:v>
                </c:pt>
                <c:pt idx="6">
                  <c:v>-0.24398527291961347</c:v>
                </c:pt>
                <c:pt idx="7">
                  <c:v>-0.23400275945603233</c:v>
                </c:pt>
                <c:pt idx="8">
                  <c:v>-0.2226730357234612</c:v>
                </c:pt>
                <c:pt idx="9">
                  <c:v>-0.2095264063510314</c:v>
                </c:pt>
                <c:pt idx="10">
                  <c:v>-0.19408048497573854</c:v>
                </c:pt>
                <c:pt idx="11">
                  <c:v>-0.17611663622019419</c:v>
                </c:pt>
                <c:pt idx="12">
                  <c:v>-0.15616754888165094</c:v>
                </c:pt>
                <c:pt idx="13">
                  <c:v>-0.13568838734776906</c:v>
                </c:pt>
                <c:pt idx="14">
                  <c:v>-0.11634757750224496</c:v>
                </c:pt>
                <c:pt idx="15">
                  <c:v>-9.9152242845425703E-2</c:v>
                </c:pt>
                <c:pt idx="16">
                  <c:v>-8.4343694697234073E-2</c:v>
                </c:pt>
                <c:pt idx="17">
                  <c:v>-7.1761779059971206E-2</c:v>
                </c:pt>
                <c:pt idx="18">
                  <c:v>-6.1131477049061946E-2</c:v>
                </c:pt>
                <c:pt idx="19">
                  <c:v>-5.2181944823936989E-2</c:v>
                </c:pt>
                <c:pt idx="20">
                  <c:v>-4.4680282744875718E-2</c:v>
                </c:pt>
                <c:pt idx="21">
                  <c:v>-3.84349118408518E-2</c:v>
                </c:pt>
                <c:pt idx="22">
                  <c:v>-3.3289992515345132E-2</c:v>
                </c:pt>
                <c:pt idx="23">
                  <c:v>-2.911841408973069E-2</c:v>
                </c:pt>
                <c:pt idx="24">
                  <c:v>-2.5815470645982816E-2</c:v>
                </c:pt>
                <c:pt idx="25">
                  <c:v>-2.3293447955055085E-2</c:v>
                </c:pt>
                <c:pt idx="26">
                  <c:v>-2.1477141882799297E-2</c:v>
                </c:pt>
                <c:pt idx="27">
                  <c:v>-2.0300509682689878E-2</c:v>
                </c:pt>
                <c:pt idx="28">
                  <c:v>-1.9704544272297026E-2</c:v>
                </c:pt>
                <c:pt idx="29">
                  <c:v>-1.9636070914228879E-2</c:v>
                </c:pt>
                <c:pt idx="30">
                  <c:v>-2.0046838888939853E-2</c:v>
                </c:pt>
                <c:pt idx="31">
                  <c:v>-2.0892288836675273E-2</c:v>
                </c:pt>
                <c:pt idx="32">
                  <c:v>-2.2129724465794497E-2</c:v>
                </c:pt>
                <c:pt idx="33">
                  <c:v>-2.3716079169435383E-2</c:v>
                </c:pt>
                <c:pt idx="34">
                  <c:v>-2.5605751818246036E-2</c:v>
                </c:pt>
                <c:pt idx="35">
                  <c:v>-2.7748910616014394E-2</c:v>
                </c:pt>
                <c:pt idx="36">
                  <c:v>-3.0090262089152428E-2</c:v>
                </c:pt>
                <c:pt idx="37">
                  <c:v>-3.2567787309443513E-2</c:v>
                </c:pt>
                <c:pt idx="38">
                  <c:v>-3.5110662492640818E-2</c:v>
                </c:pt>
                <c:pt idx="39">
                  <c:v>-3.7635677409564493E-2</c:v>
                </c:pt>
                <c:pt idx="40">
                  <c:v>-4.0041816749760283E-2</c:v>
                </c:pt>
                <c:pt idx="41">
                  <c:v>-4.2202875406354007E-2</c:v>
                </c:pt>
                <c:pt idx="42">
                  <c:v>-4.3957682072917094E-2</c:v>
                </c:pt>
                <c:pt idx="43">
                  <c:v>-4.5096929785290528E-2</c:v>
                </c:pt>
                <c:pt idx="44">
                  <c:v>-4.5345897469326879E-2</c:v>
                </c:pt>
                <c:pt idx="45">
                  <c:v>-4.4345464326495887E-2</c:v>
                </c:pt>
                <c:pt idx="46">
                  <c:v>-4.1644312019459506E-2</c:v>
                </c:pt>
                <c:pt idx="47">
                  <c:v>-3.6747962149101546E-2</c:v>
                </c:pt>
                <c:pt idx="48">
                  <c:v>-2.9336516009222779E-2</c:v>
                </c:pt>
                <c:pt idx="49">
                  <c:v>-1.9725420171883133E-2</c:v>
                </c:pt>
                <c:pt idx="50">
                  <c:v>-9.1852301894833101E-3</c:v>
                </c:pt>
                <c:pt idx="51">
                  <c:v>5.7071859977561243E-4</c:v>
                </c:pt>
                <c:pt idx="52">
                  <c:v>8.3392041303642951E-3</c:v>
                </c:pt>
                <c:pt idx="53">
                  <c:v>1.3726935704145727E-2</c:v>
                </c:pt>
                <c:pt idx="54">
                  <c:v>1.6832861516936134E-2</c:v>
                </c:pt>
                <c:pt idx="55">
                  <c:v>1.7920693713513663E-2</c:v>
                </c:pt>
                <c:pt idx="56">
                  <c:v>1.7267192957821521E-2</c:v>
                </c:pt>
                <c:pt idx="57">
                  <c:v>1.5115067024469152E-2</c:v>
                </c:pt>
                <c:pt idx="58">
                  <c:v>1.1665224594848575E-2</c:v>
                </c:pt>
                <c:pt idx="59">
                  <c:v>7.0812449627869825E-3</c:v>
                </c:pt>
                <c:pt idx="60">
                  <c:v>1.4963683366008632E-3</c:v>
                </c:pt>
                <c:pt idx="61">
                  <c:v>-4.9799676410522478E-3</c:v>
                </c:pt>
                <c:pt idx="62">
                  <c:v>-1.2256506210523287E-2</c:v>
                </c:pt>
                <c:pt idx="63">
                  <c:v>-2.0255457785392714E-2</c:v>
                </c:pt>
                <c:pt idx="64">
                  <c:v>-2.8908867122990192E-2</c:v>
                </c:pt>
                <c:pt idx="65">
                  <c:v>-3.8156211852799174E-2</c:v>
                </c:pt>
                <c:pt idx="66">
                  <c:v>-4.7943031507995212E-2</c:v>
                </c:pt>
                <c:pt idx="67">
                  <c:v>-5.8220012402579388E-2</c:v>
                </c:pt>
                <c:pt idx="68">
                  <c:v>-6.8941872174998087E-2</c:v>
                </c:pt>
                <c:pt idx="69">
                  <c:v>-8.0065670108535214E-2</c:v>
                </c:pt>
                <c:pt idx="70">
                  <c:v>-9.1548631426790233E-2</c:v>
                </c:pt>
                <c:pt idx="71">
                  <c:v>-0.10334592197140999</c:v>
                </c:pt>
                <c:pt idx="72">
                  <c:v>-0.11540882408528727</c:v>
                </c:pt>
                <c:pt idx="73">
                  <c:v>-0.12768342433385327</c:v>
                </c:pt>
                <c:pt idx="74">
                  <c:v>-0.14010942290270995</c:v>
                </c:pt>
                <c:pt idx="75">
                  <c:v>-0.15261831668340156</c:v>
                </c:pt>
                <c:pt idx="76">
                  <c:v>-0.16513021381497456</c:v>
                </c:pt>
                <c:pt idx="77">
                  <c:v>-0.17754885801427669</c:v>
                </c:pt>
                <c:pt idx="78">
                  <c:v>-0.1897547226749679</c:v>
                </c:pt>
                <c:pt idx="79">
                  <c:v>-0.20159586610732119</c:v>
                </c:pt>
                <c:pt idx="80">
                  <c:v>-0.21287566099684654</c:v>
                </c:pt>
                <c:pt idx="81">
                  <c:v>-0.22333644785697238</c:v>
                </c:pt>
                <c:pt idx="82">
                  <c:v>-0.23264037997051329</c:v>
                </c:pt>
                <c:pt idx="83">
                  <c:v>-0.24035670615225313</c:v>
                </c:pt>
                <c:pt idx="84">
                  <c:v>-0.24599018259452496</c:v>
                </c:pt>
                <c:pt idx="85">
                  <c:v>-0.2491464683827489</c:v>
                </c:pt>
                <c:pt idx="86">
                  <c:v>-0.24994558248591733</c:v>
                </c:pt>
                <c:pt idx="87">
                  <c:v>-0.24944348126228411</c:v>
                </c:pt>
                <c:pt idx="88">
                  <c:v>-0.24933958493889705</c:v>
                </c:pt>
                <c:pt idx="89">
                  <c:v>-0.25101771308730775</c:v>
                </c:pt>
                <c:pt idx="90">
                  <c:v>-0.255043892104442</c:v>
                </c:pt>
                <c:pt idx="91">
                  <c:v>-0.26139888491647723</c:v>
                </c:pt>
                <c:pt idx="92">
                  <c:v>-0.26983815968326919</c:v>
                </c:pt>
                <c:pt idx="93">
                  <c:v>-0.2800813475509068</c:v>
                </c:pt>
                <c:pt idx="94">
                  <c:v>-0.2918762549733569</c:v>
                </c:pt>
                <c:pt idx="95">
                  <c:v>-0.30501236125176923</c:v>
                </c:pt>
                <c:pt idx="96">
                  <c:v>-0.31931795283304404</c:v>
                </c:pt>
                <c:pt idx="97">
                  <c:v>-0.33465330025965584</c:v>
                </c:pt>
                <c:pt idx="98">
                  <c:v>-0.35090392585807623</c:v>
                </c:pt>
                <c:pt idx="99">
                  <c:v>-0.36797477060055483</c:v>
                </c:pt>
                <c:pt idx="100">
                  <c:v>-0.3857852591149068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FAC-4760-88AE-59C7AFB9A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489080"/>
        <c:axId val="1"/>
      </c:scatterChart>
      <c:valAx>
        <c:axId val="766489080"/>
        <c:scaling>
          <c:orientation val="minMax"/>
          <c:max val="40000"/>
          <c:min val="-6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89512555391437"/>
              <c:y val="0.87879019254824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74446085672083E-2"/>
              <c:y val="0.3966953717562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4890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304283604135894"/>
          <c:y val="0.92837465564738297"/>
          <c:w val="0.63663220088626282"/>
          <c:h val="5.50964187327823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AR Lac - O-C Diagr.</a:t>
            </a:r>
          </a:p>
        </c:rich>
      </c:tx>
      <c:layout>
        <c:manualLayout>
          <c:xMode val="edge"/>
          <c:yMode val="edge"/>
          <c:x val="0.34297564044163897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55389409733957"/>
          <c:y val="0.14953316519776211"/>
          <c:w val="0.75826522778242411"/>
          <c:h val="0.623054854990675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-7984</c:v>
                </c:pt>
                <c:pt idx="2">
                  <c:v>-7967</c:v>
                </c:pt>
                <c:pt idx="3">
                  <c:v>-7962</c:v>
                </c:pt>
                <c:pt idx="4">
                  <c:v>-7952.5</c:v>
                </c:pt>
                <c:pt idx="5">
                  <c:v>-7606.5</c:v>
                </c:pt>
                <c:pt idx="6">
                  <c:v>-7587.5</c:v>
                </c:pt>
                <c:pt idx="7">
                  <c:v>-7583</c:v>
                </c:pt>
                <c:pt idx="8">
                  <c:v>-7574</c:v>
                </c:pt>
                <c:pt idx="9">
                  <c:v>-6209</c:v>
                </c:pt>
                <c:pt idx="10">
                  <c:v>-6182.5</c:v>
                </c:pt>
                <c:pt idx="11">
                  <c:v>-6166.5</c:v>
                </c:pt>
                <c:pt idx="12">
                  <c:v>-6057</c:v>
                </c:pt>
                <c:pt idx="13">
                  <c:v>-6027.5</c:v>
                </c:pt>
                <c:pt idx="14">
                  <c:v>-5994</c:v>
                </c:pt>
                <c:pt idx="15">
                  <c:v>-5979.5</c:v>
                </c:pt>
                <c:pt idx="16">
                  <c:v>-3569.5</c:v>
                </c:pt>
                <c:pt idx="17">
                  <c:v>-3378</c:v>
                </c:pt>
                <c:pt idx="18">
                  <c:v>-528</c:v>
                </c:pt>
                <c:pt idx="19">
                  <c:v>-520.5</c:v>
                </c:pt>
                <c:pt idx="20">
                  <c:v>-333.5</c:v>
                </c:pt>
                <c:pt idx="21">
                  <c:v>7.5</c:v>
                </c:pt>
                <c:pt idx="22">
                  <c:v>558</c:v>
                </c:pt>
                <c:pt idx="23">
                  <c:v>558.5</c:v>
                </c:pt>
                <c:pt idx="24">
                  <c:v>565.5</c:v>
                </c:pt>
                <c:pt idx="25">
                  <c:v>566</c:v>
                </c:pt>
                <c:pt idx="26">
                  <c:v>566.5</c:v>
                </c:pt>
                <c:pt idx="27">
                  <c:v>573</c:v>
                </c:pt>
                <c:pt idx="28">
                  <c:v>751.5</c:v>
                </c:pt>
                <c:pt idx="29">
                  <c:v>921</c:v>
                </c:pt>
                <c:pt idx="30">
                  <c:v>924.5</c:v>
                </c:pt>
                <c:pt idx="31">
                  <c:v>925</c:v>
                </c:pt>
                <c:pt idx="32">
                  <c:v>1082</c:v>
                </c:pt>
                <c:pt idx="33">
                  <c:v>1082.5</c:v>
                </c:pt>
                <c:pt idx="34">
                  <c:v>1085</c:v>
                </c:pt>
                <c:pt idx="35">
                  <c:v>1086</c:v>
                </c:pt>
                <c:pt idx="36">
                  <c:v>1087.5</c:v>
                </c:pt>
                <c:pt idx="37">
                  <c:v>1088</c:v>
                </c:pt>
                <c:pt idx="38">
                  <c:v>1088.5</c:v>
                </c:pt>
                <c:pt idx="39">
                  <c:v>1090</c:v>
                </c:pt>
                <c:pt idx="40">
                  <c:v>1270.5</c:v>
                </c:pt>
                <c:pt idx="41">
                  <c:v>1271</c:v>
                </c:pt>
                <c:pt idx="42">
                  <c:v>1440</c:v>
                </c:pt>
                <c:pt idx="43">
                  <c:v>1441</c:v>
                </c:pt>
                <c:pt idx="44">
                  <c:v>1444.5</c:v>
                </c:pt>
                <c:pt idx="45">
                  <c:v>5051</c:v>
                </c:pt>
                <c:pt idx="46">
                  <c:v>5722</c:v>
                </c:pt>
                <c:pt idx="47">
                  <c:v>6256.5</c:v>
                </c:pt>
                <c:pt idx="48">
                  <c:v>1800</c:v>
                </c:pt>
                <c:pt idx="49">
                  <c:v>3882</c:v>
                </c:pt>
                <c:pt idx="50">
                  <c:v>4238</c:v>
                </c:pt>
              </c:numCache>
            </c:numRef>
          </c:xVal>
          <c:yVal>
            <c:numRef>
              <c:f>'A (old)'!$H$21:$H$993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14-464B-899B-34C2880B0E5B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(Kim 1991)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(old)'!$D$22:$D$44</c:f>
                <c:numCache>
                  <c:formatCode>General</c:formatCode>
                  <c:ptCount val="23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-7984</c:v>
                </c:pt>
                <c:pt idx="2">
                  <c:v>-7967</c:v>
                </c:pt>
                <c:pt idx="3">
                  <c:v>-7962</c:v>
                </c:pt>
                <c:pt idx="4">
                  <c:v>-7952.5</c:v>
                </c:pt>
                <c:pt idx="5">
                  <c:v>-7606.5</c:v>
                </c:pt>
                <c:pt idx="6">
                  <c:v>-7587.5</c:v>
                </c:pt>
                <c:pt idx="7">
                  <c:v>-7583</c:v>
                </c:pt>
                <c:pt idx="8">
                  <c:v>-7574</c:v>
                </c:pt>
                <c:pt idx="9">
                  <c:v>-6209</c:v>
                </c:pt>
                <c:pt idx="10">
                  <c:v>-6182.5</c:v>
                </c:pt>
                <c:pt idx="11">
                  <c:v>-6166.5</c:v>
                </c:pt>
                <c:pt idx="12">
                  <c:v>-6057</c:v>
                </c:pt>
                <c:pt idx="13">
                  <c:v>-6027.5</c:v>
                </c:pt>
                <c:pt idx="14">
                  <c:v>-5994</c:v>
                </c:pt>
                <c:pt idx="15">
                  <c:v>-5979.5</c:v>
                </c:pt>
                <c:pt idx="16">
                  <c:v>-3569.5</c:v>
                </c:pt>
                <c:pt idx="17">
                  <c:v>-3378</c:v>
                </c:pt>
                <c:pt idx="18">
                  <c:v>-528</c:v>
                </c:pt>
                <c:pt idx="19">
                  <c:v>-520.5</c:v>
                </c:pt>
                <c:pt idx="20">
                  <c:v>-333.5</c:v>
                </c:pt>
                <c:pt idx="21">
                  <c:v>7.5</c:v>
                </c:pt>
                <c:pt idx="22">
                  <c:v>558</c:v>
                </c:pt>
                <c:pt idx="23">
                  <c:v>558.5</c:v>
                </c:pt>
                <c:pt idx="24">
                  <c:v>565.5</c:v>
                </c:pt>
                <c:pt idx="25">
                  <c:v>566</c:v>
                </c:pt>
                <c:pt idx="26">
                  <c:v>566.5</c:v>
                </c:pt>
                <c:pt idx="27">
                  <c:v>573</c:v>
                </c:pt>
                <c:pt idx="28">
                  <c:v>751.5</c:v>
                </c:pt>
                <c:pt idx="29">
                  <c:v>921</c:v>
                </c:pt>
                <c:pt idx="30">
                  <c:v>924.5</c:v>
                </c:pt>
                <c:pt idx="31">
                  <c:v>925</c:v>
                </c:pt>
                <c:pt idx="32">
                  <c:v>1082</c:v>
                </c:pt>
                <c:pt idx="33">
                  <c:v>1082.5</c:v>
                </c:pt>
                <c:pt idx="34">
                  <c:v>1085</c:v>
                </c:pt>
                <c:pt idx="35">
                  <c:v>1086</c:v>
                </c:pt>
                <c:pt idx="36">
                  <c:v>1087.5</c:v>
                </c:pt>
                <c:pt idx="37">
                  <c:v>1088</c:v>
                </c:pt>
                <c:pt idx="38">
                  <c:v>1088.5</c:v>
                </c:pt>
                <c:pt idx="39">
                  <c:v>1090</c:v>
                </c:pt>
                <c:pt idx="40">
                  <c:v>1270.5</c:v>
                </c:pt>
                <c:pt idx="41">
                  <c:v>1271</c:v>
                </c:pt>
                <c:pt idx="42">
                  <c:v>1440</c:v>
                </c:pt>
                <c:pt idx="43">
                  <c:v>1441</c:v>
                </c:pt>
                <c:pt idx="44">
                  <c:v>1444.5</c:v>
                </c:pt>
                <c:pt idx="45">
                  <c:v>5051</c:v>
                </c:pt>
                <c:pt idx="46">
                  <c:v>5722</c:v>
                </c:pt>
                <c:pt idx="47">
                  <c:v>6256.5</c:v>
                </c:pt>
                <c:pt idx="48">
                  <c:v>1800</c:v>
                </c:pt>
                <c:pt idx="49">
                  <c:v>3882</c:v>
                </c:pt>
                <c:pt idx="50">
                  <c:v>4238</c:v>
                </c:pt>
              </c:numCache>
            </c:numRef>
          </c:xVal>
          <c:yVal>
            <c:numRef>
              <c:f>'A (old)'!$I$21:$I$993</c:f>
              <c:numCache>
                <c:formatCode>General</c:formatCode>
                <c:ptCount val="973"/>
                <c:pt idx="1">
                  <c:v>-0.22305263999805902</c:v>
                </c:pt>
                <c:pt idx="2">
                  <c:v>-0.22731732000102056</c:v>
                </c:pt>
                <c:pt idx="3">
                  <c:v>-0.22827752000011969</c:v>
                </c:pt>
                <c:pt idx="4">
                  <c:v>-0.21360189999904833</c:v>
                </c:pt>
                <c:pt idx="5">
                  <c:v>-0.17204774000128964</c:v>
                </c:pt>
                <c:pt idx="6">
                  <c:v>-0.18369649999658577</c:v>
                </c:pt>
                <c:pt idx="7">
                  <c:v>-0.20206067999606603</c:v>
                </c:pt>
                <c:pt idx="8">
                  <c:v>-0.19478904000061448</c:v>
                </c:pt>
                <c:pt idx="9">
                  <c:v>-0.16792364000139059</c:v>
                </c:pt>
                <c:pt idx="10">
                  <c:v>-0.20351269999810029</c:v>
                </c:pt>
                <c:pt idx="11">
                  <c:v>-0.20958533999873907</c:v>
                </c:pt>
                <c:pt idx="12">
                  <c:v>-0.18111371999839321</c:v>
                </c:pt>
                <c:pt idx="13">
                  <c:v>-0.14027889999488252</c:v>
                </c:pt>
                <c:pt idx="14">
                  <c:v>-0.19621224000002258</c:v>
                </c:pt>
                <c:pt idx="15">
                  <c:v>-0.15649681999639142</c:v>
                </c:pt>
                <c:pt idx="16">
                  <c:v>-0.19431321999581996</c:v>
                </c:pt>
                <c:pt idx="17">
                  <c:v>-0.1085888800007524</c:v>
                </c:pt>
                <c:pt idx="18">
                  <c:v>-3.502879997540731E-3</c:v>
                </c:pt>
                <c:pt idx="19">
                  <c:v>9.6568200024194084E-3</c:v>
                </c:pt>
                <c:pt idx="20">
                  <c:v>-9.5465999766020104E-4</c:v>
                </c:pt>
                <c:pt idx="21">
                  <c:v>8.859699999447912E-3</c:v>
                </c:pt>
                <c:pt idx="22">
                  <c:v>-2.9458320001140237E-2</c:v>
                </c:pt>
                <c:pt idx="23">
                  <c:v>-1.1054340000555385E-2</c:v>
                </c:pt>
                <c:pt idx="24">
                  <c:v>-4.0398619996267371E-2</c:v>
                </c:pt>
                <c:pt idx="25">
                  <c:v>5.3600015235133469E-6</c:v>
                </c:pt>
                <c:pt idx="26">
                  <c:v>-3.5906600023736246E-3</c:v>
                </c:pt>
                <c:pt idx="27">
                  <c:v>1.3661080003657844E-2</c:v>
                </c:pt>
                <c:pt idx="28">
                  <c:v>-4.1180600019288249E-3</c:v>
                </c:pt>
                <c:pt idx="29">
                  <c:v>-3.1688399976701476E-3</c:v>
                </c:pt>
                <c:pt idx="30">
                  <c:v>-3.3409800016670488E-3</c:v>
                </c:pt>
                <c:pt idx="31">
                  <c:v>-1.9370000009075738E-3</c:v>
                </c:pt>
                <c:pt idx="32">
                  <c:v>-6.6872800016426481E-3</c:v>
                </c:pt>
                <c:pt idx="33">
                  <c:v>-7.2833000012906268E-3</c:v>
                </c:pt>
                <c:pt idx="34">
                  <c:v>-5.5634000018471852E-3</c:v>
                </c:pt>
                <c:pt idx="35">
                  <c:v>-5.5554399950779043E-3</c:v>
                </c:pt>
                <c:pt idx="36">
                  <c:v>-6.2434999999823049E-3</c:v>
                </c:pt>
                <c:pt idx="37">
                  <c:v>-7.0395200018538162E-3</c:v>
                </c:pt>
                <c:pt idx="38">
                  <c:v>-6.1355399957392365E-3</c:v>
                </c:pt>
                <c:pt idx="39">
                  <c:v>-5.823600004077889E-3</c:v>
                </c:pt>
                <c:pt idx="40">
                  <c:v>4.1318000148748979E-4</c:v>
                </c:pt>
                <c:pt idx="41">
                  <c:v>-1.0482839999895077E-2</c:v>
                </c:pt>
                <c:pt idx="42">
                  <c:v>-1.193760000023758E-2</c:v>
                </c:pt>
                <c:pt idx="43">
                  <c:v>-1.1729639998520724E-2</c:v>
                </c:pt>
                <c:pt idx="44">
                  <c:v>-1.1801779997767881E-2</c:v>
                </c:pt>
                <c:pt idx="45">
                  <c:v>-0.23569404000591021</c:v>
                </c:pt>
                <c:pt idx="47">
                  <c:v>-9.1498260000662412E-2</c:v>
                </c:pt>
                <c:pt idx="48">
                  <c:v>-2.1171999993384816E-2</c:v>
                </c:pt>
                <c:pt idx="49">
                  <c:v>-7.6999279997835401E-2</c:v>
                </c:pt>
                <c:pt idx="50">
                  <c:v>-7.3865519996616058E-2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14-464B-899B-34C2880B0E5B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S2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(old)'!$D$21:$D$44</c:f>
                <c:numCache>
                  <c:formatCode>General</c:formatCode>
                  <c:ptCount val="24"/>
                  <c:pt idx="0">
                    <c:v>0</c:v>
                  </c:pt>
                </c:numCache>
              </c:numRef>
            </c:plus>
            <c:minus>
              <c:numRef>
                <c:f>'A (old)'!$D$21:$D$44</c:f>
                <c:numCache>
                  <c:formatCode>General</c:formatCode>
                  <c:ptCount val="24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-7984</c:v>
                </c:pt>
                <c:pt idx="2">
                  <c:v>-7967</c:v>
                </c:pt>
                <c:pt idx="3">
                  <c:v>-7962</c:v>
                </c:pt>
                <c:pt idx="4">
                  <c:v>-7952.5</c:v>
                </c:pt>
                <c:pt idx="5">
                  <c:v>-7606.5</c:v>
                </c:pt>
                <c:pt idx="6">
                  <c:v>-7587.5</c:v>
                </c:pt>
                <c:pt idx="7">
                  <c:v>-7583</c:v>
                </c:pt>
                <c:pt idx="8">
                  <c:v>-7574</c:v>
                </c:pt>
                <c:pt idx="9">
                  <c:v>-6209</c:v>
                </c:pt>
                <c:pt idx="10">
                  <c:v>-6182.5</c:v>
                </c:pt>
                <c:pt idx="11">
                  <c:v>-6166.5</c:v>
                </c:pt>
                <c:pt idx="12">
                  <c:v>-6057</c:v>
                </c:pt>
                <c:pt idx="13">
                  <c:v>-6027.5</c:v>
                </c:pt>
                <c:pt idx="14">
                  <c:v>-5994</c:v>
                </c:pt>
                <c:pt idx="15">
                  <c:v>-5979.5</c:v>
                </c:pt>
                <c:pt idx="16">
                  <c:v>-3569.5</c:v>
                </c:pt>
                <c:pt idx="17">
                  <c:v>-3378</c:v>
                </c:pt>
                <c:pt idx="18">
                  <c:v>-528</c:v>
                </c:pt>
                <c:pt idx="19">
                  <c:v>-520.5</c:v>
                </c:pt>
                <c:pt idx="20">
                  <c:v>-333.5</c:v>
                </c:pt>
                <c:pt idx="21">
                  <c:v>7.5</c:v>
                </c:pt>
                <c:pt idx="22">
                  <c:v>558</c:v>
                </c:pt>
                <c:pt idx="23">
                  <c:v>558.5</c:v>
                </c:pt>
                <c:pt idx="24">
                  <c:v>565.5</c:v>
                </c:pt>
                <c:pt idx="25">
                  <c:v>566</c:v>
                </c:pt>
                <c:pt idx="26">
                  <c:v>566.5</c:v>
                </c:pt>
                <c:pt idx="27">
                  <c:v>573</c:v>
                </c:pt>
                <c:pt idx="28">
                  <c:v>751.5</c:v>
                </c:pt>
                <c:pt idx="29">
                  <c:v>921</c:v>
                </c:pt>
                <c:pt idx="30">
                  <c:v>924.5</c:v>
                </c:pt>
                <c:pt idx="31">
                  <c:v>925</c:v>
                </c:pt>
                <c:pt idx="32">
                  <c:v>1082</c:v>
                </c:pt>
                <c:pt idx="33">
                  <c:v>1082.5</c:v>
                </c:pt>
                <c:pt idx="34">
                  <c:v>1085</c:v>
                </c:pt>
                <c:pt idx="35">
                  <c:v>1086</c:v>
                </c:pt>
                <c:pt idx="36">
                  <c:v>1087.5</c:v>
                </c:pt>
                <c:pt idx="37">
                  <c:v>1088</c:v>
                </c:pt>
                <c:pt idx="38">
                  <c:v>1088.5</c:v>
                </c:pt>
                <c:pt idx="39">
                  <c:v>1090</c:v>
                </c:pt>
                <c:pt idx="40">
                  <c:v>1270.5</c:v>
                </c:pt>
                <c:pt idx="41">
                  <c:v>1271</c:v>
                </c:pt>
                <c:pt idx="42">
                  <c:v>1440</c:v>
                </c:pt>
                <c:pt idx="43">
                  <c:v>1441</c:v>
                </c:pt>
                <c:pt idx="44">
                  <c:v>1444.5</c:v>
                </c:pt>
                <c:pt idx="45">
                  <c:v>5051</c:v>
                </c:pt>
                <c:pt idx="46">
                  <c:v>5722</c:v>
                </c:pt>
                <c:pt idx="47">
                  <c:v>6256.5</c:v>
                </c:pt>
                <c:pt idx="48">
                  <c:v>1800</c:v>
                </c:pt>
                <c:pt idx="49">
                  <c:v>3882</c:v>
                </c:pt>
                <c:pt idx="50">
                  <c:v>4238</c:v>
                </c:pt>
              </c:numCache>
            </c:numRef>
          </c:xVal>
          <c:yVal>
            <c:numRef>
              <c:f>'A (old)'!$J$21:$J$993</c:f>
              <c:numCache>
                <c:formatCode>General</c:formatCode>
                <c:ptCount val="973"/>
                <c:pt idx="46">
                  <c:v>-8.7352880000253208E-2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14-464B-899B-34C2880B0E5B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-7984</c:v>
                </c:pt>
                <c:pt idx="2">
                  <c:v>-7967</c:v>
                </c:pt>
                <c:pt idx="3">
                  <c:v>-7962</c:v>
                </c:pt>
                <c:pt idx="4">
                  <c:v>-7952.5</c:v>
                </c:pt>
                <c:pt idx="5">
                  <c:v>-7606.5</c:v>
                </c:pt>
                <c:pt idx="6">
                  <c:v>-7587.5</c:v>
                </c:pt>
                <c:pt idx="7">
                  <c:v>-7583</c:v>
                </c:pt>
                <c:pt idx="8">
                  <c:v>-7574</c:v>
                </c:pt>
                <c:pt idx="9">
                  <c:v>-6209</c:v>
                </c:pt>
                <c:pt idx="10">
                  <c:v>-6182.5</c:v>
                </c:pt>
                <c:pt idx="11">
                  <c:v>-6166.5</c:v>
                </c:pt>
                <c:pt idx="12">
                  <c:v>-6057</c:v>
                </c:pt>
                <c:pt idx="13">
                  <c:v>-6027.5</c:v>
                </c:pt>
                <c:pt idx="14">
                  <c:v>-5994</c:v>
                </c:pt>
                <c:pt idx="15">
                  <c:v>-5979.5</c:v>
                </c:pt>
                <c:pt idx="16">
                  <c:v>-3569.5</c:v>
                </c:pt>
                <c:pt idx="17">
                  <c:v>-3378</c:v>
                </c:pt>
                <c:pt idx="18">
                  <c:v>-528</c:v>
                </c:pt>
                <c:pt idx="19">
                  <c:v>-520.5</c:v>
                </c:pt>
                <c:pt idx="20">
                  <c:v>-333.5</c:v>
                </c:pt>
                <c:pt idx="21">
                  <c:v>7.5</c:v>
                </c:pt>
                <c:pt idx="22">
                  <c:v>558</c:v>
                </c:pt>
                <c:pt idx="23">
                  <c:v>558.5</c:v>
                </c:pt>
                <c:pt idx="24">
                  <c:v>565.5</c:v>
                </c:pt>
                <c:pt idx="25">
                  <c:v>566</c:v>
                </c:pt>
                <c:pt idx="26">
                  <c:v>566.5</c:v>
                </c:pt>
                <c:pt idx="27">
                  <c:v>573</c:v>
                </c:pt>
                <c:pt idx="28">
                  <c:v>751.5</c:v>
                </c:pt>
                <c:pt idx="29">
                  <c:v>921</c:v>
                </c:pt>
                <c:pt idx="30">
                  <c:v>924.5</c:v>
                </c:pt>
                <c:pt idx="31">
                  <c:v>925</c:v>
                </c:pt>
                <c:pt idx="32">
                  <c:v>1082</c:v>
                </c:pt>
                <c:pt idx="33">
                  <c:v>1082.5</c:v>
                </c:pt>
                <c:pt idx="34">
                  <c:v>1085</c:v>
                </c:pt>
                <c:pt idx="35">
                  <c:v>1086</c:v>
                </c:pt>
                <c:pt idx="36">
                  <c:v>1087.5</c:v>
                </c:pt>
                <c:pt idx="37">
                  <c:v>1088</c:v>
                </c:pt>
                <c:pt idx="38">
                  <c:v>1088.5</c:v>
                </c:pt>
                <c:pt idx="39">
                  <c:v>1090</c:v>
                </c:pt>
                <c:pt idx="40">
                  <c:v>1270.5</c:v>
                </c:pt>
                <c:pt idx="41">
                  <c:v>1271</c:v>
                </c:pt>
                <c:pt idx="42">
                  <c:v>1440</c:v>
                </c:pt>
                <c:pt idx="43">
                  <c:v>1441</c:v>
                </c:pt>
                <c:pt idx="44">
                  <c:v>1444.5</c:v>
                </c:pt>
                <c:pt idx="45">
                  <c:v>5051</c:v>
                </c:pt>
                <c:pt idx="46">
                  <c:v>5722</c:v>
                </c:pt>
                <c:pt idx="47">
                  <c:v>6256.5</c:v>
                </c:pt>
                <c:pt idx="48">
                  <c:v>1800</c:v>
                </c:pt>
                <c:pt idx="49">
                  <c:v>3882</c:v>
                </c:pt>
                <c:pt idx="50">
                  <c:v>4238</c:v>
                </c:pt>
              </c:numCache>
            </c:numRef>
          </c:xVal>
          <c:yVal>
            <c:numRef>
              <c:f>'A (old)'!$K$21:$K$993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14-464B-899B-34C2880B0E5B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-7984</c:v>
                </c:pt>
                <c:pt idx="2">
                  <c:v>-7967</c:v>
                </c:pt>
                <c:pt idx="3">
                  <c:v>-7962</c:v>
                </c:pt>
                <c:pt idx="4">
                  <c:v>-7952.5</c:v>
                </c:pt>
                <c:pt idx="5">
                  <c:v>-7606.5</c:v>
                </c:pt>
                <c:pt idx="6">
                  <c:v>-7587.5</c:v>
                </c:pt>
                <c:pt idx="7">
                  <c:v>-7583</c:v>
                </c:pt>
                <c:pt idx="8">
                  <c:v>-7574</c:v>
                </c:pt>
                <c:pt idx="9">
                  <c:v>-6209</c:v>
                </c:pt>
                <c:pt idx="10">
                  <c:v>-6182.5</c:v>
                </c:pt>
                <c:pt idx="11">
                  <c:v>-6166.5</c:v>
                </c:pt>
                <c:pt idx="12">
                  <c:v>-6057</c:v>
                </c:pt>
                <c:pt idx="13">
                  <c:v>-6027.5</c:v>
                </c:pt>
                <c:pt idx="14">
                  <c:v>-5994</c:v>
                </c:pt>
                <c:pt idx="15">
                  <c:v>-5979.5</c:v>
                </c:pt>
                <c:pt idx="16">
                  <c:v>-3569.5</c:v>
                </c:pt>
                <c:pt idx="17">
                  <c:v>-3378</c:v>
                </c:pt>
                <c:pt idx="18">
                  <c:v>-528</c:v>
                </c:pt>
                <c:pt idx="19">
                  <c:v>-520.5</c:v>
                </c:pt>
                <c:pt idx="20">
                  <c:v>-333.5</c:v>
                </c:pt>
                <c:pt idx="21">
                  <c:v>7.5</c:v>
                </c:pt>
                <c:pt idx="22">
                  <c:v>558</c:v>
                </c:pt>
                <c:pt idx="23">
                  <c:v>558.5</c:v>
                </c:pt>
                <c:pt idx="24">
                  <c:v>565.5</c:v>
                </c:pt>
                <c:pt idx="25">
                  <c:v>566</c:v>
                </c:pt>
                <c:pt idx="26">
                  <c:v>566.5</c:v>
                </c:pt>
                <c:pt idx="27">
                  <c:v>573</c:v>
                </c:pt>
                <c:pt idx="28">
                  <c:v>751.5</c:v>
                </c:pt>
                <c:pt idx="29">
                  <c:v>921</c:v>
                </c:pt>
                <c:pt idx="30">
                  <c:v>924.5</c:v>
                </c:pt>
                <c:pt idx="31">
                  <c:v>925</c:v>
                </c:pt>
                <c:pt idx="32">
                  <c:v>1082</c:v>
                </c:pt>
                <c:pt idx="33">
                  <c:v>1082.5</c:v>
                </c:pt>
                <c:pt idx="34">
                  <c:v>1085</c:v>
                </c:pt>
                <c:pt idx="35">
                  <c:v>1086</c:v>
                </c:pt>
                <c:pt idx="36">
                  <c:v>1087.5</c:v>
                </c:pt>
                <c:pt idx="37">
                  <c:v>1088</c:v>
                </c:pt>
                <c:pt idx="38">
                  <c:v>1088.5</c:v>
                </c:pt>
                <c:pt idx="39">
                  <c:v>1090</c:v>
                </c:pt>
                <c:pt idx="40">
                  <c:v>1270.5</c:v>
                </c:pt>
                <c:pt idx="41">
                  <c:v>1271</c:v>
                </c:pt>
                <c:pt idx="42">
                  <c:v>1440</c:v>
                </c:pt>
                <c:pt idx="43">
                  <c:v>1441</c:v>
                </c:pt>
                <c:pt idx="44">
                  <c:v>1444.5</c:v>
                </c:pt>
                <c:pt idx="45">
                  <c:v>5051</c:v>
                </c:pt>
                <c:pt idx="46">
                  <c:v>5722</c:v>
                </c:pt>
                <c:pt idx="47">
                  <c:v>6256.5</c:v>
                </c:pt>
                <c:pt idx="48">
                  <c:v>1800</c:v>
                </c:pt>
                <c:pt idx="49">
                  <c:v>3882</c:v>
                </c:pt>
                <c:pt idx="50">
                  <c:v>4238</c:v>
                </c:pt>
              </c:numCache>
            </c:numRef>
          </c:xVal>
          <c:yVal>
            <c:numRef>
              <c:f>'A (old)'!$L$21:$L$993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A14-464B-899B-34C2880B0E5B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-7984</c:v>
                </c:pt>
                <c:pt idx="2">
                  <c:v>-7967</c:v>
                </c:pt>
                <c:pt idx="3">
                  <c:v>-7962</c:v>
                </c:pt>
                <c:pt idx="4">
                  <c:v>-7952.5</c:v>
                </c:pt>
                <c:pt idx="5">
                  <c:v>-7606.5</c:v>
                </c:pt>
                <c:pt idx="6">
                  <c:v>-7587.5</c:v>
                </c:pt>
                <c:pt idx="7">
                  <c:v>-7583</c:v>
                </c:pt>
                <c:pt idx="8">
                  <c:v>-7574</c:v>
                </c:pt>
                <c:pt idx="9">
                  <c:v>-6209</c:v>
                </c:pt>
                <c:pt idx="10">
                  <c:v>-6182.5</c:v>
                </c:pt>
                <c:pt idx="11">
                  <c:v>-6166.5</c:v>
                </c:pt>
                <c:pt idx="12">
                  <c:v>-6057</c:v>
                </c:pt>
                <c:pt idx="13">
                  <c:v>-6027.5</c:v>
                </c:pt>
                <c:pt idx="14">
                  <c:v>-5994</c:v>
                </c:pt>
                <c:pt idx="15">
                  <c:v>-5979.5</c:v>
                </c:pt>
                <c:pt idx="16">
                  <c:v>-3569.5</c:v>
                </c:pt>
                <c:pt idx="17">
                  <c:v>-3378</c:v>
                </c:pt>
                <c:pt idx="18">
                  <c:v>-528</c:v>
                </c:pt>
                <c:pt idx="19">
                  <c:v>-520.5</c:v>
                </c:pt>
                <c:pt idx="20">
                  <c:v>-333.5</c:v>
                </c:pt>
                <c:pt idx="21">
                  <c:v>7.5</c:v>
                </c:pt>
                <c:pt idx="22">
                  <c:v>558</c:v>
                </c:pt>
                <c:pt idx="23">
                  <c:v>558.5</c:v>
                </c:pt>
                <c:pt idx="24">
                  <c:v>565.5</c:v>
                </c:pt>
                <c:pt idx="25">
                  <c:v>566</c:v>
                </c:pt>
                <c:pt idx="26">
                  <c:v>566.5</c:v>
                </c:pt>
                <c:pt idx="27">
                  <c:v>573</c:v>
                </c:pt>
                <c:pt idx="28">
                  <c:v>751.5</c:v>
                </c:pt>
                <c:pt idx="29">
                  <c:v>921</c:v>
                </c:pt>
                <c:pt idx="30">
                  <c:v>924.5</c:v>
                </c:pt>
                <c:pt idx="31">
                  <c:v>925</c:v>
                </c:pt>
                <c:pt idx="32">
                  <c:v>1082</c:v>
                </c:pt>
                <c:pt idx="33">
                  <c:v>1082.5</c:v>
                </c:pt>
                <c:pt idx="34">
                  <c:v>1085</c:v>
                </c:pt>
                <c:pt idx="35">
                  <c:v>1086</c:v>
                </c:pt>
                <c:pt idx="36">
                  <c:v>1087.5</c:v>
                </c:pt>
                <c:pt idx="37">
                  <c:v>1088</c:v>
                </c:pt>
                <c:pt idx="38">
                  <c:v>1088.5</c:v>
                </c:pt>
                <c:pt idx="39">
                  <c:v>1090</c:v>
                </c:pt>
                <c:pt idx="40">
                  <c:v>1270.5</c:v>
                </c:pt>
                <c:pt idx="41">
                  <c:v>1271</c:v>
                </c:pt>
                <c:pt idx="42">
                  <c:v>1440</c:v>
                </c:pt>
                <c:pt idx="43">
                  <c:v>1441</c:v>
                </c:pt>
                <c:pt idx="44">
                  <c:v>1444.5</c:v>
                </c:pt>
                <c:pt idx="45">
                  <c:v>5051</c:v>
                </c:pt>
                <c:pt idx="46">
                  <c:v>5722</c:v>
                </c:pt>
                <c:pt idx="47">
                  <c:v>6256.5</c:v>
                </c:pt>
                <c:pt idx="48">
                  <c:v>1800</c:v>
                </c:pt>
                <c:pt idx="49">
                  <c:v>3882</c:v>
                </c:pt>
                <c:pt idx="50">
                  <c:v>4238</c:v>
                </c:pt>
              </c:numCache>
            </c:numRef>
          </c:xVal>
          <c:yVal>
            <c:numRef>
              <c:f>'A (old)'!$M$21:$M$993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A14-464B-899B-34C2880B0E5B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-7984</c:v>
                </c:pt>
                <c:pt idx="2">
                  <c:v>-7967</c:v>
                </c:pt>
                <c:pt idx="3">
                  <c:v>-7962</c:v>
                </c:pt>
                <c:pt idx="4">
                  <c:v>-7952.5</c:v>
                </c:pt>
                <c:pt idx="5">
                  <c:v>-7606.5</c:v>
                </c:pt>
                <c:pt idx="6">
                  <c:v>-7587.5</c:v>
                </c:pt>
                <c:pt idx="7">
                  <c:v>-7583</c:v>
                </c:pt>
                <c:pt idx="8">
                  <c:v>-7574</c:v>
                </c:pt>
                <c:pt idx="9">
                  <c:v>-6209</c:v>
                </c:pt>
                <c:pt idx="10">
                  <c:v>-6182.5</c:v>
                </c:pt>
                <c:pt idx="11">
                  <c:v>-6166.5</c:v>
                </c:pt>
                <c:pt idx="12">
                  <c:v>-6057</c:v>
                </c:pt>
                <c:pt idx="13">
                  <c:v>-6027.5</c:v>
                </c:pt>
                <c:pt idx="14">
                  <c:v>-5994</c:v>
                </c:pt>
                <c:pt idx="15">
                  <c:v>-5979.5</c:v>
                </c:pt>
                <c:pt idx="16">
                  <c:v>-3569.5</c:v>
                </c:pt>
                <c:pt idx="17">
                  <c:v>-3378</c:v>
                </c:pt>
                <c:pt idx="18">
                  <c:v>-528</c:v>
                </c:pt>
                <c:pt idx="19">
                  <c:v>-520.5</c:v>
                </c:pt>
                <c:pt idx="20">
                  <c:v>-333.5</c:v>
                </c:pt>
                <c:pt idx="21">
                  <c:v>7.5</c:v>
                </c:pt>
                <c:pt idx="22">
                  <c:v>558</c:v>
                </c:pt>
                <c:pt idx="23">
                  <c:v>558.5</c:v>
                </c:pt>
                <c:pt idx="24">
                  <c:v>565.5</c:v>
                </c:pt>
                <c:pt idx="25">
                  <c:v>566</c:v>
                </c:pt>
                <c:pt idx="26">
                  <c:v>566.5</c:v>
                </c:pt>
                <c:pt idx="27">
                  <c:v>573</c:v>
                </c:pt>
                <c:pt idx="28">
                  <c:v>751.5</c:v>
                </c:pt>
                <c:pt idx="29">
                  <c:v>921</c:v>
                </c:pt>
                <c:pt idx="30">
                  <c:v>924.5</c:v>
                </c:pt>
                <c:pt idx="31">
                  <c:v>925</c:v>
                </c:pt>
                <c:pt idx="32">
                  <c:v>1082</c:v>
                </c:pt>
                <c:pt idx="33">
                  <c:v>1082.5</c:v>
                </c:pt>
                <c:pt idx="34">
                  <c:v>1085</c:v>
                </c:pt>
                <c:pt idx="35">
                  <c:v>1086</c:v>
                </c:pt>
                <c:pt idx="36">
                  <c:v>1087.5</c:v>
                </c:pt>
                <c:pt idx="37">
                  <c:v>1088</c:v>
                </c:pt>
                <c:pt idx="38">
                  <c:v>1088.5</c:v>
                </c:pt>
                <c:pt idx="39">
                  <c:v>1090</c:v>
                </c:pt>
                <c:pt idx="40">
                  <c:v>1270.5</c:v>
                </c:pt>
                <c:pt idx="41">
                  <c:v>1271</c:v>
                </c:pt>
                <c:pt idx="42">
                  <c:v>1440</c:v>
                </c:pt>
                <c:pt idx="43">
                  <c:v>1441</c:v>
                </c:pt>
                <c:pt idx="44">
                  <c:v>1444.5</c:v>
                </c:pt>
                <c:pt idx="45">
                  <c:v>5051</c:v>
                </c:pt>
                <c:pt idx="46">
                  <c:v>5722</c:v>
                </c:pt>
                <c:pt idx="47">
                  <c:v>6256.5</c:v>
                </c:pt>
                <c:pt idx="48">
                  <c:v>1800</c:v>
                </c:pt>
                <c:pt idx="49">
                  <c:v>3882</c:v>
                </c:pt>
                <c:pt idx="50">
                  <c:v>4238</c:v>
                </c:pt>
              </c:numCache>
            </c:numRef>
          </c:xVal>
          <c:yVal>
            <c:numRef>
              <c:f>'A (old)'!$N$21:$N$993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A14-464B-899B-34C2880B0E5B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-7984</c:v>
                </c:pt>
                <c:pt idx="2">
                  <c:v>-7967</c:v>
                </c:pt>
                <c:pt idx="3">
                  <c:v>-7962</c:v>
                </c:pt>
                <c:pt idx="4">
                  <c:v>-7952.5</c:v>
                </c:pt>
                <c:pt idx="5">
                  <c:v>-7606.5</c:v>
                </c:pt>
                <c:pt idx="6">
                  <c:v>-7587.5</c:v>
                </c:pt>
                <c:pt idx="7">
                  <c:v>-7583</c:v>
                </c:pt>
                <c:pt idx="8">
                  <c:v>-7574</c:v>
                </c:pt>
                <c:pt idx="9">
                  <c:v>-6209</c:v>
                </c:pt>
                <c:pt idx="10">
                  <c:v>-6182.5</c:v>
                </c:pt>
                <c:pt idx="11">
                  <c:v>-6166.5</c:v>
                </c:pt>
                <c:pt idx="12">
                  <c:v>-6057</c:v>
                </c:pt>
                <c:pt idx="13">
                  <c:v>-6027.5</c:v>
                </c:pt>
                <c:pt idx="14">
                  <c:v>-5994</c:v>
                </c:pt>
                <c:pt idx="15">
                  <c:v>-5979.5</c:v>
                </c:pt>
                <c:pt idx="16">
                  <c:v>-3569.5</c:v>
                </c:pt>
                <c:pt idx="17">
                  <c:v>-3378</c:v>
                </c:pt>
                <c:pt idx="18">
                  <c:v>-528</c:v>
                </c:pt>
                <c:pt idx="19">
                  <c:v>-520.5</c:v>
                </c:pt>
                <c:pt idx="20">
                  <c:v>-333.5</c:v>
                </c:pt>
                <c:pt idx="21">
                  <c:v>7.5</c:v>
                </c:pt>
                <c:pt idx="22">
                  <c:v>558</c:v>
                </c:pt>
                <c:pt idx="23">
                  <c:v>558.5</c:v>
                </c:pt>
                <c:pt idx="24">
                  <c:v>565.5</c:v>
                </c:pt>
                <c:pt idx="25">
                  <c:v>566</c:v>
                </c:pt>
                <c:pt idx="26">
                  <c:v>566.5</c:v>
                </c:pt>
                <c:pt idx="27">
                  <c:v>573</c:v>
                </c:pt>
                <c:pt idx="28">
                  <c:v>751.5</c:v>
                </c:pt>
                <c:pt idx="29">
                  <c:v>921</c:v>
                </c:pt>
                <c:pt idx="30">
                  <c:v>924.5</c:v>
                </c:pt>
                <c:pt idx="31">
                  <c:v>925</c:v>
                </c:pt>
                <c:pt idx="32">
                  <c:v>1082</c:v>
                </c:pt>
                <c:pt idx="33">
                  <c:v>1082.5</c:v>
                </c:pt>
                <c:pt idx="34">
                  <c:v>1085</c:v>
                </c:pt>
                <c:pt idx="35">
                  <c:v>1086</c:v>
                </c:pt>
                <c:pt idx="36">
                  <c:v>1087.5</c:v>
                </c:pt>
                <c:pt idx="37">
                  <c:v>1088</c:v>
                </c:pt>
                <c:pt idx="38">
                  <c:v>1088.5</c:v>
                </c:pt>
                <c:pt idx="39">
                  <c:v>1090</c:v>
                </c:pt>
                <c:pt idx="40">
                  <c:v>1270.5</c:v>
                </c:pt>
                <c:pt idx="41">
                  <c:v>1271</c:v>
                </c:pt>
                <c:pt idx="42">
                  <c:v>1440</c:v>
                </c:pt>
                <c:pt idx="43">
                  <c:v>1441</c:v>
                </c:pt>
                <c:pt idx="44">
                  <c:v>1444.5</c:v>
                </c:pt>
                <c:pt idx="45">
                  <c:v>5051</c:v>
                </c:pt>
                <c:pt idx="46">
                  <c:v>5722</c:v>
                </c:pt>
                <c:pt idx="47">
                  <c:v>6256.5</c:v>
                </c:pt>
                <c:pt idx="48">
                  <c:v>1800</c:v>
                </c:pt>
                <c:pt idx="49">
                  <c:v>3882</c:v>
                </c:pt>
                <c:pt idx="50">
                  <c:v>4238</c:v>
                </c:pt>
              </c:numCache>
            </c:numRef>
          </c:xVal>
          <c:yVal>
            <c:numRef>
              <c:f>'A (old)'!$O$21:$O$993</c:f>
              <c:numCache>
                <c:formatCode>General</c:formatCode>
                <c:ptCount val="973"/>
                <c:pt idx="0">
                  <c:v>-5.7610304534795424E-2</c:v>
                </c:pt>
                <c:pt idx="1">
                  <c:v>-0.18494256075056659</c:v>
                </c:pt>
                <c:pt idx="2">
                  <c:v>-0.18467143745952599</c:v>
                </c:pt>
                <c:pt idx="3">
                  <c:v>-0.18459169531510228</c:v>
                </c:pt>
                <c:pt idx="4">
                  <c:v>-0.18444018524069725</c:v>
                </c:pt>
                <c:pt idx="5">
                  <c:v>-0.1789220288465769</c:v>
                </c:pt>
                <c:pt idx="6">
                  <c:v>-0.17861900869776681</c:v>
                </c:pt>
                <c:pt idx="7">
                  <c:v>-0.1785472407677855</c:v>
                </c:pt>
                <c:pt idx="8">
                  <c:v>-0.17840370490782281</c:v>
                </c:pt>
                <c:pt idx="9">
                  <c:v>-0.15663409948015153</c:v>
                </c:pt>
                <c:pt idx="10">
                  <c:v>-0.1562114661147059</c:v>
                </c:pt>
                <c:pt idx="11">
                  <c:v>-0.15595629125255003</c:v>
                </c:pt>
                <c:pt idx="12">
                  <c:v>-0.15420993828967092</c:v>
                </c:pt>
                <c:pt idx="13">
                  <c:v>-0.15373945963757105</c:v>
                </c:pt>
                <c:pt idx="14">
                  <c:v>-0.15320518726993224</c:v>
                </c:pt>
                <c:pt idx="15">
                  <c:v>-0.15297393505110349</c:v>
                </c:pt>
                <c:pt idx="16">
                  <c:v>-0.11453822143887799</c:v>
                </c:pt>
                <c:pt idx="17">
                  <c:v>-0.1114840973074501</c:v>
                </c:pt>
                <c:pt idx="18">
                  <c:v>-6.6031074985938604E-2</c:v>
                </c:pt>
                <c:pt idx="19">
                  <c:v>-6.5911461769303056E-2</c:v>
                </c:pt>
                <c:pt idx="20">
                  <c:v>-6.2929105567856511E-2</c:v>
                </c:pt>
                <c:pt idx="21">
                  <c:v>-5.749069131815987E-2</c:v>
                </c:pt>
                <c:pt idx="22">
                  <c:v>-4.8711081217110014E-2</c:v>
                </c:pt>
                <c:pt idx="23">
                  <c:v>-4.8703107002667646E-2</c:v>
                </c:pt>
                <c:pt idx="24">
                  <c:v>-4.859146800047446E-2</c:v>
                </c:pt>
                <c:pt idx="25">
                  <c:v>-4.8583493786032092E-2</c:v>
                </c:pt>
                <c:pt idx="26">
                  <c:v>-4.8575519571589718E-2</c:v>
                </c:pt>
                <c:pt idx="27">
                  <c:v>-4.8471854783838905E-2</c:v>
                </c:pt>
                <c:pt idx="28">
                  <c:v>-4.5625060227912656E-2</c:v>
                </c:pt>
                <c:pt idx="29">
                  <c:v>-4.2921801531949078E-2</c:v>
                </c:pt>
                <c:pt idx="30">
                  <c:v>-4.2865982030852484E-2</c:v>
                </c:pt>
                <c:pt idx="31">
                  <c:v>-4.285800781641011E-2</c:v>
                </c:pt>
                <c:pt idx="32">
                  <c:v>-4.0354104481505795E-2</c:v>
                </c:pt>
                <c:pt idx="33">
                  <c:v>-4.0346130267063421E-2</c:v>
                </c:pt>
                <c:pt idx="34">
                  <c:v>-4.0306259194851576E-2</c:v>
                </c:pt>
                <c:pt idx="35">
                  <c:v>-4.0290310765966827E-2</c:v>
                </c:pt>
                <c:pt idx="36">
                  <c:v>-4.0266388122639718E-2</c:v>
                </c:pt>
                <c:pt idx="37">
                  <c:v>-4.025841390819735E-2</c:v>
                </c:pt>
                <c:pt idx="38">
                  <c:v>-4.0250439693754983E-2</c:v>
                </c:pt>
                <c:pt idx="39">
                  <c:v>-4.0226517050427874E-2</c:v>
                </c:pt>
                <c:pt idx="40">
                  <c:v>-3.734782563673214E-2</c:v>
                </c:pt>
                <c:pt idx="41">
                  <c:v>-3.7339851422289766E-2</c:v>
                </c:pt>
                <c:pt idx="42">
                  <c:v>-3.4644566940768562E-2</c:v>
                </c:pt>
                <c:pt idx="43">
                  <c:v>-3.462861851188382E-2</c:v>
                </c:pt>
                <c:pt idx="44">
                  <c:v>-3.4572799010787227E-2</c:v>
                </c:pt>
                <c:pt idx="45">
                  <c:v>2.2945209762030745E-2</c:v>
                </c:pt>
                <c:pt idx="46">
                  <c:v>3.3646605543691872E-2</c:v>
                </c:pt>
                <c:pt idx="47">
                  <c:v>4.2171040782585871E-2</c:v>
                </c:pt>
                <c:pt idx="48">
                  <c:v>-2.8903132542261845E-2</c:v>
                </c:pt>
                <c:pt idx="49">
                  <c:v>4.3014963957686558E-3</c:v>
                </c:pt>
                <c:pt idx="50">
                  <c:v>9.9791370787364123E-3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A14-464B-899B-34C2880B0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495968"/>
        <c:axId val="1"/>
      </c:scatterChart>
      <c:valAx>
        <c:axId val="766495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72770655734146"/>
              <c:y val="0.834893582227455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760222729168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4959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2.6859504132231406E-2"/>
          <c:y val="0.9190031152647975"/>
          <c:w val="0.99173553719008256"/>
          <c:h val="0.9813084112149532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AR Lac - O-C Diagr.</a:t>
            </a:r>
          </a:p>
        </c:rich>
      </c:tx>
      <c:layout>
        <c:manualLayout>
          <c:xMode val="edge"/>
          <c:yMode val="edge"/>
          <c:x val="0.34297564044163897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55389409733957"/>
          <c:y val="0.14953316519776211"/>
          <c:w val="0.75826522778242411"/>
          <c:h val="0.62305485499067548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-31936</c:v>
                </c:pt>
                <c:pt idx="2">
                  <c:v>-31868</c:v>
                </c:pt>
                <c:pt idx="3">
                  <c:v>-31848</c:v>
                </c:pt>
                <c:pt idx="4">
                  <c:v>-31810</c:v>
                </c:pt>
                <c:pt idx="5">
                  <c:v>-30426</c:v>
                </c:pt>
                <c:pt idx="6">
                  <c:v>-30350</c:v>
                </c:pt>
                <c:pt idx="7">
                  <c:v>-30332</c:v>
                </c:pt>
                <c:pt idx="8">
                  <c:v>-30296</c:v>
                </c:pt>
                <c:pt idx="9">
                  <c:v>-24836</c:v>
                </c:pt>
                <c:pt idx="10">
                  <c:v>-24730</c:v>
                </c:pt>
                <c:pt idx="11">
                  <c:v>-24666</c:v>
                </c:pt>
                <c:pt idx="12">
                  <c:v>-24228</c:v>
                </c:pt>
                <c:pt idx="13">
                  <c:v>-24110</c:v>
                </c:pt>
                <c:pt idx="14">
                  <c:v>-23976</c:v>
                </c:pt>
                <c:pt idx="15">
                  <c:v>-23918</c:v>
                </c:pt>
                <c:pt idx="16">
                  <c:v>-14278</c:v>
                </c:pt>
                <c:pt idx="17">
                  <c:v>-13512</c:v>
                </c:pt>
                <c:pt idx="18">
                  <c:v>-2112</c:v>
                </c:pt>
                <c:pt idx="19">
                  <c:v>-2082</c:v>
                </c:pt>
                <c:pt idx="20">
                  <c:v>-1334</c:v>
                </c:pt>
                <c:pt idx="21">
                  <c:v>30</c:v>
                </c:pt>
                <c:pt idx="22">
                  <c:v>2232</c:v>
                </c:pt>
                <c:pt idx="23">
                  <c:v>2234</c:v>
                </c:pt>
                <c:pt idx="24">
                  <c:v>2262</c:v>
                </c:pt>
                <c:pt idx="25">
                  <c:v>2264</c:v>
                </c:pt>
                <c:pt idx="26">
                  <c:v>2266</c:v>
                </c:pt>
                <c:pt idx="27">
                  <c:v>2292</c:v>
                </c:pt>
                <c:pt idx="28">
                  <c:v>3006</c:v>
                </c:pt>
                <c:pt idx="29">
                  <c:v>3684</c:v>
                </c:pt>
                <c:pt idx="30">
                  <c:v>3698</c:v>
                </c:pt>
                <c:pt idx="31">
                  <c:v>3700</c:v>
                </c:pt>
                <c:pt idx="32">
                  <c:v>4328</c:v>
                </c:pt>
                <c:pt idx="33">
                  <c:v>4330</c:v>
                </c:pt>
                <c:pt idx="34">
                  <c:v>4340</c:v>
                </c:pt>
                <c:pt idx="35">
                  <c:v>4344</c:v>
                </c:pt>
                <c:pt idx="36">
                  <c:v>4350</c:v>
                </c:pt>
                <c:pt idx="37">
                  <c:v>4352</c:v>
                </c:pt>
                <c:pt idx="38">
                  <c:v>4354</c:v>
                </c:pt>
                <c:pt idx="39">
                  <c:v>4360</c:v>
                </c:pt>
                <c:pt idx="40">
                  <c:v>5082</c:v>
                </c:pt>
                <c:pt idx="41">
                  <c:v>5084</c:v>
                </c:pt>
                <c:pt idx="42">
                  <c:v>5760</c:v>
                </c:pt>
                <c:pt idx="43">
                  <c:v>5764</c:v>
                </c:pt>
                <c:pt idx="44">
                  <c:v>5778</c:v>
                </c:pt>
                <c:pt idx="45">
                  <c:v>7200</c:v>
                </c:pt>
                <c:pt idx="46">
                  <c:v>15527.5</c:v>
                </c:pt>
                <c:pt idx="47">
                  <c:v>16951.5</c:v>
                </c:pt>
                <c:pt idx="48">
                  <c:v>20203.5</c:v>
                </c:pt>
                <c:pt idx="49">
                  <c:v>22887.5</c:v>
                </c:pt>
                <c:pt idx="50">
                  <c:v>25025.5</c:v>
                </c:pt>
              </c:numCache>
            </c:numRef>
          </c:xVal>
          <c:yVal>
            <c:numRef>
              <c:f>B!$H$21:$H$993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AF-4739-B52F-5AE08C71BD15}"/>
            </c:ext>
          </c:extLst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(Kim 1991)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B!$D$22:$D$44</c:f>
                <c:numCache>
                  <c:formatCode>General</c:formatCode>
                  <c:ptCount val="23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-31936</c:v>
                </c:pt>
                <c:pt idx="2">
                  <c:v>-31868</c:v>
                </c:pt>
                <c:pt idx="3">
                  <c:v>-31848</c:v>
                </c:pt>
                <c:pt idx="4">
                  <c:v>-31810</c:v>
                </c:pt>
                <c:pt idx="5">
                  <c:v>-30426</c:v>
                </c:pt>
                <c:pt idx="6">
                  <c:v>-30350</c:v>
                </c:pt>
                <c:pt idx="7">
                  <c:v>-30332</c:v>
                </c:pt>
                <c:pt idx="8">
                  <c:v>-30296</c:v>
                </c:pt>
                <c:pt idx="9">
                  <c:v>-24836</c:v>
                </c:pt>
                <c:pt idx="10">
                  <c:v>-24730</c:v>
                </c:pt>
                <c:pt idx="11">
                  <c:v>-24666</c:v>
                </c:pt>
                <c:pt idx="12">
                  <c:v>-24228</c:v>
                </c:pt>
                <c:pt idx="13">
                  <c:v>-24110</c:v>
                </c:pt>
                <c:pt idx="14">
                  <c:v>-23976</c:v>
                </c:pt>
                <c:pt idx="15">
                  <c:v>-23918</c:v>
                </c:pt>
                <c:pt idx="16">
                  <c:v>-14278</c:v>
                </c:pt>
                <c:pt idx="17">
                  <c:v>-13512</c:v>
                </c:pt>
                <c:pt idx="18">
                  <c:v>-2112</c:v>
                </c:pt>
                <c:pt idx="19">
                  <c:v>-2082</c:v>
                </c:pt>
                <c:pt idx="20">
                  <c:v>-1334</c:v>
                </c:pt>
                <c:pt idx="21">
                  <c:v>30</c:v>
                </c:pt>
                <c:pt idx="22">
                  <c:v>2232</c:v>
                </c:pt>
                <c:pt idx="23">
                  <c:v>2234</c:v>
                </c:pt>
                <c:pt idx="24">
                  <c:v>2262</c:v>
                </c:pt>
                <c:pt idx="25">
                  <c:v>2264</c:v>
                </c:pt>
                <c:pt idx="26">
                  <c:v>2266</c:v>
                </c:pt>
                <c:pt idx="27">
                  <c:v>2292</c:v>
                </c:pt>
                <c:pt idx="28">
                  <c:v>3006</c:v>
                </c:pt>
                <c:pt idx="29">
                  <c:v>3684</c:v>
                </c:pt>
                <c:pt idx="30">
                  <c:v>3698</c:v>
                </c:pt>
                <c:pt idx="31">
                  <c:v>3700</c:v>
                </c:pt>
                <c:pt idx="32">
                  <c:v>4328</c:v>
                </c:pt>
                <c:pt idx="33">
                  <c:v>4330</c:v>
                </c:pt>
                <c:pt idx="34">
                  <c:v>4340</c:v>
                </c:pt>
                <c:pt idx="35">
                  <c:v>4344</c:v>
                </c:pt>
                <c:pt idx="36">
                  <c:v>4350</c:v>
                </c:pt>
                <c:pt idx="37">
                  <c:v>4352</c:v>
                </c:pt>
                <c:pt idx="38">
                  <c:v>4354</c:v>
                </c:pt>
                <c:pt idx="39">
                  <c:v>4360</c:v>
                </c:pt>
                <c:pt idx="40">
                  <c:v>5082</c:v>
                </c:pt>
                <c:pt idx="41">
                  <c:v>5084</c:v>
                </c:pt>
                <c:pt idx="42">
                  <c:v>5760</c:v>
                </c:pt>
                <c:pt idx="43">
                  <c:v>5764</c:v>
                </c:pt>
                <c:pt idx="44">
                  <c:v>5778</c:v>
                </c:pt>
                <c:pt idx="45">
                  <c:v>7200</c:v>
                </c:pt>
                <c:pt idx="46">
                  <c:v>15527.5</c:v>
                </c:pt>
                <c:pt idx="47">
                  <c:v>16951.5</c:v>
                </c:pt>
                <c:pt idx="48">
                  <c:v>20203.5</c:v>
                </c:pt>
                <c:pt idx="49">
                  <c:v>22887.5</c:v>
                </c:pt>
                <c:pt idx="50">
                  <c:v>25025.5</c:v>
                </c:pt>
              </c:numCache>
            </c:numRef>
          </c:xVal>
          <c:yVal>
            <c:numRef>
              <c:f>B!$I$21:$I$993</c:f>
              <c:numCache>
                <c:formatCode>General</c:formatCode>
                <c:ptCount val="973"/>
                <c:pt idx="1">
                  <c:v>-3.175599999667611E-2</c:v>
                </c:pt>
                <c:pt idx="2">
                  <c:v>-3.6427999999432359E-2</c:v>
                </c:pt>
                <c:pt idx="3">
                  <c:v>-3.7507999997615116E-2</c:v>
                </c:pt>
                <c:pt idx="4">
                  <c:v>-2.3059999995894032E-2</c:v>
                </c:pt>
                <c:pt idx="5">
                  <c:v>1.0203999998338986E-2</c:v>
                </c:pt>
                <c:pt idx="6">
                  <c:v>-1.8999999956577085E-3</c:v>
                </c:pt>
                <c:pt idx="7">
                  <c:v>-2.03719999990426E-2</c:v>
                </c:pt>
                <c:pt idx="8">
                  <c:v>-1.3316000000486383E-2</c:v>
                </c:pt>
                <c:pt idx="9">
                  <c:v>-1.9156000002112705E-2</c:v>
                </c:pt>
                <c:pt idx="10">
                  <c:v>-5.5379999997967388E-2</c:v>
                </c:pt>
                <c:pt idx="11">
                  <c:v>-6.1835999997128965E-2</c:v>
                </c:pt>
                <c:pt idx="12">
                  <c:v>-3.5987999999633757E-2</c:v>
                </c:pt>
                <c:pt idx="13">
                  <c:v>4.1400000009161886E-3</c:v>
                </c:pt>
                <c:pt idx="14">
                  <c:v>-5.2596000001358334E-2</c:v>
                </c:pt>
                <c:pt idx="15">
                  <c:v>-1.3227999996161088E-2</c:v>
                </c:pt>
                <c:pt idx="16">
                  <c:v>-0.10878799999773037</c:v>
                </c:pt>
                <c:pt idx="17">
                  <c:v>-2.7651999997033272E-2</c:v>
                </c:pt>
                <c:pt idx="18">
                  <c:v>9.1480000046431087E-3</c:v>
                </c:pt>
                <c:pt idx="19">
                  <c:v>2.2128000004158821E-2</c:v>
                </c:pt>
                <c:pt idx="20">
                  <c:v>7.0360000026994385E-3</c:v>
                </c:pt>
                <c:pt idx="21">
                  <c:v>8.6799999990034848E-3</c:v>
                </c:pt>
                <c:pt idx="22">
                  <c:v>-4.2828000005101785E-2</c:v>
                </c:pt>
                <c:pt idx="23">
                  <c:v>-2.4435999999695923E-2</c:v>
                </c:pt>
                <c:pt idx="24">
                  <c:v>-5.3948000000673346E-2</c:v>
                </c:pt>
                <c:pt idx="25">
                  <c:v>-1.3555999998061452E-2</c:v>
                </c:pt>
                <c:pt idx="26">
                  <c:v>-1.7164000004413538E-2</c:v>
                </c:pt>
                <c:pt idx="27">
                  <c:v>-6.8000001192558557E-5</c:v>
                </c:pt>
                <c:pt idx="28">
                  <c:v>-2.2124000002804678E-2</c:v>
                </c:pt>
                <c:pt idx="29">
                  <c:v>-2.5236000001314096E-2</c:v>
                </c:pt>
                <c:pt idx="30">
                  <c:v>-2.5492000000667758E-2</c:v>
                </c:pt>
                <c:pt idx="31">
                  <c:v>-2.4100000002363231E-2</c:v>
                </c:pt>
                <c:pt idx="32">
                  <c:v>-3.261200000270037E-2</c:v>
                </c:pt>
                <c:pt idx="33">
                  <c:v>-3.3219999997527339E-2</c:v>
                </c:pt>
                <c:pt idx="34">
                  <c:v>-3.1560000003082678E-2</c:v>
                </c:pt>
                <c:pt idx="35">
                  <c:v>-3.1576000001223292E-2</c:v>
                </c:pt>
                <c:pt idx="36">
                  <c:v>-3.2299999998940621E-2</c:v>
                </c:pt>
                <c:pt idx="37">
                  <c:v>-3.3107999995991122E-2</c:v>
                </c:pt>
                <c:pt idx="38">
                  <c:v>-3.2215999999607448E-2</c:v>
                </c:pt>
                <c:pt idx="39">
                  <c:v>-3.1940000000759028E-2</c:v>
                </c:pt>
                <c:pt idx="40">
                  <c:v>-3.0027999993762933E-2</c:v>
                </c:pt>
                <c:pt idx="41">
                  <c:v>-4.0935999997600447E-2</c:v>
                </c:pt>
                <c:pt idx="42">
                  <c:v>-4.6439999998256098E-2</c:v>
                </c:pt>
                <c:pt idx="43">
                  <c:v>-4.625599999417318E-2</c:v>
                </c:pt>
                <c:pt idx="44">
                  <c:v>-4.6412000003329013E-2</c:v>
                </c:pt>
                <c:pt idx="45">
                  <c:v>-6.4299999998183921E-2</c:v>
                </c:pt>
                <c:pt idx="46">
                  <c:v>7.7890000000479631E-2</c:v>
                </c:pt>
                <c:pt idx="47">
                  <c:v>7.2494000007282011E-2</c:v>
                </c:pt>
                <c:pt idx="48">
                  <c:v>-0.23569404000591021</c:v>
                </c:pt>
                <c:pt idx="50">
                  <c:v>6.4979999951901846E-3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AF-4739-B52F-5AE08C71BD15}"/>
            </c:ext>
          </c:extLst>
        </c:ser>
        <c:ser>
          <c:idx val="3"/>
          <c:order val="2"/>
          <c:tx>
            <c:strRef>
              <c:f>B!$J$20</c:f>
              <c:strCache>
                <c:ptCount val="1"/>
                <c:pt idx="0">
                  <c:v>S2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B!$D$21:$D$44</c:f>
                <c:numCache>
                  <c:formatCode>General</c:formatCode>
                  <c:ptCount val="24"/>
                  <c:pt idx="0">
                    <c:v>0</c:v>
                  </c:pt>
                </c:numCache>
              </c:numRef>
            </c:plus>
            <c:minus>
              <c:numRef>
                <c:f>B!$D$21:$D$44</c:f>
                <c:numCache>
                  <c:formatCode>General</c:formatCode>
                  <c:ptCount val="24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-31936</c:v>
                </c:pt>
                <c:pt idx="2">
                  <c:v>-31868</c:v>
                </c:pt>
                <c:pt idx="3">
                  <c:v>-31848</c:v>
                </c:pt>
                <c:pt idx="4">
                  <c:v>-31810</c:v>
                </c:pt>
                <c:pt idx="5">
                  <c:v>-30426</c:v>
                </c:pt>
                <c:pt idx="6">
                  <c:v>-30350</c:v>
                </c:pt>
                <c:pt idx="7">
                  <c:v>-30332</c:v>
                </c:pt>
                <c:pt idx="8">
                  <c:v>-30296</c:v>
                </c:pt>
                <c:pt idx="9">
                  <c:v>-24836</c:v>
                </c:pt>
                <c:pt idx="10">
                  <c:v>-24730</c:v>
                </c:pt>
                <c:pt idx="11">
                  <c:v>-24666</c:v>
                </c:pt>
                <c:pt idx="12">
                  <c:v>-24228</c:v>
                </c:pt>
                <c:pt idx="13">
                  <c:v>-24110</c:v>
                </c:pt>
                <c:pt idx="14">
                  <c:v>-23976</c:v>
                </c:pt>
                <c:pt idx="15">
                  <c:v>-23918</c:v>
                </c:pt>
                <c:pt idx="16">
                  <c:v>-14278</c:v>
                </c:pt>
                <c:pt idx="17">
                  <c:v>-13512</c:v>
                </c:pt>
                <c:pt idx="18">
                  <c:v>-2112</c:v>
                </c:pt>
                <c:pt idx="19">
                  <c:v>-2082</c:v>
                </c:pt>
                <c:pt idx="20">
                  <c:v>-1334</c:v>
                </c:pt>
                <c:pt idx="21">
                  <c:v>30</c:v>
                </c:pt>
                <c:pt idx="22">
                  <c:v>2232</c:v>
                </c:pt>
                <c:pt idx="23">
                  <c:v>2234</c:v>
                </c:pt>
                <c:pt idx="24">
                  <c:v>2262</c:v>
                </c:pt>
                <c:pt idx="25">
                  <c:v>2264</c:v>
                </c:pt>
                <c:pt idx="26">
                  <c:v>2266</c:v>
                </c:pt>
                <c:pt idx="27">
                  <c:v>2292</c:v>
                </c:pt>
                <c:pt idx="28">
                  <c:v>3006</c:v>
                </c:pt>
                <c:pt idx="29">
                  <c:v>3684</c:v>
                </c:pt>
                <c:pt idx="30">
                  <c:v>3698</c:v>
                </c:pt>
                <c:pt idx="31">
                  <c:v>3700</c:v>
                </c:pt>
                <c:pt idx="32">
                  <c:v>4328</c:v>
                </c:pt>
                <c:pt idx="33">
                  <c:v>4330</c:v>
                </c:pt>
                <c:pt idx="34">
                  <c:v>4340</c:v>
                </c:pt>
                <c:pt idx="35">
                  <c:v>4344</c:v>
                </c:pt>
                <c:pt idx="36">
                  <c:v>4350</c:v>
                </c:pt>
                <c:pt idx="37">
                  <c:v>4352</c:v>
                </c:pt>
                <c:pt idx="38">
                  <c:v>4354</c:v>
                </c:pt>
                <c:pt idx="39">
                  <c:v>4360</c:v>
                </c:pt>
                <c:pt idx="40">
                  <c:v>5082</c:v>
                </c:pt>
                <c:pt idx="41">
                  <c:v>5084</c:v>
                </c:pt>
                <c:pt idx="42">
                  <c:v>5760</c:v>
                </c:pt>
                <c:pt idx="43">
                  <c:v>5764</c:v>
                </c:pt>
                <c:pt idx="44">
                  <c:v>5778</c:v>
                </c:pt>
                <c:pt idx="45">
                  <c:v>7200</c:v>
                </c:pt>
                <c:pt idx="46">
                  <c:v>15527.5</c:v>
                </c:pt>
                <c:pt idx="47">
                  <c:v>16951.5</c:v>
                </c:pt>
                <c:pt idx="48">
                  <c:v>20203.5</c:v>
                </c:pt>
                <c:pt idx="49">
                  <c:v>22887.5</c:v>
                </c:pt>
                <c:pt idx="50">
                  <c:v>25025.5</c:v>
                </c:pt>
              </c:numCache>
            </c:numRef>
          </c:xVal>
          <c:yVal>
            <c:numRef>
              <c:f>B!$J$21:$J$993</c:f>
              <c:numCache>
                <c:formatCode>General</c:formatCode>
                <c:ptCount val="973"/>
                <c:pt idx="49">
                  <c:v>-8.7352880000253208E-2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AF-4739-B52F-5AE08C71BD15}"/>
            </c:ext>
          </c:extLst>
        </c:ser>
        <c:ser>
          <c:idx val="4"/>
          <c:order val="3"/>
          <c:tx>
            <c:strRef>
              <c:f>B!$K$20</c:f>
              <c:strCache>
                <c:ptCount val="1"/>
                <c:pt idx="0">
                  <c:v>S3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0">
                    <c:v>0</c:v>
                  </c:pt>
                  <c:pt idx="45">
                    <c:v>0</c:v>
                  </c:pt>
                  <c:pt idx="46">
                    <c:v>4.1999999999999997E-3</c:v>
                  </c:pt>
                  <c:pt idx="47">
                    <c:v>0</c:v>
                  </c:pt>
                  <c:pt idx="49">
                    <c:v>1.6000000000000001E-3</c:v>
                  </c:pt>
                  <c:pt idx="50">
                    <c:v>8.0000000000000004E-4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0">
                    <c:v>0</c:v>
                  </c:pt>
                  <c:pt idx="45">
                    <c:v>0</c:v>
                  </c:pt>
                  <c:pt idx="46">
                    <c:v>4.1999999999999997E-3</c:v>
                  </c:pt>
                  <c:pt idx="47">
                    <c:v>0</c:v>
                  </c:pt>
                  <c:pt idx="49">
                    <c:v>1.6000000000000001E-3</c:v>
                  </c:pt>
                  <c:pt idx="50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-31936</c:v>
                </c:pt>
                <c:pt idx="2">
                  <c:v>-31868</c:v>
                </c:pt>
                <c:pt idx="3">
                  <c:v>-31848</c:v>
                </c:pt>
                <c:pt idx="4">
                  <c:v>-31810</c:v>
                </c:pt>
                <c:pt idx="5">
                  <c:v>-30426</c:v>
                </c:pt>
                <c:pt idx="6">
                  <c:v>-30350</c:v>
                </c:pt>
                <c:pt idx="7">
                  <c:v>-30332</c:v>
                </c:pt>
                <c:pt idx="8">
                  <c:v>-30296</c:v>
                </c:pt>
                <c:pt idx="9">
                  <c:v>-24836</c:v>
                </c:pt>
                <c:pt idx="10">
                  <c:v>-24730</c:v>
                </c:pt>
                <c:pt idx="11">
                  <c:v>-24666</c:v>
                </c:pt>
                <c:pt idx="12">
                  <c:v>-24228</c:v>
                </c:pt>
                <c:pt idx="13">
                  <c:v>-24110</c:v>
                </c:pt>
                <c:pt idx="14">
                  <c:v>-23976</c:v>
                </c:pt>
                <c:pt idx="15">
                  <c:v>-23918</c:v>
                </c:pt>
                <c:pt idx="16">
                  <c:v>-14278</c:v>
                </c:pt>
                <c:pt idx="17">
                  <c:v>-13512</c:v>
                </c:pt>
                <c:pt idx="18">
                  <c:v>-2112</c:v>
                </c:pt>
                <c:pt idx="19">
                  <c:v>-2082</c:v>
                </c:pt>
                <c:pt idx="20">
                  <c:v>-1334</c:v>
                </c:pt>
                <c:pt idx="21">
                  <c:v>30</c:v>
                </c:pt>
                <c:pt idx="22">
                  <c:v>2232</c:v>
                </c:pt>
                <c:pt idx="23">
                  <c:v>2234</c:v>
                </c:pt>
                <c:pt idx="24">
                  <c:v>2262</c:v>
                </c:pt>
                <c:pt idx="25">
                  <c:v>2264</c:v>
                </c:pt>
                <c:pt idx="26">
                  <c:v>2266</c:v>
                </c:pt>
                <c:pt idx="27">
                  <c:v>2292</c:v>
                </c:pt>
                <c:pt idx="28">
                  <c:v>3006</c:v>
                </c:pt>
                <c:pt idx="29">
                  <c:v>3684</c:v>
                </c:pt>
                <c:pt idx="30">
                  <c:v>3698</c:v>
                </c:pt>
                <c:pt idx="31">
                  <c:v>3700</c:v>
                </c:pt>
                <c:pt idx="32">
                  <c:v>4328</c:v>
                </c:pt>
                <c:pt idx="33">
                  <c:v>4330</c:v>
                </c:pt>
                <c:pt idx="34">
                  <c:v>4340</c:v>
                </c:pt>
                <c:pt idx="35">
                  <c:v>4344</c:v>
                </c:pt>
                <c:pt idx="36">
                  <c:v>4350</c:v>
                </c:pt>
                <c:pt idx="37">
                  <c:v>4352</c:v>
                </c:pt>
                <c:pt idx="38">
                  <c:v>4354</c:v>
                </c:pt>
                <c:pt idx="39">
                  <c:v>4360</c:v>
                </c:pt>
                <c:pt idx="40">
                  <c:v>5082</c:v>
                </c:pt>
                <c:pt idx="41">
                  <c:v>5084</c:v>
                </c:pt>
                <c:pt idx="42">
                  <c:v>5760</c:v>
                </c:pt>
                <c:pt idx="43">
                  <c:v>5764</c:v>
                </c:pt>
                <c:pt idx="44">
                  <c:v>5778</c:v>
                </c:pt>
                <c:pt idx="45">
                  <c:v>7200</c:v>
                </c:pt>
                <c:pt idx="46">
                  <c:v>15527.5</c:v>
                </c:pt>
                <c:pt idx="47">
                  <c:v>16951.5</c:v>
                </c:pt>
                <c:pt idx="48">
                  <c:v>20203.5</c:v>
                </c:pt>
                <c:pt idx="49">
                  <c:v>22887.5</c:v>
                </c:pt>
                <c:pt idx="50">
                  <c:v>25025.5</c:v>
                </c:pt>
              </c:numCache>
            </c:numRef>
          </c:xVal>
          <c:yVal>
            <c:numRef>
              <c:f>B!$K$21:$K$993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AF-4739-B52F-5AE08C71BD15}"/>
            </c:ext>
          </c:extLst>
        </c:ser>
        <c:ser>
          <c:idx val="2"/>
          <c:order val="4"/>
          <c:tx>
            <c:strRef>
              <c:f>B!$L$20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0">
                    <c:v>0</c:v>
                  </c:pt>
                  <c:pt idx="45">
                    <c:v>0</c:v>
                  </c:pt>
                  <c:pt idx="46">
                    <c:v>4.1999999999999997E-3</c:v>
                  </c:pt>
                  <c:pt idx="47">
                    <c:v>0</c:v>
                  </c:pt>
                  <c:pt idx="49">
                    <c:v>1.6000000000000001E-3</c:v>
                  </c:pt>
                  <c:pt idx="50">
                    <c:v>8.0000000000000004E-4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0">
                    <c:v>0</c:v>
                  </c:pt>
                  <c:pt idx="45">
                    <c:v>0</c:v>
                  </c:pt>
                  <c:pt idx="46">
                    <c:v>4.1999999999999997E-3</c:v>
                  </c:pt>
                  <c:pt idx="47">
                    <c:v>0</c:v>
                  </c:pt>
                  <c:pt idx="49">
                    <c:v>1.6000000000000001E-3</c:v>
                  </c:pt>
                  <c:pt idx="50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-31936</c:v>
                </c:pt>
                <c:pt idx="2">
                  <c:v>-31868</c:v>
                </c:pt>
                <c:pt idx="3">
                  <c:v>-31848</c:v>
                </c:pt>
                <c:pt idx="4">
                  <c:v>-31810</c:v>
                </c:pt>
                <c:pt idx="5">
                  <c:v>-30426</c:v>
                </c:pt>
                <c:pt idx="6">
                  <c:v>-30350</c:v>
                </c:pt>
                <c:pt idx="7">
                  <c:v>-30332</c:v>
                </c:pt>
                <c:pt idx="8">
                  <c:v>-30296</c:v>
                </c:pt>
                <c:pt idx="9">
                  <c:v>-24836</c:v>
                </c:pt>
                <c:pt idx="10">
                  <c:v>-24730</c:v>
                </c:pt>
                <c:pt idx="11">
                  <c:v>-24666</c:v>
                </c:pt>
                <c:pt idx="12">
                  <c:v>-24228</c:v>
                </c:pt>
                <c:pt idx="13">
                  <c:v>-24110</c:v>
                </c:pt>
                <c:pt idx="14">
                  <c:v>-23976</c:v>
                </c:pt>
                <c:pt idx="15">
                  <c:v>-23918</c:v>
                </c:pt>
                <c:pt idx="16">
                  <c:v>-14278</c:v>
                </c:pt>
                <c:pt idx="17">
                  <c:v>-13512</c:v>
                </c:pt>
                <c:pt idx="18">
                  <c:v>-2112</c:v>
                </c:pt>
                <c:pt idx="19">
                  <c:v>-2082</c:v>
                </c:pt>
                <c:pt idx="20">
                  <c:v>-1334</c:v>
                </c:pt>
                <c:pt idx="21">
                  <c:v>30</c:v>
                </c:pt>
                <c:pt idx="22">
                  <c:v>2232</c:v>
                </c:pt>
                <c:pt idx="23">
                  <c:v>2234</c:v>
                </c:pt>
                <c:pt idx="24">
                  <c:v>2262</c:v>
                </c:pt>
                <c:pt idx="25">
                  <c:v>2264</c:v>
                </c:pt>
                <c:pt idx="26">
                  <c:v>2266</c:v>
                </c:pt>
                <c:pt idx="27">
                  <c:v>2292</c:v>
                </c:pt>
                <c:pt idx="28">
                  <c:v>3006</c:v>
                </c:pt>
                <c:pt idx="29">
                  <c:v>3684</c:v>
                </c:pt>
                <c:pt idx="30">
                  <c:v>3698</c:v>
                </c:pt>
                <c:pt idx="31">
                  <c:v>3700</c:v>
                </c:pt>
                <c:pt idx="32">
                  <c:v>4328</c:v>
                </c:pt>
                <c:pt idx="33">
                  <c:v>4330</c:v>
                </c:pt>
                <c:pt idx="34">
                  <c:v>4340</c:v>
                </c:pt>
                <c:pt idx="35">
                  <c:v>4344</c:v>
                </c:pt>
                <c:pt idx="36">
                  <c:v>4350</c:v>
                </c:pt>
                <c:pt idx="37">
                  <c:v>4352</c:v>
                </c:pt>
                <c:pt idx="38">
                  <c:v>4354</c:v>
                </c:pt>
                <c:pt idx="39">
                  <c:v>4360</c:v>
                </c:pt>
                <c:pt idx="40">
                  <c:v>5082</c:v>
                </c:pt>
                <c:pt idx="41">
                  <c:v>5084</c:v>
                </c:pt>
                <c:pt idx="42">
                  <c:v>5760</c:v>
                </c:pt>
                <c:pt idx="43">
                  <c:v>5764</c:v>
                </c:pt>
                <c:pt idx="44">
                  <c:v>5778</c:v>
                </c:pt>
                <c:pt idx="45">
                  <c:v>7200</c:v>
                </c:pt>
                <c:pt idx="46">
                  <c:v>15527.5</c:v>
                </c:pt>
                <c:pt idx="47">
                  <c:v>16951.5</c:v>
                </c:pt>
                <c:pt idx="48">
                  <c:v>20203.5</c:v>
                </c:pt>
                <c:pt idx="49">
                  <c:v>22887.5</c:v>
                </c:pt>
                <c:pt idx="50">
                  <c:v>25025.5</c:v>
                </c:pt>
              </c:numCache>
            </c:numRef>
          </c:xVal>
          <c:yVal>
            <c:numRef>
              <c:f>B!$L$21:$L$993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AF-4739-B52F-5AE08C71BD15}"/>
            </c:ext>
          </c:extLst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0">
                    <c:v>0</c:v>
                  </c:pt>
                  <c:pt idx="45">
                    <c:v>0</c:v>
                  </c:pt>
                  <c:pt idx="46">
                    <c:v>4.1999999999999997E-3</c:v>
                  </c:pt>
                  <c:pt idx="47">
                    <c:v>0</c:v>
                  </c:pt>
                  <c:pt idx="49">
                    <c:v>1.6000000000000001E-3</c:v>
                  </c:pt>
                  <c:pt idx="50">
                    <c:v>8.0000000000000004E-4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0">
                    <c:v>0</c:v>
                  </c:pt>
                  <c:pt idx="45">
                    <c:v>0</c:v>
                  </c:pt>
                  <c:pt idx="46">
                    <c:v>4.1999999999999997E-3</c:v>
                  </c:pt>
                  <c:pt idx="47">
                    <c:v>0</c:v>
                  </c:pt>
                  <c:pt idx="49">
                    <c:v>1.6000000000000001E-3</c:v>
                  </c:pt>
                  <c:pt idx="50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-31936</c:v>
                </c:pt>
                <c:pt idx="2">
                  <c:v>-31868</c:v>
                </c:pt>
                <c:pt idx="3">
                  <c:v>-31848</c:v>
                </c:pt>
                <c:pt idx="4">
                  <c:v>-31810</c:v>
                </c:pt>
                <c:pt idx="5">
                  <c:v>-30426</c:v>
                </c:pt>
                <c:pt idx="6">
                  <c:v>-30350</c:v>
                </c:pt>
                <c:pt idx="7">
                  <c:v>-30332</c:v>
                </c:pt>
                <c:pt idx="8">
                  <c:v>-30296</c:v>
                </c:pt>
                <c:pt idx="9">
                  <c:v>-24836</c:v>
                </c:pt>
                <c:pt idx="10">
                  <c:v>-24730</c:v>
                </c:pt>
                <c:pt idx="11">
                  <c:v>-24666</c:v>
                </c:pt>
                <c:pt idx="12">
                  <c:v>-24228</c:v>
                </c:pt>
                <c:pt idx="13">
                  <c:v>-24110</c:v>
                </c:pt>
                <c:pt idx="14">
                  <c:v>-23976</c:v>
                </c:pt>
                <c:pt idx="15">
                  <c:v>-23918</c:v>
                </c:pt>
                <c:pt idx="16">
                  <c:v>-14278</c:v>
                </c:pt>
                <c:pt idx="17">
                  <c:v>-13512</c:v>
                </c:pt>
                <c:pt idx="18">
                  <c:v>-2112</c:v>
                </c:pt>
                <c:pt idx="19">
                  <c:v>-2082</c:v>
                </c:pt>
                <c:pt idx="20">
                  <c:v>-1334</c:v>
                </c:pt>
                <c:pt idx="21">
                  <c:v>30</c:v>
                </c:pt>
                <c:pt idx="22">
                  <c:v>2232</c:v>
                </c:pt>
                <c:pt idx="23">
                  <c:v>2234</c:v>
                </c:pt>
                <c:pt idx="24">
                  <c:v>2262</c:v>
                </c:pt>
                <c:pt idx="25">
                  <c:v>2264</c:v>
                </c:pt>
                <c:pt idx="26">
                  <c:v>2266</c:v>
                </c:pt>
                <c:pt idx="27">
                  <c:v>2292</c:v>
                </c:pt>
                <c:pt idx="28">
                  <c:v>3006</c:v>
                </c:pt>
                <c:pt idx="29">
                  <c:v>3684</c:v>
                </c:pt>
                <c:pt idx="30">
                  <c:v>3698</c:v>
                </c:pt>
                <c:pt idx="31">
                  <c:v>3700</c:v>
                </c:pt>
                <c:pt idx="32">
                  <c:v>4328</c:v>
                </c:pt>
                <c:pt idx="33">
                  <c:v>4330</c:v>
                </c:pt>
                <c:pt idx="34">
                  <c:v>4340</c:v>
                </c:pt>
                <c:pt idx="35">
                  <c:v>4344</c:v>
                </c:pt>
                <c:pt idx="36">
                  <c:v>4350</c:v>
                </c:pt>
                <c:pt idx="37">
                  <c:v>4352</c:v>
                </c:pt>
                <c:pt idx="38">
                  <c:v>4354</c:v>
                </c:pt>
                <c:pt idx="39">
                  <c:v>4360</c:v>
                </c:pt>
                <c:pt idx="40">
                  <c:v>5082</c:v>
                </c:pt>
                <c:pt idx="41">
                  <c:v>5084</c:v>
                </c:pt>
                <c:pt idx="42">
                  <c:v>5760</c:v>
                </c:pt>
                <c:pt idx="43">
                  <c:v>5764</c:v>
                </c:pt>
                <c:pt idx="44">
                  <c:v>5778</c:v>
                </c:pt>
                <c:pt idx="45">
                  <c:v>7200</c:v>
                </c:pt>
                <c:pt idx="46">
                  <c:v>15527.5</c:v>
                </c:pt>
                <c:pt idx="47">
                  <c:v>16951.5</c:v>
                </c:pt>
                <c:pt idx="48">
                  <c:v>20203.5</c:v>
                </c:pt>
                <c:pt idx="49">
                  <c:v>22887.5</c:v>
                </c:pt>
                <c:pt idx="50">
                  <c:v>25025.5</c:v>
                </c:pt>
              </c:numCache>
            </c:numRef>
          </c:xVal>
          <c:yVal>
            <c:numRef>
              <c:f>B!$M$21:$M$993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AF-4739-B52F-5AE08C71BD15}"/>
            </c:ext>
          </c:extLst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B!$D$21:$D$93</c:f>
                <c:numCache>
                  <c:formatCode>General</c:formatCode>
                  <c:ptCount val="73"/>
                  <c:pt idx="0">
                    <c:v>0</c:v>
                  </c:pt>
                  <c:pt idx="45">
                    <c:v>0</c:v>
                  </c:pt>
                  <c:pt idx="46">
                    <c:v>4.1999999999999997E-3</c:v>
                  </c:pt>
                  <c:pt idx="47">
                    <c:v>0</c:v>
                  </c:pt>
                  <c:pt idx="49">
                    <c:v>1.6000000000000001E-3</c:v>
                  </c:pt>
                  <c:pt idx="50">
                    <c:v>8.0000000000000004E-4</c:v>
                  </c:pt>
                </c:numCache>
              </c:numRef>
            </c:plus>
            <c:minus>
              <c:numRef>
                <c:f>B!$D$21:$D$93</c:f>
                <c:numCache>
                  <c:formatCode>General</c:formatCode>
                  <c:ptCount val="73"/>
                  <c:pt idx="0">
                    <c:v>0</c:v>
                  </c:pt>
                  <c:pt idx="45">
                    <c:v>0</c:v>
                  </c:pt>
                  <c:pt idx="46">
                    <c:v>4.1999999999999997E-3</c:v>
                  </c:pt>
                  <c:pt idx="47">
                    <c:v>0</c:v>
                  </c:pt>
                  <c:pt idx="49">
                    <c:v>1.6000000000000001E-3</c:v>
                  </c:pt>
                  <c:pt idx="50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-31936</c:v>
                </c:pt>
                <c:pt idx="2">
                  <c:v>-31868</c:v>
                </c:pt>
                <c:pt idx="3">
                  <c:v>-31848</c:v>
                </c:pt>
                <c:pt idx="4">
                  <c:v>-31810</c:v>
                </c:pt>
                <c:pt idx="5">
                  <c:v>-30426</c:v>
                </c:pt>
                <c:pt idx="6">
                  <c:v>-30350</c:v>
                </c:pt>
                <c:pt idx="7">
                  <c:v>-30332</c:v>
                </c:pt>
                <c:pt idx="8">
                  <c:v>-30296</c:v>
                </c:pt>
                <c:pt idx="9">
                  <c:v>-24836</c:v>
                </c:pt>
                <c:pt idx="10">
                  <c:v>-24730</c:v>
                </c:pt>
                <c:pt idx="11">
                  <c:v>-24666</c:v>
                </c:pt>
                <c:pt idx="12">
                  <c:v>-24228</c:v>
                </c:pt>
                <c:pt idx="13">
                  <c:v>-24110</c:v>
                </c:pt>
                <c:pt idx="14">
                  <c:v>-23976</c:v>
                </c:pt>
                <c:pt idx="15">
                  <c:v>-23918</c:v>
                </c:pt>
                <c:pt idx="16">
                  <c:v>-14278</c:v>
                </c:pt>
                <c:pt idx="17">
                  <c:v>-13512</c:v>
                </c:pt>
                <c:pt idx="18">
                  <c:v>-2112</c:v>
                </c:pt>
                <c:pt idx="19">
                  <c:v>-2082</c:v>
                </c:pt>
                <c:pt idx="20">
                  <c:v>-1334</c:v>
                </c:pt>
                <c:pt idx="21">
                  <c:v>30</c:v>
                </c:pt>
                <c:pt idx="22">
                  <c:v>2232</c:v>
                </c:pt>
                <c:pt idx="23">
                  <c:v>2234</c:v>
                </c:pt>
                <c:pt idx="24">
                  <c:v>2262</c:v>
                </c:pt>
                <c:pt idx="25">
                  <c:v>2264</c:v>
                </c:pt>
                <c:pt idx="26">
                  <c:v>2266</c:v>
                </c:pt>
                <c:pt idx="27">
                  <c:v>2292</c:v>
                </c:pt>
                <c:pt idx="28">
                  <c:v>3006</c:v>
                </c:pt>
                <c:pt idx="29">
                  <c:v>3684</c:v>
                </c:pt>
                <c:pt idx="30">
                  <c:v>3698</c:v>
                </c:pt>
                <c:pt idx="31">
                  <c:v>3700</c:v>
                </c:pt>
                <c:pt idx="32">
                  <c:v>4328</c:v>
                </c:pt>
                <c:pt idx="33">
                  <c:v>4330</c:v>
                </c:pt>
                <c:pt idx="34">
                  <c:v>4340</c:v>
                </c:pt>
                <c:pt idx="35">
                  <c:v>4344</c:v>
                </c:pt>
                <c:pt idx="36">
                  <c:v>4350</c:v>
                </c:pt>
                <c:pt idx="37">
                  <c:v>4352</c:v>
                </c:pt>
                <c:pt idx="38">
                  <c:v>4354</c:v>
                </c:pt>
                <c:pt idx="39">
                  <c:v>4360</c:v>
                </c:pt>
                <c:pt idx="40">
                  <c:v>5082</c:v>
                </c:pt>
                <c:pt idx="41">
                  <c:v>5084</c:v>
                </c:pt>
                <c:pt idx="42">
                  <c:v>5760</c:v>
                </c:pt>
                <c:pt idx="43">
                  <c:v>5764</c:v>
                </c:pt>
                <c:pt idx="44">
                  <c:v>5778</c:v>
                </c:pt>
                <c:pt idx="45">
                  <c:v>7200</c:v>
                </c:pt>
                <c:pt idx="46">
                  <c:v>15527.5</c:v>
                </c:pt>
                <c:pt idx="47">
                  <c:v>16951.5</c:v>
                </c:pt>
                <c:pt idx="48">
                  <c:v>20203.5</c:v>
                </c:pt>
                <c:pt idx="49">
                  <c:v>22887.5</c:v>
                </c:pt>
                <c:pt idx="50">
                  <c:v>25025.5</c:v>
                </c:pt>
              </c:numCache>
            </c:numRef>
          </c:xVal>
          <c:yVal>
            <c:numRef>
              <c:f>B!$N$21:$N$993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AF-4739-B52F-5AE08C71BD15}"/>
            </c:ext>
          </c:extLst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-31936</c:v>
                </c:pt>
                <c:pt idx="2">
                  <c:v>-31868</c:v>
                </c:pt>
                <c:pt idx="3">
                  <c:v>-31848</c:v>
                </c:pt>
                <c:pt idx="4">
                  <c:v>-31810</c:v>
                </c:pt>
                <c:pt idx="5">
                  <c:v>-30426</c:v>
                </c:pt>
                <c:pt idx="6">
                  <c:v>-30350</c:v>
                </c:pt>
                <c:pt idx="7">
                  <c:v>-30332</c:v>
                </c:pt>
                <c:pt idx="8">
                  <c:v>-30296</c:v>
                </c:pt>
                <c:pt idx="9">
                  <c:v>-24836</c:v>
                </c:pt>
                <c:pt idx="10">
                  <c:v>-24730</c:v>
                </c:pt>
                <c:pt idx="11">
                  <c:v>-24666</c:v>
                </c:pt>
                <c:pt idx="12">
                  <c:v>-24228</c:v>
                </c:pt>
                <c:pt idx="13">
                  <c:v>-24110</c:v>
                </c:pt>
                <c:pt idx="14">
                  <c:v>-23976</c:v>
                </c:pt>
                <c:pt idx="15">
                  <c:v>-23918</c:v>
                </c:pt>
                <c:pt idx="16">
                  <c:v>-14278</c:v>
                </c:pt>
                <c:pt idx="17">
                  <c:v>-13512</c:v>
                </c:pt>
                <c:pt idx="18">
                  <c:v>-2112</c:v>
                </c:pt>
                <c:pt idx="19">
                  <c:v>-2082</c:v>
                </c:pt>
                <c:pt idx="20">
                  <c:v>-1334</c:v>
                </c:pt>
                <c:pt idx="21">
                  <c:v>30</c:v>
                </c:pt>
                <c:pt idx="22">
                  <c:v>2232</c:v>
                </c:pt>
                <c:pt idx="23">
                  <c:v>2234</c:v>
                </c:pt>
                <c:pt idx="24">
                  <c:v>2262</c:v>
                </c:pt>
                <c:pt idx="25">
                  <c:v>2264</c:v>
                </c:pt>
                <c:pt idx="26">
                  <c:v>2266</c:v>
                </c:pt>
                <c:pt idx="27">
                  <c:v>2292</c:v>
                </c:pt>
                <c:pt idx="28">
                  <c:v>3006</c:v>
                </c:pt>
                <c:pt idx="29">
                  <c:v>3684</c:v>
                </c:pt>
                <c:pt idx="30">
                  <c:v>3698</c:v>
                </c:pt>
                <c:pt idx="31">
                  <c:v>3700</c:v>
                </c:pt>
                <c:pt idx="32">
                  <c:v>4328</c:v>
                </c:pt>
                <c:pt idx="33">
                  <c:v>4330</c:v>
                </c:pt>
                <c:pt idx="34">
                  <c:v>4340</c:v>
                </c:pt>
                <c:pt idx="35">
                  <c:v>4344</c:v>
                </c:pt>
                <c:pt idx="36">
                  <c:v>4350</c:v>
                </c:pt>
                <c:pt idx="37">
                  <c:v>4352</c:v>
                </c:pt>
                <c:pt idx="38">
                  <c:v>4354</c:v>
                </c:pt>
                <c:pt idx="39">
                  <c:v>4360</c:v>
                </c:pt>
                <c:pt idx="40">
                  <c:v>5082</c:v>
                </c:pt>
                <c:pt idx="41">
                  <c:v>5084</c:v>
                </c:pt>
                <c:pt idx="42">
                  <c:v>5760</c:v>
                </c:pt>
                <c:pt idx="43">
                  <c:v>5764</c:v>
                </c:pt>
                <c:pt idx="44">
                  <c:v>5778</c:v>
                </c:pt>
                <c:pt idx="45">
                  <c:v>7200</c:v>
                </c:pt>
                <c:pt idx="46">
                  <c:v>15527.5</c:v>
                </c:pt>
                <c:pt idx="47">
                  <c:v>16951.5</c:v>
                </c:pt>
                <c:pt idx="48">
                  <c:v>20203.5</c:v>
                </c:pt>
                <c:pt idx="49">
                  <c:v>22887.5</c:v>
                </c:pt>
                <c:pt idx="50">
                  <c:v>25025.5</c:v>
                </c:pt>
              </c:numCache>
            </c:numRef>
          </c:xVal>
          <c:yVal>
            <c:numRef>
              <c:f>B!$O$21:$O$993</c:f>
              <c:numCache>
                <c:formatCode>General</c:formatCode>
                <c:ptCount val="973"/>
                <c:pt idx="0">
                  <c:v>-2.1813000198138727E-2</c:v>
                </c:pt>
                <c:pt idx="1">
                  <c:v>-3.1270474588209987E-2</c:v>
                </c:pt>
                <c:pt idx="2">
                  <c:v>-3.1250337180315294E-2</c:v>
                </c:pt>
                <c:pt idx="3">
                  <c:v>-3.1244414413287444E-2</c:v>
                </c:pt>
                <c:pt idx="4">
                  <c:v>-3.1233161155934528E-2</c:v>
                </c:pt>
                <c:pt idx="5">
                  <c:v>-3.0823305677607292E-2</c:v>
                </c:pt>
                <c:pt idx="6">
                  <c:v>-3.080079916290146E-2</c:v>
                </c:pt>
                <c:pt idx="7">
                  <c:v>-3.0795468672576397E-2</c:v>
                </c:pt>
                <c:pt idx="8">
                  <c:v>-3.0784807691926264E-2</c:v>
                </c:pt>
                <c:pt idx="9">
                  <c:v>-2.9167892293323151E-2</c:v>
                </c:pt>
                <c:pt idx="10">
                  <c:v>-2.9136501628075545E-2</c:v>
                </c:pt>
                <c:pt idx="11">
                  <c:v>-2.9117548773586424E-2</c:v>
                </c:pt>
                <c:pt idx="12">
                  <c:v>-2.8987840175676502E-2</c:v>
                </c:pt>
                <c:pt idx="13">
                  <c:v>-2.8952895850212188E-2</c:v>
                </c:pt>
                <c:pt idx="14">
                  <c:v>-2.8913213311125591E-2</c:v>
                </c:pt>
                <c:pt idx="15">
                  <c:v>-2.8896037286744825E-2</c:v>
                </c:pt>
                <c:pt idx="16">
                  <c:v>-2.604126357932101E-2</c:v>
                </c:pt>
                <c:pt idx="17">
                  <c:v>-2.5814421602154348E-2</c:v>
                </c:pt>
                <c:pt idx="18">
                  <c:v>-2.2438444396279712E-2</c:v>
                </c:pt>
                <c:pt idx="19">
                  <c:v>-2.2429560245737938E-2</c:v>
                </c:pt>
                <c:pt idx="20">
                  <c:v>-2.2208048758896339E-2</c:v>
                </c:pt>
                <c:pt idx="21">
                  <c:v>-2.1804116047596953E-2</c:v>
                </c:pt>
                <c:pt idx="22">
                  <c:v>-2.1152019397830641E-2</c:v>
                </c:pt>
                <c:pt idx="23">
                  <c:v>-2.1151427121127855E-2</c:v>
                </c:pt>
                <c:pt idx="24">
                  <c:v>-2.1143135247288863E-2</c:v>
                </c:pt>
                <c:pt idx="25">
                  <c:v>-2.1142542970586081E-2</c:v>
                </c:pt>
                <c:pt idx="26">
                  <c:v>-2.1141950693883294E-2</c:v>
                </c:pt>
                <c:pt idx="27">
                  <c:v>-2.1134251096747089E-2</c:v>
                </c:pt>
                <c:pt idx="28">
                  <c:v>-2.0922808313852837E-2</c:v>
                </c:pt>
                <c:pt idx="29">
                  <c:v>-2.0722026511608711E-2</c:v>
                </c:pt>
                <c:pt idx="30">
                  <c:v>-2.0717880574689217E-2</c:v>
                </c:pt>
                <c:pt idx="31">
                  <c:v>-2.0717288297986435E-2</c:v>
                </c:pt>
                <c:pt idx="32">
                  <c:v>-2.0531313413311936E-2</c:v>
                </c:pt>
                <c:pt idx="33">
                  <c:v>-2.0530721136609149E-2</c:v>
                </c:pt>
                <c:pt idx="34">
                  <c:v>-2.0527759753095225E-2</c:v>
                </c:pt>
                <c:pt idx="35">
                  <c:v>-2.0526575199689655E-2</c:v>
                </c:pt>
                <c:pt idx="36">
                  <c:v>-2.05247983695813E-2</c:v>
                </c:pt>
                <c:pt idx="37">
                  <c:v>-2.0524206092878514E-2</c:v>
                </c:pt>
                <c:pt idx="38">
                  <c:v>-2.0523613816175731E-2</c:v>
                </c:pt>
                <c:pt idx="39">
                  <c:v>-2.0521836986067375E-2</c:v>
                </c:pt>
                <c:pt idx="40">
                  <c:v>-2.0308025096361981E-2</c:v>
                </c:pt>
                <c:pt idx="41">
                  <c:v>-2.0307432819659195E-2</c:v>
                </c:pt>
                <c:pt idx="42">
                  <c:v>-2.0107243294117859E-2</c:v>
                </c:pt>
                <c:pt idx="43">
                  <c:v>-2.010605874071229E-2</c:v>
                </c:pt>
                <c:pt idx="44">
                  <c:v>-2.0101912803792792E-2</c:v>
                </c:pt>
                <c:pt idx="45">
                  <c:v>-1.968080406811264E-2</c:v>
                </c:pt>
                <c:pt idx="46">
                  <c:v>-1.72147119468915E-2</c:v>
                </c:pt>
                <c:pt idx="47">
                  <c:v>-1.6793010934508561E-2</c:v>
                </c:pt>
                <c:pt idx="48">
                  <c:v>-1.5829969015780113E-2</c:v>
                </c:pt>
                <c:pt idx="49">
                  <c:v>-1.5035133680642611E-2</c:v>
                </c:pt>
                <c:pt idx="50">
                  <c:v>-1.440198988536542E-2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AF-4739-B52F-5AE08C71B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491376"/>
        <c:axId val="1"/>
      </c:scatterChart>
      <c:valAx>
        <c:axId val="766491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72770655734146"/>
              <c:y val="0.834893582227455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760222729168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4913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2.6859504132231406E-2"/>
          <c:y val="0.9190031152647975"/>
          <c:w val="0.99173553719008256"/>
          <c:h val="0.9813084112149532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AR Lac - O-C Diagr.</a:t>
            </a:r>
          </a:p>
        </c:rich>
      </c:tx>
      <c:layout>
        <c:manualLayout>
          <c:xMode val="edge"/>
          <c:yMode val="edge"/>
          <c:x val="0.34297564044163897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55389409733957"/>
          <c:y val="0.14953316519776211"/>
          <c:w val="0.75826522778242411"/>
          <c:h val="0.623054854990675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-23952</c:v>
                </c:pt>
                <c:pt idx="2">
                  <c:v>-23901</c:v>
                </c:pt>
                <c:pt idx="3">
                  <c:v>-23886</c:v>
                </c:pt>
                <c:pt idx="4">
                  <c:v>-23857.5</c:v>
                </c:pt>
                <c:pt idx="5">
                  <c:v>-22819.5</c:v>
                </c:pt>
                <c:pt idx="6">
                  <c:v>-22762.5</c:v>
                </c:pt>
                <c:pt idx="7">
                  <c:v>-22749</c:v>
                </c:pt>
                <c:pt idx="8">
                  <c:v>-22722</c:v>
                </c:pt>
                <c:pt idx="9">
                  <c:v>-18627</c:v>
                </c:pt>
                <c:pt idx="10">
                  <c:v>-18547.5</c:v>
                </c:pt>
                <c:pt idx="11">
                  <c:v>-18499.5</c:v>
                </c:pt>
                <c:pt idx="12">
                  <c:v>-18171</c:v>
                </c:pt>
                <c:pt idx="13">
                  <c:v>-18082.5</c:v>
                </c:pt>
                <c:pt idx="14">
                  <c:v>-17982</c:v>
                </c:pt>
                <c:pt idx="15">
                  <c:v>-17938.5</c:v>
                </c:pt>
                <c:pt idx="16">
                  <c:v>-10708.5</c:v>
                </c:pt>
                <c:pt idx="17">
                  <c:v>-10134</c:v>
                </c:pt>
                <c:pt idx="18">
                  <c:v>-1584</c:v>
                </c:pt>
                <c:pt idx="19">
                  <c:v>-1561.5</c:v>
                </c:pt>
                <c:pt idx="20">
                  <c:v>-1000.5</c:v>
                </c:pt>
                <c:pt idx="21">
                  <c:v>22.5</c:v>
                </c:pt>
                <c:pt idx="22">
                  <c:v>1674</c:v>
                </c:pt>
                <c:pt idx="23">
                  <c:v>1675.5</c:v>
                </c:pt>
                <c:pt idx="24">
                  <c:v>1696.5</c:v>
                </c:pt>
                <c:pt idx="25">
                  <c:v>1698</c:v>
                </c:pt>
                <c:pt idx="26">
                  <c:v>1699.5</c:v>
                </c:pt>
                <c:pt idx="27">
                  <c:v>1719</c:v>
                </c:pt>
                <c:pt idx="28">
                  <c:v>2254.5</c:v>
                </c:pt>
                <c:pt idx="29">
                  <c:v>2763</c:v>
                </c:pt>
                <c:pt idx="30">
                  <c:v>2773.5</c:v>
                </c:pt>
                <c:pt idx="31">
                  <c:v>2775</c:v>
                </c:pt>
                <c:pt idx="32">
                  <c:v>3246</c:v>
                </c:pt>
                <c:pt idx="33">
                  <c:v>3247.5</c:v>
                </c:pt>
                <c:pt idx="34">
                  <c:v>3255</c:v>
                </c:pt>
                <c:pt idx="35">
                  <c:v>3258</c:v>
                </c:pt>
                <c:pt idx="36">
                  <c:v>3262.5</c:v>
                </c:pt>
                <c:pt idx="37">
                  <c:v>3264</c:v>
                </c:pt>
                <c:pt idx="38">
                  <c:v>3265.5</c:v>
                </c:pt>
                <c:pt idx="39">
                  <c:v>3270</c:v>
                </c:pt>
                <c:pt idx="40">
                  <c:v>3811.5</c:v>
                </c:pt>
                <c:pt idx="41">
                  <c:v>3813</c:v>
                </c:pt>
                <c:pt idx="42">
                  <c:v>4320</c:v>
                </c:pt>
                <c:pt idx="43">
                  <c:v>4323</c:v>
                </c:pt>
                <c:pt idx="44">
                  <c:v>4333.5</c:v>
                </c:pt>
                <c:pt idx="45">
                  <c:v>15152.5</c:v>
                </c:pt>
                <c:pt idx="46">
                  <c:v>17165.5</c:v>
                </c:pt>
                <c:pt idx="47">
                  <c:v>18769</c:v>
                </c:pt>
                <c:pt idx="48">
                  <c:v>5400</c:v>
                </c:pt>
                <c:pt idx="49">
                  <c:v>11645.5</c:v>
                </c:pt>
                <c:pt idx="50">
                  <c:v>12713.5</c:v>
                </c:pt>
              </c:numCache>
            </c:numRef>
          </c:xVal>
          <c:yVal>
            <c:numRef>
              <c:f>'C'!$H$21:$H$993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4B-4DED-9297-7CD382EAAD16}"/>
            </c:ext>
          </c:extLst>
        </c:ser>
        <c:ser>
          <c:idx val="1"/>
          <c:order val="1"/>
          <c:tx>
            <c:strRef>
              <c:f>'C'!$I$20:$I$20</c:f>
              <c:strCache>
                <c:ptCount val="1"/>
                <c:pt idx="0">
                  <c:v>(Kim 1991)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'C'!$D$22:$D$44</c:f>
                <c:numCache>
                  <c:formatCode>General</c:formatCode>
                  <c:ptCount val="23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-23952</c:v>
                </c:pt>
                <c:pt idx="2">
                  <c:v>-23901</c:v>
                </c:pt>
                <c:pt idx="3">
                  <c:v>-23886</c:v>
                </c:pt>
                <c:pt idx="4">
                  <c:v>-23857.5</c:v>
                </c:pt>
                <c:pt idx="5">
                  <c:v>-22819.5</c:v>
                </c:pt>
                <c:pt idx="6">
                  <c:v>-22762.5</c:v>
                </c:pt>
                <c:pt idx="7">
                  <c:v>-22749</c:v>
                </c:pt>
                <c:pt idx="8">
                  <c:v>-22722</c:v>
                </c:pt>
                <c:pt idx="9">
                  <c:v>-18627</c:v>
                </c:pt>
                <c:pt idx="10">
                  <c:v>-18547.5</c:v>
                </c:pt>
                <c:pt idx="11">
                  <c:v>-18499.5</c:v>
                </c:pt>
                <c:pt idx="12">
                  <c:v>-18171</c:v>
                </c:pt>
                <c:pt idx="13">
                  <c:v>-18082.5</c:v>
                </c:pt>
                <c:pt idx="14">
                  <c:v>-17982</c:v>
                </c:pt>
                <c:pt idx="15">
                  <c:v>-17938.5</c:v>
                </c:pt>
                <c:pt idx="16">
                  <c:v>-10708.5</c:v>
                </c:pt>
                <c:pt idx="17">
                  <c:v>-10134</c:v>
                </c:pt>
                <c:pt idx="18">
                  <c:v>-1584</c:v>
                </c:pt>
                <c:pt idx="19">
                  <c:v>-1561.5</c:v>
                </c:pt>
                <c:pt idx="20">
                  <c:v>-1000.5</c:v>
                </c:pt>
                <c:pt idx="21">
                  <c:v>22.5</c:v>
                </c:pt>
                <c:pt idx="22">
                  <c:v>1674</c:v>
                </c:pt>
                <c:pt idx="23">
                  <c:v>1675.5</c:v>
                </c:pt>
                <c:pt idx="24">
                  <c:v>1696.5</c:v>
                </c:pt>
                <c:pt idx="25">
                  <c:v>1698</c:v>
                </c:pt>
                <c:pt idx="26">
                  <c:v>1699.5</c:v>
                </c:pt>
                <c:pt idx="27">
                  <c:v>1719</c:v>
                </c:pt>
                <c:pt idx="28">
                  <c:v>2254.5</c:v>
                </c:pt>
                <c:pt idx="29">
                  <c:v>2763</c:v>
                </c:pt>
                <c:pt idx="30">
                  <c:v>2773.5</c:v>
                </c:pt>
                <c:pt idx="31">
                  <c:v>2775</c:v>
                </c:pt>
                <c:pt idx="32">
                  <c:v>3246</c:v>
                </c:pt>
                <c:pt idx="33">
                  <c:v>3247.5</c:v>
                </c:pt>
                <c:pt idx="34">
                  <c:v>3255</c:v>
                </c:pt>
                <c:pt idx="35">
                  <c:v>3258</c:v>
                </c:pt>
                <c:pt idx="36">
                  <c:v>3262.5</c:v>
                </c:pt>
                <c:pt idx="37">
                  <c:v>3264</c:v>
                </c:pt>
                <c:pt idx="38">
                  <c:v>3265.5</c:v>
                </c:pt>
                <c:pt idx="39">
                  <c:v>3270</c:v>
                </c:pt>
                <c:pt idx="40">
                  <c:v>3811.5</c:v>
                </c:pt>
                <c:pt idx="41">
                  <c:v>3813</c:v>
                </c:pt>
                <c:pt idx="42">
                  <c:v>4320</c:v>
                </c:pt>
                <c:pt idx="43">
                  <c:v>4323</c:v>
                </c:pt>
                <c:pt idx="44">
                  <c:v>4333.5</c:v>
                </c:pt>
                <c:pt idx="45">
                  <c:v>15152.5</c:v>
                </c:pt>
                <c:pt idx="46">
                  <c:v>17165.5</c:v>
                </c:pt>
                <c:pt idx="47">
                  <c:v>18769</c:v>
                </c:pt>
                <c:pt idx="48">
                  <c:v>5400</c:v>
                </c:pt>
                <c:pt idx="49">
                  <c:v>11645.5</c:v>
                </c:pt>
                <c:pt idx="50">
                  <c:v>12713.5</c:v>
                </c:pt>
              </c:numCache>
            </c:numRef>
          </c:xVal>
          <c:yVal>
            <c:numRef>
              <c:f>'C'!$I$21:$I$993</c:f>
              <c:numCache>
                <c:formatCode>General</c:formatCode>
                <c:ptCount val="973"/>
                <c:pt idx="1">
                  <c:v>-7.8039999971224461E-3</c:v>
                </c:pt>
                <c:pt idx="2">
                  <c:v>-1.2526999998954125E-2</c:v>
                </c:pt>
                <c:pt idx="3">
                  <c:v>-1.3621999998576939E-2</c:v>
                </c:pt>
                <c:pt idx="4">
                  <c:v>7.9750000077183358E-4</c:v>
                </c:pt>
                <c:pt idx="5">
                  <c:v>3.302350000012666E-2</c:v>
                </c:pt>
                <c:pt idx="6">
                  <c:v>2.0862500001385342E-2</c:v>
                </c:pt>
                <c:pt idx="7">
                  <c:v>2.3770000007061753E-3</c:v>
                </c:pt>
                <c:pt idx="8">
                  <c:v>9.4060000010358635E-3</c:v>
                </c:pt>
                <c:pt idx="9">
                  <c:v>-5.2900000082445331E-4</c:v>
                </c:pt>
                <c:pt idx="10">
                  <c:v>-3.6832500001764856E-2</c:v>
                </c:pt>
                <c:pt idx="11">
                  <c:v>-4.3336499995348277E-2</c:v>
                </c:pt>
                <c:pt idx="12">
                  <c:v>-1.78169999999227E-2</c:v>
                </c:pt>
                <c:pt idx="13">
                  <c:v>2.2222500003408641E-2</c:v>
                </c:pt>
                <c:pt idx="14">
                  <c:v>-3.4614000000146916E-2</c:v>
                </c:pt>
                <c:pt idx="15">
                  <c:v>4.7105000048759393E-3</c:v>
                </c:pt>
                <c:pt idx="16">
                  <c:v>-9.8079499999585096E-2</c:v>
                </c:pt>
                <c:pt idx="17">
                  <c:v>-1.7518000000563916E-2</c:v>
                </c:pt>
                <c:pt idx="18">
                  <c:v>1.0732000002462883E-2</c:v>
                </c:pt>
                <c:pt idx="19">
                  <c:v>2.3689500005275477E-2</c:v>
                </c:pt>
                <c:pt idx="20">
                  <c:v>8.0365000030724332E-3</c:v>
                </c:pt>
                <c:pt idx="21">
                  <c:v>8.6575000023003668E-3</c:v>
                </c:pt>
                <c:pt idx="22">
                  <c:v>-4.4502000004285946E-2</c:v>
                </c:pt>
                <c:pt idx="23">
                  <c:v>-2.6111500003025867E-2</c:v>
                </c:pt>
                <c:pt idx="24">
                  <c:v>-5.5644499996560626E-2</c:v>
                </c:pt>
                <c:pt idx="25">
                  <c:v>-1.5253999998094514E-2</c:v>
                </c:pt>
                <c:pt idx="26">
                  <c:v>-1.8863500001316424E-2</c:v>
                </c:pt>
                <c:pt idx="27">
                  <c:v>-1.7870000010589138E-3</c:v>
                </c:pt>
                <c:pt idx="28">
                  <c:v>-2.4378499998420011E-2</c:v>
                </c:pt>
                <c:pt idx="29">
                  <c:v>-2.7998999998089857E-2</c:v>
                </c:pt>
                <c:pt idx="30">
                  <c:v>-2.8265500004636124E-2</c:v>
                </c:pt>
                <c:pt idx="31">
                  <c:v>-2.6874999995925464E-2</c:v>
                </c:pt>
                <c:pt idx="32">
                  <c:v>-3.5858000002917834E-2</c:v>
                </c:pt>
                <c:pt idx="33">
                  <c:v>-3.6467500001890585E-2</c:v>
                </c:pt>
                <c:pt idx="34">
                  <c:v>-3.4814999999071006E-2</c:v>
                </c:pt>
                <c:pt idx="35">
                  <c:v>-3.4833999998227227E-2</c:v>
                </c:pt>
                <c:pt idx="36">
                  <c:v>-3.5562500001105946E-2</c:v>
                </c:pt>
                <c:pt idx="37">
                  <c:v>-3.6372000002302229E-2</c:v>
                </c:pt>
                <c:pt idx="38">
                  <c:v>-3.5481499995512422E-2</c:v>
                </c:pt>
                <c:pt idx="39">
                  <c:v>-3.5210000001825392E-2</c:v>
                </c:pt>
                <c:pt idx="40">
                  <c:v>-3.3839499999885447E-2</c:v>
                </c:pt>
                <c:pt idx="41">
                  <c:v>-4.4748999993316829E-2</c:v>
                </c:pt>
                <c:pt idx="42">
                  <c:v>-5.0759999998263083E-2</c:v>
                </c:pt>
                <c:pt idx="43">
                  <c:v>-5.0578999995195772E-2</c:v>
                </c:pt>
                <c:pt idx="44">
                  <c:v>-5.0745499996992294E-2</c:v>
                </c:pt>
                <c:pt idx="45">
                  <c:v>-0.23569404000591021</c:v>
                </c:pt>
                <c:pt idx="47">
                  <c:v>7.0362999998906162E-2</c:v>
                </c:pt>
                <c:pt idx="48">
                  <c:v>-6.9700000000011642E-2</c:v>
                </c:pt>
                <c:pt idx="49">
                  <c:v>0.14887850000377512</c:v>
                </c:pt>
                <c:pt idx="50">
                  <c:v>0.14241450000554323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4B-4DED-9297-7CD382EAAD16}"/>
            </c:ext>
          </c:extLst>
        </c:ser>
        <c:ser>
          <c:idx val="3"/>
          <c:order val="2"/>
          <c:tx>
            <c:strRef>
              <c:f>'C'!$J$20</c:f>
              <c:strCache>
                <c:ptCount val="1"/>
                <c:pt idx="0">
                  <c:v>S2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'C'!$D$21:$D$44</c:f>
                <c:numCache>
                  <c:formatCode>General</c:formatCode>
                  <c:ptCount val="24"/>
                  <c:pt idx="0">
                    <c:v>0</c:v>
                  </c:pt>
                </c:numCache>
              </c:numRef>
            </c:plus>
            <c:minus>
              <c:numRef>
                <c:f>'C'!$D$21:$D$44</c:f>
                <c:numCache>
                  <c:formatCode>General</c:formatCode>
                  <c:ptCount val="24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-23952</c:v>
                </c:pt>
                <c:pt idx="2">
                  <c:v>-23901</c:v>
                </c:pt>
                <c:pt idx="3">
                  <c:v>-23886</c:v>
                </c:pt>
                <c:pt idx="4">
                  <c:v>-23857.5</c:v>
                </c:pt>
                <c:pt idx="5">
                  <c:v>-22819.5</c:v>
                </c:pt>
                <c:pt idx="6">
                  <c:v>-22762.5</c:v>
                </c:pt>
                <c:pt idx="7">
                  <c:v>-22749</c:v>
                </c:pt>
                <c:pt idx="8">
                  <c:v>-22722</c:v>
                </c:pt>
                <c:pt idx="9">
                  <c:v>-18627</c:v>
                </c:pt>
                <c:pt idx="10">
                  <c:v>-18547.5</c:v>
                </c:pt>
                <c:pt idx="11">
                  <c:v>-18499.5</c:v>
                </c:pt>
                <c:pt idx="12">
                  <c:v>-18171</c:v>
                </c:pt>
                <c:pt idx="13">
                  <c:v>-18082.5</c:v>
                </c:pt>
                <c:pt idx="14">
                  <c:v>-17982</c:v>
                </c:pt>
                <c:pt idx="15">
                  <c:v>-17938.5</c:v>
                </c:pt>
                <c:pt idx="16">
                  <c:v>-10708.5</c:v>
                </c:pt>
                <c:pt idx="17">
                  <c:v>-10134</c:v>
                </c:pt>
                <c:pt idx="18">
                  <c:v>-1584</c:v>
                </c:pt>
                <c:pt idx="19">
                  <c:v>-1561.5</c:v>
                </c:pt>
                <c:pt idx="20">
                  <c:v>-1000.5</c:v>
                </c:pt>
                <c:pt idx="21">
                  <c:v>22.5</c:v>
                </c:pt>
                <c:pt idx="22">
                  <c:v>1674</c:v>
                </c:pt>
                <c:pt idx="23">
                  <c:v>1675.5</c:v>
                </c:pt>
                <c:pt idx="24">
                  <c:v>1696.5</c:v>
                </c:pt>
                <c:pt idx="25">
                  <c:v>1698</c:v>
                </c:pt>
                <c:pt idx="26">
                  <c:v>1699.5</c:v>
                </c:pt>
                <c:pt idx="27">
                  <c:v>1719</c:v>
                </c:pt>
                <c:pt idx="28">
                  <c:v>2254.5</c:v>
                </c:pt>
                <c:pt idx="29">
                  <c:v>2763</c:v>
                </c:pt>
                <c:pt idx="30">
                  <c:v>2773.5</c:v>
                </c:pt>
                <c:pt idx="31">
                  <c:v>2775</c:v>
                </c:pt>
                <c:pt idx="32">
                  <c:v>3246</c:v>
                </c:pt>
                <c:pt idx="33">
                  <c:v>3247.5</c:v>
                </c:pt>
                <c:pt idx="34">
                  <c:v>3255</c:v>
                </c:pt>
                <c:pt idx="35">
                  <c:v>3258</c:v>
                </c:pt>
                <c:pt idx="36">
                  <c:v>3262.5</c:v>
                </c:pt>
                <c:pt idx="37">
                  <c:v>3264</c:v>
                </c:pt>
                <c:pt idx="38">
                  <c:v>3265.5</c:v>
                </c:pt>
                <c:pt idx="39">
                  <c:v>3270</c:v>
                </c:pt>
                <c:pt idx="40">
                  <c:v>3811.5</c:v>
                </c:pt>
                <c:pt idx="41">
                  <c:v>3813</c:v>
                </c:pt>
                <c:pt idx="42">
                  <c:v>4320</c:v>
                </c:pt>
                <c:pt idx="43">
                  <c:v>4323</c:v>
                </c:pt>
                <c:pt idx="44">
                  <c:v>4333.5</c:v>
                </c:pt>
                <c:pt idx="45">
                  <c:v>15152.5</c:v>
                </c:pt>
                <c:pt idx="46">
                  <c:v>17165.5</c:v>
                </c:pt>
                <c:pt idx="47">
                  <c:v>18769</c:v>
                </c:pt>
                <c:pt idx="48">
                  <c:v>5400</c:v>
                </c:pt>
                <c:pt idx="49">
                  <c:v>11645.5</c:v>
                </c:pt>
                <c:pt idx="50">
                  <c:v>12713.5</c:v>
                </c:pt>
              </c:numCache>
            </c:numRef>
          </c:xVal>
          <c:yVal>
            <c:numRef>
              <c:f>'C'!$J$21:$J$993</c:f>
              <c:numCache>
                <c:formatCode>General</c:formatCode>
                <c:ptCount val="973"/>
                <c:pt idx="46">
                  <c:v>-8.7352880000253208E-2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4B-4DED-9297-7CD382EAAD16}"/>
            </c:ext>
          </c:extLst>
        </c:ser>
        <c:ser>
          <c:idx val="4"/>
          <c:order val="3"/>
          <c:tx>
            <c:strRef>
              <c:f>'C'!$K$20</c:f>
              <c:strCache>
                <c:ptCount val="1"/>
                <c:pt idx="0">
                  <c:v>S3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plus>
            <c:min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-23952</c:v>
                </c:pt>
                <c:pt idx="2">
                  <c:v>-23901</c:v>
                </c:pt>
                <c:pt idx="3">
                  <c:v>-23886</c:v>
                </c:pt>
                <c:pt idx="4">
                  <c:v>-23857.5</c:v>
                </c:pt>
                <c:pt idx="5">
                  <c:v>-22819.5</c:v>
                </c:pt>
                <c:pt idx="6">
                  <c:v>-22762.5</c:v>
                </c:pt>
                <c:pt idx="7">
                  <c:v>-22749</c:v>
                </c:pt>
                <c:pt idx="8">
                  <c:v>-22722</c:v>
                </c:pt>
                <c:pt idx="9">
                  <c:v>-18627</c:v>
                </c:pt>
                <c:pt idx="10">
                  <c:v>-18547.5</c:v>
                </c:pt>
                <c:pt idx="11">
                  <c:v>-18499.5</c:v>
                </c:pt>
                <c:pt idx="12">
                  <c:v>-18171</c:v>
                </c:pt>
                <c:pt idx="13">
                  <c:v>-18082.5</c:v>
                </c:pt>
                <c:pt idx="14">
                  <c:v>-17982</c:v>
                </c:pt>
                <c:pt idx="15">
                  <c:v>-17938.5</c:v>
                </c:pt>
                <c:pt idx="16">
                  <c:v>-10708.5</c:v>
                </c:pt>
                <c:pt idx="17">
                  <c:v>-10134</c:v>
                </c:pt>
                <c:pt idx="18">
                  <c:v>-1584</c:v>
                </c:pt>
                <c:pt idx="19">
                  <c:v>-1561.5</c:v>
                </c:pt>
                <c:pt idx="20">
                  <c:v>-1000.5</c:v>
                </c:pt>
                <c:pt idx="21">
                  <c:v>22.5</c:v>
                </c:pt>
                <c:pt idx="22">
                  <c:v>1674</c:v>
                </c:pt>
                <c:pt idx="23">
                  <c:v>1675.5</c:v>
                </c:pt>
                <c:pt idx="24">
                  <c:v>1696.5</c:v>
                </c:pt>
                <c:pt idx="25">
                  <c:v>1698</c:v>
                </c:pt>
                <c:pt idx="26">
                  <c:v>1699.5</c:v>
                </c:pt>
                <c:pt idx="27">
                  <c:v>1719</c:v>
                </c:pt>
                <c:pt idx="28">
                  <c:v>2254.5</c:v>
                </c:pt>
                <c:pt idx="29">
                  <c:v>2763</c:v>
                </c:pt>
                <c:pt idx="30">
                  <c:v>2773.5</c:v>
                </c:pt>
                <c:pt idx="31">
                  <c:v>2775</c:v>
                </c:pt>
                <c:pt idx="32">
                  <c:v>3246</c:v>
                </c:pt>
                <c:pt idx="33">
                  <c:v>3247.5</c:v>
                </c:pt>
                <c:pt idx="34">
                  <c:v>3255</c:v>
                </c:pt>
                <c:pt idx="35">
                  <c:v>3258</c:v>
                </c:pt>
                <c:pt idx="36">
                  <c:v>3262.5</c:v>
                </c:pt>
                <c:pt idx="37">
                  <c:v>3264</c:v>
                </c:pt>
                <c:pt idx="38">
                  <c:v>3265.5</c:v>
                </c:pt>
                <c:pt idx="39">
                  <c:v>3270</c:v>
                </c:pt>
                <c:pt idx="40">
                  <c:v>3811.5</c:v>
                </c:pt>
                <c:pt idx="41">
                  <c:v>3813</c:v>
                </c:pt>
                <c:pt idx="42">
                  <c:v>4320</c:v>
                </c:pt>
                <c:pt idx="43">
                  <c:v>4323</c:v>
                </c:pt>
                <c:pt idx="44">
                  <c:v>4333.5</c:v>
                </c:pt>
                <c:pt idx="45">
                  <c:v>15152.5</c:v>
                </c:pt>
                <c:pt idx="46">
                  <c:v>17165.5</c:v>
                </c:pt>
                <c:pt idx="47">
                  <c:v>18769</c:v>
                </c:pt>
                <c:pt idx="48">
                  <c:v>5400</c:v>
                </c:pt>
                <c:pt idx="49">
                  <c:v>11645.5</c:v>
                </c:pt>
                <c:pt idx="50">
                  <c:v>12713.5</c:v>
                </c:pt>
              </c:numCache>
            </c:numRef>
          </c:xVal>
          <c:yVal>
            <c:numRef>
              <c:f>'C'!$K$21:$K$993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64B-4DED-9297-7CD382EAAD16}"/>
            </c:ext>
          </c:extLst>
        </c:ser>
        <c:ser>
          <c:idx val="2"/>
          <c:order val="4"/>
          <c:tx>
            <c:strRef>
              <c:f>'C'!$L$20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plus>
            <c:min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-23952</c:v>
                </c:pt>
                <c:pt idx="2">
                  <c:v>-23901</c:v>
                </c:pt>
                <c:pt idx="3">
                  <c:v>-23886</c:v>
                </c:pt>
                <c:pt idx="4">
                  <c:v>-23857.5</c:v>
                </c:pt>
                <c:pt idx="5">
                  <c:v>-22819.5</c:v>
                </c:pt>
                <c:pt idx="6">
                  <c:v>-22762.5</c:v>
                </c:pt>
                <c:pt idx="7">
                  <c:v>-22749</c:v>
                </c:pt>
                <c:pt idx="8">
                  <c:v>-22722</c:v>
                </c:pt>
                <c:pt idx="9">
                  <c:v>-18627</c:v>
                </c:pt>
                <c:pt idx="10">
                  <c:v>-18547.5</c:v>
                </c:pt>
                <c:pt idx="11">
                  <c:v>-18499.5</c:v>
                </c:pt>
                <c:pt idx="12">
                  <c:v>-18171</c:v>
                </c:pt>
                <c:pt idx="13">
                  <c:v>-18082.5</c:v>
                </c:pt>
                <c:pt idx="14">
                  <c:v>-17982</c:v>
                </c:pt>
                <c:pt idx="15">
                  <c:v>-17938.5</c:v>
                </c:pt>
                <c:pt idx="16">
                  <c:v>-10708.5</c:v>
                </c:pt>
                <c:pt idx="17">
                  <c:v>-10134</c:v>
                </c:pt>
                <c:pt idx="18">
                  <c:v>-1584</c:v>
                </c:pt>
                <c:pt idx="19">
                  <c:v>-1561.5</c:v>
                </c:pt>
                <c:pt idx="20">
                  <c:v>-1000.5</c:v>
                </c:pt>
                <c:pt idx="21">
                  <c:v>22.5</c:v>
                </c:pt>
                <c:pt idx="22">
                  <c:v>1674</c:v>
                </c:pt>
                <c:pt idx="23">
                  <c:v>1675.5</c:v>
                </c:pt>
                <c:pt idx="24">
                  <c:v>1696.5</c:v>
                </c:pt>
                <c:pt idx="25">
                  <c:v>1698</c:v>
                </c:pt>
                <c:pt idx="26">
                  <c:v>1699.5</c:v>
                </c:pt>
                <c:pt idx="27">
                  <c:v>1719</c:v>
                </c:pt>
                <c:pt idx="28">
                  <c:v>2254.5</c:v>
                </c:pt>
                <c:pt idx="29">
                  <c:v>2763</c:v>
                </c:pt>
                <c:pt idx="30">
                  <c:v>2773.5</c:v>
                </c:pt>
                <c:pt idx="31">
                  <c:v>2775</c:v>
                </c:pt>
                <c:pt idx="32">
                  <c:v>3246</c:v>
                </c:pt>
                <c:pt idx="33">
                  <c:v>3247.5</c:v>
                </c:pt>
                <c:pt idx="34">
                  <c:v>3255</c:v>
                </c:pt>
                <c:pt idx="35">
                  <c:v>3258</c:v>
                </c:pt>
                <c:pt idx="36">
                  <c:v>3262.5</c:v>
                </c:pt>
                <c:pt idx="37">
                  <c:v>3264</c:v>
                </c:pt>
                <c:pt idx="38">
                  <c:v>3265.5</c:v>
                </c:pt>
                <c:pt idx="39">
                  <c:v>3270</c:v>
                </c:pt>
                <c:pt idx="40">
                  <c:v>3811.5</c:v>
                </c:pt>
                <c:pt idx="41">
                  <c:v>3813</c:v>
                </c:pt>
                <c:pt idx="42">
                  <c:v>4320</c:v>
                </c:pt>
                <c:pt idx="43">
                  <c:v>4323</c:v>
                </c:pt>
                <c:pt idx="44">
                  <c:v>4333.5</c:v>
                </c:pt>
                <c:pt idx="45">
                  <c:v>15152.5</c:v>
                </c:pt>
                <c:pt idx="46">
                  <c:v>17165.5</c:v>
                </c:pt>
                <c:pt idx="47">
                  <c:v>18769</c:v>
                </c:pt>
                <c:pt idx="48">
                  <c:v>5400</c:v>
                </c:pt>
                <c:pt idx="49">
                  <c:v>11645.5</c:v>
                </c:pt>
                <c:pt idx="50">
                  <c:v>12713.5</c:v>
                </c:pt>
              </c:numCache>
            </c:numRef>
          </c:xVal>
          <c:yVal>
            <c:numRef>
              <c:f>'C'!$L$21:$L$993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64B-4DED-9297-7CD382EAAD16}"/>
            </c:ext>
          </c:extLst>
        </c:ser>
        <c:ser>
          <c:idx val="5"/>
          <c:order val="5"/>
          <c:tx>
            <c:strRef>
              <c:f>'C'!$M$20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plus>
            <c:min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-23952</c:v>
                </c:pt>
                <c:pt idx="2">
                  <c:v>-23901</c:v>
                </c:pt>
                <c:pt idx="3">
                  <c:v>-23886</c:v>
                </c:pt>
                <c:pt idx="4">
                  <c:v>-23857.5</c:v>
                </c:pt>
                <c:pt idx="5">
                  <c:v>-22819.5</c:v>
                </c:pt>
                <c:pt idx="6">
                  <c:v>-22762.5</c:v>
                </c:pt>
                <c:pt idx="7">
                  <c:v>-22749</c:v>
                </c:pt>
                <c:pt idx="8">
                  <c:v>-22722</c:v>
                </c:pt>
                <c:pt idx="9">
                  <c:v>-18627</c:v>
                </c:pt>
                <c:pt idx="10">
                  <c:v>-18547.5</c:v>
                </c:pt>
                <c:pt idx="11">
                  <c:v>-18499.5</c:v>
                </c:pt>
                <c:pt idx="12">
                  <c:v>-18171</c:v>
                </c:pt>
                <c:pt idx="13">
                  <c:v>-18082.5</c:v>
                </c:pt>
                <c:pt idx="14">
                  <c:v>-17982</c:v>
                </c:pt>
                <c:pt idx="15">
                  <c:v>-17938.5</c:v>
                </c:pt>
                <c:pt idx="16">
                  <c:v>-10708.5</c:v>
                </c:pt>
                <c:pt idx="17">
                  <c:v>-10134</c:v>
                </c:pt>
                <c:pt idx="18">
                  <c:v>-1584</c:v>
                </c:pt>
                <c:pt idx="19">
                  <c:v>-1561.5</c:v>
                </c:pt>
                <c:pt idx="20">
                  <c:v>-1000.5</c:v>
                </c:pt>
                <c:pt idx="21">
                  <c:v>22.5</c:v>
                </c:pt>
                <c:pt idx="22">
                  <c:v>1674</c:v>
                </c:pt>
                <c:pt idx="23">
                  <c:v>1675.5</c:v>
                </c:pt>
                <c:pt idx="24">
                  <c:v>1696.5</c:v>
                </c:pt>
                <c:pt idx="25">
                  <c:v>1698</c:v>
                </c:pt>
                <c:pt idx="26">
                  <c:v>1699.5</c:v>
                </c:pt>
                <c:pt idx="27">
                  <c:v>1719</c:v>
                </c:pt>
                <c:pt idx="28">
                  <c:v>2254.5</c:v>
                </c:pt>
                <c:pt idx="29">
                  <c:v>2763</c:v>
                </c:pt>
                <c:pt idx="30">
                  <c:v>2773.5</c:v>
                </c:pt>
                <c:pt idx="31">
                  <c:v>2775</c:v>
                </c:pt>
                <c:pt idx="32">
                  <c:v>3246</c:v>
                </c:pt>
                <c:pt idx="33">
                  <c:v>3247.5</c:v>
                </c:pt>
                <c:pt idx="34">
                  <c:v>3255</c:v>
                </c:pt>
                <c:pt idx="35">
                  <c:v>3258</c:v>
                </c:pt>
                <c:pt idx="36">
                  <c:v>3262.5</c:v>
                </c:pt>
                <c:pt idx="37">
                  <c:v>3264</c:v>
                </c:pt>
                <c:pt idx="38">
                  <c:v>3265.5</c:v>
                </c:pt>
                <c:pt idx="39">
                  <c:v>3270</c:v>
                </c:pt>
                <c:pt idx="40">
                  <c:v>3811.5</c:v>
                </c:pt>
                <c:pt idx="41">
                  <c:v>3813</c:v>
                </c:pt>
                <c:pt idx="42">
                  <c:v>4320</c:v>
                </c:pt>
                <c:pt idx="43">
                  <c:v>4323</c:v>
                </c:pt>
                <c:pt idx="44">
                  <c:v>4333.5</c:v>
                </c:pt>
                <c:pt idx="45">
                  <c:v>15152.5</c:v>
                </c:pt>
                <c:pt idx="46">
                  <c:v>17165.5</c:v>
                </c:pt>
                <c:pt idx="47">
                  <c:v>18769</c:v>
                </c:pt>
                <c:pt idx="48">
                  <c:v>5400</c:v>
                </c:pt>
                <c:pt idx="49">
                  <c:v>11645.5</c:v>
                </c:pt>
                <c:pt idx="50">
                  <c:v>12713.5</c:v>
                </c:pt>
              </c:numCache>
            </c:numRef>
          </c:xVal>
          <c:yVal>
            <c:numRef>
              <c:f>'C'!$M$21:$M$993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64B-4DED-9297-7CD382EAAD16}"/>
            </c:ext>
          </c:extLst>
        </c:ser>
        <c:ser>
          <c:idx val="6"/>
          <c:order val="6"/>
          <c:tx>
            <c:strRef>
              <c:f>'C'!$N$20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plus>
            <c:min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46">
                    <c:v>1.6000000000000001E-3</c:v>
                  </c:pt>
                  <c:pt idx="47">
                    <c:v>8.0000000000000004E-4</c:v>
                  </c:pt>
                  <c:pt idx="48">
                    <c:v>0</c:v>
                  </c:pt>
                  <c:pt idx="49">
                    <c:v>4.1999999999999997E-3</c:v>
                  </c:pt>
                  <c:pt idx="5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-23952</c:v>
                </c:pt>
                <c:pt idx="2">
                  <c:v>-23901</c:v>
                </c:pt>
                <c:pt idx="3">
                  <c:v>-23886</c:v>
                </c:pt>
                <c:pt idx="4">
                  <c:v>-23857.5</c:v>
                </c:pt>
                <c:pt idx="5">
                  <c:v>-22819.5</c:v>
                </c:pt>
                <c:pt idx="6">
                  <c:v>-22762.5</c:v>
                </c:pt>
                <c:pt idx="7">
                  <c:v>-22749</c:v>
                </c:pt>
                <c:pt idx="8">
                  <c:v>-22722</c:v>
                </c:pt>
                <c:pt idx="9">
                  <c:v>-18627</c:v>
                </c:pt>
                <c:pt idx="10">
                  <c:v>-18547.5</c:v>
                </c:pt>
                <c:pt idx="11">
                  <c:v>-18499.5</c:v>
                </c:pt>
                <c:pt idx="12">
                  <c:v>-18171</c:v>
                </c:pt>
                <c:pt idx="13">
                  <c:v>-18082.5</c:v>
                </c:pt>
                <c:pt idx="14">
                  <c:v>-17982</c:v>
                </c:pt>
                <c:pt idx="15">
                  <c:v>-17938.5</c:v>
                </c:pt>
                <c:pt idx="16">
                  <c:v>-10708.5</c:v>
                </c:pt>
                <c:pt idx="17">
                  <c:v>-10134</c:v>
                </c:pt>
                <c:pt idx="18">
                  <c:v>-1584</c:v>
                </c:pt>
                <c:pt idx="19">
                  <c:v>-1561.5</c:v>
                </c:pt>
                <c:pt idx="20">
                  <c:v>-1000.5</c:v>
                </c:pt>
                <c:pt idx="21">
                  <c:v>22.5</c:v>
                </c:pt>
                <c:pt idx="22">
                  <c:v>1674</c:v>
                </c:pt>
                <c:pt idx="23">
                  <c:v>1675.5</c:v>
                </c:pt>
                <c:pt idx="24">
                  <c:v>1696.5</c:v>
                </c:pt>
                <c:pt idx="25">
                  <c:v>1698</c:v>
                </c:pt>
                <c:pt idx="26">
                  <c:v>1699.5</c:v>
                </c:pt>
                <c:pt idx="27">
                  <c:v>1719</c:v>
                </c:pt>
                <c:pt idx="28">
                  <c:v>2254.5</c:v>
                </c:pt>
                <c:pt idx="29">
                  <c:v>2763</c:v>
                </c:pt>
                <c:pt idx="30">
                  <c:v>2773.5</c:v>
                </c:pt>
                <c:pt idx="31">
                  <c:v>2775</c:v>
                </c:pt>
                <c:pt idx="32">
                  <c:v>3246</c:v>
                </c:pt>
                <c:pt idx="33">
                  <c:v>3247.5</c:v>
                </c:pt>
                <c:pt idx="34">
                  <c:v>3255</c:v>
                </c:pt>
                <c:pt idx="35">
                  <c:v>3258</c:v>
                </c:pt>
                <c:pt idx="36">
                  <c:v>3262.5</c:v>
                </c:pt>
                <c:pt idx="37">
                  <c:v>3264</c:v>
                </c:pt>
                <c:pt idx="38">
                  <c:v>3265.5</c:v>
                </c:pt>
                <c:pt idx="39">
                  <c:v>3270</c:v>
                </c:pt>
                <c:pt idx="40">
                  <c:v>3811.5</c:v>
                </c:pt>
                <c:pt idx="41">
                  <c:v>3813</c:v>
                </c:pt>
                <c:pt idx="42">
                  <c:v>4320</c:v>
                </c:pt>
                <c:pt idx="43">
                  <c:v>4323</c:v>
                </c:pt>
                <c:pt idx="44">
                  <c:v>4333.5</c:v>
                </c:pt>
                <c:pt idx="45">
                  <c:v>15152.5</c:v>
                </c:pt>
                <c:pt idx="46">
                  <c:v>17165.5</c:v>
                </c:pt>
                <c:pt idx="47">
                  <c:v>18769</c:v>
                </c:pt>
                <c:pt idx="48">
                  <c:v>5400</c:v>
                </c:pt>
                <c:pt idx="49">
                  <c:v>11645.5</c:v>
                </c:pt>
                <c:pt idx="50">
                  <c:v>12713.5</c:v>
                </c:pt>
              </c:numCache>
            </c:numRef>
          </c:xVal>
          <c:yVal>
            <c:numRef>
              <c:f>'C'!$N$21:$N$993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64B-4DED-9297-7CD382EAAD16}"/>
            </c:ext>
          </c:extLst>
        </c:ser>
        <c:ser>
          <c:idx val="7"/>
          <c:order val="7"/>
          <c:tx>
            <c:strRef>
              <c:f>'C'!$O$20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-23952</c:v>
                </c:pt>
                <c:pt idx="2">
                  <c:v>-23901</c:v>
                </c:pt>
                <c:pt idx="3">
                  <c:v>-23886</c:v>
                </c:pt>
                <c:pt idx="4">
                  <c:v>-23857.5</c:v>
                </c:pt>
                <c:pt idx="5">
                  <c:v>-22819.5</c:v>
                </c:pt>
                <c:pt idx="6">
                  <c:v>-22762.5</c:v>
                </c:pt>
                <c:pt idx="7">
                  <c:v>-22749</c:v>
                </c:pt>
                <c:pt idx="8">
                  <c:v>-22722</c:v>
                </c:pt>
                <c:pt idx="9">
                  <c:v>-18627</c:v>
                </c:pt>
                <c:pt idx="10">
                  <c:v>-18547.5</c:v>
                </c:pt>
                <c:pt idx="11">
                  <c:v>-18499.5</c:v>
                </c:pt>
                <c:pt idx="12">
                  <c:v>-18171</c:v>
                </c:pt>
                <c:pt idx="13">
                  <c:v>-18082.5</c:v>
                </c:pt>
                <c:pt idx="14">
                  <c:v>-17982</c:v>
                </c:pt>
                <c:pt idx="15">
                  <c:v>-17938.5</c:v>
                </c:pt>
                <c:pt idx="16">
                  <c:v>-10708.5</c:v>
                </c:pt>
                <c:pt idx="17">
                  <c:v>-10134</c:v>
                </c:pt>
                <c:pt idx="18">
                  <c:v>-1584</c:v>
                </c:pt>
                <c:pt idx="19">
                  <c:v>-1561.5</c:v>
                </c:pt>
                <c:pt idx="20">
                  <c:v>-1000.5</c:v>
                </c:pt>
                <c:pt idx="21">
                  <c:v>22.5</c:v>
                </c:pt>
                <c:pt idx="22">
                  <c:v>1674</c:v>
                </c:pt>
                <c:pt idx="23">
                  <c:v>1675.5</c:v>
                </c:pt>
                <c:pt idx="24">
                  <c:v>1696.5</c:v>
                </c:pt>
                <c:pt idx="25">
                  <c:v>1698</c:v>
                </c:pt>
                <c:pt idx="26">
                  <c:v>1699.5</c:v>
                </c:pt>
                <c:pt idx="27">
                  <c:v>1719</c:v>
                </c:pt>
                <c:pt idx="28">
                  <c:v>2254.5</c:v>
                </c:pt>
                <c:pt idx="29">
                  <c:v>2763</c:v>
                </c:pt>
                <c:pt idx="30">
                  <c:v>2773.5</c:v>
                </c:pt>
                <c:pt idx="31">
                  <c:v>2775</c:v>
                </c:pt>
                <c:pt idx="32">
                  <c:v>3246</c:v>
                </c:pt>
                <c:pt idx="33">
                  <c:v>3247.5</c:v>
                </c:pt>
                <c:pt idx="34">
                  <c:v>3255</c:v>
                </c:pt>
                <c:pt idx="35">
                  <c:v>3258</c:v>
                </c:pt>
                <c:pt idx="36">
                  <c:v>3262.5</c:v>
                </c:pt>
                <c:pt idx="37">
                  <c:v>3264</c:v>
                </c:pt>
                <c:pt idx="38">
                  <c:v>3265.5</c:v>
                </c:pt>
                <c:pt idx="39">
                  <c:v>3270</c:v>
                </c:pt>
                <c:pt idx="40">
                  <c:v>3811.5</c:v>
                </c:pt>
                <c:pt idx="41">
                  <c:v>3813</c:v>
                </c:pt>
                <c:pt idx="42">
                  <c:v>4320</c:v>
                </c:pt>
                <c:pt idx="43">
                  <c:v>4323</c:v>
                </c:pt>
                <c:pt idx="44">
                  <c:v>4333.5</c:v>
                </c:pt>
                <c:pt idx="45">
                  <c:v>15152.5</c:v>
                </c:pt>
                <c:pt idx="46">
                  <c:v>17165.5</c:v>
                </c:pt>
                <c:pt idx="47">
                  <c:v>18769</c:v>
                </c:pt>
                <c:pt idx="48">
                  <c:v>5400</c:v>
                </c:pt>
                <c:pt idx="49">
                  <c:v>11645.5</c:v>
                </c:pt>
                <c:pt idx="50">
                  <c:v>12713.5</c:v>
                </c:pt>
              </c:numCache>
            </c:numRef>
          </c:xVal>
          <c:yVal>
            <c:numRef>
              <c:f>'C'!$O$21:$O$993</c:f>
              <c:numCache>
                <c:formatCode>General</c:formatCode>
                <c:ptCount val="973"/>
                <c:pt idx="0">
                  <c:v>-9.8805596706027649E-3</c:v>
                </c:pt>
                <c:pt idx="1">
                  <c:v>-1.9859703533935142E-2</c:v>
                </c:pt>
                <c:pt idx="2">
                  <c:v>-1.9838455356871433E-2</c:v>
                </c:pt>
                <c:pt idx="3">
                  <c:v>-1.9832205893029167E-2</c:v>
                </c:pt>
                <c:pt idx="4">
                  <c:v>-1.9820331911728859E-2</c:v>
                </c:pt>
                <c:pt idx="5">
                  <c:v>-1.9387869013843963E-2</c:v>
                </c:pt>
                <c:pt idx="6">
                  <c:v>-1.9364121051243348E-2</c:v>
                </c:pt>
                <c:pt idx="7">
                  <c:v>-1.9358496533785307E-2</c:v>
                </c:pt>
                <c:pt idx="8">
                  <c:v>-1.9347247498869229E-2</c:v>
                </c:pt>
                <c:pt idx="9">
                  <c:v>-1.7641143869930261E-2</c:v>
                </c:pt>
                <c:pt idx="10">
                  <c:v>-1.7608021711566245E-2</c:v>
                </c:pt>
                <c:pt idx="11">
                  <c:v>-1.7588023427270991E-2</c:v>
                </c:pt>
                <c:pt idx="12">
                  <c:v>-1.7451160169125336E-2</c:v>
                </c:pt>
                <c:pt idx="13">
                  <c:v>-1.7414288332455959E-2</c:v>
                </c:pt>
                <c:pt idx="14">
                  <c:v>-1.737241692471277E-2</c:v>
                </c:pt>
                <c:pt idx="15">
                  <c:v>-1.7354293479570196E-2</c:v>
                </c:pt>
                <c:pt idx="16">
                  <c:v>-1.434205190759737E-2</c:v>
                </c:pt>
                <c:pt idx="17">
                  <c:v>-1.4102697442438533E-2</c:v>
                </c:pt>
                <c:pt idx="18">
                  <c:v>-1.0540503052346188E-2</c:v>
                </c:pt>
                <c:pt idx="19">
                  <c:v>-1.0531128856582788E-2</c:v>
                </c:pt>
                <c:pt idx="20">
                  <c:v>-1.0297398908881992E-2</c:v>
                </c:pt>
                <c:pt idx="21">
                  <c:v>-9.8711854748393633E-3</c:v>
                </c:pt>
                <c:pt idx="22">
                  <c:v>-9.1831195058057376E-3</c:v>
                </c:pt>
                <c:pt idx="23">
                  <c:v>-9.1824945594215102E-3</c:v>
                </c:pt>
                <c:pt idx="24">
                  <c:v>-9.1737453100423361E-3</c:v>
                </c:pt>
                <c:pt idx="25">
                  <c:v>-9.1731203636581105E-3</c:v>
                </c:pt>
                <c:pt idx="26">
                  <c:v>-9.1724954172738831E-3</c:v>
                </c:pt>
                <c:pt idx="27">
                  <c:v>-9.1643711142789363E-3</c:v>
                </c:pt>
                <c:pt idx="28">
                  <c:v>-8.9412652551099942E-3</c:v>
                </c:pt>
                <c:pt idx="29">
                  <c:v>-8.729408430857134E-3</c:v>
                </c:pt>
                <c:pt idx="30">
                  <c:v>-8.725033806167546E-3</c:v>
                </c:pt>
                <c:pt idx="31">
                  <c:v>-8.7244088597833204E-3</c:v>
                </c:pt>
                <c:pt idx="32">
                  <c:v>-8.5281756951361282E-3</c:v>
                </c:pt>
                <c:pt idx="33">
                  <c:v>-8.5275507487519008E-3</c:v>
                </c:pt>
                <c:pt idx="34">
                  <c:v>-8.5244260168307676E-3</c:v>
                </c:pt>
                <c:pt idx="35">
                  <c:v>-8.5231761240623129E-3</c:v>
                </c:pt>
                <c:pt idx="36">
                  <c:v>-8.5213012849096326E-3</c:v>
                </c:pt>
                <c:pt idx="37">
                  <c:v>-8.520676338525407E-3</c:v>
                </c:pt>
                <c:pt idx="38">
                  <c:v>-8.5200513921411796E-3</c:v>
                </c:pt>
                <c:pt idx="39">
                  <c:v>-8.5181765529884993E-3</c:v>
                </c:pt>
                <c:pt idx="40">
                  <c:v>-8.2925709082826513E-3</c:v>
                </c:pt>
                <c:pt idx="41">
                  <c:v>-8.291945961898424E-3</c:v>
                </c:pt>
                <c:pt idx="42">
                  <c:v>-8.0807140840297911E-3</c:v>
                </c:pt>
                <c:pt idx="43">
                  <c:v>-8.0794641912613381E-3</c:v>
                </c:pt>
                <c:pt idx="44">
                  <c:v>-8.0750895665717502E-3</c:v>
                </c:pt>
                <c:pt idx="45">
                  <c:v>-3.5675596126057774E-3</c:v>
                </c:pt>
                <c:pt idx="46">
                  <c:v>-2.7288815649735097E-3</c:v>
                </c:pt>
                <c:pt idx="47">
                  <c:v>-2.0608138802351381E-3</c:v>
                </c:pt>
                <c:pt idx="48">
                  <c:v>-7.630752687386548E-3</c:v>
                </c:pt>
                <c:pt idx="49">
                  <c:v>-5.0286842589278647E-3</c:v>
                </c:pt>
                <c:pt idx="50">
                  <c:v>-4.5837224333584352E-3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64B-4DED-9297-7CD382EAA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487768"/>
        <c:axId val="1"/>
      </c:scatterChart>
      <c:valAx>
        <c:axId val="766487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72770655734146"/>
              <c:y val="0.834893582227455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760222729168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4877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2.6859504132231406E-2"/>
          <c:y val="0.9190031152647975"/>
          <c:w val="0.99173553719008256"/>
          <c:h val="0.9813084112149532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0</xdr:row>
      <xdr:rowOff>19050</xdr:rowOff>
    </xdr:from>
    <xdr:to>
      <xdr:col>16</xdr:col>
      <xdr:colOff>514350</xdr:colOff>
      <xdr:row>18</xdr:row>
      <xdr:rowOff>38100</xdr:rowOff>
    </xdr:to>
    <xdr:graphicFrame macro="">
      <xdr:nvGraphicFramePr>
        <xdr:cNvPr id="56327" name="Chart 1">
          <a:extLst>
            <a:ext uri="{FF2B5EF4-FFF2-40B4-BE49-F238E27FC236}">
              <a16:creationId xmlns:a16="http://schemas.microsoft.com/office/drawing/2014/main" id="{219A77B1-3992-5CCC-B848-12246C4B23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41</xdr:col>
      <xdr:colOff>504825</xdr:colOff>
      <xdr:row>18</xdr:row>
      <xdr:rowOff>28575</xdr:rowOff>
    </xdr:to>
    <xdr:graphicFrame macro="">
      <xdr:nvGraphicFramePr>
        <xdr:cNvPr id="56328" name="Chart 2">
          <a:extLst>
            <a:ext uri="{FF2B5EF4-FFF2-40B4-BE49-F238E27FC236}">
              <a16:creationId xmlns:a16="http://schemas.microsoft.com/office/drawing/2014/main" id="{A0C17876-597C-05B7-C087-0584286A6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293E37F9-532B-85C0-8D6F-95B9AECBD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0</xdr:row>
      <xdr:rowOff>0</xdr:rowOff>
    </xdr:from>
    <xdr:to>
      <xdr:col>13</xdr:col>
      <xdr:colOff>85725</xdr:colOff>
      <xdr:row>18</xdr:row>
      <xdr:rowOff>19050</xdr:rowOff>
    </xdr:to>
    <xdr:graphicFrame macro="">
      <xdr:nvGraphicFramePr>
        <xdr:cNvPr id="52228" name="Chart 1">
          <a:extLst>
            <a:ext uri="{FF2B5EF4-FFF2-40B4-BE49-F238E27FC236}">
              <a16:creationId xmlns:a16="http://schemas.microsoft.com/office/drawing/2014/main" id="{E15FD6B9-0518-5870-887E-E5381896E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 macro="">
      <xdr:nvGraphicFramePr>
        <xdr:cNvPr id="54276" name="Chart 1">
          <a:extLst>
            <a:ext uri="{FF2B5EF4-FFF2-40B4-BE49-F238E27FC236}">
              <a16:creationId xmlns:a16="http://schemas.microsoft.com/office/drawing/2014/main" id="{C3260B39-FC4F-6E5C-C82C-A87A7A06D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456" TargetMode="External"/><Relationship Id="rId18" Type="http://schemas.openxmlformats.org/officeDocument/2006/relationships/hyperlink" Target="http://www.konkoly.hu/cgi-bin/IBVS?883" TargetMode="External"/><Relationship Id="rId26" Type="http://schemas.openxmlformats.org/officeDocument/2006/relationships/hyperlink" Target="http://www.konkoly.hu/cgi-bin/IBVS?1712" TargetMode="External"/><Relationship Id="rId39" Type="http://schemas.openxmlformats.org/officeDocument/2006/relationships/hyperlink" Target="http://www.konkoly.hu/cgi-bin/IBVS?4340" TargetMode="External"/><Relationship Id="rId21" Type="http://schemas.openxmlformats.org/officeDocument/2006/relationships/hyperlink" Target="http://www.konkoly.hu/cgi-bin/IBVS?1379" TargetMode="External"/><Relationship Id="rId34" Type="http://schemas.openxmlformats.org/officeDocument/2006/relationships/hyperlink" Target="http://www.bav-astro.de/sfs/BAVM_link.php?BAVMnr=43" TargetMode="External"/><Relationship Id="rId42" Type="http://schemas.openxmlformats.org/officeDocument/2006/relationships/hyperlink" Target="http://var.astro.cz/oejv/issues/oejv0074.pdf" TargetMode="External"/><Relationship Id="rId47" Type="http://schemas.openxmlformats.org/officeDocument/2006/relationships/hyperlink" Target="http://vsolj.cetus-net.org/no44.pdf" TargetMode="External"/><Relationship Id="rId50" Type="http://schemas.openxmlformats.org/officeDocument/2006/relationships/hyperlink" Target="http://vsolj.cetus-net.org/no44.pdf" TargetMode="External"/><Relationship Id="rId55" Type="http://schemas.openxmlformats.org/officeDocument/2006/relationships/hyperlink" Target="http://vsolj.cetus-net.org/no45.pdf" TargetMode="External"/><Relationship Id="rId63" Type="http://schemas.openxmlformats.org/officeDocument/2006/relationships/hyperlink" Target="http://www.aavso.org/sites/default/files/jaavso/v37n1/44.pdf" TargetMode="External"/><Relationship Id="rId68" Type="http://schemas.openxmlformats.org/officeDocument/2006/relationships/hyperlink" Target="http://vsolj.cetus-net.org/vsoljno50.pdf" TargetMode="External"/><Relationship Id="rId7" Type="http://schemas.openxmlformats.org/officeDocument/2006/relationships/hyperlink" Target="http://www.bav-astro.de/sfs/BAVM_link.php?BAVMnr=18" TargetMode="External"/><Relationship Id="rId71" Type="http://schemas.openxmlformats.org/officeDocument/2006/relationships/hyperlink" Target="http://vsolj.cetus-net.org/vsoljno50.pdf" TargetMode="External"/><Relationship Id="rId2" Type="http://schemas.openxmlformats.org/officeDocument/2006/relationships/hyperlink" Target="http://www.bav-astro.de/sfs/BAVM_link.php?BAVMnr=15" TargetMode="External"/><Relationship Id="rId16" Type="http://schemas.openxmlformats.org/officeDocument/2006/relationships/hyperlink" Target="http://www.konkoly.hu/cgi-bin/IBVS?883" TargetMode="External"/><Relationship Id="rId29" Type="http://schemas.openxmlformats.org/officeDocument/2006/relationships/hyperlink" Target="http://www.konkoly.hu/cgi-bin/IBVS?2189" TargetMode="External"/><Relationship Id="rId11" Type="http://schemas.openxmlformats.org/officeDocument/2006/relationships/hyperlink" Target="http://www.konkoly.hu/cgi-bin/IBVS?1800" TargetMode="External"/><Relationship Id="rId24" Type="http://schemas.openxmlformats.org/officeDocument/2006/relationships/hyperlink" Target="http://www.konkoly.hu/cgi-bin/IBVS?1712" TargetMode="External"/><Relationship Id="rId32" Type="http://schemas.openxmlformats.org/officeDocument/2006/relationships/hyperlink" Target="http://www.konkoly.hu/cgi-bin/IBVS?2303" TargetMode="External"/><Relationship Id="rId37" Type="http://schemas.openxmlformats.org/officeDocument/2006/relationships/hyperlink" Target="http://www.konkoly.hu/cgi-bin/IBVS?4263" TargetMode="External"/><Relationship Id="rId40" Type="http://schemas.openxmlformats.org/officeDocument/2006/relationships/hyperlink" Target="http://www.konkoly.hu/cgi-bin/IBVS?4340" TargetMode="External"/><Relationship Id="rId45" Type="http://schemas.openxmlformats.org/officeDocument/2006/relationships/hyperlink" Target="http://vsolj.cetus-net.org/no44.pdf" TargetMode="External"/><Relationship Id="rId53" Type="http://schemas.openxmlformats.org/officeDocument/2006/relationships/hyperlink" Target="http://vsolj.cetus-net.org/no44.pdf" TargetMode="External"/><Relationship Id="rId58" Type="http://schemas.openxmlformats.org/officeDocument/2006/relationships/hyperlink" Target="http://vsolj.cetus-net.org/no45.pdf" TargetMode="External"/><Relationship Id="rId66" Type="http://schemas.openxmlformats.org/officeDocument/2006/relationships/hyperlink" Target="http://www.konkoly.hu/cgi-bin/IBVS?6007" TargetMode="External"/><Relationship Id="rId5" Type="http://schemas.openxmlformats.org/officeDocument/2006/relationships/hyperlink" Target="http://www.bav-astro.de/sfs/BAVM_link.php?BAVMnr=18" TargetMode="External"/><Relationship Id="rId15" Type="http://schemas.openxmlformats.org/officeDocument/2006/relationships/hyperlink" Target="http://www.konkoly.hu/cgi-bin/IBVS?937" TargetMode="External"/><Relationship Id="rId23" Type="http://schemas.openxmlformats.org/officeDocument/2006/relationships/hyperlink" Target="http://www.konkoly.hu/cgi-bin/IBVS?1712" TargetMode="External"/><Relationship Id="rId28" Type="http://schemas.openxmlformats.org/officeDocument/2006/relationships/hyperlink" Target="http://www.konkoly.hu/cgi-bin/IBVS?2189" TargetMode="External"/><Relationship Id="rId36" Type="http://schemas.openxmlformats.org/officeDocument/2006/relationships/hyperlink" Target="http://www.konkoly.hu/cgi-bin/IBVS?4263" TargetMode="External"/><Relationship Id="rId49" Type="http://schemas.openxmlformats.org/officeDocument/2006/relationships/hyperlink" Target="http://vsolj.cetus-net.org/no44.pdf" TargetMode="External"/><Relationship Id="rId57" Type="http://schemas.openxmlformats.org/officeDocument/2006/relationships/hyperlink" Target="http://vsolj.cetus-net.org/no45.pdf" TargetMode="External"/><Relationship Id="rId61" Type="http://schemas.openxmlformats.org/officeDocument/2006/relationships/hyperlink" Target="http://vsolj.cetus-net.org/no45.pdf" TargetMode="External"/><Relationship Id="rId10" Type="http://schemas.openxmlformats.org/officeDocument/2006/relationships/hyperlink" Target="http://www.konkoly.hu/cgi-bin/IBVS?201" TargetMode="External"/><Relationship Id="rId19" Type="http://schemas.openxmlformats.org/officeDocument/2006/relationships/hyperlink" Target="http://www.konkoly.hu/cgi-bin/IBVS?883" TargetMode="External"/><Relationship Id="rId31" Type="http://schemas.openxmlformats.org/officeDocument/2006/relationships/hyperlink" Target="http://www.konkoly.hu/cgi-bin/IBVS?2189" TargetMode="External"/><Relationship Id="rId44" Type="http://schemas.openxmlformats.org/officeDocument/2006/relationships/hyperlink" Target="http://www.konkoly.hu/cgi-bin/IBVS?5583" TargetMode="External"/><Relationship Id="rId52" Type="http://schemas.openxmlformats.org/officeDocument/2006/relationships/hyperlink" Target="http://vsolj.cetus-net.org/no44.pdf" TargetMode="External"/><Relationship Id="rId60" Type="http://schemas.openxmlformats.org/officeDocument/2006/relationships/hyperlink" Target="http://vsolj.cetus-net.org/no45.pdf" TargetMode="External"/><Relationship Id="rId65" Type="http://schemas.openxmlformats.org/officeDocument/2006/relationships/hyperlink" Target="http://var.astro.cz/oejv/issues/oejv0137.pdf" TargetMode="External"/><Relationship Id="rId73" Type="http://schemas.openxmlformats.org/officeDocument/2006/relationships/hyperlink" Target="http://www.bav-astro.de/sfs/BAVM_link.php?BAVMnr=236" TargetMode="External"/><Relationship Id="rId4" Type="http://schemas.openxmlformats.org/officeDocument/2006/relationships/hyperlink" Target="http://www.bav-astro.de/sfs/BAVM_link.php?BAVMnr=15" TargetMode="External"/><Relationship Id="rId9" Type="http://schemas.openxmlformats.org/officeDocument/2006/relationships/hyperlink" Target="http://www.bav-astro.de/sfs/BAVM_link.php?BAVMnr=18" TargetMode="External"/><Relationship Id="rId14" Type="http://schemas.openxmlformats.org/officeDocument/2006/relationships/hyperlink" Target="http://www.konkoly.hu/cgi-bin/IBVS?817" TargetMode="External"/><Relationship Id="rId22" Type="http://schemas.openxmlformats.org/officeDocument/2006/relationships/hyperlink" Target="http://www.konkoly.hu/cgi-bin/IBVS?1379" TargetMode="External"/><Relationship Id="rId27" Type="http://schemas.openxmlformats.org/officeDocument/2006/relationships/hyperlink" Target="http://www.konkoly.hu/cgi-bin/IBVS?2189" TargetMode="External"/><Relationship Id="rId30" Type="http://schemas.openxmlformats.org/officeDocument/2006/relationships/hyperlink" Target="http://www.konkoly.hu/cgi-bin/IBVS?2189" TargetMode="External"/><Relationship Id="rId35" Type="http://schemas.openxmlformats.org/officeDocument/2006/relationships/hyperlink" Target="http://www.konkoly.hu/cgi-bin/IBVS?4263" TargetMode="External"/><Relationship Id="rId43" Type="http://schemas.openxmlformats.org/officeDocument/2006/relationships/hyperlink" Target="http://www.bav-astro.de/sfs/BAVM_link.php?BAVMnr=157" TargetMode="External"/><Relationship Id="rId48" Type="http://schemas.openxmlformats.org/officeDocument/2006/relationships/hyperlink" Target="http://vsolj.cetus-net.org/no44.pdf" TargetMode="External"/><Relationship Id="rId56" Type="http://schemas.openxmlformats.org/officeDocument/2006/relationships/hyperlink" Target="http://vsolj.cetus-net.org/no45.pdf" TargetMode="External"/><Relationship Id="rId64" Type="http://schemas.openxmlformats.org/officeDocument/2006/relationships/hyperlink" Target="http://www.bav-astro.de/sfs/BAVM_link.php?BAVMnr=212" TargetMode="External"/><Relationship Id="rId69" Type="http://schemas.openxmlformats.org/officeDocument/2006/relationships/hyperlink" Target="http://vsolj.cetus-net.org/vsoljno50.pdf" TargetMode="External"/><Relationship Id="rId8" Type="http://schemas.openxmlformats.org/officeDocument/2006/relationships/hyperlink" Target="http://www.bav-astro.de/sfs/BAVM_link.php?BAVMnr=18" TargetMode="External"/><Relationship Id="rId51" Type="http://schemas.openxmlformats.org/officeDocument/2006/relationships/hyperlink" Target="http://vsolj.cetus-net.org/no44.pdf" TargetMode="External"/><Relationship Id="rId72" Type="http://schemas.openxmlformats.org/officeDocument/2006/relationships/hyperlink" Target="http://www.bav-astro.de/sfs/BAVM_link.php?BAVMnr=233" TargetMode="External"/><Relationship Id="rId3" Type="http://schemas.openxmlformats.org/officeDocument/2006/relationships/hyperlink" Target="http://www.bav-astro.de/sfs/BAVM_link.php?BAVMnr=18" TargetMode="External"/><Relationship Id="rId12" Type="http://schemas.openxmlformats.org/officeDocument/2006/relationships/hyperlink" Target="http://www.konkoly.hu/cgi-bin/IBVS?201" TargetMode="External"/><Relationship Id="rId17" Type="http://schemas.openxmlformats.org/officeDocument/2006/relationships/hyperlink" Target="http://www.konkoly.hu/cgi-bin/IBVS?883" TargetMode="External"/><Relationship Id="rId25" Type="http://schemas.openxmlformats.org/officeDocument/2006/relationships/hyperlink" Target="http://www.konkoly.hu/cgi-bin/IBVS?1712" TargetMode="External"/><Relationship Id="rId33" Type="http://schemas.openxmlformats.org/officeDocument/2006/relationships/hyperlink" Target="http://www.bav-astro.de/sfs/BAVM_link.php?BAVMnr=43" TargetMode="External"/><Relationship Id="rId38" Type="http://schemas.openxmlformats.org/officeDocument/2006/relationships/hyperlink" Target="http://www.konkoly.hu/cgi-bin/IBVS?4263" TargetMode="External"/><Relationship Id="rId46" Type="http://schemas.openxmlformats.org/officeDocument/2006/relationships/hyperlink" Target="http://vsolj.cetus-net.org/no44.pdf" TargetMode="External"/><Relationship Id="rId59" Type="http://schemas.openxmlformats.org/officeDocument/2006/relationships/hyperlink" Target="http://www.konkoly.hu/cgi-bin/IBVS?5753" TargetMode="External"/><Relationship Id="rId67" Type="http://schemas.openxmlformats.org/officeDocument/2006/relationships/hyperlink" Target="http://var.astro.cz/oejv/issues/oejv0137.pdf" TargetMode="External"/><Relationship Id="rId20" Type="http://schemas.openxmlformats.org/officeDocument/2006/relationships/hyperlink" Target="http://www.konkoly.hu/cgi-bin/IBVS?883" TargetMode="External"/><Relationship Id="rId41" Type="http://schemas.openxmlformats.org/officeDocument/2006/relationships/hyperlink" Target="http://www.bav-astro.de/sfs/BAVM_link.php?BAVMnr=143" TargetMode="External"/><Relationship Id="rId54" Type="http://schemas.openxmlformats.org/officeDocument/2006/relationships/hyperlink" Target="http://vsolj.cetus-net.org/no44.pdf" TargetMode="External"/><Relationship Id="rId62" Type="http://schemas.openxmlformats.org/officeDocument/2006/relationships/hyperlink" Target="http://vsolj.cetus-net.org/no45.pdf" TargetMode="External"/><Relationship Id="rId70" Type="http://schemas.openxmlformats.org/officeDocument/2006/relationships/hyperlink" Target="http://vsolj.cetus-net.org/vsoljno50.pdf" TargetMode="External"/><Relationship Id="rId1" Type="http://schemas.openxmlformats.org/officeDocument/2006/relationships/hyperlink" Target="http://www.bav-astro.de/sfs/BAVM_link.php?BAVMnr=15" TargetMode="External"/><Relationship Id="rId6" Type="http://schemas.openxmlformats.org/officeDocument/2006/relationships/hyperlink" Target="http://www.bav-astro.de/sfs/BAVM_link.php?BAVMnr=1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BL2540"/>
  <sheetViews>
    <sheetView tabSelected="1" workbookViewId="0">
      <pane xSplit="14" ySplit="19" topLeftCell="O379" activePane="bottomRight" state="frozen"/>
      <selection pane="topRight" activeCell="O1" sqref="O1"/>
      <selection pane="bottomLeft" activeCell="A20" sqref="A20"/>
      <selection pane="bottomRight" activeCell="F10" sqref="F10"/>
    </sheetView>
  </sheetViews>
  <sheetFormatPr defaultColWidth="10.28515625" defaultRowHeight="12.75" x14ac:dyDescent="0.2"/>
  <cols>
    <col min="1" max="1" width="15.8554687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style="1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19" max="19" width="9.140625" style="20" customWidth="1"/>
    <col min="20" max="26" width="10.28515625" customWidth="1"/>
    <col min="27" max="27" width="12.140625" customWidth="1"/>
    <col min="28" max="28" width="9.42578125" customWidth="1"/>
    <col min="29" max="31" width="10.42578125" customWidth="1"/>
    <col min="32" max="32" width="10.5703125" customWidth="1"/>
    <col min="33" max="33" width="10.28515625" customWidth="1"/>
    <col min="34" max="37" width="9.42578125" customWidth="1"/>
    <col min="38" max="52" width="10.28515625" customWidth="1"/>
    <col min="53" max="53" width="11.85546875" customWidth="1"/>
    <col min="54" max="54" width="14.7109375" customWidth="1"/>
  </cols>
  <sheetData>
    <row r="1" spans="1:64" ht="21" thickBot="1" x14ac:dyDescent="0.35">
      <c r="A1" s="1" t="s">
        <v>37</v>
      </c>
      <c r="AA1" s="74" t="s">
        <v>1120</v>
      </c>
      <c r="AB1" s="75"/>
      <c r="AC1" s="75" t="s">
        <v>1121</v>
      </c>
      <c r="AD1" s="75" t="s">
        <v>1122</v>
      </c>
      <c r="AE1" s="76"/>
      <c r="AM1" s="77"/>
      <c r="AW1" s="78" t="s">
        <v>11</v>
      </c>
      <c r="AX1" s="79" t="s">
        <v>1123</v>
      </c>
      <c r="AY1" s="7" t="s">
        <v>1124</v>
      </c>
      <c r="AZ1" s="80" t="s">
        <v>1125</v>
      </c>
      <c r="BA1" s="81" t="s">
        <v>1126</v>
      </c>
      <c r="BB1" s="80" t="s">
        <v>1127</v>
      </c>
      <c r="BC1" s="81" t="s">
        <v>1128</v>
      </c>
      <c r="BD1" s="80" t="s">
        <v>1129</v>
      </c>
      <c r="BE1" s="82" t="s">
        <v>1130</v>
      </c>
      <c r="BF1" s="81" t="s">
        <v>1131</v>
      </c>
      <c r="BG1" s="80" t="s">
        <v>1132</v>
      </c>
      <c r="BH1" s="82" t="s">
        <v>1133</v>
      </c>
      <c r="BI1" s="81" t="s">
        <v>1134</v>
      </c>
      <c r="BJ1" s="80" t="s">
        <v>1135</v>
      </c>
      <c r="BK1" s="82" t="s">
        <v>1136</v>
      </c>
      <c r="BL1" s="81" t="s">
        <v>1137</v>
      </c>
    </row>
    <row r="2" spans="1:64" ht="16.5" thickBot="1" x14ac:dyDescent="0.35">
      <c r="A2" t="s">
        <v>27</v>
      </c>
      <c r="B2" s="14" t="s">
        <v>36</v>
      </c>
      <c r="D2" s="41" t="s">
        <v>54</v>
      </c>
      <c r="AA2" s="83" t="s">
        <v>1138</v>
      </c>
      <c r="AB2" s="84">
        <f>C7</f>
        <v>41593.712299999999</v>
      </c>
      <c r="AC2" s="85" t="s">
        <v>1139</v>
      </c>
      <c r="AD2" s="84">
        <f>C8</f>
        <v>0.49580400000000002</v>
      </c>
      <c r="AE2" s="86" t="s">
        <v>1140</v>
      </c>
      <c r="AL2" s="20"/>
      <c r="AW2">
        <v>-60000</v>
      </c>
      <c r="AX2">
        <f t="shared" ref="AX2:AX65" si="0">AB$3+AB$4*AW2+AB$5*AW2^2+AZ2</f>
        <v>-0.2917453770804686</v>
      </c>
      <c r="AY2">
        <f t="shared" ref="AY2:AY65" si="1">AB$3+AB$4*AW2+AB$5*AW2^2</f>
        <v>-0.27037954663285335</v>
      </c>
      <c r="AZ2" s="87">
        <f t="shared" ref="AZ2:AZ65" si="2">$AB$6*($AB$11/BA2*BB2+$AB$12)</f>
        <v>-2.1365830447615246E-2</v>
      </c>
      <c r="BA2">
        <f t="shared" ref="BA2:BA65" si="3">1+$AB$7*COS(BC2)</f>
        <v>0.62322641788187272</v>
      </c>
      <c r="BB2">
        <f t="shared" ref="BB2:BB65" si="4">SIN(BC2+RADIANS($AB$9))</f>
        <v>-0.28868054563832535</v>
      </c>
      <c r="BC2">
        <f t="shared" ref="BC2:BC65" si="5">2*ATAN(BD2)</f>
        <v>-2.6159950612950573</v>
      </c>
      <c r="BD2">
        <f t="shared" ref="BD2:BD65" si="6">SQRT((1+$AB$7)/(1-$AB$7))*TAN(BE2/2)</f>
        <v>-3.7171868718305525</v>
      </c>
      <c r="BE2">
        <f t="shared" ref="BE2:BK17" si="7">$BL2+$AB$7*SIN(BF2)</f>
        <v>-2.3310311027947819</v>
      </c>
      <c r="BF2">
        <f t="shared" si="7"/>
        <v>-2.3307782722405186</v>
      </c>
      <c r="BG2">
        <f t="shared" si="7"/>
        <v>-2.3316204884917608</v>
      </c>
      <c r="BH2">
        <f t="shared" si="7"/>
        <v>-2.3288120358273865</v>
      </c>
      <c r="BI2">
        <f t="shared" si="7"/>
        <v>-2.3381451053679561</v>
      </c>
      <c r="BJ2">
        <f t="shared" si="7"/>
        <v>-2.306764301308319</v>
      </c>
      <c r="BK2">
        <f t="shared" si="7"/>
        <v>-2.4085485143412058</v>
      </c>
      <c r="BL2">
        <f t="shared" ref="BL2:BL65" si="8">RADIANS($AB$9)+$AB$18*(AW2-AB$15)</f>
        <v>-2.015313085107862</v>
      </c>
    </row>
    <row r="3" spans="1:64" ht="13.5" thickBot="1" x14ac:dyDescent="0.25">
      <c r="Z3">
        <v>0.03</v>
      </c>
      <c r="AA3" s="88" t="s">
        <v>1141</v>
      </c>
      <c r="AB3" s="89">
        <f t="shared" ref="AB3:AB10" si="9">AC3*AD3</f>
        <v>-3.6647123508368872E-2</v>
      </c>
      <c r="AC3" s="90">
        <v>-3.6647123508368868</v>
      </c>
      <c r="AD3">
        <v>0.01</v>
      </c>
      <c r="AE3" s="91"/>
      <c r="AF3" s="92"/>
      <c r="AG3" s="90"/>
      <c r="AH3" s="90"/>
      <c r="AI3" s="90"/>
      <c r="AJ3" s="90"/>
      <c r="AK3" s="90"/>
      <c r="AL3" s="90"/>
      <c r="AM3" s="90"/>
      <c r="AW3">
        <v>-59000</v>
      </c>
      <c r="AX3">
        <f t="shared" si="0"/>
        <v>-0.28431768854800732</v>
      </c>
      <c r="AY3">
        <f t="shared" si="1"/>
        <v>-0.25858149081197868</v>
      </c>
      <c r="AZ3" s="87">
        <f t="shared" si="2"/>
        <v>-2.5736197736028664E-2</v>
      </c>
      <c r="BA3">
        <f t="shared" si="3"/>
        <v>0.64514210757603641</v>
      </c>
      <c r="BB3">
        <f t="shared" si="4"/>
        <v>-0.37631955860830252</v>
      </c>
      <c r="BC3">
        <f t="shared" si="5"/>
        <v>-2.5230228656825133</v>
      </c>
      <c r="BD3">
        <f t="shared" si="6"/>
        <v>-3.1295064634130112</v>
      </c>
      <c r="BE3">
        <f t="shared" si="7"/>
        <v>-2.1989988212397802</v>
      </c>
      <c r="BF3">
        <f t="shared" si="7"/>
        <v>-2.1989035673664263</v>
      </c>
      <c r="BG3">
        <f t="shared" si="7"/>
        <v>-2.1992756392943171</v>
      </c>
      <c r="BH3">
        <f t="shared" si="7"/>
        <v>-2.1978212023544645</v>
      </c>
      <c r="BI3">
        <f t="shared" si="7"/>
        <v>-2.2034901844668786</v>
      </c>
      <c r="BJ3">
        <f t="shared" si="7"/>
        <v>-2.1811370713858378</v>
      </c>
      <c r="BK3">
        <f t="shared" si="7"/>
        <v>-2.2656727047794303</v>
      </c>
      <c r="BL3">
        <f t="shared" si="8"/>
        <v>-1.8465659140521522</v>
      </c>
    </row>
    <row r="4" spans="1:64" ht="14.25" thickTop="1" thickBot="1" x14ac:dyDescent="0.25">
      <c r="A4" s="6" t="s">
        <v>1</v>
      </c>
      <c r="C4" s="3">
        <v>41593.712299999999</v>
      </c>
      <c r="D4" s="4">
        <v>1.98319204</v>
      </c>
      <c r="Z4">
        <v>-2.5000000000000002E-6</v>
      </c>
      <c r="AA4" s="93" t="s">
        <v>1142</v>
      </c>
      <c r="AB4" s="94">
        <f t="shared" si="9"/>
        <v>-4.1409159896427454E-6</v>
      </c>
      <c r="AC4" s="95">
        <v>-4.1409159896427452</v>
      </c>
      <c r="AD4" s="96">
        <v>9.9999999999999995E-7</v>
      </c>
      <c r="AE4" s="91"/>
      <c r="AF4" s="97"/>
      <c r="AG4" s="95"/>
      <c r="AH4" s="95"/>
      <c r="AI4" s="95"/>
      <c r="AJ4" s="95"/>
      <c r="AK4" s="95"/>
      <c r="AL4" s="95"/>
      <c r="AM4" s="95"/>
      <c r="AW4">
        <v>-58000</v>
      </c>
      <c r="AX4">
        <f t="shared" si="0"/>
        <v>-0.27685030689129891</v>
      </c>
      <c r="AY4">
        <f t="shared" si="1"/>
        <v>-0.24705131687027232</v>
      </c>
      <c r="AZ4" s="87">
        <f t="shared" si="2"/>
        <v>-2.9798990021026577E-2</v>
      </c>
      <c r="BA4">
        <f t="shared" si="3"/>
        <v>0.67220332332510524</v>
      </c>
      <c r="BB4">
        <f t="shared" si="4"/>
        <v>-0.46716048408685262</v>
      </c>
      <c r="BC4">
        <f t="shared" si="5"/>
        <v>-2.4227669367555311</v>
      </c>
      <c r="BD4">
        <f t="shared" si="6"/>
        <v>-2.6614667114730945</v>
      </c>
      <c r="BE4">
        <f t="shared" si="7"/>
        <v>-2.0619078426475395</v>
      </c>
      <c r="BF4">
        <f t="shared" si="7"/>
        <v>-2.0618854523134025</v>
      </c>
      <c r="BG4">
        <f t="shared" si="7"/>
        <v>-2.0619944463482738</v>
      </c>
      <c r="BH4">
        <f t="shared" si="7"/>
        <v>-2.061463664361546</v>
      </c>
      <c r="BI4">
        <f t="shared" si="7"/>
        <v>-2.0640435379546886</v>
      </c>
      <c r="BJ4">
        <f t="shared" si="7"/>
        <v>-2.0513847454252683</v>
      </c>
      <c r="BK4">
        <f t="shared" si="7"/>
        <v>-2.1108908675295579</v>
      </c>
      <c r="BL4">
        <f t="shared" si="8"/>
        <v>-1.6778187429964415</v>
      </c>
    </row>
    <row r="5" spans="1:64" ht="13.5" thickTop="1" x14ac:dyDescent="0.2">
      <c r="A5" s="17" t="s">
        <v>38</v>
      </c>
      <c r="B5" s="18"/>
      <c r="C5" s="19">
        <v>-9.5</v>
      </c>
      <c r="D5" s="18" t="s">
        <v>39</v>
      </c>
      <c r="Z5">
        <v>3E-11</v>
      </c>
      <c r="AA5" s="93" t="s">
        <v>1143</v>
      </c>
      <c r="AB5" s="94">
        <f t="shared" si="9"/>
        <v>-1.3394093958418034E-10</v>
      </c>
      <c r="AC5" s="95">
        <v>-1.3394093958418034</v>
      </c>
      <c r="AD5">
        <v>1E-10</v>
      </c>
      <c r="AE5" s="91"/>
      <c r="AF5" s="97"/>
      <c r="AG5" s="95"/>
      <c r="AH5" s="95"/>
      <c r="AI5" s="95"/>
      <c r="AJ5" s="95"/>
      <c r="AK5" s="95"/>
      <c r="AL5" s="95"/>
      <c r="AM5" s="95"/>
      <c r="AW5">
        <v>-57000</v>
      </c>
      <c r="AX5">
        <f t="shared" si="0"/>
        <v>-0.26923705391134556</v>
      </c>
      <c r="AY5">
        <f t="shared" si="1"/>
        <v>-0.23578902480773431</v>
      </c>
      <c r="AZ5" s="87">
        <f t="shared" si="2"/>
        <v>-3.3448029103611249E-2</v>
      </c>
      <c r="BA5">
        <f t="shared" si="3"/>
        <v>0.70555216250319064</v>
      </c>
      <c r="BB5">
        <f t="shared" si="4"/>
        <v>-0.56109341752849706</v>
      </c>
      <c r="BC5">
        <f t="shared" si="5"/>
        <v>-2.3131373277154852</v>
      </c>
      <c r="BD5">
        <f t="shared" si="6"/>
        <v>-2.2744497864022062</v>
      </c>
      <c r="BE5">
        <f t="shared" si="7"/>
        <v>-1.9185617192086355</v>
      </c>
      <c r="BF5">
        <f t="shared" si="7"/>
        <v>-1.9185595673553892</v>
      </c>
      <c r="BG5">
        <f t="shared" si="7"/>
        <v>-1.9185740636690651</v>
      </c>
      <c r="BH5">
        <f t="shared" si="7"/>
        <v>-1.9184763956608752</v>
      </c>
      <c r="BI5">
        <f t="shared" si="7"/>
        <v>-1.9191339199937509</v>
      </c>
      <c r="BJ5">
        <f t="shared" si="7"/>
        <v>-1.91468403870716</v>
      </c>
      <c r="BK5">
        <f t="shared" si="7"/>
        <v>-1.9438062739900861</v>
      </c>
      <c r="BL5">
        <f t="shared" si="8"/>
        <v>-1.5090715719407308</v>
      </c>
    </row>
    <row r="6" spans="1:64" x14ac:dyDescent="0.2">
      <c r="A6" s="6" t="s">
        <v>2</v>
      </c>
      <c r="AA6" s="93" t="s">
        <v>1144</v>
      </c>
      <c r="AB6" s="94">
        <f t="shared" si="9"/>
        <v>4.4905958883183342E-2</v>
      </c>
      <c r="AC6" s="95">
        <v>4.4905958883183343</v>
      </c>
      <c r="AD6">
        <v>0.01</v>
      </c>
      <c r="AE6" s="91" t="s">
        <v>1140</v>
      </c>
      <c r="AF6" s="97"/>
      <c r="AG6" s="95"/>
      <c r="AH6" s="95"/>
      <c r="AI6" s="95"/>
      <c r="AJ6" s="95"/>
      <c r="AK6" s="95"/>
      <c r="AL6" s="95"/>
      <c r="AM6" s="95"/>
      <c r="AW6">
        <v>-56000</v>
      </c>
      <c r="AX6">
        <f t="shared" si="0"/>
        <v>-0.26134451399635977</v>
      </c>
      <c r="AY6">
        <f t="shared" si="1"/>
        <v>-0.22479461462436473</v>
      </c>
      <c r="AZ6">
        <f t="shared" si="2"/>
        <v>-3.6549899371995064E-2</v>
      </c>
      <c r="BA6">
        <f t="shared" si="3"/>
        <v>0.74672184830418442</v>
      </c>
      <c r="BB6">
        <f t="shared" si="4"/>
        <v>-0.65749008000504972</v>
      </c>
      <c r="BC6">
        <f t="shared" si="5"/>
        <v>-2.1913607637227126</v>
      </c>
      <c r="BD6">
        <f t="shared" si="6"/>
        <v>-1.9439416545410326</v>
      </c>
      <c r="BE6">
        <f t="shared" si="7"/>
        <v>-1.7674900597820937</v>
      </c>
      <c r="BF6">
        <f t="shared" si="7"/>
        <v>-1.7674900747945326</v>
      </c>
      <c r="BG6">
        <f t="shared" si="7"/>
        <v>-1.7674898984294045</v>
      </c>
      <c r="BH6">
        <f t="shared" si="7"/>
        <v>-1.7674919703452778</v>
      </c>
      <c r="BI6">
        <f t="shared" si="7"/>
        <v>-1.767467628371757</v>
      </c>
      <c r="BJ6">
        <f t="shared" si="7"/>
        <v>-1.767753423373003</v>
      </c>
      <c r="BK6">
        <f t="shared" si="7"/>
        <v>-1.7643716934924121</v>
      </c>
      <c r="BL6">
        <f t="shared" si="8"/>
        <v>-1.3403244008850201</v>
      </c>
    </row>
    <row r="7" spans="1:64" x14ac:dyDescent="0.2">
      <c r="A7" t="s">
        <v>3</v>
      </c>
      <c r="C7">
        <f>+C4</f>
        <v>41593.712299999999</v>
      </c>
      <c r="D7" s="33" t="s">
        <v>47</v>
      </c>
      <c r="AA7" s="98" t="s">
        <v>1145</v>
      </c>
      <c r="AB7" s="99">
        <f t="shared" si="9"/>
        <v>0.43556417650183371</v>
      </c>
      <c r="AC7" s="95">
        <v>0.43556417650183371</v>
      </c>
      <c r="AD7">
        <v>1</v>
      </c>
      <c r="AE7" s="91"/>
      <c r="AF7" s="97"/>
      <c r="AG7" s="95"/>
      <c r="AH7" s="95"/>
      <c r="AI7" s="95"/>
      <c r="AJ7" s="95"/>
      <c r="AK7" s="95"/>
      <c r="AL7" s="95"/>
      <c r="AM7" s="95"/>
      <c r="AW7">
        <v>-55000</v>
      </c>
      <c r="AX7">
        <f t="shared" si="0"/>
        <v>-0.25300156778156813</v>
      </c>
      <c r="AY7">
        <f t="shared" si="1"/>
        <v>-0.21406808632016339</v>
      </c>
      <c r="AZ7">
        <f t="shared" si="2"/>
        <v>-3.8933481461404726E-2</v>
      </c>
      <c r="BA7">
        <f t="shared" si="3"/>
        <v>0.79775599597673652</v>
      </c>
      <c r="BB7">
        <f t="shared" si="4"/>
        <v>-0.754684501049944</v>
      </c>
      <c r="BC7">
        <f t="shared" si="5"/>
        <v>-2.0536703773679745</v>
      </c>
      <c r="BD7">
        <f t="shared" si="6"/>
        <v>-1.6533656029084129</v>
      </c>
      <c r="BE7">
        <f t="shared" si="7"/>
        <v>-1.606858220095422</v>
      </c>
      <c r="BF7">
        <f t="shared" si="7"/>
        <v>-1.6068582201129233</v>
      </c>
      <c r="BG7">
        <f t="shared" si="7"/>
        <v>-1.6068582189984739</v>
      </c>
      <c r="BH7">
        <f t="shared" si="7"/>
        <v>-1.6068582899649786</v>
      </c>
      <c r="BI7">
        <f t="shared" si="7"/>
        <v>-1.6068537706435149</v>
      </c>
      <c r="BJ7">
        <f t="shared" si="7"/>
        <v>-1.6071404510203717</v>
      </c>
      <c r="BK7">
        <f t="shared" si="7"/>
        <v>-1.5728907350343984</v>
      </c>
      <c r="BL7">
        <f t="shared" si="8"/>
        <v>-1.1715772298293095</v>
      </c>
    </row>
    <row r="8" spans="1:64" ht="15.75" x14ac:dyDescent="0.3">
      <c r="A8" t="s">
        <v>4</v>
      </c>
      <c r="C8">
        <v>0.49580400000000002</v>
      </c>
      <c r="D8" s="33" t="s">
        <v>46</v>
      </c>
      <c r="AA8" s="93" t="s">
        <v>1146</v>
      </c>
      <c r="AB8" s="99">
        <f t="shared" si="9"/>
        <v>50.544329952566997</v>
      </c>
      <c r="AC8" s="95">
        <v>5.0544329952566995</v>
      </c>
      <c r="AD8">
        <v>10</v>
      </c>
      <c r="AE8" s="91" t="s">
        <v>1147</v>
      </c>
      <c r="AF8" s="97"/>
      <c r="AG8" s="95"/>
      <c r="AH8" s="95"/>
      <c r="AI8" s="95"/>
      <c r="AJ8" s="95"/>
      <c r="AK8" s="95"/>
      <c r="AL8" s="95"/>
      <c r="AM8" s="95"/>
      <c r="AW8">
        <v>-54000</v>
      </c>
      <c r="AX8">
        <f t="shared" si="0"/>
        <v>-0.24398527291961347</v>
      </c>
      <c r="AY8">
        <f t="shared" si="1"/>
        <v>-0.2036094398951305</v>
      </c>
      <c r="AZ8">
        <f t="shared" si="2"/>
        <v>-4.0375833024482978E-2</v>
      </c>
      <c r="BA8">
        <f t="shared" si="3"/>
        <v>0.86131573349690616</v>
      </c>
      <c r="BB8">
        <f t="shared" si="4"/>
        <v>-0.84895486360691907</v>
      </c>
      <c r="BC8">
        <f t="shared" si="5"/>
        <v>-1.8948390257040233</v>
      </c>
      <c r="BD8">
        <f t="shared" si="6"/>
        <v>-1.3907834317159931</v>
      </c>
      <c r="BE8">
        <f t="shared" si="7"/>
        <v>-1.4343456830318109</v>
      </c>
      <c r="BF8">
        <f t="shared" si="7"/>
        <v>-1.4343456275283477</v>
      </c>
      <c r="BG8">
        <f t="shared" si="7"/>
        <v>-1.4343446907449342</v>
      </c>
      <c r="BH8">
        <f t="shared" si="7"/>
        <v>-1.4343288807468153</v>
      </c>
      <c r="BI8">
        <f t="shared" si="7"/>
        <v>-1.4340623310737763</v>
      </c>
      <c r="BJ8">
        <f t="shared" si="7"/>
        <v>-1.4296437077385471</v>
      </c>
      <c r="BK8">
        <f t="shared" si="7"/>
        <v>-1.370009222325552</v>
      </c>
      <c r="BL8">
        <f t="shared" si="8"/>
        <v>-1.0028300587735988</v>
      </c>
    </row>
    <row r="9" spans="1:64" ht="15.75" x14ac:dyDescent="0.3">
      <c r="A9" s="36" t="s">
        <v>48</v>
      </c>
      <c r="B9" s="37">
        <v>344</v>
      </c>
      <c r="C9" s="35" t="str">
        <f>"F"&amp;B9</f>
        <v>F344</v>
      </c>
      <c r="D9" s="13" t="str">
        <f>"G"&amp;B9</f>
        <v>G344</v>
      </c>
      <c r="AA9" s="100" t="s">
        <v>1148</v>
      </c>
      <c r="AB9" s="99">
        <f t="shared" si="9"/>
        <v>346.66445493623826</v>
      </c>
      <c r="AC9" s="95">
        <v>34.666445493623826</v>
      </c>
      <c r="AD9">
        <v>10</v>
      </c>
      <c r="AE9" s="91" t="s">
        <v>1149</v>
      </c>
      <c r="AF9" s="97"/>
      <c r="AG9" s="95"/>
      <c r="AH9" s="95"/>
      <c r="AI9" s="95"/>
      <c r="AJ9" s="95"/>
      <c r="AK9" s="95"/>
      <c r="AL9" s="95"/>
      <c r="AM9" s="95"/>
      <c r="AW9">
        <v>-53000</v>
      </c>
      <c r="AX9">
        <f t="shared" si="0"/>
        <v>-0.23400275945603233</v>
      </c>
      <c r="AY9">
        <f t="shared" si="1"/>
        <v>-0.19341867534926593</v>
      </c>
      <c r="AZ9">
        <f t="shared" si="2"/>
        <v>-4.0584084106766401E-2</v>
      </c>
      <c r="BA9">
        <f t="shared" si="3"/>
        <v>0.94063383070784612</v>
      </c>
      <c r="BB9">
        <f t="shared" si="4"/>
        <v>-0.93251817967749695</v>
      </c>
      <c r="BC9">
        <f t="shared" si="5"/>
        <v>-1.7075190717882465</v>
      </c>
      <c r="BD9">
        <f t="shared" si="6"/>
        <v>-1.1470009985263749</v>
      </c>
      <c r="BE9">
        <f t="shared" si="7"/>
        <v>-1.2470140041539772</v>
      </c>
      <c r="BF9">
        <f t="shared" si="7"/>
        <v>-1.2470093880106161</v>
      </c>
      <c r="BG9">
        <f t="shared" si="7"/>
        <v>-1.2469760790271107</v>
      </c>
      <c r="BH9">
        <f t="shared" si="7"/>
        <v>-1.2467358273017013</v>
      </c>
      <c r="BI9">
        <f t="shared" si="7"/>
        <v>-1.2450079974127446</v>
      </c>
      <c r="BJ9">
        <f t="shared" si="7"/>
        <v>-1.2328327575851044</v>
      </c>
      <c r="BK9">
        <f t="shared" si="7"/>
        <v>-1.1566968471624004</v>
      </c>
      <c r="BL9">
        <f t="shared" si="8"/>
        <v>-0.83408288771788808</v>
      </c>
    </row>
    <row r="10" spans="1:64" ht="13.5" thickBot="1" x14ac:dyDescent="0.25">
      <c r="A10" s="18"/>
      <c r="B10" s="18"/>
      <c r="C10" s="5" t="s">
        <v>23</v>
      </c>
      <c r="D10" s="5" t="s">
        <v>24</v>
      </c>
      <c r="E10" s="18"/>
      <c r="Z10">
        <f>Y10/AD10</f>
        <v>0</v>
      </c>
      <c r="AA10" s="101" t="s">
        <v>1150</v>
      </c>
      <c r="AB10" s="102">
        <f t="shared" si="9"/>
        <v>35543.829451284182</v>
      </c>
      <c r="AC10" s="103">
        <v>3.5543829451284186</v>
      </c>
      <c r="AD10">
        <v>10000</v>
      </c>
      <c r="AE10" s="91" t="s">
        <v>1151</v>
      </c>
      <c r="AF10" s="104"/>
      <c r="AG10" s="103"/>
      <c r="AH10" s="103"/>
      <c r="AI10" s="103"/>
      <c r="AJ10" s="103"/>
      <c r="AK10" s="103"/>
      <c r="AL10" s="103"/>
      <c r="AM10" s="103"/>
      <c r="AW10">
        <v>-52000</v>
      </c>
      <c r="AX10">
        <f t="shared" si="0"/>
        <v>-0.2226730357234612</v>
      </c>
      <c r="AY10">
        <f t="shared" si="1"/>
        <v>-0.1834957926825698</v>
      </c>
      <c r="AZ10">
        <f t="shared" si="2"/>
        <v>-3.9177243040891395E-2</v>
      </c>
      <c r="BA10">
        <f t="shared" si="3"/>
        <v>1.038865374655034</v>
      </c>
      <c r="BB10">
        <f t="shared" si="4"/>
        <v>-0.98973577374618371</v>
      </c>
      <c r="BC10">
        <f t="shared" si="5"/>
        <v>-1.4814475311828221</v>
      </c>
      <c r="BD10">
        <f t="shared" si="6"/>
        <v>-0.91441760366278957</v>
      </c>
      <c r="BE10">
        <f t="shared" si="7"/>
        <v>-1.0412279676142997</v>
      </c>
      <c r="BF10">
        <f t="shared" si="7"/>
        <v>-1.0411797528431666</v>
      </c>
      <c r="BG10">
        <f t="shared" si="7"/>
        <v>-1.0409606836890246</v>
      </c>
      <c r="BH10">
        <f t="shared" si="7"/>
        <v>-1.0399663487505806</v>
      </c>
      <c r="BI10">
        <f t="shared" si="7"/>
        <v>-1.0354741489583197</v>
      </c>
      <c r="BJ10">
        <f t="shared" si="7"/>
        <v>-1.0155883032530157</v>
      </c>
      <c r="BK10">
        <f t="shared" si="7"/>
        <v>-0.93421962232681244</v>
      </c>
      <c r="BL10">
        <f t="shared" si="8"/>
        <v>-0.66533571666217739</v>
      </c>
    </row>
    <row r="11" spans="1:64" ht="14.25" x14ac:dyDescent="0.2">
      <c r="A11" s="18" t="s">
        <v>17</v>
      </c>
      <c r="B11" s="18"/>
      <c r="C11" s="34">
        <f ca="1">INTERCEPT(INDIRECT($D$9):G985,INDIRECT($C$9):F985)</f>
        <v>-0.31543325947801615</v>
      </c>
      <c r="D11" s="20"/>
      <c r="E11" s="18"/>
      <c r="AA11" s="105" t="s">
        <v>1152</v>
      </c>
      <c r="AB11" s="13">
        <f>1-AB7^2</f>
        <v>0.81028384814827947</v>
      </c>
      <c r="AC11" s="13">
        <f>SUM(AE21:AE1948)</f>
        <v>0.68307233616888796</v>
      </c>
      <c r="AD11" s="105" t="s">
        <v>1153</v>
      </c>
      <c r="AE11" s="91"/>
      <c r="AF11" s="13"/>
      <c r="AG11" s="13"/>
      <c r="AH11" s="13"/>
      <c r="AI11" s="13"/>
      <c r="AJ11" s="13"/>
      <c r="AK11" s="13"/>
      <c r="AL11" s="13"/>
      <c r="AM11" s="13"/>
      <c r="AW11">
        <v>-51000</v>
      </c>
      <c r="AX11">
        <f t="shared" si="0"/>
        <v>-0.2095264063510314</v>
      </c>
      <c r="AY11">
        <f t="shared" si="1"/>
        <v>-0.1738407918950419</v>
      </c>
      <c r="AZ11">
        <f t="shared" si="2"/>
        <v>-3.5685614455989507E-2</v>
      </c>
      <c r="BA11">
        <f t="shared" si="3"/>
        <v>1.1565854504486988</v>
      </c>
      <c r="BB11">
        <f t="shared" si="4"/>
        <v>-0.99090359699920694</v>
      </c>
      <c r="BC11">
        <f t="shared" si="5"/>
        <v>-1.2030639936807113</v>
      </c>
      <c r="BD11">
        <f t="shared" si="6"/>
        <v>-0.68638820728580796</v>
      </c>
      <c r="BE11">
        <f t="shared" si="7"/>
        <v>-0.81286036045795562</v>
      </c>
      <c r="BF11">
        <f t="shared" si="7"/>
        <v>-0.81266177589708999</v>
      </c>
      <c r="BG11">
        <f t="shared" si="7"/>
        <v>-0.8119989100325633</v>
      </c>
      <c r="BH11">
        <f t="shared" si="7"/>
        <v>-0.80978964079036864</v>
      </c>
      <c r="BI11">
        <f t="shared" si="7"/>
        <v>-0.80246301819682131</v>
      </c>
      <c r="BJ11">
        <f t="shared" si="7"/>
        <v>-0.7785514952389947</v>
      </c>
      <c r="BK11">
        <f t="shared" si="7"/>
        <v>-0.70410391656808979</v>
      </c>
      <c r="BL11">
        <f t="shared" si="8"/>
        <v>-0.4965885456064667</v>
      </c>
    </row>
    <row r="12" spans="1:64" x14ac:dyDescent="0.2">
      <c r="A12" s="18" t="s">
        <v>18</v>
      </c>
      <c r="B12" s="18"/>
      <c r="C12" s="34">
        <f ca="1">SLOPE(INDIRECT($D$9):G985,INDIRECT($C$9):F985)</f>
        <v>2.0951696078685169E-6</v>
      </c>
      <c r="D12" s="20"/>
      <c r="E12" s="18"/>
      <c r="AA12" s="106" t="s">
        <v>1154</v>
      </c>
      <c r="AB12" s="13">
        <f>AB7*SIN(RADIANS(AB9))</f>
        <v>-0.10046437217835122</v>
      </c>
      <c r="AE12" s="91"/>
      <c r="AW12">
        <v>-50000</v>
      </c>
      <c r="AX12">
        <f t="shared" si="0"/>
        <v>-0.19408048497573854</v>
      </c>
      <c r="AY12">
        <f t="shared" si="1"/>
        <v>-0.16445367298668245</v>
      </c>
      <c r="AZ12">
        <f t="shared" si="2"/>
        <v>-2.9626811989056083E-2</v>
      </c>
      <c r="BA12">
        <f t="shared" si="3"/>
        <v>1.2849002710248114</v>
      </c>
      <c r="BB12">
        <f t="shared" si="4"/>
        <v>-0.88688584674606863</v>
      </c>
      <c r="BC12">
        <f t="shared" si="5"/>
        <v>-0.85781100323150683</v>
      </c>
      <c r="BD12">
        <f t="shared" si="6"/>
        <v>-0.45729697979471934</v>
      </c>
      <c r="BE12">
        <f t="shared" si="7"/>
        <v>-0.55850276621075245</v>
      </c>
      <c r="BF12">
        <f t="shared" si="7"/>
        <v>-0.55809267752701386</v>
      </c>
      <c r="BG12">
        <f t="shared" si="7"/>
        <v>-0.55698313766850727</v>
      </c>
      <c r="BH12">
        <f t="shared" si="7"/>
        <v>-0.55398498823647768</v>
      </c>
      <c r="BI12">
        <f t="shared" si="7"/>
        <v>-0.54591112124564722</v>
      </c>
      <c r="BJ12">
        <f t="shared" si="7"/>
        <v>-0.52436153930764751</v>
      </c>
      <c r="BK12">
        <f t="shared" si="7"/>
        <v>-0.468093093366657</v>
      </c>
      <c r="BL12">
        <f t="shared" si="8"/>
        <v>-0.32784137455075602</v>
      </c>
    </row>
    <row r="13" spans="1:64" ht="15.75" x14ac:dyDescent="0.3">
      <c r="A13" s="18" t="s">
        <v>22</v>
      </c>
      <c r="B13" s="18"/>
      <c r="C13" s="20" t="s">
        <v>15</v>
      </c>
      <c r="AA13" s="107" t="s">
        <v>1155</v>
      </c>
      <c r="AB13" s="108">
        <f>AB6*86400*300000/149600000</f>
        <v>7.7804976888510167</v>
      </c>
      <c r="AC13" t="s">
        <v>1156</v>
      </c>
      <c r="AE13" s="91"/>
      <c r="AF13" s="109"/>
      <c r="AG13" s="109"/>
      <c r="AL13" s="110"/>
      <c r="AW13">
        <v>-49000</v>
      </c>
      <c r="AX13">
        <f t="shared" si="0"/>
        <v>-0.17611663622019419</v>
      </c>
      <c r="AY13">
        <f t="shared" si="1"/>
        <v>-0.15533443595749138</v>
      </c>
      <c r="AZ13">
        <f t="shared" si="2"/>
        <v>-2.0782200262702798E-2</v>
      </c>
      <c r="BA13">
        <f t="shared" si="3"/>
        <v>1.3940254539722026</v>
      </c>
      <c r="BB13">
        <f t="shared" si="4"/>
        <v>-0.62335744994046116</v>
      </c>
      <c r="BC13">
        <f t="shared" si="5"/>
        <v>-0.44027998382547906</v>
      </c>
      <c r="BD13">
        <f t="shared" si="6"/>
        <v>-0.22376641842009531</v>
      </c>
      <c r="BE13">
        <f t="shared" si="7"/>
        <v>-0.27880137377013287</v>
      </c>
      <c r="BF13">
        <f t="shared" si="7"/>
        <v>-0.27841543888402515</v>
      </c>
      <c r="BG13">
        <f t="shared" si="7"/>
        <v>-0.27749401594070633</v>
      </c>
      <c r="BH13">
        <f t="shared" si="7"/>
        <v>-0.27529508642259898</v>
      </c>
      <c r="BI13">
        <f t="shared" si="7"/>
        <v>-0.27005294274626057</v>
      </c>
      <c r="BJ13">
        <f t="shared" si="7"/>
        <v>-0.25758623325640229</v>
      </c>
      <c r="BK13">
        <f t="shared" si="7"/>
        <v>-0.2280979852896976</v>
      </c>
      <c r="BL13">
        <f t="shared" si="8"/>
        <v>-0.15909420349504533</v>
      </c>
    </row>
    <row r="14" spans="1:64" x14ac:dyDescent="0.2">
      <c r="A14" s="18"/>
      <c r="B14" s="18"/>
      <c r="C14" s="18"/>
      <c r="AA14" s="107" t="s">
        <v>1157</v>
      </c>
      <c r="AB14" s="13">
        <f>2*AB5*365.24/C8</f>
        <v>-1.9733841910805893E-7</v>
      </c>
      <c r="AC14" t="s">
        <v>1158</v>
      </c>
      <c r="AE14" s="91"/>
      <c r="AF14" s="111"/>
      <c r="AG14" s="111"/>
      <c r="AL14" s="112"/>
      <c r="AW14">
        <v>-48000</v>
      </c>
      <c r="AX14">
        <f t="shared" si="0"/>
        <v>-0.15616754888165094</v>
      </c>
      <c r="AY14">
        <f t="shared" si="1"/>
        <v>-0.14648308080746864</v>
      </c>
      <c r="AZ14">
        <f t="shared" si="2"/>
        <v>-9.6844680741823095E-3</v>
      </c>
      <c r="BA14">
        <f t="shared" si="3"/>
        <v>1.4354026269297928</v>
      </c>
      <c r="BB14">
        <f t="shared" si="4"/>
        <v>-0.20406882457010195</v>
      </c>
      <c r="BC14">
        <f t="shared" si="5"/>
        <v>2.723674790624267E-2</v>
      </c>
      <c r="BD14">
        <f t="shared" si="6"/>
        <v>1.3619215903953867E-2</v>
      </c>
      <c r="BE14">
        <f t="shared" si="7"/>
        <v>1.7079199912737757E-2</v>
      </c>
      <c r="BF14">
        <f t="shared" si="7"/>
        <v>1.7050511935075275E-2</v>
      </c>
      <c r="BG14">
        <f t="shared" si="7"/>
        <v>1.6984638445689725E-2</v>
      </c>
      <c r="BH14">
        <f t="shared" si="7"/>
        <v>1.6833379661748294E-2</v>
      </c>
      <c r="BI14">
        <f t="shared" si="7"/>
        <v>1.6486060515806561E-2</v>
      </c>
      <c r="BJ14">
        <f t="shared" si="7"/>
        <v>1.5688556675749289E-2</v>
      </c>
      <c r="BK14">
        <f t="shared" si="7"/>
        <v>1.3857389131800912E-2</v>
      </c>
      <c r="BL14">
        <f t="shared" si="8"/>
        <v>9.6529675606653598E-3</v>
      </c>
    </row>
    <row r="15" spans="1:64" ht="15.75" x14ac:dyDescent="0.3">
      <c r="A15" s="21" t="s">
        <v>19</v>
      </c>
      <c r="B15" s="18"/>
      <c r="C15" s="22">
        <f ca="1">(C7+C11)+(C8+C12)*INT(MAX(F21:F3526))</f>
        <v>59874.7592078343</v>
      </c>
      <c r="E15" s="23" t="s">
        <v>57</v>
      </c>
      <c r="F15" s="19">
        <v>1</v>
      </c>
      <c r="R15" t="s">
        <v>79</v>
      </c>
      <c r="S15" s="20">
        <v>0.2</v>
      </c>
      <c r="AA15" s="106" t="s">
        <v>1159</v>
      </c>
      <c r="AB15" s="113">
        <f>(AB10-AB2)/AD2</f>
        <v>-12202.166276826763</v>
      </c>
      <c r="AC15" t="s">
        <v>1160</v>
      </c>
      <c r="AE15" s="91"/>
      <c r="AW15">
        <v>-47000</v>
      </c>
      <c r="AX15">
        <f t="shared" si="0"/>
        <v>-0.13568838734776906</v>
      </c>
      <c r="AY15">
        <f t="shared" si="1"/>
        <v>-0.13789960753661426</v>
      </c>
      <c r="AZ15">
        <f t="shared" si="2"/>
        <v>2.2112201888451915E-3</v>
      </c>
      <c r="BA15">
        <f t="shared" si="3"/>
        <v>1.384039203229392</v>
      </c>
      <c r="BB15">
        <f t="shared" si="4"/>
        <v>0.25571074302292846</v>
      </c>
      <c r="BC15">
        <f t="shared" si="5"/>
        <v>0.49133198620236695</v>
      </c>
      <c r="BD15">
        <f t="shared" si="6"/>
        <v>0.2507304137215467</v>
      </c>
      <c r="BE15">
        <f t="shared" si="7"/>
        <v>0.31188358001605848</v>
      </c>
      <c r="BF15">
        <f t="shared" si="7"/>
        <v>0.31147292302551161</v>
      </c>
      <c r="BG15">
        <f t="shared" si="7"/>
        <v>0.31048260600576216</v>
      </c>
      <c r="BH15">
        <f t="shared" si="7"/>
        <v>0.3080957054265146</v>
      </c>
      <c r="BI15">
        <f t="shared" si="7"/>
        <v>0.30235011628790209</v>
      </c>
      <c r="BJ15">
        <f t="shared" si="7"/>
        <v>0.28856139767193856</v>
      </c>
      <c r="BK15">
        <f t="shared" si="7"/>
        <v>0.25569332392419797</v>
      </c>
      <c r="BL15">
        <f t="shared" si="8"/>
        <v>0.17840013861637605</v>
      </c>
    </row>
    <row r="16" spans="1:64" ht="15.75" x14ac:dyDescent="0.3">
      <c r="A16" s="25" t="s">
        <v>5</v>
      </c>
      <c r="B16" s="18"/>
      <c r="C16" s="26">
        <f ca="1">+C8+C12</f>
        <v>0.49580609516960789</v>
      </c>
      <c r="E16" s="23" t="s">
        <v>40</v>
      </c>
      <c r="F16" s="24">
        <f ca="1">NOW()+15018.5+$C$5/24</f>
        <v>60162.850121990741</v>
      </c>
      <c r="R16" t="s">
        <v>56</v>
      </c>
      <c r="S16" s="20">
        <v>0.1</v>
      </c>
      <c r="AA16" s="105" t="s">
        <v>1161</v>
      </c>
      <c r="AB16" s="113">
        <f>365.24*AB8</f>
        <v>18460.811071875571</v>
      </c>
      <c r="AC16" t="s">
        <v>1140</v>
      </c>
      <c r="AD16" s="13"/>
      <c r="AE16" s="91"/>
      <c r="AW16">
        <v>-46000</v>
      </c>
      <c r="AX16">
        <f t="shared" si="0"/>
        <v>-0.11634757750224496</v>
      </c>
      <c r="AY16">
        <f t="shared" si="1"/>
        <v>-0.12958401614492818</v>
      </c>
      <c r="AZ16">
        <f t="shared" si="2"/>
        <v>1.3236438642683215E-2</v>
      </c>
      <c r="BA16">
        <f t="shared" si="3"/>
        <v>1.2703953234172594</v>
      </c>
      <c r="BB16">
        <f t="shared" si="4"/>
        <v>0.61964706911084899</v>
      </c>
      <c r="BC16">
        <f t="shared" si="5"/>
        <v>0.90104213035408409</v>
      </c>
      <c r="BD16">
        <f t="shared" si="6"/>
        <v>0.4836978791428892</v>
      </c>
      <c r="BE16">
        <f t="shared" si="7"/>
        <v>0.58896024586435902</v>
      </c>
      <c r="BF16">
        <f t="shared" si="7"/>
        <v>0.58856947562874184</v>
      </c>
      <c r="BG16">
        <f t="shared" si="7"/>
        <v>0.58749120494770302</v>
      </c>
      <c r="BH16">
        <f t="shared" si="7"/>
        <v>0.58451988603965188</v>
      </c>
      <c r="BI16">
        <f t="shared" si="7"/>
        <v>0.57636200647643077</v>
      </c>
      <c r="BJ16">
        <f t="shared" si="7"/>
        <v>0.55418189535402995</v>
      </c>
      <c r="BK16">
        <f t="shared" si="7"/>
        <v>0.49533350616679939</v>
      </c>
      <c r="BL16">
        <f t="shared" si="8"/>
        <v>0.34714730967208673</v>
      </c>
    </row>
    <row r="17" spans="1:64" ht="16.5" thickBot="1" x14ac:dyDescent="0.35">
      <c r="A17" s="23" t="s">
        <v>35</v>
      </c>
      <c r="B17" s="18"/>
      <c r="C17" s="18">
        <f>COUNT(C21:C2184)</f>
        <v>374</v>
      </c>
      <c r="E17" s="23" t="s">
        <v>58</v>
      </c>
      <c r="F17" s="24">
        <f ca="1">ROUND(2*(F16-$C$7)/$C$8,0)/2+F15</f>
        <v>37453.5</v>
      </c>
      <c r="R17" t="s">
        <v>62</v>
      </c>
      <c r="S17" s="20">
        <v>1</v>
      </c>
      <c r="AA17" s="105" t="s">
        <v>1162</v>
      </c>
      <c r="AB17" s="114">
        <f>AB13^3/AB8^2</f>
        <v>0.18436447747682788</v>
      </c>
      <c r="AE17" s="91"/>
      <c r="AW17">
        <v>-45000</v>
      </c>
      <c r="AX17">
        <f t="shared" si="0"/>
        <v>-9.9152242845425703E-2</v>
      </c>
      <c r="AY17">
        <f t="shared" si="1"/>
        <v>-0.12153630663241055</v>
      </c>
      <c r="AZ17">
        <f t="shared" si="2"/>
        <v>2.2384063786984841E-2</v>
      </c>
      <c r="BA17">
        <f t="shared" si="3"/>
        <v>1.1422729151426267</v>
      </c>
      <c r="BB17">
        <f t="shared" si="4"/>
        <v>0.84432286641868615</v>
      </c>
      <c r="BC17">
        <f t="shared" si="5"/>
        <v>1.2380493764903806</v>
      </c>
      <c r="BD17">
        <f t="shared" si="6"/>
        <v>0.71243763562088414</v>
      </c>
      <c r="BE17">
        <f t="shared" si="7"/>
        <v>0.84025861236208688</v>
      </c>
      <c r="BF17">
        <f t="shared" si="7"/>
        <v>0.84008346582448445</v>
      </c>
      <c r="BG17">
        <f t="shared" si="7"/>
        <v>0.83948116025709019</v>
      </c>
      <c r="BH17">
        <f t="shared" si="7"/>
        <v>0.83741298908478268</v>
      </c>
      <c r="BI17">
        <f t="shared" si="7"/>
        <v>0.83034719226729947</v>
      </c>
      <c r="BJ17">
        <f t="shared" si="7"/>
        <v>0.80660689182223044</v>
      </c>
      <c r="BK17">
        <f t="shared" si="7"/>
        <v>0.73076400009726905</v>
      </c>
      <c r="BL17">
        <f t="shared" si="8"/>
        <v>0.51589448072779742</v>
      </c>
    </row>
    <row r="18" spans="1:64" ht="17.25" thickTop="1" thickBot="1" x14ac:dyDescent="0.35">
      <c r="A18" s="25" t="s">
        <v>6</v>
      </c>
      <c r="B18" s="18"/>
      <c r="C18" s="28">
        <f ca="1">+C15</f>
        <v>59874.7592078343</v>
      </c>
      <c r="D18" s="29">
        <f ca="1">+C16</f>
        <v>0.49580609516960789</v>
      </c>
      <c r="E18" s="23" t="s">
        <v>41</v>
      </c>
      <c r="F18" s="13">
        <f ca="1">ROUND(2*(F16-$C$15)/$C$16,0)/2+F15</f>
        <v>582</v>
      </c>
      <c r="R18" t="s">
        <v>75</v>
      </c>
      <c r="S18" s="20">
        <v>1</v>
      </c>
      <c r="AA18" s="115" t="s">
        <v>1163</v>
      </c>
      <c r="AB18" s="116">
        <f>2*PI()/(AB8*365.2422)*AD2</f>
        <v>1.6874717105571065E-4</v>
      </c>
      <c r="AC18" s="117" t="s">
        <v>1164</v>
      </c>
      <c r="AD18" s="117"/>
      <c r="AE18" s="118"/>
      <c r="AW18">
        <v>-44000</v>
      </c>
      <c r="AX18">
        <f t="shared" si="0"/>
        <v>-8.4343694697234073E-2</v>
      </c>
      <c r="AY18">
        <f t="shared" si="1"/>
        <v>-0.11375647899906124</v>
      </c>
      <c r="AZ18">
        <f t="shared" si="2"/>
        <v>2.9412784301827168E-2</v>
      </c>
      <c r="BA18">
        <f t="shared" si="3"/>
        <v>1.0266034042125443</v>
      </c>
      <c r="BB18">
        <f t="shared" si="4"/>
        <v>0.95713144507729553</v>
      </c>
      <c r="BC18">
        <f t="shared" si="5"/>
        <v>1.5096802519159522</v>
      </c>
      <c r="BD18">
        <f t="shared" si="6"/>
        <v>0.94067821648480776</v>
      </c>
      <c r="BE18">
        <f t="shared" ref="BE18:BK33" si="10">$BL18+$AB$7*SIN(BF18)</f>
        <v>1.0658365656305226</v>
      </c>
      <c r="BF18">
        <f t="shared" si="10"/>
        <v>1.0657975824275046</v>
      </c>
      <c r="BG18">
        <f t="shared" si="10"/>
        <v>1.0656126210018171</v>
      </c>
      <c r="BH18">
        <f t="shared" si="10"/>
        <v>1.0647358864256806</v>
      </c>
      <c r="BI18">
        <f t="shared" si="10"/>
        <v>1.0605987995712711</v>
      </c>
      <c r="BJ18">
        <f t="shared" si="10"/>
        <v>1.0414747483067859</v>
      </c>
      <c r="BK18">
        <f t="shared" si="10"/>
        <v>0.96009045920047775</v>
      </c>
      <c r="BL18">
        <f t="shared" si="8"/>
        <v>0.68464165178350811</v>
      </c>
    </row>
    <row r="19" spans="1:64" ht="13.5" thickTop="1" x14ac:dyDescent="0.2">
      <c r="E19" s="23" t="s">
        <v>42</v>
      </c>
      <c r="F19" s="27">
        <f ca="1">+$C$15+$C$16*F18-15018.5-$C$5/24</f>
        <v>45145.214188556347</v>
      </c>
      <c r="AA19" s="119"/>
      <c r="AC19" s="119"/>
      <c r="AW19">
        <v>-43000</v>
      </c>
      <c r="AX19">
        <f t="shared" si="0"/>
        <v>-7.1761779059971206E-2</v>
      </c>
      <c r="AY19">
        <f t="shared" si="1"/>
        <v>-0.10624453324488028</v>
      </c>
      <c r="AZ19">
        <f t="shared" si="2"/>
        <v>3.4482754184909079E-2</v>
      </c>
      <c r="BA19">
        <f t="shared" si="3"/>
        <v>0.93065237046379845</v>
      </c>
      <c r="BB19">
        <f t="shared" si="4"/>
        <v>0.99734722005232734</v>
      </c>
      <c r="BC19">
        <f t="shared" si="5"/>
        <v>1.7306901094715694</v>
      </c>
      <c r="BD19">
        <f t="shared" si="6"/>
        <v>1.1741910916146518</v>
      </c>
      <c r="BE19">
        <f t="shared" si="10"/>
        <v>1.2693065316288432</v>
      </c>
      <c r="BF19">
        <f t="shared" si="10"/>
        <v>1.2693033060142538</v>
      </c>
      <c r="BG19">
        <f t="shared" si="10"/>
        <v>1.2692783678135844</v>
      </c>
      <c r="BH19">
        <f t="shared" si="10"/>
        <v>1.2690856305037101</v>
      </c>
      <c r="BI19">
        <f t="shared" si="10"/>
        <v>1.2676000479248428</v>
      </c>
      <c r="BJ19">
        <f t="shared" si="10"/>
        <v>1.2563776992065367</v>
      </c>
      <c r="BK19">
        <f t="shared" si="10"/>
        <v>1.1815919409940405</v>
      </c>
      <c r="BL19">
        <f t="shared" si="8"/>
        <v>0.8533888228392188</v>
      </c>
    </row>
    <row r="20" spans="1:64" ht="15" thickBot="1" x14ac:dyDescent="0.25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72" t="s">
        <v>12</v>
      </c>
      <c r="H20" s="8" t="s">
        <v>79</v>
      </c>
      <c r="I20" s="8" t="s">
        <v>56</v>
      </c>
      <c r="J20" s="8" t="s">
        <v>62</v>
      </c>
      <c r="K20" s="8" t="s">
        <v>75</v>
      </c>
      <c r="L20" s="8" t="s">
        <v>28</v>
      </c>
      <c r="M20" s="8" t="s">
        <v>29</v>
      </c>
      <c r="N20" s="8" t="s">
        <v>30</v>
      </c>
      <c r="O20" s="8" t="s">
        <v>26</v>
      </c>
      <c r="P20" s="7" t="s">
        <v>25</v>
      </c>
      <c r="Q20" s="5" t="s">
        <v>16</v>
      </c>
      <c r="S20" s="7" t="s">
        <v>1119</v>
      </c>
      <c r="U20" s="42" t="s">
        <v>70</v>
      </c>
      <c r="Z20" s="5" t="s">
        <v>11</v>
      </c>
      <c r="AA20" s="7" t="s">
        <v>1165</v>
      </c>
      <c r="AB20" s="7" t="s">
        <v>1171</v>
      </c>
      <c r="AC20" s="7" t="s">
        <v>1166</v>
      </c>
      <c r="AD20" s="7" t="s">
        <v>1167</v>
      </c>
      <c r="AE20" s="7" t="s">
        <v>1168</v>
      </c>
      <c r="AF20" s="7" t="s">
        <v>1169</v>
      </c>
      <c r="AG20" s="81"/>
      <c r="AH20" s="7" t="s">
        <v>1125</v>
      </c>
      <c r="AI20" s="7" t="s">
        <v>1126</v>
      </c>
      <c r="AJ20" s="7" t="s">
        <v>1127</v>
      </c>
      <c r="AK20" s="7" t="s">
        <v>1170</v>
      </c>
      <c r="AL20" s="7" t="s">
        <v>1128</v>
      </c>
      <c r="AM20" s="7" t="s">
        <v>1129</v>
      </c>
      <c r="AN20" s="5" t="s">
        <v>1130</v>
      </c>
      <c r="AO20" s="5" t="s">
        <v>1131</v>
      </c>
      <c r="AP20" s="5" t="s">
        <v>1132</v>
      </c>
      <c r="AQ20" s="5" t="s">
        <v>1133</v>
      </c>
      <c r="AR20" s="5" t="s">
        <v>1134</v>
      </c>
      <c r="AS20" s="5" t="s">
        <v>1135</v>
      </c>
      <c r="AT20" s="5" t="s">
        <v>1136</v>
      </c>
      <c r="AU20" s="5" t="s">
        <v>1137</v>
      </c>
      <c r="AV20" s="120"/>
      <c r="AW20">
        <v>-42000</v>
      </c>
      <c r="AX20">
        <f t="shared" si="0"/>
        <v>-6.1131477049061946E-2</v>
      </c>
      <c r="AY20">
        <f t="shared" si="1"/>
        <v>-9.9000469369867672E-2</v>
      </c>
      <c r="AZ20">
        <f t="shared" si="2"/>
        <v>3.7868992320805726E-2</v>
      </c>
      <c r="BA20">
        <f t="shared" si="3"/>
        <v>0.85331017648951168</v>
      </c>
      <c r="BB20">
        <f t="shared" si="4"/>
        <v>0.99387380248075152</v>
      </c>
      <c r="BC20">
        <f t="shared" si="5"/>
        <v>1.9142926203394683</v>
      </c>
      <c r="BD20">
        <f t="shared" si="6"/>
        <v>1.4197168849115605</v>
      </c>
      <c r="BE20">
        <f t="shared" si="10"/>
        <v>1.4547717382696865</v>
      </c>
      <c r="BF20">
        <f t="shared" si="10"/>
        <v>1.4547717140436467</v>
      </c>
      <c r="BG20">
        <f t="shared" si="10"/>
        <v>1.4547712335871392</v>
      </c>
      <c r="BH20">
        <f t="shared" si="10"/>
        <v>1.4547617054700506</v>
      </c>
      <c r="BI20">
        <f t="shared" si="10"/>
        <v>1.4545729103517855</v>
      </c>
      <c r="BJ20">
        <f t="shared" si="10"/>
        <v>1.4508930347397349</v>
      </c>
      <c r="BK20">
        <f t="shared" si="10"/>
        <v>1.3937697957347228</v>
      </c>
      <c r="BL20">
        <f t="shared" si="8"/>
        <v>1.0221359938949295</v>
      </c>
    </row>
    <row r="21" spans="1:64" x14ac:dyDescent="0.2">
      <c r="A21" s="67" t="s">
        <v>88</v>
      </c>
      <c r="B21" s="69" t="s">
        <v>34</v>
      </c>
      <c r="C21" s="68">
        <v>15300.058999999999</v>
      </c>
      <c r="D21" s="68" t="s">
        <v>56</v>
      </c>
      <c r="E21">
        <f t="shared" ref="E21:E84" si="11">+(C21-C$7)/C$8</f>
        <v>-53032.354115739276</v>
      </c>
      <c r="F21" s="70">
        <f>ROUND(2*E21,0)/2+0.5</f>
        <v>-53032</v>
      </c>
      <c r="G21" s="15">
        <f t="shared" ref="G21:G84" si="12">+C21-(C$7+F21*C$8)</f>
        <v>-0.17557199999828299</v>
      </c>
      <c r="I21">
        <f t="shared" ref="I21:I26" si="13">G21</f>
        <v>-0.17557199999828299</v>
      </c>
      <c r="Q21" s="2">
        <f t="shared" ref="Q21:Q84" si="14">+C21-15018.5</f>
        <v>281.55899999999929</v>
      </c>
      <c r="S21" s="20">
        <f t="shared" ref="S21:S26" si="15">S$16</f>
        <v>0.1</v>
      </c>
      <c r="T21">
        <f t="shared" ref="T21:T84" si="16">(O21-G21)^2</f>
        <v>3.0825527183397084E-2</v>
      </c>
      <c r="Z21">
        <f t="shared" ref="Z21:Z84" si="17">F21</f>
        <v>-53032</v>
      </c>
      <c r="AA21" s="87">
        <f t="shared" ref="AA21:AA84" si="18">AB$3+AB$4*Z21+AB$5*Z21^2+AH21</f>
        <v>-0.2343407842068525</v>
      </c>
      <c r="AB21" s="87">
        <f t="shared" ref="AB21:AB84" si="19">IF(S21&lt;&gt;0,G21-AH21, -9999)</f>
        <v>-0.13497184665161954</v>
      </c>
      <c r="AC21" s="87">
        <f t="shared" ref="AC21:AC84" si="20">+G21-P21</f>
        <v>-0.17557199999828299</v>
      </c>
      <c r="AD21" s="87">
        <f t="shared" ref="AD21:AD84" si="21">IF(S21&lt;&gt;0,G21-AA21, -9999)</f>
        <v>5.8768784208569513E-2</v>
      </c>
      <c r="AE21" s="87">
        <f t="shared" ref="AE21:AE84" si="22">+(G21-AA21)^2*S21</f>
        <v>3.4537699973534095E-4</v>
      </c>
      <c r="AF21">
        <f t="shared" ref="AF21:AF84" si="23">IF(S21&lt;&gt;0,G21-P21, -9999)</f>
        <v>-0.17557199999828299</v>
      </c>
      <c r="AG21" s="121"/>
      <c r="AH21">
        <f t="shared" ref="AH21:AH84" si="24">$AB$6*($AB$11/AI21*AJ21+$AB$12)</f>
        <v>-4.0600153346663441E-2</v>
      </c>
      <c r="AI21">
        <f t="shared" ref="AI21:AI84" si="25">1+$AB$7*COS(AL21)</f>
        <v>0.93781702482344875</v>
      </c>
      <c r="AJ21">
        <f t="shared" ref="AJ21:AJ84" si="26">SIN(AL21+RADIANS($AB$9))</f>
        <v>-0.93013984072876033</v>
      </c>
      <c r="AK21">
        <f t="shared" ref="AK21:AK84" si="27">$AB$7*SIN(AL21)</f>
        <v>-0.43110257416293979</v>
      </c>
      <c r="AL21">
        <f t="shared" ref="AL21:AL84" si="28">2*ATAN(AM21)</f>
        <v>-1.7140499995232767</v>
      </c>
      <c r="AM21">
        <f t="shared" ref="AM21:AM84" si="29">SQRT((1+$AB$7)/(1-$AB$7))*TAN(AN21/2)</f>
        <v>-1.1545909987776044</v>
      </c>
      <c r="AN21" s="87">
        <f t="shared" ref="AN21:AT30" si="30">$AU21+$AB$7*SIN(AO21)</f>
        <v>-1.2532732794465624</v>
      </c>
      <c r="AO21" s="87">
        <f t="shared" si="30"/>
        <v>-1.2532690934185153</v>
      </c>
      <c r="AP21" s="87">
        <f t="shared" si="30"/>
        <v>-1.2532383132353206</v>
      </c>
      <c r="AQ21" s="87">
        <f t="shared" si="30"/>
        <v>-1.2530120726624294</v>
      </c>
      <c r="AR21" s="87">
        <f t="shared" si="30"/>
        <v>-1.2513539092610015</v>
      </c>
      <c r="AS21" s="87">
        <f t="shared" si="30"/>
        <v>-1.2394454395566477</v>
      </c>
      <c r="AT21" s="87">
        <f t="shared" si="30"/>
        <v>-1.1636722584576846</v>
      </c>
      <c r="AU21" s="87">
        <f t="shared" ref="AU21:AU84" si="31">RADIANS($AB$9)+$AB$18*(F21-AB$15)</f>
        <v>-0.83948279719167029</v>
      </c>
      <c r="AW21">
        <v>-41000</v>
      </c>
      <c r="AX21">
        <f t="shared" si="0"/>
        <v>-5.2181944823936989E-2</v>
      </c>
      <c r="AY21">
        <f t="shared" si="1"/>
        <v>-9.2024287374023461E-2</v>
      </c>
      <c r="AZ21">
        <f t="shared" si="2"/>
        <v>3.9842342550086472E-2</v>
      </c>
      <c r="BA21">
        <f t="shared" si="3"/>
        <v>0.79133863045452724</v>
      </c>
      <c r="BB21">
        <f t="shared" si="4"/>
        <v>0.96461044768712556</v>
      </c>
      <c r="BC21">
        <f t="shared" si="5"/>
        <v>2.0703798324591078</v>
      </c>
      <c r="BD21">
        <f t="shared" si="6"/>
        <v>1.6849966311463176</v>
      </c>
      <c r="BE21">
        <f t="shared" si="10"/>
        <v>1.6257888946281391</v>
      </c>
      <c r="BF21">
        <f t="shared" si="10"/>
        <v>1.6257888948061441</v>
      </c>
      <c r="BG21">
        <f t="shared" si="10"/>
        <v>1.6257888873709041</v>
      </c>
      <c r="BH21">
        <f t="shared" si="10"/>
        <v>1.6257891979388237</v>
      </c>
      <c r="BI21">
        <f t="shared" si="10"/>
        <v>1.6257762241104878</v>
      </c>
      <c r="BJ21">
        <f t="shared" si="10"/>
        <v>1.6263156202925064</v>
      </c>
      <c r="BK21">
        <f t="shared" si="10"/>
        <v>1.5953902402104487</v>
      </c>
      <c r="BL21">
        <f t="shared" si="8"/>
        <v>1.1908831649506402</v>
      </c>
    </row>
    <row r="22" spans="1:64" x14ac:dyDescent="0.2">
      <c r="A22" s="67" t="s">
        <v>88</v>
      </c>
      <c r="B22" s="69" t="s">
        <v>34</v>
      </c>
      <c r="C22" s="68">
        <v>17005.649000000001</v>
      </c>
      <c r="D22" s="68" t="s">
        <v>56</v>
      </c>
      <c r="E22">
        <f t="shared" si="11"/>
        <v>-49592.305225451986</v>
      </c>
      <c r="F22" s="70">
        <f>ROUND(2*E22,0)/2+0.5</f>
        <v>-49592</v>
      </c>
      <c r="G22" s="15">
        <f t="shared" si="12"/>
        <v>-0.15133199999763747</v>
      </c>
      <c r="I22">
        <f t="shared" si="13"/>
        <v>-0.15133199999763747</v>
      </c>
      <c r="Q22" s="2">
        <f t="shared" si="14"/>
        <v>1987.1490000000013</v>
      </c>
      <c r="S22" s="20">
        <f t="shared" si="15"/>
        <v>0.1</v>
      </c>
      <c r="T22">
        <f t="shared" si="16"/>
        <v>2.2901374223284945E-2</v>
      </c>
      <c r="Z22">
        <f t="shared" si="17"/>
        <v>-49592</v>
      </c>
      <c r="AA22" s="87">
        <f t="shared" si="18"/>
        <v>-0.1870474762774445</v>
      </c>
      <c r="AB22" s="87">
        <f t="shared" si="19"/>
        <v>-0.12498519644018206</v>
      </c>
      <c r="AC22" s="87">
        <f t="shared" si="20"/>
        <v>-0.15133199999763747</v>
      </c>
      <c r="AD22" s="87">
        <f t="shared" si="21"/>
        <v>3.5715476279807035E-2</v>
      </c>
      <c r="AE22" s="87">
        <f t="shared" si="22"/>
        <v>1.2755952458934588E-4</v>
      </c>
      <c r="AF22">
        <f t="shared" si="23"/>
        <v>-0.15133199999763747</v>
      </c>
      <c r="AG22" s="121"/>
      <c r="AH22">
        <f t="shared" si="24"/>
        <v>-2.63468035574554E-2</v>
      </c>
      <c r="AI22">
        <f t="shared" si="25"/>
        <v>1.3343274912072243</v>
      </c>
      <c r="AJ22">
        <f t="shared" si="26"/>
        <v>-0.80072156771227132</v>
      </c>
      <c r="AK22">
        <f t="shared" si="27"/>
        <v>-0.27917965626958557</v>
      </c>
      <c r="AL22">
        <f t="shared" si="28"/>
        <v>-0.69574962796989159</v>
      </c>
      <c r="AM22">
        <f t="shared" si="29"/>
        <v>-0.36262199992413419</v>
      </c>
      <c r="AN22" s="87">
        <f t="shared" si="30"/>
        <v>-0.44715508003639293</v>
      </c>
      <c r="AO22" s="87">
        <f t="shared" si="30"/>
        <v>-0.44670622183245945</v>
      </c>
      <c r="AP22" s="87">
        <f t="shared" si="30"/>
        <v>-0.44556389071083463</v>
      </c>
      <c r="AQ22" s="87">
        <f t="shared" si="30"/>
        <v>-0.44265949508248387</v>
      </c>
      <c r="AR22" s="87">
        <f t="shared" si="30"/>
        <v>-0.43529291070219422</v>
      </c>
      <c r="AS22" s="87">
        <f t="shared" si="30"/>
        <v>-0.41671993472805313</v>
      </c>
      <c r="AT22" s="87">
        <f t="shared" si="30"/>
        <v>-0.37054348119844688</v>
      </c>
      <c r="AU22" s="87">
        <f t="shared" si="31"/>
        <v>-0.2589925287600261</v>
      </c>
      <c r="AW22">
        <v>-40000</v>
      </c>
      <c r="AX22">
        <f t="shared" si="0"/>
        <v>-4.4680282744875718E-2</v>
      </c>
      <c r="AY22">
        <f t="shared" si="1"/>
        <v>-8.5315987257347625E-2</v>
      </c>
      <c r="AZ22">
        <f t="shared" si="2"/>
        <v>4.0635704512471907E-2</v>
      </c>
      <c r="BA22">
        <f t="shared" si="3"/>
        <v>0.74155563230117227</v>
      </c>
      <c r="BB22">
        <f t="shared" si="4"/>
        <v>0.92009560200531837</v>
      </c>
      <c r="BC22">
        <f t="shared" si="5"/>
        <v>2.2060173339334841</v>
      </c>
      <c r="BD22">
        <f t="shared" si="6"/>
        <v>1.9794696221814361</v>
      </c>
      <c r="BE22">
        <f t="shared" si="10"/>
        <v>1.7852197622125974</v>
      </c>
      <c r="BF22">
        <f t="shared" si="10"/>
        <v>1.7852197599721711</v>
      </c>
      <c r="BG22">
        <f t="shared" si="10"/>
        <v>1.7852197841456596</v>
      </c>
      <c r="BH22">
        <f t="shared" si="10"/>
        <v>1.7852195233212622</v>
      </c>
      <c r="BI22">
        <f t="shared" si="10"/>
        <v>1.7852223375186176</v>
      </c>
      <c r="BJ22">
        <f t="shared" si="10"/>
        <v>1.7851919714644506</v>
      </c>
      <c r="BK22">
        <f t="shared" si="10"/>
        <v>1.7855194071773643</v>
      </c>
      <c r="BL22">
        <f t="shared" si="8"/>
        <v>1.3596303360063509</v>
      </c>
    </row>
    <row r="23" spans="1:64" x14ac:dyDescent="0.2">
      <c r="A23" s="67" t="s">
        <v>88</v>
      </c>
      <c r="B23" s="69" t="s">
        <v>34</v>
      </c>
      <c r="C23" s="68">
        <v>18889.728999999999</v>
      </c>
      <c r="D23" s="68" t="s">
        <v>56</v>
      </c>
      <c r="E23">
        <f t="shared" si="11"/>
        <v>-45792.255205686117</v>
      </c>
      <c r="F23" s="70">
        <f>ROUND(2*E23,0)/2+0.5</f>
        <v>-45792</v>
      </c>
      <c r="G23" s="15">
        <f t="shared" si="12"/>
        <v>-0.12653199999840581</v>
      </c>
      <c r="I23">
        <f t="shared" si="13"/>
        <v>-0.12653199999840581</v>
      </c>
      <c r="Q23" s="2">
        <f t="shared" si="14"/>
        <v>3871.2289999999994</v>
      </c>
      <c r="S23" s="20">
        <f t="shared" si="15"/>
        <v>0.1</v>
      </c>
      <c r="T23">
        <f t="shared" si="16"/>
        <v>1.6010347023596567E-2</v>
      </c>
      <c r="Z23">
        <f t="shared" si="17"/>
        <v>-45792</v>
      </c>
      <c r="AA23" s="87">
        <f t="shared" si="18"/>
        <v>-0.11257688390283398</v>
      </c>
      <c r="AB23" s="87">
        <f t="shared" si="19"/>
        <v>-0.14184314376727303</v>
      </c>
      <c r="AC23" s="87">
        <f t="shared" si="20"/>
        <v>-0.12653199999840581</v>
      </c>
      <c r="AD23" s="87">
        <f t="shared" si="21"/>
        <v>-1.3955116095571832E-2</v>
      </c>
      <c r="AE23" s="87">
        <f t="shared" si="22"/>
        <v>1.9474526524088801E-5</v>
      </c>
      <c r="AF23">
        <f t="shared" si="23"/>
        <v>-0.12653199999840581</v>
      </c>
      <c r="AG23" s="121"/>
      <c r="AH23">
        <f t="shared" si="24"/>
        <v>1.5311143768867207E-2</v>
      </c>
      <c r="AI23">
        <f t="shared" si="25"/>
        <v>1.2436563921843757</v>
      </c>
      <c r="AJ23">
        <f t="shared" si="26"/>
        <v>0.67751623793891913</v>
      </c>
      <c r="AK23">
        <f t="shared" si="27"/>
        <v>0.36103699865722111</v>
      </c>
      <c r="AL23">
        <f t="shared" si="28"/>
        <v>0.97712959346038675</v>
      </c>
      <c r="AM23">
        <f t="shared" si="29"/>
        <v>0.53154603276452783</v>
      </c>
      <c r="AN23" s="87">
        <f t="shared" si="30"/>
        <v>0.64344324409894094</v>
      </c>
      <c r="AO23" s="87">
        <f t="shared" si="30"/>
        <v>0.64309370221314777</v>
      </c>
      <c r="AP23" s="87">
        <f t="shared" si="30"/>
        <v>0.64209125520761434</v>
      </c>
      <c r="AQ23" s="87">
        <f t="shared" si="30"/>
        <v>0.63922050487406112</v>
      </c>
      <c r="AR23" s="87">
        <f t="shared" si="30"/>
        <v>0.6310330203357617</v>
      </c>
      <c r="AS23" s="87">
        <f t="shared" si="30"/>
        <v>0.60794482118551785</v>
      </c>
      <c r="AT23" s="87">
        <f t="shared" si="30"/>
        <v>0.54471476466330004</v>
      </c>
      <c r="AU23" s="87">
        <f t="shared" si="31"/>
        <v>0.38224672125167469</v>
      </c>
      <c r="AW23">
        <v>-39000</v>
      </c>
      <c r="AX23">
        <f t="shared" si="0"/>
        <v>-3.84349118408518E-2</v>
      </c>
      <c r="AY23">
        <f t="shared" si="1"/>
        <v>-7.8875569019840108E-2</v>
      </c>
      <c r="AZ23">
        <f t="shared" si="2"/>
        <v>4.0440657178988308E-2</v>
      </c>
      <c r="BA23">
        <f t="shared" si="3"/>
        <v>0.70137351444762275</v>
      </c>
      <c r="BB23">
        <f t="shared" si="4"/>
        <v>0.86647941598633382</v>
      </c>
      <c r="BC23">
        <f t="shared" si="5"/>
        <v>2.3262355316045307</v>
      </c>
      <c r="BD23">
        <f t="shared" si="6"/>
        <v>2.3154900975429413</v>
      </c>
      <c r="BE23">
        <f t="shared" si="10"/>
        <v>1.9353224546785306</v>
      </c>
      <c r="BF23">
        <f t="shared" si="10"/>
        <v>1.9353194177852959</v>
      </c>
      <c r="BG23">
        <f t="shared" si="10"/>
        <v>1.9353389747802785</v>
      </c>
      <c r="BH23">
        <f t="shared" si="10"/>
        <v>1.935213014017988</v>
      </c>
      <c r="BI23">
        <f t="shared" si="10"/>
        <v>1.936023562527502</v>
      </c>
      <c r="BJ23">
        <f t="shared" si="10"/>
        <v>1.9307772556201006</v>
      </c>
      <c r="BK23">
        <f t="shared" si="10"/>
        <v>1.963549874754035</v>
      </c>
      <c r="BL23">
        <f t="shared" si="8"/>
        <v>1.5283775070620615</v>
      </c>
    </row>
    <row r="24" spans="1:64" x14ac:dyDescent="0.2">
      <c r="A24" s="67" t="s">
        <v>88</v>
      </c>
      <c r="B24" s="69" t="s">
        <v>34</v>
      </c>
      <c r="C24" s="68">
        <v>20991.973000000002</v>
      </c>
      <c r="D24" s="68" t="s">
        <v>56</v>
      </c>
      <c r="E24">
        <f t="shared" si="11"/>
        <v>-41552.184532597552</v>
      </c>
      <c r="F24">
        <f t="shared" ref="F24:F55" si="32">ROUND(2*E24,0)/2</f>
        <v>-41552</v>
      </c>
      <c r="G24" s="15">
        <f t="shared" si="12"/>
        <v>-9.1491999995923834E-2</v>
      </c>
      <c r="I24">
        <f t="shared" si="13"/>
        <v>-9.1491999995923834E-2</v>
      </c>
      <c r="Q24" s="2">
        <f t="shared" si="14"/>
        <v>5973.4730000000018</v>
      </c>
      <c r="S24" s="20">
        <f t="shared" si="15"/>
        <v>0.1</v>
      </c>
      <c r="T24">
        <f t="shared" si="16"/>
        <v>8.3707860632541275E-3</v>
      </c>
      <c r="Z24">
        <f t="shared" si="17"/>
        <v>-41552</v>
      </c>
      <c r="AA24" s="87">
        <f t="shared" si="18"/>
        <v>-5.6929153074290015E-2</v>
      </c>
      <c r="AB24" s="87">
        <f t="shared" si="19"/>
        <v>-0.13040486369876791</v>
      </c>
      <c r="AC24" s="87">
        <f t="shared" si="20"/>
        <v>-9.1491999995923834E-2</v>
      </c>
      <c r="AD24" s="87">
        <f t="shared" si="21"/>
        <v>-3.4562846921633819E-2</v>
      </c>
      <c r="AE24" s="87">
        <f t="shared" si="22"/>
        <v>1.1945903873282925E-4</v>
      </c>
      <c r="AF24">
        <f t="shared" si="23"/>
        <v>-9.1491999995923834E-2</v>
      </c>
      <c r="AG24" s="121"/>
      <c r="AH24">
        <f t="shared" si="24"/>
        <v>3.8912863702844067E-2</v>
      </c>
      <c r="AI24">
        <f t="shared" si="25"/>
        <v>0.8238478392613795</v>
      </c>
      <c r="AJ24">
        <f t="shared" si="26"/>
        <v>0.98319305855039218</v>
      </c>
      <c r="AK24">
        <f t="shared" si="27"/>
        <v>0.39835482690540575</v>
      </c>
      <c r="AL24">
        <f t="shared" si="28"/>
        <v>1.9871441475362539</v>
      </c>
      <c r="AM24">
        <f t="shared" si="29"/>
        <v>1.5356066901273266</v>
      </c>
      <c r="AN24" s="87">
        <f t="shared" si="30"/>
        <v>1.5329876210017586</v>
      </c>
      <c r="AO24" s="87">
        <f t="shared" si="30"/>
        <v>1.5329876209081441</v>
      </c>
      <c r="AP24" s="87">
        <f t="shared" si="30"/>
        <v>1.5329876152221962</v>
      </c>
      <c r="AQ24" s="87">
        <f t="shared" si="30"/>
        <v>1.5329872698714941</v>
      </c>
      <c r="AR24" s="87">
        <f t="shared" si="30"/>
        <v>1.5329663000148774</v>
      </c>
      <c r="AS24" s="87">
        <f t="shared" si="30"/>
        <v>1.5317140683940216</v>
      </c>
      <c r="AT24" s="87">
        <f t="shared" si="30"/>
        <v>1.4854641802471917</v>
      </c>
      <c r="AU24" s="87">
        <f t="shared" si="31"/>
        <v>1.0977347265278876</v>
      </c>
      <c r="AW24">
        <v>-38000</v>
      </c>
      <c r="AX24">
        <f t="shared" si="0"/>
        <v>-3.3289992515345132E-2</v>
      </c>
      <c r="AY24">
        <f t="shared" si="1"/>
        <v>-7.2703032661500966E-2</v>
      </c>
      <c r="AZ24">
        <f t="shared" si="2"/>
        <v>3.9413040146155834E-2</v>
      </c>
      <c r="BA24">
        <f t="shared" si="3"/>
        <v>0.66881334256589431</v>
      </c>
      <c r="BB24">
        <f t="shared" si="4"/>
        <v>0.80736606460884086</v>
      </c>
      <c r="BC24">
        <f t="shared" si="5"/>
        <v>2.4346673513404413</v>
      </c>
      <c r="BD24">
        <f t="shared" si="6"/>
        <v>2.7103391820255234</v>
      </c>
      <c r="BE24">
        <f t="shared" si="10"/>
        <v>2.0778842802211197</v>
      </c>
      <c r="BF24">
        <f t="shared" si="10"/>
        <v>2.0778569721608307</v>
      </c>
      <c r="BG24">
        <f t="shared" si="10"/>
        <v>2.0779860645880568</v>
      </c>
      <c r="BH24">
        <f t="shared" si="10"/>
        <v>2.0773755459864307</v>
      </c>
      <c r="BI24">
        <f t="shared" si="10"/>
        <v>2.0802569907028499</v>
      </c>
      <c r="BJ24">
        <f t="shared" si="10"/>
        <v>2.0665233816516952</v>
      </c>
      <c r="BK24">
        <f t="shared" si="10"/>
        <v>2.1292179221230922</v>
      </c>
      <c r="BL24">
        <f t="shared" si="8"/>
        <v>1.6971246781177722</v>
      </c>
    </row>
    <row r="25" spans="1:64" x14ac:dyDescent="0.2">
      <c r="A25" s="67" t="s">
        <v>88</v>
      </c>
      <c r="B25" s="69" t="s">
        <v>34</v>
      </c>
      <c r="C25" s="68">
        <v>22995.038</v>
      </c>
      <c r="D25" s="68" t="s">
        <v>56</v>
      </c>
      <c r="E25">
        <f t="shared" si="11"/>
        <v>-37512.150567562981</v>
      </c>
      <c r="F25">
        <f t="shared" si="32"/>
        <v>-37512</v>
      </c>
      <c r="G25" s="15">
        <f t="shared" si="12"/>
        <v>-7.4651999999332475E-2</v>
      </c>
      <c r="I25">
        <f t="shared" si="13"/>
        <v>-7.4651999999332475E-2</v>
      </c>
      <c r="Q25" s="2">
        <f t="shared" si="14"/>
        <v>7976.5380000000005</v>
      </c>
      <c r="S25" s="20">
        <f t="shared" si="15"/>
        <v>0.1</v>
      </c>
      <c r="T25">
        <f t="shared" si="16"/>
        <v>5.572921103900336E-3</v>
      </c>
      <c r="Z25">
        <f t="shared" si="17"/>
        <v>-37512</v>
      </c>
      <c r="AA25" s="87">
        <f t="shared" si="18"/>
        <v>-3.1139610175103957E-2</v>
      </c>
      <c r="AB25" s="87">
        <f t="shared" si="19"/>
        <v>-0.1133004851524934</v>
      </c>
      <c r="AC25" s="87">
        <f t="shared" si="20"/>
        <v>-7.4651999999332475E-2</v>
      </c>
      <c r="AD25" s="87">
        <f t="shared" si="21"/>
        <v>-4.3512389824228517E-2</v>
      </c>
      <c r="AE25" s="87">
        <f t="shared" si="22"/>
        <v>1.8933280682156253E-4</v>
      </c>
      <c r="AF25">
        <f t="shared" si="23"/>
        <v>-7.4651999999332475E-2</v>
      </c>
      <c r="AG25" s="121"/>
      <c r="AH25">
        <f t="shared" si="24"/>
        <v>3.8648485153160925E-2</v>
      </c>
      <c r="AI25">
        <f t="shared" si="25"/>
        <v>0.65522900673988105</v>
      </c>
      <c r="AJ25">
        <f t="shared" si="26"/>
        <v>0.77719989274485091</v>
      </c>
      <c r="AK25">
        <f t="shared" si="27"/>
        <v>0.26617496887977948</v>
      </c>
      <c r="AL25">
        <f t="shared" si="28"/>
        <v>2.4841382017834928</v>
      </c>
      <c r="AM25">
        <f t="shared" si="29"/>
        <v>2.9316624814349033</v>
      </c>
      <c r="AN25" s="87">
        <f t="shared" si="30"/>
        <v>2.1451597224848324</v>
      </c>
      <c r="AO25" s="87">
        <f t="shared" si="30"/>
        <v>2.1451022524920682</v>
      </c>
      <c r="AP25" s="87">
        <f t="shared" si="30"/>
        <v>2.1453450845479289</v>
      </c>
      <c r="AQ25" s="87">
        <f t="shared" si="30"/>
        <v>2.1443184071460548</v>
      </c>
      <c r="AR25" s="87">
        <f t="shared" si="30"/>
        <v>2.1486480811967006</v>
      </c>
      <c r="AS25" s="87">
        <f t="shared" si="30"/>
        <v>2.1301874322183094</v>
      </c>
      <c r="AT25" s="87">
        <f t="shared" si="30"/>
        <v>2.2055882826525126</v>
      </c>
      <c r="AU25" s="87">
        <f t="shared" si="31"/>
        <v>1.7794732975929586</v>
      </c>
      <c r="AW25">
        <v>-37000</v>
      </c>
      <c r="AX25">
        <f t="shared" si="0"/>
        <v>-2.911841408973069E-2</v>
      </c>
      <c r="AY25">
        <f t="shared" si="1"/>
        <v>-6.679837818233017E-2</v>
      </c>
      <c r="AZ25">
        <f t="shared" si="2"/>
        <v>3.767996409259948E-2</v>
      </c>
      <c r="BA25">
        <f t="shared" si="3"/>
        <v>0.64239237606368893</v>
      </c>
      <c r="BB25">
        <f t="shared" si="4"/>
        <v>0.7448748184871048</v>
      </c>
      <c r="BC25">
        <f t="shared" si="5"/>
        <v>2.5339946220353937</v>
      </c>
      <c r="BD25">
        <f t="shared" si="6"/>
        <v>3.1897549499001308</v>
      </c>
      <c r="BE25">
        <f t="shared" si="10"/>
        <v>2.2143403607572685</v>
      </c>
      <c r="BF25">
        <f t="shared" si="10"/>
        <v>2.214231731016941</v>
      </c>
      <c r="BG25">
        <f t="shared" si="10"/>
        <v>2.2146473190893516</v>
      </c>
      <c r="BH25">
        <f t="shared" si="10"/>
        <v>2.2130561441671834</v>
      </c>
      <c r="BI25">
        <f t="shared" si="10"/>
        <v>2.2191301792946572</v>
      </c>
      <c r="BJ25">
        <f t="shared" si="10"/>
        <v>2.1956713517800241</v>
      </c>
      <c r="BK25">
        <f t="shared" si="10"/>
        <v>2.2826110213386266</v>
      </c>
      <c r="BL25">
        <f t="shared" si="8"/>
        <v>1.8658718491734829</v>
      </c>
    </row>
    <row r="26" spans="1:64" x14ac:dyDescent="0.2">
      <c r="A26" s="67" t="s">
        <v>88</v>
      </c>
      <c r="B26" s="69" t="s">
        <v>34</v>
      </c>
      <c r="C26" s="68">
        <v>25196.444</v>
      </c>
      <c r="D26" s="68" t="s">
        <v>56</v>
      </c>
      <c r="E26">
        <f t="shared" si="11"/>
        <v>-33072.077474163176</v>
      </c>
      <c r="F26">
        <f t="shared" si="32"/>
        <v>-33072</v>
      </c>
      <c r="G26" s="15">
        <f t="shared" si="12"/>
        <v>-3.8411999998061219E-2</v>
      </c>
      <c r="I26">
        <f t="shared" si="13"/>
        <v>-3.8411999998061219E-2</v>
      </c>
      <c r="Q26" s="2">
        <f t="shared" si="14"/>
        <v>10177.944</v>
      </c>
      <c r="S26" s="20">
        <f t="shared" si="15"/>
        <v>0.1</v>
      </c>
      <c r="T26">
        <f t="shared" si="16"/>
        <v>1.475481743851055E-3</v>
      </c>
      <c r="Z26">
        <f t="shared" si="17"/>
        <v>-33072</v>
      </c>
      <c r="AA26" s="87">
        <f t="shared" si="18"/>
        <v>-2.0365159591917724E-2</v>
      </c>
      <c r="AB26" s="87">
        <f t="shared" si="19"/>
        <v>-6.4244455206954709E-2</v>
      </c>
      <c r="AC26" s="87">
        <f t="shared" si="20"/>
        <v>-3.8411999998061219E-2</v>
      </c>
      <c r="AD26" s="87">
        <f t="shared" si="21"/>
        <v>-1.8046840406143495E-2</v>
      </c>
      <c r="AE26" s="87">
        <f t="shared" si="22"/>
        <v>3.2568844864481351E-5</v>
      </c>
      <c r="AF26">
        <f t="shared" si="23"/>
        <v>-3.8411999998061219E-2</v>
      </c>
      <c r="AG26" s="121"/>
      <c r="AH26">
        <f t="shared" si="24"/>
        <v>2.5832455208893497E-2</v>
      </c>
      <c r="AI26">
        <f t="shared" si="25"/>
        <v>0.58051945738593624</v>
      </c>
      <c r="AJ26">
        <f t="shared" si="26"/>
        <v>0.48411337624696343</v>
      </c>
      <c r="AK26">
        <f t="shared" si="27"/>
        <v>0.1172698862450678</v>
      </c>
      <c r="AL26">
        <f t="shared" si="28"/>
        <v>2.8689922173594158</v>
      </c>
      <c r="AM26">
        <f t="shared" si="29"/>
        <v>7.2912556368396659</v>
      </c>
      <c r="AN26" s="87">
        <f t="shared" si="30"/>
        <v>2.7109218268588533</v>
      </c>
      <c r="AO26" s="87">
        <f t="shared" si="30"/>
        <v>2.7099828613225441</v>
      </c>
      <c r="AP26" s="87">
        <f t="shared" si="30"/>
        <v>2.7123549697006824</v>
      </c>
      <c r="AQ26" s="87">
        <f t="shared" si="30"/>
        <v>2.7063573036156376</v>
      </c>
      <c r="AR26" s="87">
        <f t="shared" si="30"/>
        <v>2.7214902633078464</v>
      </c>
      <c r="AS26" s="87">
        <f t="shared" si="30"/>
        <v>2.6830996061481684</v>
      </c>
      <c r="AT26" s="87">
        <f t="shared" si="30"/>
        <v>2.7792591140067007</v>
      </c>
      <c r="AU26" s="87">
        <f t="shared" si="31"/>
        <v>2.5287107370803139</v>
      </c>
      <c r="AW26">
        <v>-36000</v>
      </c>
      <c r="AX26">
        <f t="shared" si="0"/>
        <v>-2.5815470645982816E-2</v>
      </c>
      <c r="AY26">
        <f t="shared" si="1"/>
        <v>-6.1161605582327777E-2</v>
      </c>
      <c r="AZ26">
        <f t="shared" si="2"/>
        <v>3.5346134936344961E-2</v>
      </c>
      <c r="BA26">
        <f t="shared" si="3"/>
        <v>0.62100657339001197</v>
      </c>
      <c r="BB26">
        <f t="shared" si="4"/>
        <v>0.6802460206472013</v>
      </c>
      <c r="BC26">
        <f t="shared" si="5"/>
        <v>2.6262435974443421</v>
      </c>
      <c r="BD26">
        <f t="shared" si="6"/>
        <v>3.7945906566292158</v>
      </c>
      <c r="BE26">
        <f t="shared" si="10"/>
        <v>2.3458600896805679</v>
      </c>
      <c r="BF26">
        <f t="shared" si="10"/>
        <v>2.3455834880688435</v>
      </c>
      <c r="BG26">
        <f t="shared" si="10"/>
        <v>2.3464908362027894</v>
      </c>
      <c r="BH26">
        <f t="shared" si="10"/>
        <v>2.3435112700779936</v>
      </c>
      <c r="BI26">
        <f t="shared" si="10"/>
        <v>2.3532619550602263</v>
      </c>
      <c r="BJ26">
        <f t="shared" si="10"/>
        <v>2.3209799572947558</v>
      </c>
      <c r="BK26">
        <f t="shared" si="10"/>
        <v>2.4241653524113151</v>
      </c>
      <c r="BL26">
        <f t="shared" si="8"/>
        <v>2.0346190202291936</v>
      </c>
    </row>
    <row r="27" spans="1:64" x14ac:dyDescent="0.2">
      <c r="A27" s="67" t="s">
        <v>109</v>
      </c>
      <c r="B27" s="69" t="s">
        <v>34</v>
      </c>
      <c r="C27" s="68">
        <v>25555.428</v>
      </c>
      <c r="D27" s="68" t="s">
        <v>56</v>
      </c>
      <c r="E27">
        <f t="shared" si="11"/>
        <v>-32348.03329541512</v>
      </c>
      <c r="F27">
        <f t="shared" si="32"/>
        <v>-32348</v>
      </c>
      <c r="G27" s="15">
        <f t="shared" si="12"/>
        <v>-1.650800000061281E-2</v>
      </c>
      <c r="H27">
        <f>G27</f>
        <v>-1.650800000061281E-2</v>
      </c>
      <c r="Q27" s="2">
        <f t="shared" si="14"/>
        <v>10536.928</v>
      </c>
      <c r="S27" s="20">
        <f>S$15</f>
        <v>0.2</v>
      </c>
      <c r="T27">
        <f t="shared" si="16"/>
        <v>2.7251406402023254E-4</v>
      </c>
      <c r="Z27">
        <f t="shared" si="17"/>
        <v>-32348</v>
      </c>
      <c r="AA27" s="87">
        <f t="shared" si="18"/>
        <v>-1.9849499658022293E-2</v>
      </c>
      <c r="AB27" s="87">
        <f t="shared" si="19"/>
        <v>-3.9510148942162815E-2</v>
      </c>
      <c r="AC27" s="87">
        <f t="shared" si="20"/>
        <v>-1.650800000061281E-2</v>
      </c>
      <c r="AD27" s="87">
        <f t="shared" si="21"/>
        <v>3.3414996574094823E-3</v>
      </c>
      <c r="AE27" s="87">
        <f t="shared" si="22"/>
        <v>2.2331239920935375E-6</v>
      </c>
      <c r="AF27">
        <f t="shared" si="23"/>
        <v>-1.650800000061281E-2</v>
      </c>
      <c r="AG27" s="121"/>
      <c r="AH27">
        <f t="shared" si="24"/>
        <v>2.3002148941550008E-2</v>
      </c>
      <c r="AI27">
        <f t="shared" si="25"/>
        <v>0.57462602673006247</v>
      </c>
      <c r="AJ27">
        <f t="shared" si="26"/>
        <v>0.43450174253937707</v>
      </c>
      <c r="AK27">
        <f t="shared" si="27"/>
        <v>9.3665013298814159E-2</v>
      </c>
      <c r="AL27">
        <f t="shared" si="28"/>
        <v>2.9248568265561268</v>
      </c>
      <c r="AM27">
        <f t="shared" si="29"/>
        <v>9.1916727436440802</v>
      </c>
      <c r="AN27" s="87">
        <f t="shared" si="30"/>
        <v>2.7980051675068096</v>
      </c>
      <c r="AO27" s="87">
        <f t="shared" si="30"/>
        <v>2.7970436519451867</v>
      </c>
      <c r="AP27" s="87">
        <f t="shared" si="30"/>
        <v>2.7993880271941078</v>
      </c>
      <c r="AQ27" s="87">
        <f t="shared" si="30"/>
        <v>2.7936684862604979</v>
      </c>
      <c r="AR27" s="87">
        <f t="shared" si="30"/>
        <v>2.8076020159625106</v>
      </c>
      <c r="AS27" s="87">
        <f t="shared" si="30"/>
        <v>2.773533375582411</v>
      </c>
      <c r="AT27" s="87">
        <f t="shared" si="30"/>
        <v>2.8561438788500531</v>
      </c>
      <c r="AU27" s="87">
        <f t="shared" si="31"/>
        <v>2.6508836889246483</v>
      </c>
      <c r="AW27">
        <v>-35000</v>
      </c>
      <c r="AX27">
        <f t="shared" si="0"/>
        <v>-2.3293447955055085E-2</v>
      </c>
      <c r="AY27">
        <f t="shared" si="1"/>
        <v>-5.5792714861493703E-2</v>
      </c>
      <c r="AZ27">
        <f t="shared" si="2"/>
        <v>3.2499266906438617E-2</v>
      </c>
      <c r="BA27">
        <f t="shared" si="3"/>
        <v>0.60383588571563185</v>
      </c>
      <c r="BB27">
        <f t="shared" si="4"/>
        <v>0.61419354596482012</v>
      </c>
      <c r="BC27">
        <f t="shared" si="5"/>
        <v>2.7129781833009834</v>
      </c>
      <c r="BD27">
        <f t="shared" si="6"/>
        <v>4.5945426062972876</v>
      </c>
      <c r="BE27">
        <f t="shared" si="10"/>
        <v>2.4734045539195364</v>
      </c>
      <c r="BF27">
        <f t="shared" si="10"/>
        <v>2.472883386616878</v>
      </c>
      <c r="BG27">
        <f t="shared" si="10"/>
        <v>2.4744074498118152</v>
      </c>
      <c r="BH27">
        <f t="shared" si="10"/>
        <v>2.4699454127071481</v>
      </c>
      <c r="BI27">
        <f t="shared" si="10"/>
        <v>2.4829651455241208</v>
      </c>
      <c r="BJ27">
        <f t="shared" si="10"/>
        <v>2.4445882144480948</v>
      </c>
      <c r="BK27">
        <f t="shared" si="10"/>
        <v>2.5546534122629896</v>
      </c>
      <c r="BL27">
        <f t="shared" si="8"/>
        <v>2.2033661912849039</v>
      </c>
    </row>
    <row r="28" spans="1:64" x14ac:dyDescent="0.2">
      <c r="A28" s="67" t="s">
        <v>114</v>
      </c>
      <c r="B28" s="69" t="s">
        <v>34</v>
      </c>
      <c r="C28" s="68">
        <v>25573.277999999998</v>
      </c>
      <c r="D28" s="68" t="s">
        <v>56</v>
      </c>
      <c r="E28">
        <f t="shared" si="11"/>
        <v>-32312.031165541222</v>
      </c>
      <c r="F28">
        <f t="shared" si="32"/>
        <v>-32312</v>
      </c>
      <c r="G28" s="15">
        <f t="shared" si="12"/>
        <v>-1.5451999999640975E-2</v>
      </c>
      <c r="I28">
        <f>G28</f>
        <v>-1.5451999999640975E-2</v>
      </c>
      <c r="Q28" s="2">
        <f t="shared" si="14"/>
        <v>10554.777999999998</v>
      </c>
      <c r="S28" s="20">
        <f>S$16</f>
        <v>0.1</v>
      </c>
      <c r="T28">
        <f t="shared" si="16"/>
        <v>2.3876430398890469E-4</v>
      </c>
      <c r="Z28">
        <f t="shared" si="17"/>
        <v>-32312</v>
      </c>
      <c r="AA28" s="87">
        <f t="shared" si="18"/>
        <v>-1.9831481068686041E-2</v>
      </c>
      <c r="AB28" s="87">
        <f t="shared" si="19"/>
        <v>-3.8309458144627884E-2</v>
      </c>
      <c r="AC28" s="87">
        <f t="shared" si="20"/>
        <v>-1.5451999999640975E-2</v>
      </c>
      <c r="AD28" s="87">
        <f t="shared" si="21"/>
        <v>4.3794810690450658E-3</v>
      </c>
      <c r="AE28" s="87">
        <f t="shared" si="22"/>
        <v>1.9179854434124114E-6</v>
      </c>
      <c r="AF28">
        <f t="shared" si="23"/>
        <v>-1.5451999999640975E-2</v>
      </c>
      <c r="AG28" s="121"/>
      <c r="AH28">
        <f t="shared" si="24"/>
        <v>2.2857458144986909E-2</v>
      </c>
      <c r="AI28">
        <f t="shared" si="25"/>
        <v>0.5743701631862359</v>
      </c>
      <c r="AJ28">
        <f t="shared" si="26"/>
        <v>0.43202429563389977</v>
      </c>
      <c r="AK28">
        <f t="shared" si="27"/>
        <v>9.2495372130767139E-2</v>
      </c>
      <c r="AL28">
        <f t="shared" si="28"/>
        <v>2.9276056754277464</v>
      </c>
      <c r="AM28">
        <f t="shared" si="29"/>
        <v>9.3106713717316349</v>
      </c>
      <c r="AN28" s="87">
        <f t="shared" si="30"/>
        <v>2.8023122289896349</v>
      </c>
      <c r="AO28" s="87">
        <f t="shared" si="30"/>
        <v>2.8013524972541441</v>
      </c>
      <c r="AP28" s="87">
        <f t="shared" si="30"/>
        <v>2.8036889486212511</v>
      </c>
      <c r="AQ28" s="87">
        <f t="shared" si="30"/>
        <v>2.7979975139394364</v>
      </c>
      <c r="AR28" s="87">
        <f t="shared" si="30"/>
        <v>2.8118416538479152</v>
      </c>
      <c r="AS28" s="87">
        <f t="shared" si="30"/>
        <v>2.7780454361590796</v>
      </c>
      <c r="AT28" s="87">
        <f t="shared" si="30"/>
        <v>2.8598812275049155</v>
      </c>
      <c r="AU28" s="87">
        <f t="shared" si="31"/>
        <v>2.656958587082654</v>
      </c>
      <c r="AW28">
        <v>-34000</v>
      </c>
      <c r="AX28">
        <f t="shared" si="0"/>
        <v>-2.1477141882799297E-2</v>
      </c>
      <c r="AY28">
        <f t="shared" si="1"/>
        <v>-5.0691706019828031E-2</v>
      </c>
      <c r="AZ28">
        <f t="shared" si="2"/>
        <v>2.9214564137028734E-2</v>
      </c>
      <c r="BA28">
        <f t="shared" si="3"/>
        <v>0.59027259329820048</v>
      </c>
      <c r="BB28">
        <f t="shared" si="4"/>
        <v>0.54711228572743043</v>
      </c>
      <c r="BC28">
        <f t="shared" si="5"/>
        <v>2.7954313224200762</v>
      </c>
      <c r="BD28">
        <f t="shared" si="6"/>
        <v>5.7198437390833741</v>
      </c>
      <c r="BE28">
        <f t="shared" si="10"/>
        <v>2.5977691887049588</v>
      </c>
      <c r="BF28">
        <f t="shared" si="10"/>
        <v>2.5969913628306198</v>
      </c>
      <c r="BG28">
        <f t="shared" si="10"/>
        <v>2.5990778730068236</v>
      </c>
      <c r="BH28">
        <f t="shared" si="10"/>
        <v>2.5934748622087471</v>
      </c>
      <c r="BI28">
        <f t="shared" si="10"/>
        <v>2.6084784129855763</v>
      </c>
      <c r="BJ28">
        <f t="shared" si="10"/>
        <v>2.5679870207113189</v>
      </c>
      <c r="BK28">
        <f t="shared" si="10"/>
        <v>2.6751620695567113</v>
      </c>
      <c r="BL28">
        <f t="shared" si="8"/>
        <v>2.3721133623406145</v>
      </c>
    </row>
    <row r="29" spans="1:64" x14ac:dyDescent="0.2">
      <c r="A29" s="67" t="s">
        <v>119</v>
      </c>
      <c r="B29" s="69" t="s">
        <v>34</v>
      </c>
      <c r="C29" s="68">
        <v>25712.085999999999</v>
      </c>
      <c r="D29" s="68" t="s">
        <v>56</v>
      </c>
      <c r="E29">
        <f t="shared" si="11"/>
        <v>-32032.065695315083</v>
      </c>
      <c r="F29">
        <f t="shared" si="32"/>
        <v>-32032</v>
      </c>
      <c r="G29" s="15">
        <f t="shared" si="12"/>
        <v>-3.2572000000072876E-2</v>
      </c>
      <c r="H29">
        <f>G29</f>
        <v>-3.2572000000072876E-2</v>
      </c>
      <c r="Q29" s="2">
        <f t="shared" si="14"/>
        <v>10693.585999999999</v>
      </c>
      <c r="S29" s="20">
        <f>S$15</f>
        <v>0.2</v>
      </c>
      <c r="T29">
        <f t="shared" si="16"/>
        <v>1.0609351840047475E-3</v>
      </c>
      <c r="Z29">
        <f t="shared" si="17"/>
        <v>-32032</v>
      </c>
      <c r="AA29" s="87">
        <f t="shared" si="18"/>
        <v>-1.9715175990875442E-2</v>
      </c>
      <c r="AB29" s="87">
        <f t="shared" si="19"/>
        <v>-5.4292096871321111E-2</v>
      </c>
      <c r="AC29" s="87">
        <f t="shared" si="20"/>
        <v>-3.2572000000072876E-2</v>
      </c>
      <c r="AD29" s="87">
        <f t="shared" si="21"/>
        <v>-1.2856824009197434E-2</v>
      </c>
      <c r="AE29" s="87">
        <f t="shared" si="22"/>
        <v>3.3059584720695117E-5</v>
      </c>
      <c r="AF29">
        <f t="shared" si="23"/>
        <v>-3.2572000000072876E-2</v>
      </c>
      <c r="AG29" s="121"/>
      <c r="AH29">
        <f t="shared" si="24"/>
        <v>2.1720096871248231E-2</v>
      </c>
      <c r="AI29">
        <f t="shared" si="25"/>
        <v>0.57249691577352224</v>
      </c>
      <c r="AJ29">
        <f t="shared" si="26"/>
        <v>0.41272034655040402</v>
      </c>
      <c r="AK29">
        <f t="shared" si="27"/>
        <v>8.3410220168571345E-2</v>
      </c>
      <c r="AL29">
        <f t="shared" si="28"/>
        <v>2.9489031973697153</v>
      </c>
      <c r="AM29">
        <f t="shared" si="29"/>
        <v>10.347260311554873</v>
      </c>
      <c r="AN29" s="87">
        <f t="shared" si="30"/>
        <v>2.8357453694567063</v>
      </c>
      <c r="AO29" s="87">
        <f t="shared" si="30"/>
        <v>2.8348094964626114</v>
      </c>
      <c r="AP29" s="87">
        <f t="shared" si="30"/>
        <v>2.8370625734765866</v>
      </c>
      <c r="AQ29" s="87">
        <f t="shared" si="30"/>
        <v>2.8316356503194764</v>
      </c>
      <c r="AR29" s="87">
        <f t="shared" si="30"/>
        <v>2.8446916970657568</v>
      </c>
      <c r="AS29" s="87">
        <f t="shared" si="30"/>
        <v>2.8131881734591841</v>
      </c>
      <c r="AT29" s="87">
        <f t="shared" si="30"/>
        <v>2.8887005659451281</v>
      </c>
      <c r="AU29" s="87">
        <f t="shared" si="31"/>
        <v>2.7042077949782533</v>
      </c>
      <c r="AW29">
        <v>-33000</v>
      </c>
      <c r="AX29">
        <f t="shared" si="0"/>
        <v>-2.0300509682689878E-2</v>
      </c>
      <c r="AY29">
        <f t="shared" si="1"/>
        <v>-4.5858579057330651E-2</v>
      </c>
      <c r="AZ29">
        <f t="shared" si="2"/>
        <v>2.5558069374640772E-2</v>
      </c>
      <c r="BA29">
        <f t="shared" si="3"/>
        <v>0.57986825819276799</v>
      </c>
      <c r="BB29">
        <f t="shared" si="4"/>
        <v>0.47919761897385416</v>
      </c>
      <c r="BC29">
        <f t="shared" si="5"/>
        <v>2.8746015171164596</v>
      </c>
      <c r="BD29">
        <f t="shared" si="6"/>
        <v>7.4463338969680972</v>
      </c>
      <c r="BE29">
        <f t="shared" si="10"/>
        <v>2.7196245462951962</v>
      </c>
      <c r="BF29">
        <f t="shared" si="10"/>
        <v>2.7186786558182896</v>
      </c>
      <c r="BG29">
        <f t="shared" si="10"/>
        <v>2.7210588414822019</v>
      </c>
      <c r="BH29">
        <f t="shared" si="10"/>
        <v>2.7150645990558271</v>
      </c>
      <c r="BI29">
        <f t="shared" si="10"/>
        <v>2.7301299273199464</v>
      </c>
      <c r="BJ29">
        <f t="shared" si="10"/>
        <v>2.6920668715059959</v>
      </c>
      <c r="BK29">
        <f t="shared" si="10"/>
        <v>2.7870616888229285</v>
      </c>
      <c r="BL29">
        <f t="shared" si="8"/>
        <v>2.5408605333963252</v>
      </c>
    </row>
    <row r="30" spans="1:64" x14ac:dyDescent="0.2">
      <c r="A30" t="s">
        <v>31</v>
      </c>
      <c r="C30" s="15">
        <v>25759.684000000001</v>
      </c>
      <c r="D30" s="15"/>
      <c r="E30">
        <f t="shared" si="11"/>
        <v>-31936.064049503428</v>
      </c>
      <c r="F30">
        <f t="shared" si="32"/>
        <v>-31936</v>
      </c>
      <c r="G30" s="15">
        <f t="shared" si="12"/>
        <v>-3.175599999667611E-2</v>
      </c>
      <c r="H30">
        <f>G30</f>
        <v>-3.175599999667611E-2</v>
      </c>
      <c r="Q30" s="2">
        <f t="shared" si="14"/>
        <v>10741.184000000001</v>
      </c>
      <c r="S30" s="20">
        <f>S$15</f>
        <v>0.2</v>
      </c>
      <c r="T30">
        <f t="shared" si="16"/>
        <v>1.008443535788893E-3</v>
      </c>
      <c r="Z30">
        <f t="shared" si="17"/>
        <v>-31936</v>
      </c>
      <c r="AA30" s="87">
        <f t="shared" si="18"/>
        <v>-1.968489836690315E-2</v>
      </c>
      <c r="AB30" s="87">
        <f t="shared" si="19"/>
        <v>-5.3081380760663516E-2</v>
      </c>
      <c r="AC30" s="87">
        <f t="shared" si="20"/>
        <v>-3.175599999667611E-2</v>
      </c>
      <c r="AD30" s="87">
        <f t="shared" si="21"/>
        <v>-1.207110162977296E-2</v>
      </c>
      <c r="AE30" s="87">
        <f t="shared" si="22"/>
        <v>2.9142298911261485E-5</v>
      </c>
      <c r="AF30">
        <f t="shared" si="23"/>
        <v>-3.175599999667611E-2</v>
      </c>
      <c r="AG30" s="121"/>
      <c r="AH30">
        <f t="shared" si="24"/>
        <v>2.1325380763987409E-2</v>
      </c>
      <c r="AI30">
        <f t="shared" si="25"/>
        <v>0.57190181408707108</v>
      </c>
      <c r="AJ30">
        <f t="shared" si="26"/>
        <v>0.40608742473500503</v>
      </c>
      <c r="AK30">
        <f t="shared" si="27"/>
        <v>8.030003156773903E-2</v>
      </c>
      <c r="AL30">
        <f t="shared" si="28"/>
        <v>2.9561733476377405</v>
      </c>
      <c r="AM30">
        <f t="shared" si="29"/>
        <v>10.75544237720754</v>
      </c>
      <c r="AN30" s="87">
        <f t="shared" si="30"/>
        <v>2.847182473615721</v>
      </c>
      <c r="AO30" s="87">
        <f t="shared" si="30"/>
        <v>2.8462588940261861</v>
      </c>
      <c r="AP30" s="87">
        <f t="shared" si="30"/>
        <v>2.8484745285045139</v>
      </c>
      <c r="AQ30" s="87">
        <f t="shared" si="30"/>
        <v>2.843156789538579</v>
      </c>
      <c r="AR30" s="87">
        <f t="shared" si="30"/>
        <v>2.8559056074583267</v>
      </c>
      <c r="AS30" s="87">
        <f t="shared" si="30"/>
        <v>2.8252567332582874</v>
      </c>
      <c r="AT30" s="87">
        <f t="shared" si="30"/>
        <v>2.8984845812536371</v>
      </c>
      <c r="AU30" s="87">
        <f t="shared" si="31"/>
        <v>2.7204075233996012</v>
      </c>
      <c r="AW30">
        <v>-32000</v>
      </c>
      <c r="AX30">
        <f t="shared" si="0"/>
        <v>-1.9704544272297026E-2</v>
      </c>
      <c r="AY30">
        <f t="shared" si="1"/>
        <v>-4.12933339740017E-2</v>
      </c>
      <c r="AZ30">
        <f t="shared" si="2"/>
        <v>2.1588789701704674E-2</v>
      </c>
      <c r="BA30">
        <f t="shared" si="3"/>
        <v>0.57229589365133549</v>
      </c>
      <c r="BB30">
        <f t="shared" si="4"/>
        <v>0.41051019956633644</v>
      </c>
      <c r="BC30">
        <f t="shared" si="5"/>
        <v>2.9513283130452401</v>
      </c>
      <c r="BD30">
        <f t="shared" si="6"/>
        <v>10.479961358269634</v>
      </c>
      <c r="BE30">
        <f t="shared" si="10"/>
        <v>2.8395591378573433</v>
      </c>
      <c r="BF30">
        <f t="shared" si="10"/>
        <v>2.8386271283366749</v>
      </c>
      <c r="BG30">
        <f t="shared" si="10"/>
        <v>2.8408682250062247</v>
      </c>
      <c r="BH30">
        <f t="shared" si="10"/>
        <v>2.8354766597813263</v>
      </c>
      <c r="BI30">
        <f t="shared" si="10"/>
        <v>2.848432357301014</v>
      </c>
      <c r="BJ30">
        <f t="shared" si="10"/>
        <v>2.8172099308459475</v>
      </c>
      <c r="BK30">
        <f t="shared" si="10"/>
        <v>2.8919672010066431</v>
      </c>
      <c r="BL30">
        <f t="shared" si="8"/>
        <v>2.7096077044520359</v>
      </c>
    </row>
    <row r="31" spans="1:64" x14ac:dyDescent="0.2">
      <c r="A31" t="s">
        <v>31</v>
      </c>
      <c r="C31" s="15">
        <v>25793.394</v>
      </c>
      <c r="D31" s="15"/>
      <c r="E31">
        <f t="shared" si="11"/>
        <v>-31868.073472581906</v>
      </c>
      <c r="F31">
        <f t="shared" si="32"/>
        <v>-31868</v>
      </c>
      <c r="G31" s="15">
        <f t="shared" si="12"/>
        <v>-3.6427999999432359E-2</v>
      </c>
      <c r="H31">
        <f>G31</f>
        <v>-3.6427999999432359E-2</v>
      </c>
      <c r="Q31" s="2">
        <f t="shared" si="14"/>
        <v>10774.894</v>
      </c>
      <c r="S31" s="20">
        <f>S$15</f>
        <v>0.2</v>
      </c>
      <c r="T31">
        <f t="shared" si="16"/>
        <v>1.326999183958644E-3</v>
      </c>
      <c r="Z31">
        <f t="shared" si="17"/>
        <v>-31868</v>
      </c>
      <c r="AA31" s="87">
        <f t="shared" si="18"/>
        <v>-1.9666375371488853E-2</v>
      </c>
      <c r="AB31" s="87">
        <f t="shared" si="19"/>
        <v>-5.7472360241902221E-2</v>
      </c>
      <c r="AC31" s="87">
        <f t="shared" si="20"/>
        <v>-3.6427999999432359E-2</v>
      </c>
      <c r="AD31" s="87">
        <f t="shared" si="21"/>
        <v>-1.6761624627943505E-2</v>
      </c>
      <c r="AE31" s="87">
        <f t="shared" si="22"/>
        <v>5.6190412033616457E-5</v>
      </c>
      <c r="AF31">
        <f t="shared" si="23"/>
        <v>-3.6427999999432359E-2</v>
      </c>
      <c r="AG31" s="121"/>
      <c r="AH31">
        <f t="shared" si="24"/>
        <v>2.1044360242469862E-2</v>
      </c>
      <c r="AI31">
        <f t="shared" si="25"/>
        <v>0.57149469531804431</v>
      </c>
      <c r="AJ31">
        <f t="shared" si="26"/>
        <v>0.40138458023121049</v>
      </c>
      <c r="AK31">
        <f t="shared" si="27"/>
        <v>7.8098372013409037E-2</v>
      </c>
      <c r="AL31">
        <f t="shared" si="28"/>
        <v>2.9613137766237179</v>
      </c>
      <c r="AM31">
        <f t="shared" si="29"/>
        <v>11.063860345711596</v>
      </c>
      <c r="AN31" s="87">
        <f t="shared" ref="AN31:AT40" si="33">$AU31+$AB$7*SIN(AO31)</f>
        <v>2.8552762615870972</v>
      </c>
      <c r="AO31" s="87">
        <f t="shared" si="33"/>
        <v>2.8543626657181509</v>
      </c>
      <c r="AP31" s="87">
        <f t="shared" si="33"/>
        <v>2.8565490619306306</v>
      </c>
      <c r="AQ31" s="87">
        <f t="shared" si="33"/>
        <v>2.8513142713059834</v>
      </c>
      <c r="AR31" s="87">
        <f t="shared" si="33"/>
        <v>2.8638343535307271</v>
      </c>
      <c r="AS31" s="87">
        <f t="shared" si="33"/>
        <v>2.8338112160926885</v>
      </c>
      <c r="AT31" s="87">
        <f t="shared" si="33"/>
        <v>2.9053865514457673</v>
      </c>
      <c r="AU31" s="87">
        <f t="shared" si="31"/>
        <v>2.7318823310313896</v>
      </c>
      <c r="AW31">
        <v>-31000</v>
      </c>
      <c r="AX31">
        <f t="shared" si="0"/>
        <v>-1.9636070914228879E-2</v>
      </c>
      <c r="AY31">
        <f t="shared" si="1"/>
        <v>-3.6995970769841069E-2</v>
      </c>
      <c r="AZ31">
        <f t="shared" si="2"/>
        <v>1.735989985561219E-2</v>
      </c>
      <c r="BA31">
        <f t="shared" si="3"/>
        <v>0.56732488614833654</v>
      </c>
      <c r="BB31">
        <f t="shared" si="4"/>
        <v>0.34100931744162516</v>
      </c>
      <c r="BC31">
        <f t="shared" si="5"/>
        <v>3.0263514602490504</v>
      </c>
      <c r="BD31">
        <f t="shared" si="6"/>
        <v>17.335694207080763</v>
      </c>
      <c r="BE31">
        <f t="shared" si="10"/>
        <v>2.9581196794793789</v>
      </c>
      <c r="BF31">
        <f t="shared" si="10"/>
        <v>2.9574234463506164</v>
      </c>
      <c r="BG31">
        <f t="shared" si="10"/>
        <v>2.9590491607335783</v>
      </c>
      <c r="BH31">
        <f t="shared" si="10"/>
        <v>2.9552523258130452</v>
      </c>
      <c r="BI31">
        <f t="shared" si="10"/>
        <v>2.9641156479450963</v>
      </c>
      <c r="BJ31">
        <f t="shared" si="10"/>
        <v>2.9434018889698312</v>
      </c>
      <c r="BK31">
        <f t="shared" si="10"/>
        <v>2.9916922263473773</v>
      </c>
      <c r="BL31">
        <f t="shared" si="8"/>
        <v>2.8783548755077466</v>
      </c>
    </row>
    <row r="32" spans="1:64" x14ac:dyDescent="0.2">
      <c r="A32" s="67" t="s">
        <v>124</v>
      </c>
      <c r="B32" s="69" t="s">
        <v>34</v>
      </c>
      <c r="C32" s="68">
        <v>25801.328000000001</v>
      </c>
      <c r="D32" s="68" t="s">
        <v>56</v>
      </c>
      <c r="E32">
        <f t="shared" si="11"/>
        <v>-31852.071181353916</v>
      </c>
      <c r="F32">
        <f t="shared" si="32"/>
        <v>-31852</v>
      </c>
      <c r="G32" s="15">
        <f t="shared" si="12"/>
        <v>-3.5291999996843515E-2</v>
      </c>
      <c r="H32">
        <f>G32</f>
        <v>-3.5291999996843515E-2</v>
      </c>
      <c r="Q32" s="2">
        <f t="shared" si="14"/>
        <v>10782.828000000001</v>
      </c>
      <c r="S32" s="20">
        <f>S$15</f>
        <v>0.2</v>
      </c>
      <c r="T32">
        <f t="shared" si="16"/>
        <v>1.2455252637772027E-3</v>
      </c>
      <c r="Z32">
        <f t="shared" si="17"/>
        <v>-31852</v>
      </c>
      <c r="AA32" s="87">
        <f t="shared" si="18"/>
        <v>-1.9662367348703094E-2</v>
      </c>
      <c r="AB32" s="87">
        <f t="shared" si="19"/>
        <v>-5.6270067451208536E-2</v>
      </c>
      <c r="AC32" s="87">
        <f t="shared" si="20"/>
        <v>-3.5291999996843515E-2</v>
      </c>
      <c r="AD32" s="87">
        <f t="shared" si="21"/>
        <v>-1.5629632648140421E-2</v>
      </c>
      <c r="AE32" s="87">
        <f t="shared" si="22"/>
        <v>4.8857083343163388E-5</v>
      </c>
      <c r="AF32">
        <f t="shared" si="23"/>
        <v>-3.5291999996843515E-2</v>
      </c>
      <c r="AG32" s="121"/>
      <c r="AH32">
        <f t="shared" si="24"/>
        <v>2.0978067454365021E-2</v>
      </c>
      <c r="AI32">
        <f t="shared" si="25"/>
        <v>0.57140063220300963</v>
      </c>
      <c r="AJ32">
        <f t="shared" si="26"/>
        <v>0.40027747954689236</v>
      </c>
      <c r="AK32">
        <f t="shared" si="27"/>
        <v>7.7580498681954546E-2</v>
      </c>
      <c r="AL32">
        <f t="shared" si="28"/>
        <v>2.962522201417241</v>
      </c>
      <c r="AM32">
        <f t="shared" si="29"/>
        <v>11.138927423520551</v>
      </c>
      <c r="AN32" s="87">
        <f t="shared" si="33"/>
        <v>2.8571798006665672</v>
      </c>
      <c r="AO32" s="87">
        <f t="shared" si="33"/>
        <v>2.8562687075317341</v>
      </c>
      <c r="AP32" s="87">
        <f t="shared" si="33"/>
        <v>2.858447898470053</v>
      </c>
      <c r="AQ32" s="87">
        <f t="shared" si="33"/>
        <v>2.8532332948093835</v>
      </c>
      <c r="AR32" s="87">
        <f t="shared" si="33"/>
        <v>2.8656982350128573</v>
      </c>
      <c r="AS32" s="87">
        <f t="shared" si="33"/>
        <v>2.8358247407417863</v>
      </c>
      <c r="AT32" s="87">
        <f t="shared" si="33"/>
        <v>2.9070072019922089</v>
      </c>
      <c r="AU32" s="87">
        <f t="shared" si="31"/>
        <v>2.7345822857682811</v>
      </c>
      <c r="AW32">
        <v>-30000</v>
      </c>
      <c r="AX32">
        <f t="shared" si="0"/>
        <v>-2.0046838888939853E-2</v>
      </c>
      <c r="AY32">
        <f t="shared" si="1"/>
        <v>-3.2966489444848798E-2</v>
      </c>
      <c r="AZ32">
        <f t="shared" si="2"/>
        <v>1.2919650555908945E-2</v>
      </c>
      <c r="BA32">
        <f t="shared" si="3"/>
        <v>0.56480612685241027</v>
      </c>
      <c r="BB32">
        <f t="shared" si="4"/>
        <v>0.27057210807583693</v>
      </c>
      <c r="BC32">
        <f t="shared" si="5"/>
        <v>3.1003545659255085</v>
      </c>
      <c r="BD32">
        <f t="shared" si="6"/>
        <v>48.491980963494058</v>
      </c>
      <c r="BE32">
        <f t="shared" si="10"/>
        <v>3.0758408627196259</v>
      </c>
      <c r="BF32">
        <f t="shared" si="10"/>
        <v>3.0755640157330668</v>
      </c>
      <c r="BG32">
        <f t="shared" si="10"/>
        <v>3.0762009959339651</v>
      </c>
      <c r="BH32">
        <f t="shared" si="10"/>
        <v>3.0747353671821704</v>
      </c>
      <c r="BI32">
        <f t="shared" si="10"/>
        <v>3.0781074246695335</v>
      </c>
      <c r="BJ32">
        <f t="shared" si="10"/>
        <v>3.0703479901208737</v>
      </c>
      <c r="BK32">
        <f t="shared" si="10"/>
        <v>3.0881975528737584</v>
      </c>
      <c r="BL32">
        <f t="shared" si="8"/>
        <v>3.0471020465634573</v>
      </c>
    </row>
    <row r="33" spans="1:64" x14ac:dyDescent="0.2">
      <c r="A33" t="s">
        <v>31</v>
      </c>
      <c r="C33" s="15">
        <v>25803.309000000001</v>
      </c>
      <c r="D33" s="15"/>
      <c r="E33">
        <f t="shared" si="11"/>
        <v>-31848.075650862029</v>
      </c>
      <c r="F33">
        <f t="shared" si="32"/>
        <v>-31848</v>
      </c>
      <c r="G33" s="15">
        <f t="shared" si="12"/>
        <v>-3.7507999997615116E-2</v>
      </c>
      <c r="H33">
        <f>G33</f>
        <v>-3.7507999997615116E-2</v>
      </c>
      <c r="Q33" s="2">
        <f t="shared" si="14"/>
        <v>10784.809000000001</v>
      </c>
      <c r="S33" s="20">
        <f>S$15</f>
        <v>0.2</v>
      </c>
      <c r="T33">
        <f t="shared" si="16"/>
        <v>1.4068500638210956E-3</v>
      </c>
      <c r="Z33">
        <f t="shared" si="17"/>
        <v>-31848</v>
      </c>
      <c r="AA33" s="87">
        <f t="shared" si="18"/>
        <v>-1.966138613742183E-2</v>
      </c>
      <c r="AB33" s="87">
        <f t="shared" si="19"/>
        <v>-5.8469484175813935E-2</v>
      </c>
      <c r="AC33" s="87">
        <f t="shared" si="20"/>
        <v>-3.7507999997615116E-2</v>
      </c>
      <c r="AD33" s="87">
        <f t="shared" si="21"/>
        <v>-1.7846613860193285E-2</v>
      </c>
      <c r="AE33" s="87">
        <f t="shared" si="22"/>
        <v>6.3700325254968619E-5</v>
      </c>
      <c r="AF33">
        <f t="shared" si="23"/>
        <v>-3.7507999997615116E-2</v>
      </c>
      <c r="AG33" s="121"/>
      <c r="AH33">
        <f t="shared" si="24"/>
        <v>2.0961484178198816E-2</v>
      </c>
      <c r="AI33">
        <f t="shared" si="25"/>
        <v>0.57137721916475681</v>
      </c>
      <c r="AJ33">
        <f t="shared" si="26"/>
        <v>0.4000006715826796</v>
      </c>
      <c r="AK33">
        <f t="shared" si="27"/>
        <v>7.7451040023899118E-2</v>
      </c>
      <c r="AL33">
        <f t="shared" si="28"/>
        <v>2.9628242436761298</v>
      </c>
      <c r="AM33">
        <f t="shared" si="29"/>
        <v>11.157848326767642</v>
      </c>
      <c r="AN33" s="87">
        <f t="shared" si="33"/>
        <v>2.8576556335857415</v>
      </c>
      <c r="AO33" s="87">
        <f t="shared" si="33"/>
        <v>2.8567451752699391</v>
      </c>
      <c r="AP33" s="87">
        <f t="shared" si="33"/>
        <v>2.8589225455616614</v>
      </c>
      <c r="AQ33" s="87">
        <f t="shared" si="33"/>
        <v>2.8537130283069803</v>
      </c>
      <c r="AR33" s="87">
        <f t="shared" si="33"/>
        <v>2.8661641048602569</v>
      </c>
      <c r="AS33" s="87">
        <f t="shared" si="33"/>
        <v>2.8363281636230147</v>
      </c>
      <c r="AT33" s="87">
        <f t="shared" si="33"/>
        <v>2.9074121679252269</v>
      </c>
      <c r="AU33" s="87">
        <f t="shared" si="31"/>
        <v>2.7352572744525037</v>
      </c>
      <c r="AW33">
        <v>-29000</v>
      </c>
      <c r="AX33">
        <f t="shared" si="0"/>
        <v>-2.0892288836675273E-2</v>
      </c>
      <c r="AY33">
        <f t="shared" si="1"/>
        <v>-2.9204889999024916E-2</v>
      </c>
      <c r="AZ33">
        <f t="shared" si="2"/>
        <v>8.3126011623496435E-3</v>
      </c>
      <c r="BA33">
        <f t="shared" si="3"/>
        <v>0.56466444708823293</v>
      </c>
      <c r="BB33">
        <f t="shared" si="4"/>
        <v>0.19900981446487465</v>
      </c>
      <c r="BC33">
        <f t="shared" si="5"/>
        <v>-3.1091909056341258</v>
      </c>
      <c r="BD33">
        <f t="shared" si="6"/>
        <v>-61.719664655003136</v>
      </c>
      <c r="BE33">
        <f t="shared" si="10"/>
        <v>3.1932597234163205</v>
      </c>
      <c r="BF33">
        <f t="shared" si="10"/>
        <v>3.193478539312097</v>
      </c>
      <c r="BG33">
        <f t="shared" si="10"/>
        <v>3.1929754953804612</v>
      </c>
      <c r="BH33">
        <f t="shared" si="10"/>
        <v>3.1941319812659272</v>
      </c>
      <c r="BI33">
        <f t="shared" si="10"/>
        <v>3.1914733505294519</v>
      </c>
      <c r="BJ33">
        <f t="shared" si="10"/>
        <v>3.1975858008716656</v>
      </c>
      <c r="BK33">
        <f t="shared" si="10"/>
        <v>3.1835354341408109</v>
      </c>
      <c r="BL33">
        <f t="shared" si="8"/>
        <v>3.215849217619168</v>
      </c>
    </row>
    <row r="34" spans="1:64" x14ac:dyDescent="0.2">
      <c r="A34" s="67" t="s">
        <v>128</v>
      </c>
      <c r="B34" s="69" t="s">
        <v>34</v>
      </c>
      <c r="C34" s="68">
        <v>25803.32</v>
      </c>
      <c r="D34" s="68" t="s">
        <v>56</v>
      </c>
      <c r="E34">
        <f t="shared" si="11"/>
        <v>-31848.053464675555</v>
      </c>
      <c r="F34">
        <f t="shared" si="32"/>
        <v>-31848</v>
      </c>
      <c r="G34" s="15">
        <f t="shared" si="12"/>
        <v>-2.65079999990121E-2</v>
      </c>
      <c r="I34">
        <f>G34</f>
        <v>-2.65079999990121E-2</v>
      </c>
      <c r="Q34" s="2">
        <f t="shared" si="14"/>
        <v>10784.82</v>
      </c>
      <c r="S34" s="20">
        <f>S$16</f>
        <v>0.1</v>
      </c>
      <c r="T34">
        <f t="shared" si="16"/>
        <v>7.0267406394762544E-4</v>
      </c>
      <c r="Z34">
        <f t="shared" si="17"/>
        <v>-31848</v>
      </c>
      <c r="AA34" s="87">
        <f t="shared" si="18"/>
        <v>-1.966138613742183E-2</v>
      </c>
      <c r="AB34" s="87">
        <f t="shared" si="19"/>
        <v>-4.7469484177210919E-2</v>
      </c>
      <c r="AC34" s="87">
        <f t="shared" si="20"/>
        <v>-2.65079999990121E-2</v>
      </c>
      <c r="AD34" s="87">
        <f t="shared" si="21"/>
        <v>-6.8466138615902693E-3</v>
      </c>
      <c r="AE34" s="87">
        <f t="shared" si="22"/>
        <v>4.6876121369720023E-6</v>
      </c>
      <c r="AF34">
        <f t="shared" si="23"/>
        <v>-2.65079999990121E-2</v>
      </c>
      <c r="AG34" s="121"/>
      <c r="AH34">
        <f t="shared" si="24"/>
        <v>2.0961484178198816E-2</v>
      </c>
      <c r="AI34">
        <f t="shared" si="25"/>
        <v>0.57137721916475681</v>
      </c>
      <c r="AJ34">
        <f t="shared" si="26"/>
        <v>0.4000006715826796</v>
      </c>
      <c r="AK34">
        <f t="shared" si="27"/>
        <v>7.7451040023899118E-2</v>
      </c>
      <c r="AL34">
        <f t="shared" si="28"/>
        <v>2.9628242436761298</v>
      </c>
      <c r="AM34">
        <f t="shared" si="29"/>
        <v>11.157848326767642</v>
      </c>
      <c r="AN34" s="87">
        <f t="shared" si="33"/>
        <v>2.8576556335857415</v>
      </c>
      <c r="AO34" s="87">
        <f t="shared" si="33"/>
        <v>2.8567451752699391</v>
      </c>
      <c r="AP34" s="87">
        <f t="shared" si="33"/>
        <v>2.8589225455616614</v>
      </c>
      <c r="AQ34" s="87">
        <f t="shared" si="33"/>
        <v>2.8537130283069803</v>
      </c>
      <c r="AR34" s="87">
        <f t="shared" si="33"/>
        <v>2.8661641048602569</v>
      </c>
      <c r="AS34" s="87">
        <f t="shared" si="33"/>
        <v>2.8363281636230147</v>
      </c>
      <c r="AT34" s="87">
        <f t="shared" si="33"/>
        <v>2.9074121679252269</v>
      </c>
      <c r="AU34" s="87">
        <f t="shared" si="31"/>
        <v>2.7352572744525037</v>
      </c>
      <c r="AW34">
        <v>-28000</v>
      </c>
      <c r="AX34">
        <f t="shared" si="0"/>
        <v>-2.2129724465794497E-2</v>
      </c>
      <c r="AY34">
        <f t="shared" si="1"/>
        <v>-2.5711172432369395E-2</v>
      </c>
      <c r="AZ34">
        <f t="shared" si="2"/>
        <v>3.5814479665748993E-3</v>
      </c>
      <c r="BA34">
        <f t="shared" si="3"/>
        <v>0.56689562250270509</v>
      </c>
      <c r="BB34">
        <f t="shared" si="4"/>
        <v>0.12608573561813885</v>
      </c>
      <c r="BC34">
        <f t="shared" si="5"/>
        <v>-3.0352657101554956</v>
      </c>
      <c r="BD34">
        <f t="shared" si="6"/>
        <v>-18.792183277807098</v>
      </c>
      <c r="BE34">
        <f t="shared" ref="BE34:BK70" si="34">$BL34+$AB$7*SIN(BF34)</f>
        <v>3.3109162248389219</v>
      </c>
      <c r="BF34">
        <f t="shared" si="34"/>
        <v>3.3115702752484482</v>
      </c>
      <c r="BG34">
        <f t="shared" si="34"/>
        <v>3.3100469002854664</v>
      </c>
      <c r="BH34">
        <f t="shared" si="34"/>
        <v>3.3135956711723544</v>
      </c>
      <c r="BI34">
        <f t="shared" si="34"/>
        <v>3.3053319554243643</v>
      </c>
      <c r="BJ34">
        <f t="shared" si="34"/>
        <v>3.3245934384793547</v>
      </c>
      <c r="BK34">
        <f t="shared" si="34"/>
        <v>3.2797912886054177</v>
      </c>
      <c r="BL34">
        <f t="shared" si="8"/>
        <v>3.3845963886748787</v>
      </c>
    </row>
    <row r="35" spans="1:64" x14ac:dyDescent="0.2">
      <c r="A35" t="s">
        <v>31</v>
      </c>
      <c r="C35" s="15">
        <v>25822.164000000001</v>
      </c>
      <c r="D35" s="15"/>
      <c r="E35">
        <f t="shared" si="11"/>
        <v>-31810.046510314554</v>
      </c>
      <c r="F35">
        <f t="shared" si="32"/>
        <v>-31810</v>
      </c>
      <c r="G35" s="15">
        <f t="shared" si="12"/>
        <v>-2.3059999995894032E-2</v>
      </c>
      <c r="H35">
        <f t="shared" ref="H35:H42" si="35">G35</f>
        <v>-2.3059999995894032E-2</v>
      </c>
      <c r="Q35" s="2">
        <f t="shared" si="14"/>
        <v>10803.664000000001</v>
      </c>
      <c r="S35" s="20">
        <f t="shared" ref="S35:S42" si="36">S$15</f>
        <v>0.2</v>
      </c>
      <c r="T35">
        <f t="shared" si="16"/>
        <v>5.3176359981063279E-4</v>
      </c>
      <c r="Z35">
        <f t="shared" si="17"/>
        <v>-31810</v>
      </c>
      <c r="AA35" s="87">
        <f t="shared" si="18"/>
        <v>-1.9652478711906583E-2</v>
      </c>
      <c r="AB35" s="87">
        <f t="shared" si="19"/>
        <v>-4.3863742738596619E-2</v>
      </c>
      <c r="AC35" s="87">
        <f t="shared" si="20"/>
        <v>-2.3059999995894032E-2</v>
      </c>
      <c r="AD35" s="87">
        <f t="shared" si="21"/>
        <v>-3.4075212839874483E-3</v>
      </c>
      <c r="AE35" s="87">
        <f t="shared" si="22"/>
        <v>2.322240260165494E-6</v>
      </c>
      <c r="AF35">
        <f t="shared" si="23"/>
        <v>-2.3059999995894032E-2</v>
      </c>
      <c r="AG35" s="121"/>
      <c r="AH35">
        <f t="shared" si="24"/>
        <v>2.0803742742702587E-2</v>
      </c>
      <c r="AI35">
        <f t="shared" si="25"/>
        <v>0.57115684227659835</v>
      </c>
      <c r="AJ35">
        <f t="shared" si="26"/>
        <v>0.39737034018298356</v>
      </c>
      <c r="AK35">
        <f t="shared" si="27"/>
        <v>7.6221374466367578E-2</v>
      </c>
      <c r="AL35">
        <f t="shared" si="28"/>
        <v>2.96569238026157</v>
      </c>
      <c r="AM35">
        <f t="shared" si="29"/>
        <v>11.340747136574549</v>
      </c>
      <c r="AN35" s="87">
        <f t="shared" si="33"/>
        <v>2.8621750201335026</v>
      </c>
      <c r="AO35" s="87">
        <f t="shared" si="33"/>
        <v>2.8612707746952646</v>
      </c>
      <c r="AP35" s="87">
        <f t="shared" si="33"/>
        <v>2.8634304640849111</v>
      </c>
      <c r="AQ35" s="87">
        <f t="shared" si="33"/>
        <v>2.8582700562664791</v>
      </c>
      <c r="AR35" s="87">
        <f t="shared" si="33"/>
        <v>2.870587876407277</v>
      </c>
      <c r="AS35" s="87">
        <f t="shared" si="33"/>
        <v>2.8411115098095725</v>
      </c>
      <c r="AT35" s="87">
        <f t="shared" si="33"/>
        <v>2.9112554497207612</v>
      </c>
      <c r="AU35" s="87">
        <f t="shared" si="31"/>
        <v>2.741669666952621</v>
      </c>
      <c r="AW35">
        <v>-27000</v>
      </c>
      <c r="AX35">
        <f t="shared" si="0"/>
        <v>-2.3716079169435383E-2</v>
      </c>
      <c r="AY35">
        <f t="shared" si="1"/>
        <v>-2.248533674488222E-2</v>
      </c>
      <c r="AZ35">
        <f t="shared" si="2"/>
        <v>-1.2307424245531645E-3</v>
      </c>
      <c r="BA35">
        <f t="shared" si="3"/>
        <v>0.57156622334560536</v>
      </c>
      <c r="BB35">
        <f t="shared" si="4"/>
        <v>5.1533873202638421E-2</v>
      </c>
      <c r="BC35">
        <f t="shared" si="5"/>
        <v>-2.9604001952803269</v>
      </c>
      <c r="BD35">
        <f t="shared" si="6"/>
        <v>-11.007771723684128</v>
      </c>
      <c r="BE35">
        <f t="shared" si="34"/>
        <v>3.4293479318193243</v>
      </c>
      <c r="BF35">
        <f t="shared" si="34"/>
        <v>3.4302633804070441</v>
      </c>
      <c r="BG35">
        <f t="shared" si="34"/>
        <v>3.4280716207287409</v>
      </c>
      <c r="BH35">
        <f t="shared" si="34"/>
        <v>3.4333214995983798</v>
      </c>
      <c r="BI35">
        <f t="shared" si="34"/>
        <v>3.4207600745708699</v>
      </c>
      <c r="BJ35">
        <f t="shared" si="34"/>
        <v>3.4508957039838282</v>
      </c>
      <c r="BK35">
        <f t="shared" si="34"/>
        <v>3.3790244568499208</v>
      </c>
      <c r="BL35">
        <f t="shared" si="8"/>
        <v>3.5533435597305889</v>
      </c>
    </row>
    <row r="36" spans="1:64" x14ac:dyDescent="0.2">
      <c r="A36" s="67" t="s">
        <v>133</v>
      </c>
      <c r="B36" s="69" t="s">
        <v>34</v>
      </c>
      <c r="C36" s="68">
        <v>26146.404999999999</v>
      </c>
      <c r="D36" s="68" t="s">
        <v>56</v>
      </c>
      <c r="E36">
        <f t="shared" si="11"/>
        <v>-31156.076393090818</v>
      </c>
      <c r="F36">
        <f t="shared" si="32"/>
        <v>-31156</v>
      </c>
      <c r="G36" s="15">
        <f t="shared" si="12"/>
        <v>-3.7876000002142973E-2</v>
      </c>
      <c r="H36">
        <f t="shared" si="35"/>
        <v>-3.7876000002142973E-2</v>
      </c>
      <c r="Q36" s="2">
        <f t="shared" si="14"/>
        <v>11127.904999999999</v>
      </c>
      <c r="S36" s="20">
        <f t="shared" si="36"/>
        <v>0.2</v>
      </c>
      <c r="T36">
        <f t="shared" si="16"/>
        <v>1.4345913761623346E-3</v>
      </c>
      <c r="Z36">
        <f t="shared" si="17"/>
        <v>-31156</v>
      </c>
      <c r="AA36" s="87">
        <f t="shared" si="18"/>
        <v>-1.9614030116280455E-2</v>
      </c>
      <c r="AB36" s="87">
        <f t="shared" si="19"/>
        <v>-5.5910694115683231E-2</v>
      </c>
      <c r="AC36" s="87">
        <f t="shared" si="20"/>
        <v>-3.7876000002142973E-2</v>
      </c>
      <c r="AD36" s="87">
        <f t="shared" si="21"/>
        <v>-1.8261969885862518E-2</v>
      </c>
      <c r="AE36" s="87">
        <f t="shared" si="22"/>
        <v>6.6699908822429903E-5</v>
      </c>
      <c r="AF36">
        <f t="shared" si="23"/>
        <v>-3.7876000002142973E-2</v>
      </c>
      <c r="AG36" s="121"/>
      <c r="AH36">
        <f t="shared" si="24"/>
        <v>1.8034694113540257E-2</v>
      </c>
      <c r="AI36">
        <f t="shared" si="25"/>
        <v>0.56793603371241974</v>
      </c>
      <c r="AJ36">
        <f t="shared" si="26"/>
        <v>0.35190912364588045</v>
      </c>
      <c r="AK36">
        <f t="shared" si="27"/>
        <v>5.5107902224320701E-2</v>
      </c>
      <c r="AL36">
        <f t="shared" si="28"/>
        <v>3.0147319112651934</v>
      </c>
      <c r="AM36">
        <f t="shared" si="29"/>
        <v>15.744169307292283</v>
      </c>
      <c r="AN36" s="87">
        <f t="shared" si="33"/>
        <v>2.9396930487033299</v>
      </c>
      <c r="AO36" s="87">
        <f t="shared" si="33"/>
        <v>2.9389460367594165</v>
      </c>
      <c r="AP36" s="87">
        <f t="shared" si="33"/>
        <v>2.9406965948190167</v>
      </c>
      <c r="AQ36" s="87">
        <f t="shared" si="33"/>
        <v>2.936593320431943</v>
      </c>
      <c r="AR36" s="87">
        <f t="shared" si="33"/>
        <v>2.9462059343673839</v>
      </c>
      <c r="AS36" s="87">
        <f t="shared" si="33"/>
        <v>2.9236563020811084</v>
      </c>
      <c r="AT36" s="87">
        <f t="shared" si="33"/>
        <v>2.9763981799087786</v>
      </c>
      <c r="AU36" s="87">
        <f t="shared" si="31"/>
        <v>2.8520303168230559</v>
      </c>
      <c r="AW36">
        <v>-26000</v>
      </c>
      <c r="AX36">
        <f t="shared" si="0"/>
        <v>-2.5605751818246036E-2</v>
      </c>
      <c r="AY36">
        <f t="shared" si="1"/>
        <v>-1.952738293656342E-2</v>
      </c>
      <c r="AZ36">
        <f t="shared" si="2"/>
        <v>-6.0783688816826147E-3</v>
      </c>
      <c r="BA36">
        <f t="shared" si="3"/>
        <v>0.57881620625561003</v>
      </c>
      <c r="BB36">
        <f t="shared" si="4"/>
        <v>-2.4925640475789473E-2</v>
      </c>
      <c r="BC36">
        <f t="shared" si="5"/>
        <v>-2.8839152624830597</v>
      </c>
      <c r="BD36">
        <f t="shared" si="6"/>
        <v>-7.7186494819908598</v>
      </c>
      <c r="BE36">
        <f t="shared" si="34"/>
        <v>3.5490893737472233</v>
      </c>
      <c r="BF36">
        <f t="shared" si="34"/>
        <v>3.5500446358490247</v>
      </c>
      <c r="BG36">
        <f t="shared" si="34"/>
        <v>3.547656119284115</v>
      </c>
      <c r="BH36">
        <f t="shared" si="34"/>
        <v>3.5536329570030656</v>
      </c>
      <c r="BI36">
        <f t="shared" si="34"/>
        <v>3.5387056772333274</v>
      </c>
      <c r="BJ36">
        <f t="shared" si="34"/>
        <v>3.5761718824496214</v>
      </c>
      <c r="BK36">
        <f t="shared" si="34"/>
        <v>3.4832096996286017</v>
      </c>
      <c r="BL36">
        <f t="shared" si="8"/>
        <v>3.7220907307862996</v>
      </c>
    </row>
    <row r="37" spans="1:64" x14ac:dyDescent="0.2">
      <c r="A37" s="67" t="s">
        <v>133</v>
      </c>
      <c r="B37" s="69" t="s">
        <v>34</v>
      </c>
      <c r="C37" s="68">
        <v>26489.526000000002</v>
      </c>
      <c r="D37" s="68" t="s">
        <v>56</v>
      </c>
      <c r="E37">
        <f t="shared" si="11"/>
        <v>-30464.02671216851</v>
      </c>
      <c r="F37">
        <f t="shared" si="32"/>
        <v>-30464</v>
      </c>
      <c r="G37" s="15">
        <f t="shared" si="12"/>
        <v>-1.3243999997939682E-2</v>
      </c>
      <c r="H37">
        <f t="shared" si="35"/>
        <v>-1.3243999997939682E-2</v>
      </c>
      <c r="Q37" s="2">
        <f t="shared" si="14"/>
        <v>11471.026000000002</v>
      </c>
      <c r="S37" s="20">
        <f t="shared" si="36"/>
        <v>0.2</v>
      </c>
      <c r="T37">
        <f t="shared" si="16"/>
        <v>1.7540353594542628E-4</v>
      </c>
      <c r="Z37">
        <f t="shared" si="17"/>
        <v>-30464</v>
      </c>
      <c r="AA37" s="87">
        <f t="shared" si="18"/>
        <v>-1.9799552238909966E-2</v>
      </c>
      <c r="AB37" s="87">
        <f t="shared" si="19"/>
        <v>-2.8247304891236592E-2</v>
      </c>
      <c r="AC37" s="87">
        <f t="shared" si="20"/>
        <v>-1.3243999997939682E-2</v>
      </c>
      <c r="AD37" s="87">
        <f t="shared" si="21"/>
        <v>6.5555522409702846E-3</v>
      </c>
      <c r="AE37" s="87">
        <f t="shared" si="22"/>
        <v>8.5950530368181046E-6</v>
      </c>
      <c r="AF37">
        <f t="shared" si="23"/>
        <v>-1.3243999997939682E-2</v>
      </c>
      <c r="AG37" s="121"/>
      <c r="AH37">
        <f t="shared" si="24"/>
        <v>1.5003304893296909E-2</v>
      </c>
      <c r="AI37">
        <f t="shared" si="25"/>
        <v>0.5656763462000195</v>
      </c>
      <c r="AJ37">
        <f t="shared" si="26"/>
        <v>0.30338209122094378</v>
      </c>
      <c r="AK37">
        <f t="shared" si="27"/>
        <v>3.2849895000672702E-2</v>
      </c>
      <c r="AL37">
        <f t="shared" si="28"/>
        <v>3.0661017873751435</v>
      </c>
      <c r="AM37">
        <f t="shared" si="29"/>
        <v>26.480688303082879</v>
      </c>
      <c r="AN37" s="87">
        <f t="shared" si="33"/>
        <v>3.021288531941992</v>
      </c>
      <c r="AO37" s="87">
        <f t="shared" si="33"/>
        <v>3.0207998346378644</v>
      </c>
      <c r="AP37" s="87">
        <f t="shared" si="33"/>
        <v>3.0219299797330392</v>
      </c>
      <c r="AQ37" s="87">
        <f t="shared" si="33"/>
        <v>3.0193162082915199</v>
      </c>
      <c r="AR37" s="87">
        <f t="shared" si="33"/>
        <v>3.0253600301423003</v>
      </c>
      <c r="AS37" s="87">
        <f t="shared" si="33"/>
        <v>3.0113780528305232</v>
      </c>
      <c r="AT37" s="87">
        <f t="shared" si="33"/>
        <v>3.043690244940958</v>
      </c>
      <c r="AU37" s="87">
        <f t="shared" si="31"/>
        <v>2.9688033591936076</v>
      </c>
      <c r="AW37">
        <v>-25000</v>
      </c>
      <c r="AX37">
        <f t="shared" si="0"/>
        <v>-2.7748910616014394E-2</v>
      </c>
      <c r="AY37">
        <f t="shared" si="1"/>
        <v>-1.6837311007412939E-2</v>
      </c>
      <c r="AZ37">
        <f t="shared" si="2"/>
        <v>-1.0911599608601457E-2</v>
      </c>
      <c r="BA37">
        <f t="shared" si="3"/>
        <v>0.58886579881465928</v>
      </c>
      <c r="BB37">
        <f t="shared" si="4"/>
        <v>-0.10357748730731858</v>
      </c>
      <c r="BC37">
        <f t="shared" si="5"/>
        <v>-2.8050798958609131</v>
      </c>
      <c r="BD37">
        <f t="shared" si="6"/>
        <v>-5.8871194767582598</v>
      </c>
      <c r="BE37">
        <f t="shared" si="34"/>
        <v>3.6706845338427532</v>
      </c>
      <c r="BF37">
        <f t="shared" si="34"/>
        <v>3.6714892915110946</v>
      </c>
      <c r="BG37">
        <f t="shared" si="34"/>
        <v>3.669349353502223</v>
      </c>
      <c r="BH37">
        <f t="shared" si="34"/>
        <v>3.6750456153276589</v>
      </c>
      <c r="BI37">
        <f t="shared" si="34"/>
        <v>3.6599243579104694</v>
      </c>
      <c r="BJ37">
        <f t="shared" si="34"/>
        <v>3.7003679383518495</v>
      </c>
      <c r="BK37">
        <f t="shared" si="34"/>
        <v>3.5941810986663807</v>
      </c>
      <c r="BL37">
        <f t="shared" si="8"/>
        <v>3.8908379018420103</v>
      </c>
    </row>
    <row r="38" spans="1:64" x14ac:dyDescent="0.2">
      <c r="A38" t="s">
        <v>31</v>
      </c>
      <c r="C38" s="15">
        <v>26508.39</v>
      </c>
      <c r="D38" s="15"/>
      <c r="E38">
        <f t="shared" si="11"/>
        <v>-30425.97941928665</v>
      </c>
      <c r="F38">
        <f t="shared" si="32"/>
        <v>-30426</v>
      </c>
      <c r="G38" s="15">
        <f t="shared" si="12"/>
        <v>1.0203999998338986E-2</v>
      </c>
      <c r="H38">
        <f t="shared" si="35"/>
        <v>1.0203999998338986E-2</v>
      </c>
      <c r="Q38" s="2">
        <f t="shared" si="14"/>
        <v>11489.89</v>
      </c>
      <c r="S38" s="20">
        <f t="shared" si="36"/>
        <v>0.2</v>
      </c>
      <c r="T38">
        <f t="shared" si="16"/>
        <v>1.0412161596610203E-4</v>
      </c>
      <c r="Z38">
        <f t="shared" si="17"/>
        <v>-30426</v>
      </c>
      <c r="AA38" s="87">
        <f t="shared" si="18"/>
        <v>-1.9816182781580025E-2</v>
      </c>
      <c r="AB38" s="87">
        <f t="shared" si="19"/>
        <v>-4.6301139350656134E-3</v>
      </c>
      <c r="AC38" s="87">
        <f t="shared" si="20"/>
        <v>1.0203999998338986E-2</v>
      </c>
      <c r="AD38" s="87">
        <f t="shared" si="21"/>
        <v>3.0020182779919011E-2</v>
      </c>
      <c r="AE38" s="87">
        <f t="shared" si="22"/>
        <v>1.8024227482794919E-4</v>
      </c>
      <c r="AF38">
        <f t="shared" si="23"/>
        <v>1.0203999998338986E-2</v>
      </c>
      <c r="AG38" s="121"/>
      <c r="AH38">
        <f t="shared" si="24"/>
        <v>1.48341139334046E-2</v>
      </c>
      <c r="AI38">
        <f t="shared" si="25"/>
        <v>0.56558576291480334</v>
      </c>
      <c r="AJ38">
        <f t="shared" si="26"/>
        <v>0.3007036386996792</v>
      </c>
      <c r="AK38">
        <f t="shared" si="27"/>
        <v>3.1629455724167643E-2</v>
      </c>
      <c r="AL38">
        <f t="shared" si="28"/>
        <v>3.0689114690672454</v>
      </c>
      <c r="AM38">
        <f t="shared" si="29"/>
        <v>27.505323555798437</v>
      </c>
      <c r="AN38" s="87">
        <f t="shared" si="33"/>
        <v>3.0257599233465666</v>
      </c>
      <c r="AO38" s="87">
        <f t="shared" si="33"/>
        <v>3.0252876287103394</v>
      </c>
      <c r="AP38" s="87">
        <f t="shared" si="33"/>
        <v>3.0263792631249111</v>
      </c>
      <c r="AQ38" s="87">
        <f t="shared" si="33"/>
        <v>3.0238559114545649</v>
      </c>
      <c r="AR38" s="87">
        <f t="shared" si="33"/>
        <v>3.0296876143384233</v>
      </c>
      <c r="AS38" s="87">
        <f t="shared" si="33"/>
        <v>3.0162038694909268</v>
      </c>
      <c r="AT38" s="87">
        <f t="shared" si="33"/>
        <v>3.0473496988084197</v>
      </c>
      <c r="AU38" s="87">
        <f t="shared" si="31"/>
        <v>2.9752157516937245</v>
      </c>
      <c r="AW38">
        <v>-24000</v>
      </c>
      <c r="AX38">
        <f t="shared" si="0"/>
        <v>-3.0090262089152428E-2</v>
      </c>
      <c r="AY38">
        <f t="shared" si="1"/>
        <v>-1.441512095743086E-2</v>
      </c>
      <c r="AZ38">
        <f t="shared" si="2"/>
        <v>-1.5675141131721568E-2</v>
      </c>
      <c r="BA38">
        <f t="shared" si="3"/>
        <v>0.60202933502838363</v>
      </c>
      <c r="BB38">
        <f t="shared" si="4"/>
        <v>-0.18470742324865788</v>
      </c>
      <c r="BC38">
        <f t="shared" si="5"/>
        <v>-2.7230693297761825</v>
      </c>
      <c r="BD38">
        <f t="shared" si="6"/>
        <v>-4.7087478171602184</v>
      </c>
      <c r="BE38">
        <f t="shared" si="34"/>
        <v>3.7947149226846788</v>
      </c>
      <c r="BF38">
        <f t="shared" si="34"/>
        <v>3.7952680140494786</v>
      </c>
      <c r="BG38">
        <f t="shared" si="34"/>
        <v>3.7936694193695062</v>
      </c>
      <c r="BH38">
        <f t="shared" si="34"/>
        <v>3.7982951856127731</v>
      </c>
      <c r="BI38">
        <f t="shared" si="34"/>
        <v>3.7849542419767497</v>
      </c>
      <c r="BJ38">
        <f t="shared" si="34"/>
        <v>3.8238124017915278</v>
      </c>
      <c r="BK38">
        <f t="shared" si="34"/>
        <v>3.7135799538814793</v>
      </c>
      <c r="BL38">
        <f t="shared" si="8"/>
        <v>4.059585072897721</v>
      </c>
    </row>
    <row r="39" spans="1:64" x14ac:dyDescent="0.2">
      <c r="A39" t="s">
        <v>31</v>
      </c>
      <c r="C39" s="15">
        <v>26546.059000000001</v>
      </c>
      <c r="D39" s="15"/>
      <c r="E39">
        <f t="shared" si="11"/>
        <v>-30350.003832159477</v>
      </c>
      <c r="F39">
        <f t="shared" si="32"/>
        <v>-30350</v>
      </c>
      <c r="G39" s="15">
        <f t="shared" si="12"/>
        <v>-1.8999999956577085E-3</v>
      </c>
      <c r="H39">
        <f t="shared" si="35"/>
        <v>-1.8999999956577085E-3</v>
      </c>
      <c r="Q39" s="2">
        <f t="shared" si="14"/>
        <v>11527.559000000001</v>
      </c>
      <c r="S39" s="20">
        <f t="shared" si="36"/>
        <v>0.2</v>
      </c>
      <c r="T39">
        <f t="shared" si="16"/>
        <v>3.6099999834992923E-6</v>
      </c>
      <c r="Z39">
        <f t="shared" si="17"/>
        <v>-30350</v>
      </c>
      <c r="AA39" s="87">
        <f t="shared" si="18"/>
        <v>-1.9851404210699232E-2</v>
      </c>
      <c r="AB39" s="87">
        <f t="shared" si="19"/>
        <v>-1.6394932129799179E-2</v>
      </c>
      <c r="AC39" s="87">
        <f t="shared" si="20"/>
        <v>-1.8999999956577085E-3</v>
      </c>
      <c r="AD39" s="87">
        <f t="shared" si="21"/>
        <v>1.7951404215041523E-2</v>
      </c>
      <c r="AE39" s="87">
        <f t="shared" si="22"/>
        <v>6.4450582658362118E-5</v>
      </c>
      <c r="AF39">
        <f t="shared" si="23"/>
        <v>-1.8999999956577085E-3</v>
      </c>
      <c r="AG39" s="121"/>
      <c r="AH39">
        <f t="shared" si="24"/>
        <v>1.4494932134141469E-2</v>
      </c>
      <c r="AI39">
        <f t="shared" si="25"/>
        <v>0.56541496510374334</v>
      </c>
      <c r="AJ39">
        <f t="shared" si="26"/>
        <v>0.29534224772485579</v>
      </c>
      <c r="AK39">
        <f t="shared" si="27"/>
        <v>2.9189026978300323E-2</v>
      </c>
      <c r="AL39">
        <f t="shared" si="28"/>
        <v>3.0745280959367198</v>
      </c>
      <c r="AM39">
        <f t="shared" si="29"/>
        <v>29.810833093030954</v>
      </c>
      <c r="AN39" s="87">
        <f t="shared" si="33"/>
        <v>3.0347004305195378</v>
      </c>
      <c r="AO39" s="87">
        <f t="shared" si="33"/>
        <v>3.0342615099939017</v>
      </c>
      <c r="AP39" s="87">
        <f t="shared" si="33"/>
        <v>3.0352749929476728</v>
      </c>
      <c r="AQ39" s="87">
        <f t="shared" si="33"/>
        <v>3.0329346576670293</v>
      </c>
      <c r="AR39" s="87">
        <f t="shared" si="33"/>
        <v>3.0383380796354356</v>
      </c>
      <c r="AS39" s="87">
        <f t="shared" si="33"/>
        <v>3.0258576892870921</v>
      </c>
      <c r="AT39" s="87">
        <f t="shared" si="33"/>
        <v>3.0546598217136953</v>
      </c>
      <c r="AU39" s="87">
        <f t="shared" si="31"/>
        <v>2.9880405366939584</v>
      </c>
      <c r="AW39">
        <v>-23000</v>
      </c>
      <c r="AX39">
        <f t="shared" si="0"/>
        <v>-3.2567787309443513E-2</v>
      </c>
      <c r="AY39">
        <f t="shared" si="1"/>
        <v>-1.2260812786617122E-2</v>
      </c>
      <c r="AZ39">
        <f t="shared" si="2"/>
        <v>-2.0306974522826395E-2</v>
      </c>
      <c r="BA39">
        <f t="shared" si="3"/>
        <v>0.61873896656408844</v>
      </c>
      <c r="BB39">
        <f t="shared" si="4"/>
        <v>-0.268596526358857</v>
      </c>
      <c r="BC39">
        <f t="shared" si="5"/>
        <v>-2.6369077647223049</v>
      </c>
      <c r="BD39">
        <f t="shared" si="6"/>
        <v>-3.8783953985254467</v>
      </c>
      <c r="BE39">
        <f t="shared" si="34"/>
        <v>3.9218389773677238</v>
      </c>
      <c r="BF39">
        <f t="shared" si="34"/>
        <v>3.9221416363761499</v>
      </c>
      <c r="BG39">
        <f t="shared" si="34"/>
        <v>3.9211641503298975</v>
      </c>
      <c r="BH39">
        <f t="shared" si="34"/>
        <v>3.9243245148405506</v>
      </c>
      <c r="BI39">
        <f t="shared" si="34"/>
        <v>3.9141419117826821</v>
      </c>
      <c r="BJ39">
        <f t="shared" si="34"/>
        <v>3.9473293746488096</v>
      </c>
      <c r="BK39">
        <f t="shared" si="34"/>
        <v>3.8428081571729518</v>
      </c>
      <c r="BL39">
        <f t="shared" si="8"/>
        <v>4.2283322439534317</v>
      </c>
    </row>
    <row r="40" spans="1:64" x14ac:dyDescent="0.2">
      <c r="A40" t="s">
        <v>31</v>
      </c>
      <c r="C40" s="15">
        <v>26554.965</v>
      </c>
      <c r="D40" s="15"/>
      <c r="E40">
        <f t="shared" si="11"/>
        <v>-30332.041088817354</v>
      </c>
      <c r="F40">
        <f t="shared" si="32"/>
        <v>-30332</v>
      </c>
      <c r="G40" s="15">
        <f t="shared" si="12"/>
        <v>-2.03719999990426E-2</v>
      </c>
      <c r="H40">
        <f t="shared" si="35"/>
        <v>-2.03719999990426E-2</v>
      </c>
      <c r="Q40" s="2">
        <f t="shared" si="14"/>
        <v>11536.465</v>
      </c>
      <c r="S40" s="20">
        <f t="shared" si="36"/>
        <v>0.2</v>
      </c>
      <c r="T40">
        <f t="shared" si="16"/>
        <v>4.1501838396099171E-4</v>
      </c>
      <c r="Z40">
        <f t="shared" si="17"/>
        <v>-30332</v>
      </c>
      <c r="AA40" s="87">
        <f t="shared" si="18"/>
        <v>-1.9860127326678662E-2</v>
      </c>
      <c r="AB40" s="87">
        <f t="shared" si="19"/>
        <v>-3.4786445031292967E-2</v>
      </c>
      <c r="AC40" s="87">
        <f t="shared" si="20"/>
        <v>-2.03719999990426E-2</v>
      </c>
      <c r="AD40" s="87">
        <f t="shared" si="21"/>
        <v>-5.1187267236393885E-4</v>
      </c>
      <c r="AE40" s="87">
        <f t="shared" si="22"/>
        <v>5.2402726542600063E-8</v>
      </c>
      <c r="AF40">
        <f t="shared" si="23"/>
        <v>-2.03719999990426E-2</v>
      </c>
      <c r="AG40" s="121"/>
      <c r="AH40">
        <f t="shared" si="24"/>
        <v>1.4414445032250369E-2</v>
      </c>
      <c r="AI40">
        <f t="shared" si="25"/>
        <v>0.56537653541315058</v>
      </c>
      <c r="AJ40">
        <f t="shared" si="26"/>
        <v>0.2940715612014696</v>
      </c>
      <c r="AK40">
        <f t="shared" si="27"/>
        <v>2.8611114662736123E-2</v>
      </c>
      <c r="AL40">
        <f t="shared" si="28"/>
        <v>3.075857839561527</v>
      </c>
      <c r="AM40">
        <f t="shared" si="29"/>
        <v>30.414321544138907</v>
      </c>
      <c r="AN40" s="87">
        <f t="shared" si="33"/>
        <v>3.0368174946666651</v>
      </c>
      <c r="AO40" s="87">
        <f t="shared" si="33"/>
        <v>3.0363865852040952</v>
      </c>
      <c r="AP40" s="87">
        <f t="shared" si="33"/>
        <v>3.0373813468709345</v>
      </c>
      <c r="AQ40" s="87">
        <f t="shared" si="33"/>
        <v>3.0350847650084587</v>
      </c>
      <c r="AR40" s="87">
        <f t="shared" si="33"/>
        <v>3.0403859960334527</v>
      </c>
      <c r="AS40" s="87">
        <f t="shared" si="33"/>
        <v>3.028144529151275</v>
      </c>
      <c r="AT40" s="87">
        <f t="shared" si="33"/>
        <v>3.0563895279180606</v>
      </c>
      <c r="AU40" s="87">
        <f t="shared" si="31"/>
        <v>2.9910779857729612</v>
      </c>
      <c r="AW40">
        <v>-22000</v>
      </c>
      <c r="AX40">
        <f t="shared" si="0"/>
        <v>-3.5110662492640818E-2</v>
      </c>
      <c r="AY40">
        <f t="shared" si="1"/>
        <v>-1.0374386494971764E-2</v>
      </c>
      <c r="AZ40">
        <f t="shared" si="2"/>
        <v>-2.473627599766905E-2</v>
      </c>
      <c r="BA40">
        <f t="shared" si="3"/>
        <v>0.63958084044802732</v>
      </c>
      <c r="BB40">
        <f t="shared" si="4"/>
        <v>-0.35549959076124937</v>
      </c>
      <c r="BC40">
        <f t="shared" si="5"/>
        <v>-2.5453949650638337</v>
      </c>
      <c r="BD40">
        <f t="shared" si="6"/>
        <v>-3.2546320328789591</v>
      </c>
      <c r="BE40">
        <f t="shared" si="34"/>
        <v>4.0528349629040221</v>
      </c>
      <c r="BF40">
        <f t="shared" si="34"/>
        <v>4.0529588783303385</v>
      </c>
      <c r="BG40">
        <f t="shared" si="34"/>
        <v>4.0524946634473578</v>
      </c>
      <c r="BH40">
        <f t="shared" si="34"/>
        <v>4.0542351487869004</v>
      </c>
      <c r="BI40">
        <f t="shared" si="34"/>
        <v>4.0477295131744899</v>
      </c>
      <c r="BJ40">
        <f t="shared" si="34"/>
        <v>4.0723340977705629</v>
      </c>
      <c r="BK40">
        <f t="shared" si="34"/>
        <v>3.9829883673352056</v>
      </c>
      <c r="BL40">
        <f t="shared" si="8"/>
        <v>4.3970794150091423</v>
      </c>
    </row>
    <row r="41" spans="1:64" x14ac:dyDescent="0.2">
      <c r="A41" t="s">
        <v>31</v>
      </c>
      <c r="C41" s="15">
        <v>26572.821</v>
      </c>
      <c r="D41" s="15"/>
      <c r="E41">
        <f t="shared" si="11"/>
        <v>-30296.026857387191</v>
      </c>
      <c r="F41">
        <f t="shared" si="32"/>
        <v>-30296</v>
      </c>
      <c r="G41" s="15">
        <f t="shared" si="12"/>
        <v>-1.3316000000486383E-2</v>
      </c>
      <c r="H41">
        <f t="shared" si="35"/>
        <v>-1.3316000000486383E-2</v>
      </c>
      <c r="Q41" s="2">
        <f t="shared" si="14"/>
        <v>11554.321</v>
      </c>
      <c r="S41" s="20">
        <f t="shared" si="36"/>
        <v>0.2</v>
      </c>
      <c r="T41">
        <f t="shared" si="16"/>
        <v>1.7731585601295336E-4</v>
      </c>
      <c r="Z41">
        <f t="shared" si="17"/>
        <v>-30296</v>
      </c>
      <c r="AA41" s="87">
        <f t="shared" si="18"/>
        <v>-1.9878009682052566E-2</v>
      </c>
      <c r="AB41" s="87">
        <f t="shared" si="19"/>
        <v>-2.756929508672604E-2</v>
      </c>
      <c r="AC41" s="87">
        <f t="shared" si="20"/>
        <v>-1.3316000000486383E-2</v>
      </c>
      <c r="AD41" s="87">
        <f t="shared" si="21"/>
        <v>6.5620096815661826E-3</v>
      </c>
      <c r="AE41" s="87">
        <f t="shared" si="22"/>
        <v>8.6119942121936627E-6</v>
      </c>
      <c r="AF41">
        <f t="shared" si="23"/>
        <v>-1.3316000000486383E-2</v>
      </c>
      <c r="AG41" s="121"/>
      <c r="AH41">
        <f t="shared" si="24"/>
        <v>1.4253295086239657E-2</v>
      </c>
      <c r="AI41">
        <f t="shared" si="25"/>
        <v>0.56530199696190686</v>
      </c>
      <c r="AJ41">
        <f t="shared" si="26"/>
        <v>0.29152916478814356</v>
      </c>
      <c r="AK41">
        <f t="shared" si="27"/>
        <v>2.7455382102867406E-2</v>
      </c>
      <c r="AL41">
        <f t="shared" si="28"/>
        <v>3.0785167682133561</v>
      </c>
      <c r="AM41">
        <f t="shared" si="29"/>
        <v>31.697325365179879</v>
      </c>
      <c r="AN41" s="87">
        <f t="shared" ref="AN41:AT50" si="37">$AU41+$AB$7*SIN(AO41)</f>
        <v>3.0410511580193678</v>
      </c>
      <c r="AO41" s="87">
        <f t="shared" si="37"/>
        <v>3.0406363881607694</v>
      </c>
      <c r="AP41" s="87">
        <f t="shared" si="37"/>
        <v>3.0415934742843751</v>
      </c>
      <c r="AQ41" s="87">
        <f t="shared" si="37"/>
        <v>3.0393848471309197</v>
      </c>
      <c r="AR41" s="87">
        <f t="shared" si="37"/>
        <v>3.0444808659832261</v>
      </c>
      <c r="AS41" s="87">
        <f t="shared" si="37"/>
        <v>3.0327186579340397</v>
      </c>
      <c r="AT41" s="87">
        <f t="shared" si="37"/>
        <v>3.0598471446872426</v>
      </c>
      <c r="AU41" s="87">
        <f t="shared" si="31"/>
        <v>2.9971528839309669</v>
      </c>
      <c r="AW41">
        <v>-21000</v>
      </c>
      <c r="AX41">
        <f t="shared" si="0"/>
        <v>-3.7635677409564493E-2</v>
      </c>
      <c r="AY41">
        <f t="shared" si="1"/>
        <v>-8.75584208249474E-3</v>
      </c>
      <c r="AZ41">
        <f t="shared" si="2"/>
        <v>-2.8879835327069753E-2</v>
      </c>
      <c r="BA41">
        <f t="shared" si="3"/>
        <v>0.66534617088837322</v>
      </c>
      <c r="BB41">
        <f t="shared" si="4"/>
        <v>-0.44558778538278576</v>
      </c>
      <c r="BC41">
        <f t="shared" si="5"/>
        <v>-2.4470127623790394</v>
      </c>
      <c r="BD41">
        <f t="shared" si="6"/>
        <v>-2.7627334303602935</v>
      </c>
      <c r="BE41">
        <f t="shared" si="34"/>
        <v>4.18864198146803</v>
      </c>
      <c r="BF41">
        <f t="shared" si="34"/>
        <v>4.1886752516228754</v>
      </c>
      <c r="BG41">
        <f t="shared" si="34"/>
        <v>4.1885225341292447</v>
      </c>
      <c r="BH41">
        <f t="shared" si="34"/>
        <v>4.1892238748882447</v>
      </c>
      <c r="BI41">
        <f t="shared" si="34"/>
        <v>4.1860100237582616</v>
      </c>
      <c r="BJ41">
        <f t="shared" si="34"/>
        <v>4.20088755381658</v>
      </c>
      <c r="BK41">
        <f t="shared" si="34"/>
        <v>4.134932117454527</v>
      </c>
      <c r="BL41">
        <f t="shared" si="8"/>
        <v>4.565826586064853</v>
      </c>
    </row>
    <row r="42" spans="1:64" x14ac:dyDescent="0.2">
      <c r="A42" s="67" t="s">
        <v>133</v>
      </c>
      <c r="B42" s="69" t="s">
        <v>34</v>
      </c>
      <c r="C42" s="68">
        <v>26592.651000000002</v>
      </c>
      <c r="D42" s="68" t="s">
        <v>56</v>
      </c>
      <c r="E42">
        <f t="shared" si="11"/>
        <v>-30256.031213947441</v>
      </c>
      <c r="F42">
        <f t="shared" si="32"/>
        <v>-30256</v>
      </c>
      <c r="G42" s="15">
        <f t="shared" si="12"/>
        <v>-1.5475999996851897E-2</v>
      </c>
      <c r="H42">
        <f t="shared" si="35"/>
        <v>-1.5475999996851897E-2</v>
      </c>
      <c r="Q42" s="2">
        <f t="shared" si="14"/>
        <v>11574.151000000002</v>
      </c>
      <c r="S42" s="20">
        <f t="shared" si="36"/>
        <v>0.2</v>
      </c>
      <c r="T42">
        <f t="shared" si="16"/>
        <v>2.3950657590255991E-4</v>
      </c>
      <c r="Z42">
        <f t="shared" si="17"/>
        <v>-30256</v>
      </c>
      <c r="AA42" s="87">
        <f t="shared" si="18"/>
        <v>-1.9898558883640297E-2</v>
      </c>
      <c r="AB42" s="87">
        <f t="shared" si="19"/>
        <v>-2.9549966850141482E-2</v>
      </c>
      <c r="AC42" s="87">
        <f t="shared" si="20"/>
        <v>-1.5475999996851897E-2</v>
      </c>
      <c r="AD42" s="87">
        <f t="shared" si="21"/>
        <v>4.4225588867883997E-3</v>
      </c>
      <c r="AE42" s="87">
        <f t="shared" si="22"/>
        <v>3.91180542142221E-6</v>
      </c>
      <c r="AF42">
        <f t="shared" si="23"/>
        <v>-1.5475999996851897E-2</v>
      </c>
      <c r="AG42" s="121"/>
      <c r="AH42">
        <f t="shared" si="24"/>
        <v>1.4073966853289583E-2</v>
      </c>
      <c r="AI42">
        <f t="shared" si="25"/>
        <v>0.56522280298409344</v>
      </c>
      <c r="AJ42">
        <f t="shared" si="26"/>
        <v>0.28870266995089433</v>
      </c>
      <c r="AK42">
        <f t="shared" si="27"/>
        <v>2.6171373802537201E-2</v>
      </c>
      <c r="AL42">
        <f t="shared" si="28"/>
        <v>3.0814702909057838</v>
      </c>
      <c r="AM42">
        <f t="shared" si="29"/>
        <v>33.255471420203527</v>
      </c>
      <c r="AN42" s="87">
        <f t="shared" si="37"/>
        <v>3.0457545269757103</v>
      </c>
      <c r="AO42" s="87">
        <f t="shared" si="37"/>
        <v>3.0453578678809139</v>
      </c>
      <c r="AP42" s="87">
        <f t="shared" si="37"/>
        <v>3.0462727397796949</v>
      </c>
      <c r="AQ42" s="87">
        <f t="shared" si="37"/>
        <v>3.0441625173240134</v>
      </c>
      <c r="AR42" s="87">
        <f t="shared" si="37"/>
        <v>3.0490292679124233</v>
      </c>
      <c r="AS42" s="87">
        <f t="shared" si="37"/>
        <v>3.0378017018765107</v>
      </c>
      <c r="AT42" s="87">
        <f t="shared" si="37"/>
        <v>3.0636862317134628</v>
      </c>
      <c r="AU42" s="87">
        <f t="shared" si="31"/>
        <v>3.0039027707731951</v>
      </c>
      <c r="AW42">
        <v>-20000</v>
      </c>
      <c r="AX42">
        <f t="shared" si="0"/>
        <v>-4.0041816749760283E-2</v>
      </c>
      <c r="AY42">
        <f t="shared" si="1"/>
        <v>-7.4051795491861042E-3</v>
      </c>
      <c r="AZ42">
        <f t="shared" si="2"/>
        <v>-3.2636637200574178E-2</v>
      </c>
      <c r="BA42">
        <f t="shared" si="3"/>
        <v>0.69710044126326076</v>
      </c>
      <c r="BB42">
        <f t="shared" si="4"/>
        <v>-0.53882735914352498</v>
      </c>
      <c r="BC42">
        <f t="shared" si="5"/>
        <v>-2.3397989929818577</v>
      </c>
      <c r="BD42">
        <f t="shared" si="6"/>
        <v>-2.3593209890581832</v>
      </c>
      <c r="BE42">
        <f t="shared" si="34"/>
        <v>4.3304018588515589</v>
      </c>
      <c r="BF42">
        <f t="shared" si="34"/>
        <v>4.3304060969920926</v>
      </c>
      <c r="BG42">
        <f t="shared" si="34"/>
        <v>4.3303799947134545</v>
      </c>
      <c r="BH42">
        <f t="shared" si="34"/>
        <v>4.3305407829598908</v>
      </c>
      <c r="BI42">
        <f t="shared" si="34"/>
        <v>4.3295513588920738</v>
      </c>
      <c r="BJ42">
        <f t="shared" si="34"/>
        <v>4.335679041362595</v>
      </c>
      <c r="BK42">
        <f t="shared" si="34"/>
        <v>4.299116760795882</v>
      </c>
      <c r="BL42">
        <f t="shared" si="8"/>
        <v>4.7345737571205637</v>
      </c>
    </row>
    <row r="43" spans="1:64" x14ac:dyDescent="0.2">
      <c r="A43" s="67" t="s">
        <v>144</v>
      </c>
      <c r="B43" s="69" t="s">
        <v>34</v>
      </c>
      <c r="C43" s="68">
        <v>26604.547999999999</v>
      </c>
      <c r="D43" s="68" t="s">
        <v>56</v>
      </c>
      <c r="E43">
        <f t="shared" si="11"/>
        <v>-30232.035844809641</v>
      </c>
      <c r="F43">
        <f t="shared" si="32"/>
        <v>-30232</v>
      </c>
      <c r="G43" s="15">
        <f t="shared" si="12"/>
        <v>-1.7771999999240506E-2</v>
      </c>
      <c r="I43">
        <f>G43</f>
        <v>-1.7771999999240506E-2</v>
      </c>
      <c r="Q43" s="2">
        <f t="shared" si="14"/>
        <v>11586.047999999999</v>
      </c>
      <c r="S43" s="20">
        <f>S$16</f>
        <v>0.1</v>
      </c>
      <c r="T43">
        <f t="shared" si="16"/>
        <v>3.1584398397300453E-4</v>
      </c>
      <c r="Z43">
        <f t="shared" si="17"/>
        <v>-30232</v>
      </c>
      <c r="AA43" s="87">
        <f t="shared" si="18"/>
        <v>-1.9911230822779517E-2</v>
      </c>
      <c r="AB43" s="87">
        <f t="shared" si="19"/>
        <v>-3.1738233227856669E-2</v>
      </c>
      <c r="AC43" s="87">
        <f t="shared" si="20"/>
        <v>-1.7771999999240506E-2</v>
      </c>
      <c r="AD43" s="87">
        <f t="shared" si="21"/>
        <v>2.1392308235390102E-3</v>
      </c>
      <c r="AE43" s="87">
        <f t="shared" si="22"/>
        <v>4.5763085163793918E-7</v>
      </c>
      <c r="AF43">
        <f t="shared" si="23"/>
        <v>-1.7771999999240506E-2</v>
      </c>
      <c r="AG43" s="121"/>
      <c r="AH43">
        <f t="shared" si="24"/>
        <v>1.3966233228616159E-2</v>
      </c>
      <c r="AI43">
        <f t="shared" si="25"/>
        <v>0.56517711743334553</v>
      </c>
      <c r="AJ43">
        <f t="shared" si="26"/>
        <v>0.28700595440378829</v>
      </c>
      <c r="AK43">
        <f t="shared" si="27"/>
        <v>2.5401036359682563E-2</v>
      </c>
      <c r="AL43">
        <f t="shared" si="28"/>
        <v>3.0832419955305603</v>
      </c>
      <c r="AM43">
        <f t="shared" si="29"/>
        <v>34.265808951401603</v>
      </c>
      <c r="AN43" s="87">
        <f t="shared" si="37"/>
        <v>3.0485762077224354</v>
      </c>
      <c r="AO43" s="87">
        <f t="shared" si="37"/>
        <v>3.048190501783071</v>
      </c>
      <c r="AP43" s="87">
        <f t="shared" si="37"/>
        <v>3.0490798734397915</v>
      </c>
      <c r="AQ43" s="87">
        <f t="shared" si="37"/>
        <v>3.0470290234654005</v>
      </c>
      <c r="AR43" s="87">
        <f t="shared" si="37"/>
        <v>3.0517576027087081</v>
      </c>
      <c r="AS43" s="87">
        <f t="shared" si="37"/>
        <v>3.0408518583761577</v>
      </c>
      <c r="AT43" s="87">
        <f t="shared" si="37"/>
        <v>3.0659883680208968</v>
      </c>
      <c r="AU43" s="87">
        <f t="shared" si="31"/>
        <v>3.0079527028785322</v>
      </c>
      <c r="AW43">
        <v>-19000</v>
      </c>
      <c r="AX43">
        <f t="shared" si="0"/>
        <v>-4.2202875406354007E-2</v>
      </c>
      <c r="AY43">
        <f t="shared" si="1"/>
        <v>-6.3223988950458082E-3</v>
      </c>
      <c r="AZ43">
        <f t="shared" si="2"/>
        <v>-3.5880476511308199E-2</v>
      </c>
      <c r="BA43">
        <f t="shared" si="3"/>
        <v>0.73627515597845195</v>
      </c>
      <c r="BB43">
        <f t="shared" si="4"/>
        <v>-0.63474610652577235</v>
      </c>
      <c r="BC43">
        <f t="shared" si="5"/>
        <v>-2.221163579795479</v>
      </c>
      <c r="BD43">
        <f t="shared" si="6"/>
        <v>-2.0172841035692883</v>
      </c>
      <c r="BE43">
        <f t="shared" si="34"/>
        <v>4.479513960711369</v>
      </c>
      <c r="BF43">
        <f t="shared" si="34"/>
        <v>4.4795140044184443</v>
      </c>
      <c r="BG43">
        <f t="shared" si="34"/>
        <v>4.47951356959911</v>
      </c>
      <c r="BH43">
        <f t="shared" si="34"/>
        <v>4.4795178954297006</v>
      </c>
      <c r="BI43">
        <f t="shared" si="34"/>
        <v>4.4794748631125394</v>
      </c>
      <c r="BJ43">
        <f t="shared" si="34"/>
        <v>4.479903286259308</v>
      </c>
      <c r="BK43">
        <f t="shared" si="34"/>
        <v>4.4756719101035571</v>
      </c>
      <c r="BL43">
        <f t="shared" si="8"/>
        <v>4.9033209281762744</v>
      </c>
    </row>
    <row r="44" spans="1:64" x14ac:dyDescent="0.2">
      <c r="A44" s="67" t="s">
        <v>133</v>
      </c>
      <c r="B44" s="69" t="s">
        <v>34</v>
      </c>
      <c r="C44" s="68">
        <v>26622.395</v>
      </c>
      <c r="D44" s="68" t="s">
        <v>56</v>
      </c>
      <c r="E44">
        <f t="shared" si="11"/>
        <v>-30196.039765713867</v>
      </c>
      <c r="F44">
        <f t="shared" si="32"/>
        <v>-30196</v>
      </c>
      <c r="G44" s="15">
        <f t="shared" si="12"/>
        <v>-1.9715999998879852E-2</v>
      </c>
      <c r="H44">
        <f>G44</f>
        <v>-1.9715999998879852E-2</v>
      </c>
      <c r="Q44" s="2">
        <f t="shared" si="14"/>
        <v>11603.895</v>
      </c>
      <c r="S44" s="20">
        <f>S$15</f>
        <v>0.2</v>
      </c>
      <c r="T44">
        <f t="shared" si="16"/>
        <v>3.8872065595583029E-4</v>
      </c>
      <c r="Z44">
        <f t="shared" si="17"/>
        <v>-30196</v>
      </c>
      <c r="AA44" s="87">
        <f t="shared" si="18"/>
        <v>-1.9930718686169691E-2</v>
      </c>
      <c r="AB44" s="87">
        <f t="shared" si="19"/>
        <v>-3.3520442148234034E-2</v>
      </c>
      <c r="AC44" s="87">
        <f t="shared" si="20"/>
        <v>-1.9715999998879852E-2</v>
      </c>
      <c r="AD44" s="87">
        <f t="shared" si="21"/>
        <v>2.1471868728983878E-4</v>
      </c>
      <c r="AE44" s="87">
        <f t="shared" si="22"/>
        <v>9.220822934294316E-9</v>
      </c>
      <c r="AF44">
        <f t="shared" si="23"/>
        <v>-1.9715999998879852E-2</v>
      </c>
      <c r="AG44" s="121"/>
      <c r="AH44">
        <f t="shared" si="24"/>
        <v>1.380444214935418E-2</v>
      </c>
      <c r="AI44">
        <f t="shared" si="25"/>
        <v>0.56511116167969477</v>
      </c>
      <c r="AJ44">
        <f t="shared" si="26"/>
        <v>0.28445972247981466</v>
      </c>
      <c r="AK44">
        <f t="shared" si="27"/>
        <v>2.4245621380693846E-2</v>
      </c>
      <c r="AL44">
        <f t="shared" si="28"/>
        <v>3.085899000769198</v>
      </c>
      <c r="AM44">
        <f t="shared" si="29"/>
        <v>35.901452107771405</v>
      </c>
      <c r="AN44" s="87">
        <f t="shared" si="37"/>
        <v>3.0528082692237355</v>
      </c>
      <c r="AO44" s="87">
        <f t="shared" si="37"/>
        <v>3.0524391104161586</v>
      </c>
      <c r="AP44" s="87">
        <f t="shared" si="37"/>
        <v>3.0532899993425193</v>
      </c>
      <c r="AQ44" s="87">
        <f t="shared" si="37"/>
        <v>3.0513286539280196</v>
      </c>
      <c r="AR44" s="87">
        <f t="shared" si="37"/>
        <v>3.0558491511591308</v>
      </c>
      <c r="AS44" s="87">
        <f t="shared" si="37"/>
        <v>3.045427539338275</v>
      </c>
      <c r="AT44" s="87">
        <f t="shared" si="37"/>
        <v>3.0694397966383731</v>
      </c>
      <c r="AU44" s="87">
        <f t="shared" si="31"/>
        <v>3.0140276010365379</v>
      </c>
      <c r="AW44">
        <v>-18000</v>
      </c>
      <c r="AX44">
        <f t="shared" si="0"/>
        <v>-4.3957682072917094E-2</v>
      </c>
      <c r="AY44">
        <f t="shared" si="1"/>
        <v>-5.5075001200738868E-3</v>
      </c>
      <c r="AZ44">
        <f t="shared" si="2"/>
        <v>-3.8450181952843207E-2</v>
      </c>
      <c r="BA44">
        <f t="shared" si="3"/>
        <v>0.78478315763155249</v>
      </c>
      <c r="BB44">
        <f t="shared" si="4"/>
        <v>-0.73198830556995242</v>
      </c>
      <c r="BC44">
        <f t="shared" si="5"/>
        <v>-2.0876077648279878</v>
      </c>
      <c r="BD44">
        <f t="shared" si="6"/>
        <v>-1.718555406687184</v>
      </c>
      <c r="BE44">
        <f t="shared" si="34"/>
        <v>4.6377176690317237</v>
      </c>
      <c r="BF44">
        <f t="shared" si="34"/>
        <v>4.6377176682086318</v>
      </c>
      <c r="BG44">
        <f t="shared" si="34"/>
        <v>4.6377176935392557</v>
      </c>
      <c r="BH44">
        <f t="shared" si="34"/>
        <v>4.6377169139937067</v>
      </c>
      <c r="BI44">
        <f t="shared" si="34"/>
        <v>4.6377409080955188</v>
      </c>
      <c r="BJ44">
        <f t="shared" si="34"/>
        <v>4.637005872753635</v>
      </c>
      <c r="BK44">
        <f t="shared" si="34"/>
        <v>4.6643757555493348</v>
      </c>
      <c r="BL44">
        <f t="shared" si="8"/>
        <v>5.0720680992319851</v>
      </c>
    </row>
    <row r="45" spans="1:64" x14ac:dyDescent="0.2">
      <c r="A45" s="67" t="s">
        <v>133</v>
      </c>
      <c r="B45" s="69" t="s">
        <v>34</v>
      </c>
      <c r="C45" s="68">
        <v>26624.378000000001</v>
      </c>
      <c r="D45" s="68" t="s">
        <v>56</v>
      </c>
      <c r="E45">
        <f t="shared" si="11"/>
        <v>-30192.040201369891</v>
      </c>
      <c r="F45">
        <f t="shared" si="32"/>
        <v>-30192</v>
      </c>
      <c r="G45" s="15">
        <f t="shared" si="12"/>
        <v>-1.9931999999243999E-2</v>
      </c>
      <c r="H45">
        <f>G45</f>
        <v>-1.9931999999243999E-2</v>
      </c>
      <c r="Q45" s="2">
        <f t="shared" si="14"/>
        <v>11605.878000000001</v>
      </c>
      <c r="S45" s="20">
        <f>S$15</f>
        <v>0.2</v>
      </c>
      <c r="T45">
        <f t="shared" si="16"/>
        <v>3.9728462396986278E-4</v>
      </c>
      <c r="Z45">
        <f t="shared" si="17"/>
        <v>-30192</v>
      </c>
      <c r="AA45" s="87">
        <f t="shared" si="18"/>
        <v>-1.9932919482158813E-2</v>
      </c>
      <c r="AB45" s="87">
        <f t="shared" si="19"/>
        <v>-3.3718451314729191E-2</v>
      </c>
      <c r="AC45" s="87">
        <f t="shared" si="20"/>
        <v>-1.9931999999243999E-2</v>
      </c>
      <c r="AD45" s="87">
        <f t="shared" si="21"/>
        <v>9.1948291481430688E-7</v>
      </c>
      <c r="AE45" s="87">
        <f t="shared" si="22"/>
        <v>1.6908976612708278E-13</v>
      </c>
      <c r="AF45">
        <f t="shared" si="23"/>
        <v>-1.9931999999243999E-2</v>
      </c>
      <c r="AG45" s="121"/>
      <c r="AH45">
        <f t="shared" si="24"/>
        <v>1.3786451315485193E-2</v>
      </c>
      <c r="AI45">
        <f t="shared" si="25"/>
        <v>0.56510402372995328</v>
      </c>
      <c r="AJ45">
        <f t="shared" si="26"/>
        <v>0.28417672164672858</v>
      </c>
      <c r="AK45">
        <f t="shared" si="27"/>
        <v>2.4117248513118434E-2</v>
      </c>
      <c r="AL45">
        <f t="shared" si="28"/>
        <v>3.0861941838179012</v>
      </c>
      <c r="AM45">
        <f t="shared" si="29"/>
        <v>36.09284667354973</v>
      </c>
      <c r="AN45" s="87">
        <f t="shared" si="37"/>
        <v>3.0532784651529661</v>
      </c>
      <c r="AO45" s="87">
        <f t="shared" si="37"/>
        <v>3.0529111533955899</v>
      </c>
      <c r="AP45" s="87">
        <f t="shared" si="37"/>
        <v>3.0537577496850568</v>
      </c>
      <c r="AQ45" s="87">
        <f t="shared" si="37"/>
        <v>3.0518063814003256</v>
      </c>
      <c r="AR45" s="87">
        <f t="shared" si="37"/>
        <v>3.0563036988855328</v>
      </c>
      <c r="AS45" s="87">
        <f t="shared" si="37"/>
        <v>3.0459359805279691</v>
      </c>
      <c r="AT45" s="87">
        <f t="shared" si="37"/>
        <v>3.0698231607041753</v>
      </c>
      <c r="AU45" s="87">
        <f t="shared" si="31"/>
        <v>3.0147025897207609</v>
      </c>
      <c r="AW45">
        <v>-17000</v>
      </c>
      <c r="AX45">
        <f t="shared" si="0"/>
        <v>-4.5096929785290528E-2</v>
      </c>
      <c r="AY45">
        <f t="shared" si="1"/>
        <v>-4.9604832242703262E-3</v>
      </c>
      <c r="AZ45">
        <f t="shared" si="2"/>
        <v>-4.0136446561020202E-2</v>
      </c>
      <c r="BA45">
        <f t="shared" si="3"/>
        <v>0.84513532143634718</v>
      </c>
      <c r="BB45">
        <f t="shared" si="4"/>
        <v>-0.82744653237499055</v>
      </c>
      <c r="BC45">
        <f t="shared" si="5"/>
        <v>-1.9342983754432572</v>
      </c>
      <c r="BD45">
        <f t="shared" si="6"/>
        <v>-1.4503171048809989</v>
      </c>
      <c r="BE45">
        <f t="shared" si="34"/>
        <v>4.8072076134329329</v>
      </c>
      <c r="BF45">
        <f t="shared" si="34"/>
        <v>4.8072076221268123</v>
      </c>
      <c r="BG45">
        <f t="shared" si="34"/>
        <v>4.8072078329499197</v>
      </c>
      <c r="BH45">
        <f t="shared" si="34"/>
        <v>4.8072129451830055</v>
      </c>
      <c r="BI45">
        <f t="shared" si="34"/>
        <v>4.807336827313085</v>
      </c>
      <c r="BJ45">
        <f t="shared" si="34"/>
        <v>4.8102910311326283</v>
      </c>
      <c r="BK45">
        <f t="shared" si="34"/>
        <v>4.8646613659283098</v>
      </c>
      <c r="BL45">
        <f t="shared" si="8"/>
        <v>5.2408152702876958</v>
      </c>
    </row>
    <row r="46" spans="1:64" x14ac:dyDescent="0.2">
      <c r="A46" s="67" t="s">
        <v>154</v>
      </c>
      <c r="B46" s="69" t="s">
        <v>34</v>
      </c>
      <c r="C46" s="68">
        <v>26626.333999999999</v>
      </c>
      <c r="D46" s="68" t="s">
        <v>56</v>
      </c>
      <c r="E46">
        <f t="shared" si="11"/>
        <v>-30188.095094029093</v>
      </c>
      <c r="F46">
        <f t="shared" si="32"/>
        <v>-30188</v>
      </c>
      <c r="G46" s="15">
        <f t="shared" si="12"/>
        <v>-4.7148000001470791E-2</v>
      </c>
      <c r="H46">
        <f>G46</f>
        <v>-4.7148000001470791E-2</v>
      </c>
      <c r="Q46" s="2">
        <f t="shared" si="14"/>
        <v>11607.833999999999</v>
      </c>
      <c r="S46" s="20">
        <f>S$15</f>
        <v>0.2</v>
      </c>
      <c r="T46">
        <f t="shared" si="16"/>
        <v>2.2229339041386896E-3</v>
      </c>
      <c r="Z46">
        <f t="shared" si="17"/>
        <v>-30188</v>
      </c>
      <c r="AA46" s="87">
        <f t="shared" si="18"/>
        <v>-1.9935127363499366E-2</v>
      </c>
      <c r="AB46" s="87">
        <f t="shared" si="19"/>
        <v>-6.091645768384564E-2</v>
      </c>
      <c r="AC46" s="87">
        <f t="shared" si="20"/>
        <v>-4.7148000001470791E-2</v>
      </c>
      <c r="AD46" s="87">
        <f t="shared" si="21"/>
        <v>-2.7212872637971425E-2</v>
      </c>
      <c r="AE46" s="87">
        <f t="shared" si="22"/>
        <v>1.4810808744209077E-4</v>
      </c>
      <c r="AF46">
        <f t="shared" si="23"/>
        <v>-4.7148000001470791E-2</v>
      </c>
      <c r="AG46" s="121"/>
      <c r="AH46">
        <f t="shared" si="24"/>
        <v>1.3768457682374851E-2</v>
      </c>
      <c r="AI46">
        <f t="shared" si="25"/>
        <v>0.56509692386109156</v>
      </c>
      <c r="AJ46">
        <f t="shared" si="26"/>
        <v>0.28389370353000587</v>
      </c>
      <c r="AK46">
        <f t="shared" si="27"/>
        <v>2.3988876935683232E-2</v>
      </c>
      <c r="AL46">
        <f t="shared" si="28"/>
        <v>3.0864893590682021</v>
      </c>
      <c r="AM46">
        <f t="shared" si="29"/>
        <v>36.286286138970027</v>
      </c>
      <c r="AN46" s="87">
        <f t="shared" si="37"/>
        <v>3.0537486545833352</v>
      </c>
      <c r="AO46" s="87">
        <f t="shared" si="37"/>
        <v>3.053383191542264</v>
      </c>
      <c r="AP46" s="87">
        <f t="shared" si="37"/>
        <v>3.0542254918992575</v>
      </c>
      <c r="AQ46" s="87">
        <f t="shared" si="37"/>
        <v>3.0522841070632278</v>
      </c>
      <c r="AR46" s="87">
        <f t="shared" si="37"/>
        <v>3.0567582331170602</v>
      </c>
      <c r="AS46" s="87">
        <f t="shared" si="37"/>
        <v>3.0464444280380212</v>
      </c>
      <c r="AT46" s="87">
        <f t="shared" si="37"/>
        <v>3.0702064996565102</v>
      </c>
      <c r="AU46" s="87">
        <f t="shared" si="31"/>
        <v>3.0153775784049834</v>
      </c>
      <c r="AW46">
        <v>-16000</v>
      </c>
      <c r="AX46">
        <f t="shared" si="0"/>
        <v>-4.5345897469326879E-2</v>
      </c>
      <c r="AY46">
        <f t="shared" si="1"/>
        <v>-4.6813482076351123E-3</v>
      </c>
      <c r="AZ46">
        <f t="shared" si="2"/>
        <v>-4.0664549261691767E-2</v>
      </c>
      <c r="BA46">
        <f t="shared" si="3"/>
        <v>0.92045426349889881</v>
      </c>
      <c r="BB46">
        <f t="shared" si="4"/>
        <v>-0.91454820852146912</v>
      </c>
      <c r="BC46">
        <f t="shared" si="5"/>
        <v>-1.7544539554595115</v>
      </c>
      <c r="BD46">
        <f t="shared" si="6"/>
        <v>-1.2028561899153647</v>
      </c>
      <c r="BE46">
        <f t="shared" si="34"/>
        <v>4.9907666484882167</v>
      </c>
      <c r="BF46">
        <f t="shared" si="34"/>
        <v>4.9907688027342774</v>
      </c>
      <c r="BG46">
        <f t="shared" si="34"/>
        <v>4.9907868003753686</v>
      </c>
      <c r="BH46">
        <f t="shared" si="34"/>
        <v>4.9909371173438029</v>
      </c>
      <c r="BI46">
        <f t="shared" si="34"/>
        <v>4.9921894984185897</v>
      </c>
      <c r="BJ46">
        <f t="shared" si="34"/>
        <v>5.0024191802561848</v>
      </c>
      <c r="BK46">
        <f t="shared" si="34"/>
        <v>5.0756327940973449</v>
      </c>
      <c r="BL46">
        <f t="shared" si="8"/>
        <v>5.4095624413434065</v>
      </c>
    </row>
    <row r="47" spans="1:64" x14ac:dyDescent="0.2">
      <c r="A47" s="67" t="s">
        <v>133</v>
      </c>
      <c r="B47" s="69" t="s">
        <v>34</v>
      </c>
      <c r="C47" s="68">
        <v>26626.361000000001</v>
      </c>
      <c r="D47" s="68" t="s">
        <v>56</v>
      </c>
      <c r="E47">
        <f t="shared" si="11"/>
        <v>-30188.040637025919</v>
      </c>
      <c r="F47">
        <f t="shared" si="32"/>
        <v>-30188</v>
      </c>
      <c r="G47" s="15">
        <f t="shared" si="12"/>
        <v>-2.0147999999608146E-2</v>
      </c>
      <c r="H47">
        <f>G47</f>
        <v>-2.0147999999608146E-2</v>
      </c>
      <c r="Q47" s="2">
        <f t="shared" si="14"/>
        <v>11607.861000000001</v>
      </c>
      <c r="S47" s="20">
        <f>S$15</f>
        <v>0.2</v>
      </c>
      <c r="T47">
        <f t="shared" si="16"/>
        <v>4.0594190398420986E-4</v>
      </c>
      <c r="Z47">
        <f t="shared" si="17"/>
        <v>-30188</v>
      </c>
      <c r="AA47" s="87">
        <f t="shared" si="18"/>
        <v>-1.9935127363499366E-2</v>
      </c>
      <c r="AB47" s="87">
        <f t="shared" si="19"/>
        <v>-3.3916457681982995E-2</v>
      </c>
      <c r="AC47" s="87">
        <f t="shared" si="20"/>
        <v>-2.0147999999608146E-2</v>
      </c>
      <c r="AD47" s="87">
        <f t="shared" si="21"/>
        <v>-2.128726361087796E-4</v>
      </c>
      <c r="AE47" s="87">
        <f t="shared" si="22"/>
        <v>9.0629518407801806E-9</v>
      </c>
      <c r="AF47">
        <f t="shared" si="23"/>
        <v>-2.0147999999608146E-2</v>
      </c>
      <c r="AG47" s="121"/>
      <c r="AH47">
        <f t="shared" si="24"/>
        <v>1.3768457682374851E-2</v>
      </c>
      <c r="AI47">
        <f t="shared" si="25"/>
        <v>0.56509692386109156</v>
      </c>
      <c r="AJ47">
        <f t="shared" si="26"/>
        <v>0.28389370353000587</v>
      </c>
      <c r="AK47">
        <f t="shared" si="27"/>
        <v>2.3988876935683232E-2</v>
      </c>
      <c r="AL47">
        <f t="shared" si="28"/>
        <v>3.0864893590682021</v>
      </c>
      <c r="AM47">
        <f t="shared" si="29"/>
        <v>36.286286138970027</v>
      </c>
      <c r="AN47" s="87">
        <f t="shared" si="37"/>
        <v>3.0537486545833352</v>
      </c>
      <c r="AO47" s="87">
        <f t="shared" si="37"/>
        <v>3.053383191542264</v>
      </c>
      <c r="AP47" s="87">
        <f t="shared" si="37"/>
        <v>3.0542254918992575</v>
      </c>
      <c r="AQ47" s="87">
        <f t="shared" si="37"/>
        <v>3.0522841070632278</v>
      </c>
      <c r="AR47" s="87">
        <f t="shared" si="37"/>
        <v>3.0567582331170602</v>
      </c>
      <c r="AS47" s="87">
        <f t="shared" si="37"/>
        <v>3.0464444280380212</v>
      </c>
      <c r="AT47" s="87">
        <f t="shared" si="37"/>
        <v>3.0702064996565102</v>
      </c>
      <c r="AU47" s="87">
        <f t="shared" si="31"/>
        <v>3.0153775784049834</v>
      </c>
      <c r="AW47">
        <v>-15000</v>
      </c>
      <c r="AX47">
        <f t="shared" si="0"/>
        <v>-4.4345464326495887E-2</v>
      </c>
      <c r="AY47">
        <f t="shared" si="1"/>
        <v>-4.6700950701682627E-3</v>
      </c>
      <c r="AZ47">
        <f t="shared" si="2"/>
        <v>-3.9675369256327621E-2</v>
      </c>
      <c r="BA47">
        <f t="shared" si="3"/>
        <v>1.0140375458408402</v>
      </c>
      <c r="BB47">
        <f t="shared" si="4"/>
        <v>-0.9799641001586511</v>
      </c>
      <c r="BC47">
        <f t="shared" si="5"/>
        <v>-1.5385623236320043</v>
      </c>
      <c r="BD47">
        <f t="shared" si="6"/>
        <v>-0.96827456864146433</v>
      </c>
      <c r="BE47">
        <f t="shared" si="34"/>
        <v>5.1918678147999602</v>
      </c>
      <c r="BF47">
        <f t="shared" si="34"/>
        <v>5.1918986071809989</v>
      </c>
      <c r="BG47">
        <f t="shared" si="34"/>
        <v>5.1920518224731307</v>
      </c>
      <c r="BH47">
        <f t="shared" si="34"/>
        <v>5.1928135141043734</v>
      </c>
      <c r="BI47">
        <f t="shared" si="34"/>
        <v>5.1965837769931404</v>
      </c>
      <c r="BJ47">
        <f t="shared" si="34"/>
        <v>5.2148624992281434</v>
      </c>
      <c r="BK47">
        <f t="shared" si="34"/>
        <v>5.296090529131245</v>
      </c>
      <c r="BL47">
        <f t="shared" si="8"/>
        <v>5.5783096123991172</v>
      </c>
    </row>
    <row r="48" spans="1:64" x14ac:dyDescent="0.2">
      <c r="A48" s="67" t="s">
        <v>88</v>
      </c>
      <c r="B48" s="69" t="s">
        <v>34</v>
      </c>
      <c r="C48" s="68">
        <v>26842.542000000001</v>
      </c>
      <c r="D48" s="68" t="s">
        <v>56</v>
      </c>
      <c r="E48">
        <f t="shared" si="11"/>
        <v>-29752.019548047207</v>
      </c>
      <c r="F48">
        <f t="shared" si="32"/>
        <v>-29752</v>
      </c>
      <c r="G48" s="15">
        <f t="shared" si="12"/>
        <v>-9.6919999996316619E-3</v>
      </c>
      <c r="I48">
        <f t="shared" ref="I48:I57" si="38">G48</f>
        <v>-9.6919999996316619E-3</v>
      </c>
      <c r="Q48" s="2">
        <f t="shared" si="14"/>
        <v>11824.042000000001</v>
      </c>
      <c r="S48" s="20">
        <f t="shared" ref="S48:S57" si="39">S$16</f>
        <v>0.1</v>
      </c>
      <c r="T48">
        <f t="shared" si="16"/>
        <v>9.3934863992860138E-5</v>
      </c>
      <c r="Z48">
        <f t="shared" si="17"/>
        <v>-29752</v>
      </c>
      <c r="AA48" s="87">
        <f t="shared" si="18"/>
        <v>-2.0217648835164415E-2</v>
      </c>
      <c r="AB48" s="87">
        <f t="shared" si="19"/>
        <v>-2.1482984497283059E-2</v>
      </c>
      <c r="AC48" s="87">
        <f t="shared" si="20"/>
        <v>-9.6919999996316619E-3</v>
      </c>
      <c r="AD48" s="87">
        <f t="shared" si="21"/>
        <v>1.0525648835532753E-2</v>
      </c>
      <c r="AE48" s="87">
        <f t="shared" si="22"/>
        <v>1.1078928340895199E-5</v>
      </c>
      <c r="AF48">
        <f t="shared" si="23"/>
        <v>-9.6919999996316619E-3</v>
      </c>
      <c r="AG48" s="121"/>
      <c r="AH48">
        <f t="shared" si="24"/>
        <v>1.1790984497651395E-2</v>
      </c>
      <c r="AI48">
        <f t="shared" si="25"/>
        <v>0.56455069202118335</v>
      </c>
      <c r="AJ48">
        <f t="shared" si="26"/>
        <v>0.25293808380978106</v>
      </c>
      <c r="AK48">
        <f t="shared" si="27"/>
        <v>1.0002601286177495E-2</v>
      </c>
      <c r="AL48">
        <f t="shared" si="28"/>
        <v>3.1186259331253137</v>
      </c>
      <c r="AM48">
        <f t="shared" si="29"/>
        <v>87.078696787033678</v>
      </c>
      <c r="AN48" s="87">
        <f t="shared" si="37"/>
        <v>3.104967998222075</v>
      </c>
      <c r="AO48" s="87">
        <f t="shared" si="37"/>
        <v>3.1048121608290673</v>
      </c>
      <c r="AP48" s="87">
        <f t="shared" si="37"/>
        <v>3.1051701834713583</v>
      </c>
      <c r="AQ48" s="87">
        <f t="shared" si="37"/>
        <v>3.1043476510454431</v>
      </c>
      <c r="AR48" s="87">
        <f t="shared" si="37"/>
        <v>3.1062373261307332</v>
      </c>
      <c r="AS48" s="87">
        <f t="shared" si="37"/>
        <v>3.1018958123414389</v>
      </c>
      <c r="AT48" s="87">
        <f t="shared" si="37"/>
        <v>3.1118694250511405</v>
      </c>
      <c r="AU48" s="87">
        <f t="shared" si="31"/>
        <v>3.0889513449852735</v>
      </c>
      <c r="AW48">
        <v>-14000</v>
      </c>
      <c r="AX48">
        <f t="shared" si="0"/>
        <v>-4.1644312019459506E-2</v>
      </c>
      <c r="AY48">
        <f t="shared" si="1"/>
        <v>-4.9267238118697876E-3</v>
      </c>
      <c r="AZ48">
        <f t="shared" si="2"/>
        <v>-3.6717588207589719E-2</v>
      </c>
      <c r="BA48">
        <f t="shared" si="3"/>
        <v>1.1274708783586331</v>
      </c>
      <c r="BB48">
        <f t="shared" si="4"/>
        <v>-0.99793635225415922</v>
      </c>
      <c r="BC48">
        <f t="shared" si="5"/>
        <v>-1.2737920738773436</v>
      </c>
      <c r="BD48">
        <f t="shared" si="6"/>
        <v>-0.73973029996143069</v>
      </c>
      <c r="BE48">
        <f t="shared" si="34"/>
        <v>5.4145762592753073</v>
      </c>
      <c r="BF48">
        <f t="shared" si="34"/>
        <v>5.414728348317924</v>
      </c>
      <c r="BG48">
        <f t="shared" si="34"/>
        <v>5.4152686933678806</v>
      </c>
      <c r="BH48">
        <f t="shared" si="34"/>
        <v>5.4171856624471095</v>
      </c>
      <c r="BI48">
        <f t="shared" si="34"/>
        <v>5.423951916650589</v>
      </c>
      <c r="BJ48">
        <f t="shared" si="34"/>
        <v>5.4474233342807272</v>
      </c>
      <c r="BK48">
        <f t="shared" si="34"/>
        <v>5.5245655721492648</v>
      </c>
      <c r="BL48">
        <f t="shared" si="8"/>
        <v>5.7470567834548278</v>
      </c>
    </row>
    <row r="49" spans="1:64" x14ac:dyDescent="0.2">
      <c r="A49" s="67" t="s">
        <v>164</v>
      </c>
      <c r="B49" s="69" t="s">
        <v>34</v>
      </c>
      <c r="C49" s="68">
        <v>29115.29</v>
      </c>
      <c r="D49" s="68" t="s">
        <v>56</v>
      </c>
      <c r="E49">
        <f t="shared" si="11"/>
        <v>-25168.054916862304</v>
      </c>
      <c r="F49">
        <f t="shared" si="32"/>
        <v>-25168</v>
      </c>
      <c r="G49" s="15">
        <f t="shared" si="12"/>
        <v>-2.7227999999013264E-2</v>
      </c>
      <c r="I49">
        <f t="shared" si="38"/>
        <v>-2.7227999999013264E-2</v>
      </c>
      <c r="Q49" s="2">
        <f t="shared" si="14"/>
        <v>14096.79</v>
      </c>
      <c r="S49" s="20">
        <f t="shared" si="39"/>
        <v>0.1</v>
      </c>
      <c r="T49">
        <f t="shared" si="16"/>
        <v>7.4136398394626624E-4</v>
      </c>
      <c r="Z49">
        <f t="shared" si="17"/>
        <v>-25168</v>
      </c>
      <c r="AA49" s="87">
        <f t="shared" si="18"/>
        <v>-2.7373428271402982E-2</v>
      </c>
      <c r="AB49" s="87">
        <f t="shared" si="19"/>
        <v>-1.7125093090349201E-2</v>
      </c>
      <c r="AC49" s="87">
        <f t="shared" si="20"/>
        <v>-2.7227999999013264E-2</v>
      </c>
      <c r="AD49" s="87">
        <f t="shared" si="21"/>
        <v>1.4542827238971795E-4</v>
      </c>
      <c r="AE49" s="87">
        <f t="shared" si="22"/>
        <v>2.1149382410258001E-9</v>
      </c>
      <c r="AF49">
        <f t="shared" si="23"/>
        <v>-2.7227999999013264E-2</v>
      </c>
      <c r="AG49" s="121"/>
      <c r="AH49">
        <f t="shared" si="24"/>
        <v>-1.0102906908664064E-2</v>
      </c>
      <c r="AI49">
        <f t="shared" si="25"/>
        <v>0.58696970397781789</v>
      </c>
      <c r="AJ49">
        <f t="shared" si="26"/>
        <v>-9.019855752949095E-2</v>
      </c>
      <c r="AK49">
        <f t="shared" si="27"/>
        <v>-0.13828277701705707</v>
      </c>
      <c r="AL49">
        <f t="shared" si="28"/>
        <v>-2.818522171261264</v>
      </c>
      <c r="AM49">
        <f t="shared" si="29"/>
        <v>-6.1366606227422089</v>
      </c>
      <c r="AN49" s="87">
        <f t="shared" si="37"/>
        <v>3.6501029038341484</v>
      </c>
      <c r="AO49" s="87">
        <f t="shared" si="37"/>
        <v>3.6509428802788557</v>
      </c>
      <c r="AP49" s="87">
        <f t="shared" si="37"/>
        <v>3.6487353695889566</v>
      </c>
      <c r="AQ49" s="87">
        <f t="shared" si="37"/>
        <v>3.6545426849913549</v>
      </c>
      <c r="AR49" s="87">
        <f t="shared" si="37"/>
        <v>3.6393052315659538</v>
      </c>
      <c r="AS49" s="87">
        <f t="shared" si="37"/>
        <v>3.6795700554286546</v>
      </c>
      <c r="AT49" s="87">
        <f t="shared" si="37"/>
        <v>3.5749908374109878</v>
      </c>
      <c r="AU49" s="87">
        <f t="shared" si="31"/>
        <v>3.862488377104651</v>
      </c>
      <c r="AW49">
        <v>-13000</v>
      </c>
      <c r="AX49">
        <f t="shared" si="0"/>
        <v>-3.6747962149101546E-2</v>
      </c>
      <c r="AY49">
        <f t="shared" si="1"/>
        <v>-5.4512344327396628E-3</v>
      </c>
      <c r="AZ49">
        <f t="shared" si="2"/>
        <v>-3.1296727716361883E-2</v>
      </c>
      <c r="BA49">
        <f t="shared" si="3"/>
        <v>1.255022816654362</v>
      </c>
      <c r="BB49">
        <f t="shared" si="4"/>
        <v>-0.923861002958555</v>
      </c>
      <c r="BC49">
        <f t="shared" si="5"/>
        <v>-0.9452996589604572</v>
      </c>
      <c r="BD49">
        <f t="shared" si="6"/>
        <v>-0.51130396133461631</v>
      </c>
      <c r="BE49">
        <f t="shared" si="34"/>
        <v>5.6626755190364282</v>
      </c>
      <c r="BF49">
        <f t="shared" si="34"/>
        <v>5.6630433118819283</v>
      </c>
      <c r="BG49">
        <f t="shared" si="34"/>
        <v>5.6640805413979756</v>
      </c>
      <c r="BH49">
        <f t="shared" si="34"/>
        <v>5.6670015628136339</v>
      </c>
      <c r="BI49">
        <f t="shared" si="34"/>
        <v>5.6751954736780075</v>
      </c>
      <c r="BJ49">
        <f t="shared" si="34"/>
        <v>5.6979368623929476</v>
      </c>
      <c r="BK49">
        <f t="shared" si="34"/>
        <v>5.7593611677824432</v>
      </c>
      <c r="BL49">
        <f t="shared" si="8"/>
        <v>5.9158039545105385</v>
      </c>
    </row>
    <row r="50" spans="1:64" x14ac:dyDescent="0.2">
      <c r="A50" s="67" t="s">
        <v>164</v>
      </c>
      <c r="B50" s="69" t="s">
        <v>45</v>
      </c>
      <c r="C50" s="68">
        <v>29122.271000000001</v>
      </c>
      <c r="D50" s="68" t="s">
        <v>56</v>
      </c>
      <c r="E50">
        <f t="shared" si="11"/>
        <v>-25153.974756153639</v>
      </c>
      <c r="F50">
        <f t="shared" si="32"/>
        <v>-25154</v>
      </c>
      <c r="G50" s="15">
        <f t="shared" si="12"/>
        <v>1.2516000002506189E-2</v>
      </c>
      <c r="I50">
        <f t="shared" si="38"/>
        <v>1.2516000002506189E-2</v>
      </c>
      <c r="Q50" s="2">
        <f t="shared" si="14"/>
        <v>14103.771000000001</v>
      </c>
      <c r="S50" s="20">
        <f t="shared" si="39"/>
        <v>0.1</v>
      </c>
      <c r="T50">
        <f t="shared" si="16"/>
        <v>1.5665025606273491E-4</v>
      </c>
      <c r="Z50">
        <f t="shared" si="17"/>
        <v>-25154</v>
      </c>
      <c r="AA50" s="87">
        <f t="shared" si="18"/>
        <v>-2.7404497522469887E-2</v>
      </c>
      <c r="AB50" s="87">
        <f t="shared" si="19"/>
        <v>2.2686365801846728E-2</v>
      </c>
      <c r="AC50" s="87">
        <f t="shared" si="20"/>
        <v>1.2516000002506189E-2</v>
      </c>
      <c r="AD50" s="87">
        <f t="shared" si="21"/>
        <v>3.9920497524976076E-2</v>
      </c>
      <c r="AE50" s="87">
        <f t="shared" si="22"/>
        <v>1.5936461226416211E-4</v>
      </c>
      <c r="AF50">
        <f t="shared" si="23"/>
        <v>1.2516000002506189E-2</v>
      </c>
      <c r="AG50" s="121"/>
      <c r="AH50">
        <f t="shared" si="24"/>
        <v>-1.0170365799340537E-2</v>
      </c>
      <c r="AI50">
        <f t="shared" si="25"/>
        <v>0.58712440701915769</v>
      </c>
      <c r="AJ50">
        <f t="shared" si="26"/>
        <v>-9.1310829810483607E-2</v>
      </c>
      <c r="AK50">
        <f t="shared" si="27"/>
        <v>-0.1387439965275559</v>
      </c>
      <c r="AL50">
        <f t="shared" si="28"/>
        <v>-2.8174052898618327</v>
      </c>
      <c r="AM50">
        <f t="shared" si="29"/>
        <v>-6.1151458132760892</v>
      </c>
      <c r="AN50" s="87">
        <f t="shared" si="37"/>
        <v>3.6518154913325818</v>
      </c>
      <c r="AO50" s="87">
        <f t="shared" si="37"/>
        <v>3.6526526555808525</v>
      </c>
      <c r="AP50" s="87">
        <f t="shared" si="37"/>
        <v>3.650450431552732</v>
      </c>
      <c r="AQ50" s="87">
        <f t="shared" si="37"/>
        <v>3.6562493979681503</v>
      </c>
      <c r="AR50" s="87">
        <f t="shared" si="37"/>
        <v>3.6410194167062508</v>
      </c>
      <c r="AS50" s="87">
        <f t="shared" si="37"/>
        <v>3.6813041273540028</v>
      </c>
      <c r="AT50" s="87">
        <f t="shared" si="37"/>
        <v>3.576581098446256</v>
      </c>
      <c r="AU50" s="87">
        <f t="shared" si="31"/>
        <v>3.8648508374994308</v>
      </c>
      <c r="AW50">
        <v>-12000</v>
      </c>
      <c r="AX50">
        <f t="shared" si="0"/>
        <v>-2.9336516009222779E-2</v>
      </c>
      <c r="AY50">
        <f t="shared" si="1"/>
        <v>-6.2436269327778987E-3</v>
      </c>
      <c r="AZ50">
        <f t="shared" si="2"/>
        <v>-2.309288907644488E-2</v>
      </c>
      <c r="BA50">
        <f t="shared" si="3"/>
        <v>1.3726822504829943</v>
      </c>
      <c r="BB50">
        <f t="shared" si="4"/>
        <v>-0.70098420396533534</v>
      </c>
      <c r="BC50">
        <f t="shared" si="5"/>
        <v>-0.54402742146556882</v>
      </c>
      <c r="BD50">
        <f t="shared" si="6"/>
        <v>-0.27892729874380451</v>
      </c>
      <c r="BE50">
        <f t="shared" si="34"/>
        <v>5.9368902305579132</v>
      </c>
      <c r="BF50">
        <f t="shared" si="34"/>
        <v>5.9373202327040469</v>
      </c>
      <c r="BG50">
        <f t="shared" si="34"/>
        <v>5.9383694059654406</v>
      </c>
      <c r="BH50">
        <f t="shared" si="34"/>
        <v>5.9409276554066022</v>
      </c>
      <c r="BI50">
        <f t="shared" si="34"/>
        <v>5.9471558382499126</v>
      </c>
      <c r="BJ50">
        <f t="shared" si="34"/>
        <v>5.9622627820168503</v>
      </c>
      <c r="BK50">
        <f t="shared" si="34"/>
        <v>5.9986010057700705</v>
      </c>
      <c r="BL50">
        <f t="shared" si="8"/>
        <v>6.0845511255662492</v>
      </c>
    </row>
    <row r="51" spans="1:64" x14ac:dyDescent="0.2">
      <c r="A51" s="67" t="s">
        <v>174</v>
      </c>
      <c r="B51" s="69" t="s">
        <v>34</v>
      </c>
      <c r="C51" s="68">
        <v>29150.991999999998</v>
      </c>
      <c r="D51" s="68" t="s">
        <v>56</v>
      </c>
      <c r="E51">
        <f t="shared" si="11"/>
        <v>-25096.04662326242</v>
      </c>
      <c r="F51">
        <f t="shared" si="32"/>
        <v>-25096</v>
      </c>
      <c r="G51" s="15">
        <f t="shared" si="12"/>
        <v>-2.3116000000300119E-2</v>
      </c>
      <c r="I51">
        <f t="shared" si="38"/>
        <v>-2.3116000000300119E-2</v>
      </c>
      <c r="Q51" s="2">
        <f t="shared" si="14"/>
        <v>14132.491999999998</v>
      </c>
      <c r="S51" s="20">
        <f t="shared" si="39"/>
        <v>0.1</v>
      </c>
      <c r="T51">
        <f t="shared" si="16"/>
        <v>5.3434945601387503E-4</v>
      </c>
      <c r="Z51">
        <f t="shared" si="17"/>
        <v>-25096</v>
      </c>
      <c r="AA51" s="87">
        <f t="shared" si="18"/>
        <v>-2.753364479171766E-2</v>
      </c>
      <c r="AB51" s="87">
        <f t="shared" si="19"/>
        <v>-1.2666289190692986E-2</v>
      </c>
      <c r="AC51" s="87">
        <f t="shared" si="20"/>
        <v>-2.3116000000300119E-2</v>
      </c>
      <c r="AD51" s="87">
        <f t="shared" si="21"/>
        <v>4.417644791417541E-3</v>
      </c>
      <c r="AE51" s="87">
        <f t="shared" si="22"/>
        <v>1.9515585503138531E-6</v>
      </c>
      <c r="AF51">
        <f t="shared" si="23"/>
        <v>-2.3116000000300119E-2</v>
      </c>
      <c r="AG51" s="121"/>
      <c r="AH51">
        <f t="shared" si="24"/>
        <v>-1.0449710809607132E-2</v>
      </c>
      <c r="AI51">
        <f t="shared" si="25"/>
        <v>0.58777169722169287</v>
      </c>
      <c r="AJ51">
        <f t="shared" si="26"/>
        <v>-9.5923906492363042E-2</v>
      </c>
      <c r="AK51">
        <f t="shared" si="27"/>
        <v>-0.14065553042890597</v>
      </c>
      <c r="AL51">
        <f t="shared" si="28"/>
        <v>-2.8127718600808498</v>
      </c>
      <c r="AM51">
        <f t="shared" si="29"/>
        <v>-6.0274379307726935</v>
      </c>
      <c r="AN51" s="87">
        <f t="shared" ref="AN51:AT60" si="40">$AU51+$AB$7*SIN(AO51)</f>
        <v>3.6589153924174234</v>
      </c>
      <c r="AO51" s="87">
        <f t="shared" si="40"/>
        <v>3.6597406613356074</v>
      </c>
      <c r="AP51" s="87">
        <f t="shared" si="40"/>
        <v>3.6575610193903518</v>
      </c>
      <c r="AQ51" s="87">
        <f t="shared" si="40"/>
        <v>3.6633236223671264</v>
      </c>
      <c r="AR51" s="87">
        <f t="shared" si="40"/>
        <v>3.6481289044849849</v>
      </c>
      <c r="AS51" s="87">
        <f t="shared" si="40"/>
        <v>3.6884863340487208</v>
      </c>
      <c r="AT51" s="87">
        <f t="shared" si="40"/>
        <v>3.583186510345937</v>
      </c>
      <c r="AU51" s="87">
        <f t="shared" si="31"/>
        <v>3.8746381734206623</v>
      </c>
      <c r="AW51">
        <v>-11000</v>
      </c>
      <c r="AX51">
        <f t="shared" si="0"/>
        <v>-1.9725420171883133E-2</v>
      </c>
      <c r="AY51">
        <f t="shared" si="1"/>
        <v>-7.3039013119844953E-3</v>
      </c>
      <c r="AZ51">
        <f t="shared" si="2"/>
        <v>-1.2421518859898636E-2</v>
      </c>
      <c r="BA51">
        <f t="shared" si="3"/>
        <v>1.4340183221087099</v>
      </c>
      <c r="BB51">
        <f t="shared" si="4"/>
        <v>-0.31174095741452373</v>
      </c>
      <c r="BC51">
        <f t="shared" si="5"/>
        <v>-8.4275578560908379E-2</v>
      </c>
      <c r="BD51">
        <f t="shared" si="6"/>
        <v>-4.2162746864981823E-2</v>
      </c>
      <c r="BE51">
        <f t="shared" si="34"/>
        <v>6.2303220744623333</v>
      </c>
      <c r="BF51">
        <f t="shared" si="34"/>
        <v>6.2304103260780499</v>
      </c>
      <c r="BG51">
        <f t="shared" si="34"/>
        <v>6.2306132219758963</v>
      </c>
      <c r="BH51">
        <f t="shared" si="34"/>
        <v>6.2310796839353815</v>
      </c>
      <c r="BI51">
        <f t="shared" si="34"/>
        <v>6.2321520469791771</v>
      </c>
      <c r="BJ51">
        <f t="shared" si="34"/>
        <v>6.2346171130695254</v>
      </c>
      <c r="BK51">
        <f t="shared" si="34"/>
        <v>6.2402825233695047</v>
      </c>
      <c r="BL51">
        <f t="shared" si="8"/>
        <v>6.2532982966219599</v>
      </c>
    </row>
    <row r="52" spans="1:64" x14ac:dyDescent="0.2">
      <c r="A52" s="67" t="s">
        <v>174</v>
      </c>
      <c r="B52" s="69" t="s">
        <v>34</v>
      </c>
      <c r="C52" s="68">
        <v>29176.775000000001</v>
      </c>
      <c r="D52" s="68" t="s">
        <v>56</v>
      </c>
      <c r="E52">
        <f t="shared" si="11"/>
        <v>-25044.044219086569</v>
      </c>
      <c r="F52">
        <f t="shared" si="32"/>
        <v>-25044</v>
      </c>
      <c r="G52" s="15">
        <f t="shared" si="12"/>
        <v>-2.1923999996943166E-2</v>
      </c>
      <c r="I52">
        <f t="shared" si="38"/>
        <v>-2.1923999996943166E-2</v>
      </c>
      <c r="Q52" s="2">
        <f t="shared" si="14"/>
        <v>14158.275000000001</v>
      </c>
      <c r="S52" s="20">
        <f t="shared" si="39"/>
        <v>0.1</v>
      </c>
      <c r="T52">
        <f t="shared" si="16"/>
        <v>4.8066177586596399E-4</v>
      </c>
      <c r="Z52">
        <f t="shared" si="17"/>
        <v>-25044</v>
      </c>
      <c r="AA52" s="87">
        <f t="shared" si="18"/>
        <v>-2.7650016648127319E-2</v>
      </c>
      <c r="AB52" s="87">
        <f t="shared" si="19"/>
        <v>-1.1224023429428753E-2</v>
      </c>
      <c r="AC52" s="87">
        <f t="shared" si="20"/>
        <v>-2.1923999996943166E-2</v>
      </c>
      <c r="AD52" s="87">
        <f t="shared" si="21"/>
        <v>5.7260166511841522E-3</v>
      </c>
      <c r="AE52" s="87">
        <f t="shared" si="22"/>
        <v>3.278726668963817E-6</v>
      </c>
      <c r="AF52">
        <f t="shared" si="23"/>
        <v>-2.1923999996943166E-2</v>
      </c>
      <c r="AG52" s="121"/>
      <c r="AH52">
        <f t="shared" si="24"/>
        <v>-1.0699976567514414E-2</v>
      </c>
      <c r="AI52">
        <f t="shared" si="25"/>
        <v>0.58836080367086696</v>
      </c>
      <c r="AJ52">
        <f t="shared" si="26"/>
        <v>-0.10006677617409183</v>
      </c>
      <c r="AK52">
        <f t="shared" si="27"/>
        <v>-0.14237037577117639</v>
      </c>
      <c r="AL52">
        <f t="shared" si="28"/>
        <v>-2.8086089507110019</v>
      </c>
      <c r="AM52">
        <f t="shared" si="29"/>
        <v>-5.9506998435729876</v>
      </c>
      <c r="AN52" s="87">
        <f t="shared" si="40"/>
        <v>3.6652875978281116</v>
      </c>
      <c r="AO52" s="87">
        <f t="shared" si="40"/>
        <v>3.6661018792608866</v>
      </c>
      <c r="AP52" s="87">
        <f t="shared" si="40"/>
        <v>3.6639433918690676</v>
      </c>
      <c r="AQ52" s="87">
        <f t="shared" si="40"/>
        <v>3.6696709989625962</v>
      </c>
      <c r="AR52" s="87">
        <f t="shared" si="40"/>
        <v>3.6545137525497986</v>
      </c>
      <c r="AS52" s="87">
        <f t="shared" si="40"/>
        <v>3.6949231389045223</v>
      </c>
      <c r="AT52" s="87">
        <f t="shared" si="40"/>
        <v>3.58913233059757</v>
      </c>
      <c r="AU52" s="87">
        <f t="shared" si="31"/>
        <v>3.8834130263155591</v>
      </c>
      <c r="AW52">
        <v>-10000</v>
      </c>
      <c r="AX52">
        <f t="shared" si="0"/>
        <v>-9.1852301894833101E-3</v>
      </c>
      <c r="AY52">
        <f t="shared" si="1"/>
        <v>-8.6320575703594526E-3</v>
      </c>
      <c r="AZ52">
        <f t="shared" si="2"/>
        <v>-5.5317261912385721E-4</v>
      </c>
      <c r="BA52">
        <f t="shared" si="3"/>
        <v>1.4035117786225215</v>
      </c>
      <c r="BB52">
        <f t="shared" si="4"/>
        <v>0.15267960108545214</v>
      </c>
      <c r="BC52">
        <f t="shared" si="5"/>
        <v>0.38602826749049246</v>
      </c>
      <c r="BD52">
        <f t="shared" si="6"/>
        <v>0.19544727720213215</v>
      </c>
      <c r="BE52">
        <f t="shared" si="34"/>
        <v>6.5270760672323611</v>
      </c>
      <c r="BF52">
        <f t="shared" si="34"/>
        <v>6.5267224669156398</v>
      </c>
      <c r="BG52">
        <f t="shared" si="34"/>
        <v>6.5258860479807721</v>
      </c>
      <c r="BH52">
        <f t="shared" si="34"/>
        <v>6.5239082405133324</v>
      </c>
      <c r="BI52">
        <f t="shared" si="34"/>
        <v>6.5192352919642369</v>
      </c>
      <c r="BJ52">
        <f t="shared" si="34"/>
        <v>6.5082151844102478</v>
      </c>
      <c r="BK52">
        <f t="shared" si="34"/>
        <v>6.4823337943591355</v>
      </c>
      <c r="BL52">
        <f t="shared" si="8"/>
        <v>6.4220454676776706</v>
      </c>
    </row>
    <row r="53" spans="1:64" x14ac:dyDescent="0.2">
      <c r="A53" s="67" t="s">
        <v>174</v>
      </c>
      <c r="B53" s="69" t="s">
        <v>34</v>
      </c>
      <c r="C53" s="68">
        <v>29178.76</v>
      </c>
      <c r="D53" s="68" t="s">
        <v>56</v>
      </c>
      <c r="E53">
        <f t="shared" si="11"/>
        <v>-25040.040620890515</v>
      </c>
      <c r="F53">
        <f t="shared" si="32"/>
        <v>-25040</v>
      </c>
      <c r="G53" s="15">
        <f t="shared" si="12"/>
        <v>-2.0140000000537839E-2</v>
      </c>
      <c r="I53">
        <f t="shared" si="38"/>
        <v>-2.0140000000537839E-2</v>
      </c>
      <c r="Q53" s="2">
        <f t="shared" si="14"/>
        <v>14160.259999999998</v>
      </c>
      <c r="S53" s="20">
        <f t="shared" si="39"/>
        <v>0.1</v>
      </c>
      <c r="T53">
        <f t="shared" si="16"/>
        <v>4.0561960002166416E-4</v>
      </c>
      <c r="Z53">
        <f t="shared" si="17"/>
        <v>-25040</v>
      </c>
      <c r="AA53" s="87">
        <f t="shared" si="18"/>
        <v>-2.7658990979005899E-2</v>
      </c>
      <c r="AB53" s="87">
        <f t="shared" si="19"/>
        <v>-9.4207795740308825E-3</v>
      </c>
      <c r="AC53" s="87">
        <f t="shared" si="20"/>
        <v>-2.0140000000537839E-2</v>
      </c>
      <c r="AD53" s="87">
        <f t="shared" si="21"/>
        <v>7.5189909784680597E-3</v>
      </c>
      <c r="AE53" s="87">
        <f t="shared" si="22"/>
        <v>5.6535225334284069E-6</v>
      </c>
      <c r="AF53">
        <f t="shared" si="23"/>
        <v>-2.0140000000537839E-2</v>
      </c>
      <c r="AG53" s="121"/>
      <c r="AH53">
        <f t="shared" si="24"/>
        <v>-1.0719220426506956E-2</v>
      </c>
      <c r="AI53">
        <f t="shared" si="25"/>
        <v>0.5884064647946583</v>
      </c>
      <c r="AJ53">
        <f t="shared" si="26"/>
        <v>-0.10038573410700577</v>
      </c>
      <c r="AK53">
        <f t="shared" si="27"/>
        <v>-0.14250232850339545</v>
      </c>
      <c r="AL53">
        <f t="shared" si="28"/>
        <v>-2.8082883785907873</v>
      </c>
      <c r="AM53">
        <f t="shared" si="29"/>
        <v>-5.9448692565538659</v>
      </c>
      <c r="AN53" s="87">
        <f t="shared" si="40"/>
        <v>3.66577803542862</v>
      </c>
      <c r="AO53" s="87">
        <f t="shared" si="40"/>
        <v>3.666591459489164</v>
      </c>
      <c r="AP53" s="87">
        <f t="shared" si="40"/>
        <v>3.664434634107133</v>
      </c>
      <c r="AQ53" s="87">
        <f t="shared" si="40"/>
        <v>3.6701594568031926</v>
      </c>
      <c r="AR53" s="87">
        <f t="shared" si="40"/>
        <v>3.6550053205039266</v>
      </c>
      <c r="AS53" s="87">
        <f t="shared" si="40"/>
        <v>3.6954181853303467</v>
      </c>
      <c r="AT53" s="87">
        <f t="shared" si="40"/>
        <v>3.589590637155514</v>
      </c>
      <c r="AU53" s="87">
        <f t="shared" si="31"/>
        <v>3.8840880149997821</v>
      </c>
      <c r="AW53">
        <v>-9000</v>
      </c>
      <c r="AX53">
        <f t="shared" si="0"/>
        <v>5.7071859977561243E-4</v>
      </c>
      <c r="AY53">
        <f t="shared" si="1"/>
        <v>-1.0228095707902771E-2</v>
      </c>
      <c r="AZ53">
        <f t="shared" si="2"/>
        <v>1.0798814307678383E-2</v>
      </c>
      <c r="BA53">
        <f t="shared" si="3"/>
        <v>1.2998622504939348</v>
      </c>
      <c r="BB53">
        <f t="shared" si="4"/>
        <v>0.54693892669365307</v>
      </c>
      <c r="BC53">
        <f t="shared" si="5"/>
        <v>0.81145257814517924</v>
      </c>
      <c r="BD53">
        <f t="shared" si="6"/>
        <v>0.42955956101019571</v>
      </c>
      <c r="BE53">
        <f t="shared" si="34"/>
        <v>6.8093998712384254</v>
      </c>
      <c r="BF53">
        <f t="shared" si="34"/>
        <v>6.8089729627532822</v>
      </c>
      <c r="BG53">
        <f t="shared" si="34"/>
        <v>6.8078401461488669</v>
      </c>
      <c r="BH53">
        <f t="shared" si="34"/>
        <v>6.804837767724127</v>
      </c>
      <c r="BI53">
        <f t="shared" si="34"/>
        <v>6.7969052443047415</v>
      </c>
      <c r="BJ53">
        <f t="shared" si="34"/>
        <v>6.7761144570228637</v>
      </c>
      <c r="BK53">
        <f t="shared" si="34"/>
        <v>6.7226723885260098</v>
      </c>
      <c r="BL53">
        <f t="shared" si="8"/>
        <v>6.5907926387333813</v>
      </c>
    </row>
    <row r="54" spans="1:64" x14ac:dyDescent="0.2">
      <c r="A54" s="67" t="s">
        <v>185</v>
      </c>
      <c r="B54" s="69" t="s">
        <v>34</v>
      </c>
      <c r="C54" s="68">
        <v>29178.760999999999</v>
      </c>
      <c r="D54" s="68" t="s">
        <v>56</v>
      </c>
      <c r="E54">
        <f t="shared" si="11"/>
        <v>-25040.038603964469</v>
      </c>
      <c r="F54">
        <f t="shared" si="32"/>
        <v>-25040</v>
      </c>
      <c r="G54" s="15">
        <f t="shared" si="12"/>
        <v>-1.9140000000334112E-2</v>
      </c>
      <c r="I54">
        <f t="shared" si="38"/>
        <v>-1.9140000000334112E-2</v>
      </c>
      <c r="Q54" s="2">
        <f t="shared" si="14"/>
        <v>14160.260999999999</v>
      </c>
      <c r="S54" s="20">
        <f t="shared" si="39"/>
        <v>0.1</v>
      </c>
      <c r="T54">
        <f t="shared" si="16"/>
        <v>3.6633960001278981E-4</v>
      </c>
      <c r="Z54">
        <f t="shared" si="17"/>
        <v>-25040</v>
      </c>
      <c r="AA54" s="87">
        <f t="shared" si="18"/>
        <v>-2.7658990979005899E-2</v>
      </c>
      <c r="AB54" s="87">
        <f t="shared" si="19"/>
        <v>-8.4207795738271557E-3</v>
      </c>
      <c r="AC54" s="87">
        <f t="shared" si="20"/>
        <v>-1.9140000000334112E-2</v>
      </c>
      <c r="AD54" s="87">
        <f t="shared" si="21"/>
        <v>8.5189909786717866E-3</v>
      </c>
      <c r="AE54" s="87">
        <f t="shared" si="22"/>
        <v>7.2573207294691284E-6</v>
      </c>
      <c r="AF54">
        <f t="shared" si="23"/>
        <v>-1.9140000000334112E-2</v>
      </c>
      <c r="AG54" s="121"/>
      <c r="AH54">
        <f t="shared" si="24"/>
        <v>-1.0719220426506956E-2</v>
      </c>
      <c r="AI54">
        <f t="shared" si="25"/>
        <v>0.5884064647946583</v>
      </c>
      <c r="AJ54">
        <f t="shared" si="26"/>
        <v>-0.10038573410700577</v>
      </c>
      <c r="AK54">
        <f t="shared" si="27"/>
        <v>-0.14250232850339545</v>
      </c>
      <c r="AL54">
        <f t="shared" si="28"/>
        <v>-2.8082883785907873</v>
      </c>
      <c r="AM54">
        <f t="shared" si="29"/>
        <v>-5.9448692565538659</v>
      </c>
      <c r="AN54" s="87">
        <f t="shared" si="40"/>
        <v>3.66577803542862</v>
      </c>
      <c r="AO54" s="87">
        <f t="shared" si="40"/>
        <v>3.666591459489164</v>
      </c>
      <c r="AP54" s="87">
        <f t="shared" si="40"/>
        <v>3.664434634107133</v>
      </c>
      <c r="AQ54" s="87">
        <f t="shared" si="40"/>
        <v>3.6701594568031926</v>
      </c>
      <c r="AR54" s="87">
        <f t="shared" si="40"/>
        <v>3.6550053205039266</v>
      </c>
      <c r="AS54" s="87">
        <f t="shared" si="40"/>
        <v>3.6954181853303467</v>
      </c>
      <c r="AT54" s="87">
        <f t="shared" si="40"/>
        <v>3.589590637155514</v>
      </c>
      <c r="AU54" s="87">
        <f t="shared" si="31"/>
        <v>3.8840880149997821</v>
      </c>
      <c r="AW54">
        <v>-8000</v>
      </c>
      <c r="AX54">
        <f t="shared" si="0"/>
        <v>8.3392041303642951E-3</v>
      </c>
      <c r="AY54">
        <f t="shared" si="1"/>
        <v>-1.2092015724614449E-2</v>
      </c>
      <c r="AZ54">
        <f t="shared" si="2"/>
        <v>2.0431219854978745E-2</v>
      </c>
      <c r="BA54">
        <f t="shared" si="3"/>
        <v>1.1717597074762662</v>
      </c>
      <c r="BB54">
        <f t="shared" si="4"/>
        <v>0.80323074630278402</v>
      </c>
      <c r="BC54">
        <f t="shared" si="5"/>
        <v>1.1654484596745907</v>
      </c>
      <c r="BD54">
        <f t="shared" si="6"/>
        <v>0.65906901402502671</v>
      </c>
      <c r="BE54">
        <f t="shared" si="34"/>
        <v>7.0669607804488397</v>
      </c>
      <c r="BF54">
        <f t="shared" si="34"/>
        <v>7.0667363768103897</v>
      </c>
      <c r="BG54">
        <f t="shared" si="34"/>
        <v>7.0660093761280383</v>
      </c>
      <c r="BH54">
        <f t="shared" si="34"/>
        <v>7.0636577120660853</v>
      </c>
      <c r="BI54">
        <f t="shared" si="34"/>
        <v>7.0560878333983839</v>
      </c>
      <c r="BJ54">
        <f t="shared" si="34"/>
        <v>7.0320895237559746</v>
      </c>
      <c r="BK54">
        <f t="shared" si="34"/>
        <v>6.9592645295518931</v>
      </c>
      <c r="BL54">
        <f t="shared" si="8"/>
        <v>6.7595398097890911</v>
      </c>
    </row>
    <row r="55" spans="1:64" x14ac:dyDescent="0.2">
      <c r="A55" s="67" t="s">
        <v>174</v>
      </c>
      <c r="B55" s="69" t="s">
        <v>34</v>
      </c>
      <c r="C55" s="68">
        <v>29182.724999999999</v>
      </c>
      <c r="D55" s="68" t="s">
        <v>56</v>
      </c>
      <c r="E55">
        <f t="shared" si="11"/>
        <v>-25032.043509128609</v>
      </c>
      <c r="F55">
        <f t="shared" si="32"/>
        <v>-25032</v>
      </c>
      <c r="G55" s="15">
        <f t="shared" si="12"/>
        <v>-2.1571999997831881E-2</v>
      </c>
      <c r="I55">
        <f t="shared" si="38"/>
        <v>-2.1571999997831881E-2</v>
      </c>
      <c r="Q55" s="2">
        <f t="shared" si="14"/>
        <v>14164.224999999999</v>
      </c>
      <c r="S55" s="20">
        <f t="shared" si="39"/>
        <v>0.1</v>
      </c>
      <c r="T55">
        <f t="shared" si="16"/>
        <v>4.6535118390645866E-4</v>
      </c>
      <c r="Z55">
        <f t="shared" si="17"/>
        <v>-25032</v>
      </c>
      <c r="AA55" s="87">
        <f t="shared" si="18"/>
        <v>-2.7676949288411377E-2</v>
      </c>
      <c r="AB55" s="87">
        <f t="shared" si="19"/>
        <v>-1.0814295064021715E-2</v>
      </c>
      <c r="AC55" s="87">
        <f t="shared" si="20"/>
        <v>-2.1571999997831881E-2</v>
      </c>
      <c r="AD55" s="87">
        <f t="shared" si="21"/>
        <v>6.1049492905794964E-3</v>
      </c>
      <c r="AE55" s="87">
        <f t="shared" si="22"/>
        <v>3.7270405840547098E-6</v>
      </c>
      <c r="AF55">
        <f t="shared" si="23"/>
        <v>-2.1571999997831881E-2</v>
      </c>
      <c r="AG55" s="121"/>
      <c r="AH55">
        <f t="shared" si="24"/>
        <v>-1.0757704933810166E-2</v>
      </c>
      <c r="AI55">
        <f t="shared" si="25"/>
        <v>0.58849793537200146</v>
      </c>
      <c r="AJ55">
        <f t="shared" si="26"/>
        <v>-0.10102376840123906</v>
      </c>
      <c r="AK55">
        <f t="shared" si="27"/>
        <v>-0.14276625181959152</v>
      </c>
      <c r="AL55">
        <f t="shared" si="28"/>
        <v>-2.8076470841719994</v>
      </c>
      <c r="AM55">
        <f t="shared" si="29"/>
        <v>-5.9332386354181166</v>
      </c>
      <c r="AN55" s="87">
        <f t="shared" si="40"/>
        <v>3.6667590260866127</v>
      </c>
      <c r="AO55" s="87">
        <f t="shared" si="40"/>
        <v>3.6675707302926033</v>
      </c>
      <c r="AP55" s="87">
        <f t="shared" si="40"/>
        <v>3.6654172436121542</v>
      </c>
      <c r="AQ55" s="87">
        <f t="shared" si="40"/>
        <v>3.671136458241834</v>
      </c>
      <c r="AR55" s="87">
        <f t="shared" si="40"/>
        <v>3.655988639345944</v>
      </c>
      <c r="AS55" s="87">
        <f t="shared" si="40"/>
        <v>3.6964082391134783</v>
      </c>
      <c r="AT55" s="87">
        <f t="shared" si="40"/>
        <v>3.5905076528976547</v>
      </c>
      <c r="AU55" s="87">
        <f t="shared" si="31"/>
        <v>3.8854379923682276</v>
      </c>
      <c r="AW55">
        <v>-7000</v>
      </c>
      <c r="AX55">
        <f t="shared" si="0"/>
        <v>1.3726935704145727E-2</v>
      </c>
      <c r="AY55">
        <f t="shared" si="1"/>
        <v>-1.4223817620494492E-2</v>
      </c>
      <c r="AZ55">
        <f t="shared" si="2"/>
        <v>2.7950753324640219E-2</v>
      </c>
      <c r="BA55">
        <f t="shared" si="3"/>
        <v>1.052000376040878</v>
      </c>
      <c r="BB55">
        <f t="shared" si="4"/>
        <v>0.93853985256758188</v>
      </c>
      <c r="BC55">
        <f t="shared" si="5"/>
        <v>1.4511246331583179</v>
      </c>
      <c r="BD55">
        <f t="shared" si="6"/>
        <v>0.8869573659613682</v>
      </c>
      <c r="BE55">
        <f t="shared" si="34"/>
        <v>7.2983038436161944</v>
      </c>
      <c r="BF55">
        <f t="shared" si="34"/>
        <v>7.2982443398263532</v>
      </c>
      <c r="BG55">
        <f t="shared" si="34"/>
        <v>7.2979854457878979</v>
      </c>
      <c r="BH55">
        <f t="shared" si="34"/>
        <v>7.2968602811873566</v>
      </c>
      <c r="BI55">
        <f t="shared" si="34"/>
        <v>7.2919936750393521</v>
      </c>
      <c r="BJ55">
        <f t="shared" si="34"/>
        <v>7.2713623499923923</v>
      </c>
      <c r="BK55">
        <f t="shared" si="34"/>
        <v>7.1901828707346249</v>
      </c>
      <c r="BL55">
        <f t="shared" si="8"/>
        <v>6.9282869808448027</v>
      </c>
    </row>
    <row r="56" spans="1:64" x14ac:dyDescent="0.2">
      <c r="A56" s="67" t="s">
        <v>185</v>
      </c>
      <c r="B56" s="69" t="s">
        <v>34</v>
      </c>
      <c r="C56" s="68">
        <v>29186.692999999999</v>
      </c>
      <c r="D56" s="68" t="s">
        <v>56</v>
      </c>
      <c r="E56">
        <f t="shared" si="11"/>
        <v>-25024.040346588568</v>
      </c>
      <c r="F56">
        <f t="shared" ref="F56:F87" si="41">ROUND(2*E56,0)/2</f>
        <v>-25024</v>
      </c>
      <c r="G56" s="15">
        <f t="shared" si="12"/>
        <v>-2.0003999998152722E-2</v>
      </c>
      <c r="I56">
        <f t="shared" si="38"/>
        <v>-2.0003999998152722E-2</v>
      </c>
      <c r="Q56" s="2">
        <f t="shared" si="14"/>
        <v>14168.192999999999</v>
      </c>
      <c r="S56" s="20">
        <f t="shared" si="39"/>
        <v>0.1</v>
      </c>
      <c r="T56">
        <f t="shared" si="16"/>
        <v>4.0016001592609409E-4</v>
      </c>
      <c r="Z56">
        <f t="shared" si="17"/>
        <v>-25024</v>
      </c>
      <c r="AA56" s="87">
        <f t="shared" si="18"/>
        <v>-2.769492043657696E-2</v>
      </c>
      <c r="AB56" s="87">
        <f t="shared" si="19"/>
        <v>-9.2078148627194947E-3</v>
      </c>
      <c r="AC56" s="87">
        <f t="shared" si="20"/>
        <v>-2.0003999998152722E-2</v>
      </c>
      <c r="AD56" s="87">
        <f t="shared" si="21"/>
        <v>7.6909204384242383E-3</v>
      </c>
      <c r="AE56" s="87">
        <f t="shared" si="22"/>
        <v>5.9150257190171684E-6</v>
      </c>
      <c r="AF56">
        <f t="shared" si="23"/>
        <v>-2.0003999998152722E-2</v>
      </c>
      <c r="AG56" s="121"/>
      <c r="AH56">
        <f t="shared" si="24"/>
        <v>-1.0796185135433227E-2</v>
      </c>
      <c r="AI56">
        <f t="shared" si="25"/>
        <v>0.58858960387675285</v>
      </c>
      <c r="AJ56">
        <f t="shared" si="26"/>
        <v>-0.10166196072200585</v>
      </c>
      <c r="AK56">
        <f t="shared" si="27"/>
        <v>-0.1430301989561413</v>
      </c>
      <c r="AL56">
        <f t="shared" si="28"/>
        <v>-2.8070055891404202</v>
      </c>
      <c r="AM56">
        <f t="shared" si="29"/>
        <v>-5.9216485665715739</v>
      </c>
      <c r="AN56" s="87">
        <f t="shared" si="40"/>
        <v>3.6677401709460393</v>
      </c>
      <c r="AO56" s="87">
        <f t="shared" si="40"/>
        <v>3.6685501485301248</v>
      </c>
      <c r="AP56" s="87">
        <f t="shared" si="40"/>
        <v>3.6664000200413076</v>
      </c>
      <c r="AQ56" s="87">
        <f t="shared" si="40"/>
        <v>3.6721135743822191</v>
      </c>
      <c r="AR56" s="87">
        <f t="shared" si="40"/>
        <v>3.6569722022856026</v>
      </c>
      <c r="AS56" s="87">
        <f t="shared" si="40"/>
        <v>3.6973982410321411</v>
      </c>
      <c r="AT56" s="87">
        <f t="shared" si="40"/>
        <v>3.5914252061322363</v>
      </c>
      <c r="AU56" s="87">
        <f t="shared" si="31"/>
        <v>3.8867879697366732</v>
      </c>
      <c r="AW56">
        <v>-6000</v>
      </c>
      <c r="AX56">
        <f t="shared" si="0"/>
        <v>1.6832861516936134E-2</v>
      </c>
      <c r="AY56">
        <f t="shared" si="1"/>
        <v>-1.6623501395542892E-2</v>
      </c>
      <c r="AZ56">
        <f t="shared" si="2"/>
        <v>3.3456362912479026E-2</v>
      </c>
      <c r="BA56">
        <f t="shared" si="3"/>
        <v>0.95136322468181556</v>
      </c>
      <c r="BB56">
        <f t="shared" si="4"/>
        <v>0.99270628689465179</v>
      </c>
      <c r="BC56">
        <f t="shared" si="5"/>
        <v>1.6826935468918796</v>
      </c>
      <c r="BD56">
        <f t="shared" si="6"/>
        <v>1.1186599148598007</v>
      </c>
      <c r="BE56">
        <f t="shared" si="34"/>
        <v>7.5065764500736822</v>
      </c>
      <c r="BF56">
        <f t="shared" si="34"/>
        <v>7.5065698940249197</v>
      </c>
      <c r="BG56">
        <f t="shared" si="34"/>
        <v>7.5065256870670112</v>
      </c>
      <c r="BH56">
        <f t="shared" si="34"/>
        <v>7.5062277435289113</v>
      </c>
      <c r="BI56">
        <f t="shared" si="34"/>
        <v>7.5042260315020508</v>
      </c>
      <c r="BJ56">
        <f t="shared" si="34"/>
        <v>7.4910521053865304</v>
      </c>
      <c r="BK56">
        <f t="shared" si="34"/>
        <v>7.4136612472462602</v>
      </c>
      <c r="BL56">
        <f t="shared" si="8"/>
        <v>7.0970341519005125</v>
      </c>
    </row>
    <row r="57" spans="1:64" x14ac:dyDescent="0.2">
      <c r="A57" s="67" t="s">
        <v>185</v>
      </c>
      <c r="B57" s="69" t="s">
        <v>34</v>
      </c>
      <c r="C57" s="68">
        <v>29188.674999999999</v>
      </c>
      <c r="D57" s="68" t="s">
        <v>56</v>
      </c>
      <c r="E57">
        <f t="shared" si="11"/>
        <v>-25020.042799170638</v>
      </c>
      <c r="F57">
        <f t="shared" si="41"/>
        <v>-25020</v>
      </c>
      <c r="G57" s="15">
        <f t="shared" si="12"/>
        <v>-2.1219999998720596E-2</v>
      </c>
      <c r="I57">
        <f t="shared" si="38"/>
        <v>-2.1219999998720596E-2</v>
      </c>
      <c r="Q57" s="2">
        <f t="shared" si="14"/>
        <v>14170.174999999999</v>
      </c>
      <c r="S57" s="20">
        <f t="shared" si="39"/>
        <v>0.1</v>
      </c>
      <c r="T57">
        <f t="shared" si="16"/>
        <v>4.5028839994570207E-4</v>
      </c>
      <c r="Z57">
        <f t="shared" si="17"/>
        <v>-25020</v>
      </c>
      <c r="AA57" s="87">
        <f t="shared" si="18"/>
        <v>-2.7703910815899437E-2</v>
      </c>
      <c r="AB57" s="87">
        <f t="shared" si="19"/>
        <v>-1.0404576386401262E-2</v>
      </c>
      <c r="AC57" s="87">
        <f t="shared" si="20"/>
        <v>-2.1219999998720596E-2</v>
      </c>
      <c r="AD57" s="87">
        <f t="shared" si="21"/>
        <v>6.4839108171788409E-3</v>
      </c>
      <c r="AE57" s="87">
        <f t="shared" si="22"/>
        <v>4.2041099485128787E-6</v>
      </c>
      <c r="AF57">
        <f t="shared" si="23"/>
        <v>-2.1219999998720596E-2</v>
      </c>
      <c r="AG57" s="121"/>
      <c r="AH57">
        <f t="shared" si="24"/>
        <v>-1.0815423612319333E-2</v>
      </c>
      <c r="AI57">
        <f t="shared" si="25"/>
        <v>0.58863551240991463</v>
      </c>
      <c r="AJ57">
        <f t="shared" si="26"/>
        <v>-0.10198111618808529</v>
      </c>
      <c r="AK57">
        <f t="shared" si="27"/>
        <v>-0.1431621814637758</v>
      </c>
      <c r="AL57">
        <f t="shared" si="28"/>
        <v>-2.8066847662540755</v>
      </c>
      <c r="AM57">
        <f t="shared" si="29"/>
        <v>-5.9158686702899725</v>
      </c>
      <c r="AN57" s="87">
        <f t="shared" si="40"/>
        <v>3.6682308012984128</v>
      </c>
      <c r="AO57" s="87">
        <f t="shared" si="40"/>
        <v>3.6690399130510918</v>
      </c>
      <c r="AP57" s="87">
        <f t="shared" si="40"/>
        <v>3.6668914709345608</v>
      </c>
      <c r="AQ57" s="87">
        <f t="shared" si="40"/>
        <v>3.6726021756002014</v>
      </c>
      <c r="AR57" s="87">
        <f t="shared" si="40"/>
        <v>3.6574640753615864</v>
      </c>
      <c r="AS57" s="87">
        <f t="shared" si="40"/>
        <v>3.6978932226278549</v>
      </c>
      <c r="AT57" s="87">
        <f t="shared" si="40"/>
        <v>3.591884184555501</v>
      </c>
      <c r="AU57" s="87">
        <f t="shared" si="31"/>
        <v>3.8874629584208962</v>
      </c>
      <c r="AW57">
        <v>-5000</v>
      </c>
      <c r="AX57">
        <f t="shared" si="0"/>
        <v>1.7920693713513663E-2</v>
      </c>
      <c r="AY57">
        <f t="shared" si="1"/>
        <v>-1.9291067049759653E-2</v>
      </c>
      <c r="AZ57">
        <f t="shared" si="2"/>
        <v>3.7211760763273316E-2</v>
      </c>
      <c r="BA57">
        <f t="shared" si="3"/>
        <v>0.86992745654910875</v>
      </c>
      <c r="BB57">
        <f t="shared" si="4"/>
        <v>0.99751536235214788</v>
      </c>
      <c r="BC57">
        <f t="shared" si="5"/>
        <v>1.8740531865507739</v>
      </c>
      <c r="BD57">
        <f t="shared" si="6"/>
        <v>1.3607211574533449</v>
      </c>
      <c r="BE57">
        <f t="shared" si="34"/>
        <v>7.6959155502081904</v>
      </c>
      <c r="BF57">
        <f t="shared" si="34"/>
        <v>7.6959154321258847</v>
      </c>
      <c r="BG57">
        <f t="shared" si="34"/>
        <v>7.6959137098556951</v>
      </c>
      <c r="BH57">
        <f t="shared" si="34"/>
        <v>7.6958885920797613</v>
      </c>
      <c r="BI57">
        <f t="shared" si="34"/>
        <v>7.6955227203826402</v>
      </c>
      <c r="BJ57">
        <f t="shared" si="34"/>
        <v>7.6902852505018382</v>
      </c>
      <c r="BK57">
        <f t="shared" si="34"/>
        <v>7.6281448495204138</v>
      </c>
      <c r="BL57">
        <f t="shared" si="8"/>
        <v>7.265781322956224</v>
      </c>
    </row>
    <row r="58" spans="1:64" x14ac:dyDescent="0.2">
      <c r="A58" t="s">
        <v>31</v>
      </c>
      <c r="C58" s="15">
        <v>29279.904999999999</v>
      </c>
      <c r="D58" s="15"/>
      <c r="E58">
        <f t="shared" si="11"/>
        <v>-24836.038636235287</v>
      </c>
      <c r="F58">
        <f t="shared" si="41"/>
        <v>-24836</v>
      </c>
      <c r="G58" s="73">
        <f t="shared" si="12"/>
        <v>-1.9156000002112705E-2</v>
      </c>
      <c r="H58">
        <f>G58</f>
        <v>-1.9156000002112705E-2</v>
      </c>
      <c r="Q58" s="2">
        <f t="shared" si="14"/>
        <v>14261.404999999999</v>
      </c>
      <c r="S58" s="20">
        <f>S$15</f>
        <v>0.2</v>
      </c>
      <c r="T58">
        <f t="shared" si="16"/>
        <v>3.6695233608094197E-4</v>
      </c>
      <c r="Z58">
        <f t="shared" si="17"/>
        <v>-24836</v>
      </c>
      <c r="AA58" s="87">
        <f t="shared" si="18"/>
        <v>-2.8120865211443968E-2</v>
      </c>
      <c r="AB58" s="87">
        <f t="shared" si="19"/>
        <v>-7.456842791303861E-3</v>
      </c>
      <c r="AC58" s="87">
        <f t="shared" si="20"/>
        <v>-1.9156000002112705E-2</v>
      </c>
      <c r="AD58" s="87">
        <f t="shared" si="21"/>
        <v>8.9648652093312631E-3</v>
      </c>
      <c r="AE58" s="87">
        <f t="shared" si="22"/>
        <v>1.6073761644295613E-5</v>
      </c>
      <c r="AF58">
        <f t="shared" si="23"/>
        <v>-1.9156000002112705E-2</v>
      </c>
      <c r="AG58" s="121"/>
      <c r="AH58">
        <f t="shared" si="24"/>
        <v>-1.1699157210808844E-2</v>
      </c>
      <c r="AI58">
        <f t="shared" si="25"/>
        <v>0.59080125299170538</v>
      </c>
      <c r="AJ58">
        <f t="shared" si="26"/>
        <v>-0.1167053302143061</v>
      </c>
      <c r="AK58">
        <f t="shared" si="27"/>
        <v>-0.14923986497770036</v>
      </c>
      <c r="AL58">
        <f t="shared" si="28"/>
        <v>-2.7918715937361904</v>
      </c>
      <c r="AM58">
        <f t="shared" si="29"/>
        <v>-5.6604374684763643</v>
      </c>
      <c r="AN58" s="87">
        <f t="shared" si="40"/>
        <v>3.6908422307915214</v>
      </c>
      <c r="AO58" s="87">
        <f t="shared" si="40"/>
        <v>3.6916098208391555</v>
      </c>
      <c r="AP58" s="87">
        <f t="shared" si="40"/>
        <v>3.689543964000201</v>
      </c>
      <c r="AQ58" s="87">
        <f t="shared" si="40"/>
        <v>3.6951098899514387</v>
      </c>
      <c r="AR58" s="87">
        <f t="shared" si="40"/>
        <v>3.6801567338795746</v>
      </c>
      <c r="AS58" s="87">
        <f t="shared" si="40"/>
        <v>3.7206490543415316</v>
      </c>
      <c r="AT58" s="87">
        <f t="shared" si="40"/>
        <v>3.613144352543705</v>
      </c>
      <c r="AU58" s="87">
        <f t="shared" si="31"/>
        <v>3.918512437895147</v>
      </c>
      <c r="AW58">
        <v>-4000</v>
      </c>
      <c r="AX58">
        <f t="shared" si="0"/>
        <v>1.7267192957821521E-2</v>
      </c>
      <c r="AY58">
        <f t="shared" si="1"/>
        <v>-2.2226514583144775E-2</v>
      </c>
      <c r="AZ58">
        <f t="shared" si="2"/>
        <v>3.9493707540966295E-2</v>
      </c>
      <c r="BA58">
        <f t="shared" si="3"/>
        <v>0.80465717033855955</v>
      </c>
      <c r="BB58">
        <f t="shared" si="4"/>
        <v>0.97313546266892159</v>
      </c>
      <c r="BC58">
        <f t="shared" si="5"/>
        <v>2.0358629097623031</v>
      </c>
      <c r="BD58">
        <f t="shared" si="6"/>
        <v>1.6206038873782012</v>
      </c>
      <c r="BE58">
        <f t="shared" si="34"/>
        <v>7.8700365362331901</v>
      </c>
      <c r="BF58">
        <f t="shared" si="34"/>
        <v>7.87003653623308</v>
      </c>
      <c r="BG58">
        <f t="shared" si="34"/>
        <v>7.8700365362488665</v>
      </c>
      <c r="BH58">
        <f t="shared" si="34"/>
        <v>7.870036533991267</v>
      </c>
      <c r="BI58">
        <f t="shared" si="34"/>
        <v>7.8700368568418009</v>
      </c>
      <c r="BJ58">
        <f t="shared" si="34"/>
        <v>7.8699906211446118</v>
      </c>
      <c r="BK58">
        <f t="shared" si="34"/>
        <v>7.8323343924381366</v>
      </c>
      <c r="BL58">
        <f t="shared" si="8"/>
        <v>7.4345284940119338</v>
      </c>
    </row>
    <row r="59" spans="1:64" x14ac:dyDescent="0.2">
      <c r="A59" s="67" t="s">
        <v>197</v>
      </c>
      <c r="B59" s="69" t="s">
        <v>34</v>
      </c>
      <c r="C59" s="68">
        <v>29303.696</v>
      </c>
      <c r="D59" s="68" t="s">
        <v>56</v>
      </c>
      <c r="E59">
        <f t="shared" si="11"/>
        <v>-24788.053948737805</v>
      </c>
      <c r="F59">
        <f t="shared" si="41"/>
        <v>-24788</v>
      </c>
      <c r="G59" s="15">
        <f t="shared" si="12"/>
        <v>-2.6748000000225147E-2</v>
      </c>
      <c r="I59">
        <f>G59</f>
        <v>-2.6748000000225147E-2</v>
      </c>
      <c r="Q59" s="2">
        <f t="shared" si="14"/>
        <v>14285.196</v>
      </c>
      <c r="S59" s="20">
        <f>S$16</f>
        <v>0.1</v>
      </c>
      <c r="T59">
        <f t="shared" si="16"/>
        <v>7.1545550401204449E-4</v>
      </c>
      <c r="Z59">
        <f t="shared" si="17"/>
        <v>-24788</v>
      </c>
      <c r="AA59" s="87">
        <f t="shared" si="18"/>
        <v>-2.8230703709736391E-2</v>
      </c>
      <c r="AB59" s="87">
        <f t="shared" si="19"/>
        <v>-1.4818727369702344E-2</v>
      </c>
      <c r="AC59" s="87">
        <f t="shared" si="20"/>
        <v>-2.6748000000225147E-2</v>
      </c>
      <c r="AD59" s="87">
        <f t="shared" si="21"/>
        <v>1.4827037095112433E-3</v>
      </c>
      <c r="AE59" s="87">
        <f t="shared" si="22"/>
        <v>2.1984102901984012E-7</v>
      </c>
      <c r="AF59">
        <f t="shared" si="23"/>
        <v>-2.6748000000225147E-2</v>
      </c>
      <c r="AG59" s="121"/>
      <c r="AH59">
        <f t="shared" si="24"/>
        <v>-1.1929272630522804E-2</v>
      </c>
      <c r="AI59">
        <f t="shared" si="25"/>
        <v>0.59138376051187325</v>
      </c>
      <c r="AJ59">
        <f t="shared" si="26"/>
        <v>-0.12056041752129854</v>
      </c>
      <c r="AK59">
        <f t="shared" si="27"/>
        <v>-0.15082745333095843</v>
      </c>
      <c r="AL59">
        <f t="shared" si="28"/>
        <v>-2.7879890863593046</v>
      </c>
      <c r="AM59">
        <f t="shared" si="29"/>
        <v>-5.5969944287104569</v>
      </c>
      <c r="AN59" s="87">
        <f t="shared" si="40"/>
        <v>3.6967547945803378</v>
      </c>
      <c r="AO59" s="87">
        <f t="shared" si="40"/>
        <v>3.6975110556405109</v>
      </c>
      <c r="AP59" s="87">
        <f t="shared" si="40"/>
        <v>3.6954682649139152</v>
      </c>
      <c r="AQ59" s="87">
        <f t="shared" si="40"/>
        <v>3.700992166941572</v>
      </c>
      <c r="AR59" s="87">
        <f t="shared" si="40"/>
        <v>3.6860981454091846</v>
      </c>
      <c r="AS59" s="87">
        <f t="shared" si="40"/>
        <v>3.7265813285561604</v>
      </c>
      <c r="AT59" s="87">
        <f t="shared" si="40"/>
        <v>3.6187385202633306</v>
      </c>
      <c r="AU59" s="87">
        <f t="shared" si="31"/>
        <v>3.9266123021058212</v>
      </c>
      <c r="AW59">
        <v>-3000</v>
      </c>
      <c r="AX59">
        <f t="shared" si="0"/>
        <v>1.5115067024469152E-2</v>
      </c>
      <c r="AY59">
        <f t="shared" si="1"/>
        <v>-2.5429843995698261E-2</v>
      </c>
      <c r="AZ59">
        <f t="shared" si="2"/>
        <v>4.0544911020167412E-2</v>
      </c>
      <c r="BA59">
        <f t="shared" si="3"/>
        <v>0.75227432992829346</v>
      </c>
      <c r="BB59">
        <f t="shared" si="4"/>
        <v>0.93151786678832471</v>
      </c>
      <c r="BC59">
        <f t="shared" si="5"/>
        <v>2.1757775823146406</v>
      </c>
      <c r="BD59">
        <f t="shared" si="6"/>
        <v>1.9072611850830135</v>
      </c>
      <c r="BE59">
        <f t="shared" si="34"/>
        <v>8.0319595361224234</v>
      </c>
      <c r="BF59">
        <f t="shared" si="34"/>
        <v>8.0319595555612171</v>
      </c>
      <c r="BG59">
        <f t="shared" si="34"/>
        <v>8.031959303476464</v>
      </c>
      <c r="BH59">
        <f t="shared" si="34"/>
        <v>8.0319625725160382</v>
      </c>
      <c r="BI59">
        <f t="shared" si="34"/>
        <v>8.0319201749413054</v>
      </c>
      <c r="BJ59">
        <f t="shared" si="34"/>
        <v>8.0324692738267558</v>
      </c>
      <c r="BK59">
        <f t="shared" si="34"/>
        <v>8.0252230255497174</v>
      </c>
      <c r="BL59">
        <f t="shared" si="8"/>
        <v>7.6032756650676445</v>
      </c>
    </row>
    <row r="60" spans="1:64" x14ac:dyDescent="0.2">
      <c r="A60" t="s">
        <v>31</v>
      </c>
      <c r="C60" s="15">
        <v>29332.423999999999</v>
      </c>
      <c r="D60" s="15"/>
      <c r="E60">
        <f t="shared" si="11"/>
        <v>-24730.111697364282</v>
      </c>
      <c r="F60">
        <f t="shared" si="41"/>
        <v>-24730</v>
      </c>
      <c r="G60" s="73">
        <f t="shared" si="12"/>
        <v>-5.5379999997967388E-2</v>
      </c>
      <c r="H60">
        <f>G60</f>
        <v>-5.5379999997967388E-2</v>
      </c>
      <c r="Q60" s="2">
        <f t="shared" si="14"/>
        <v>14313.923999999999</v>
      </c>
      <c r="S60" s="20">
        <f>S$15</f>
        <v>0.2</v>
      </c>
      <c r="T60">
        <f t="shared" si="16"/>
        <v>3.066944399774868E-3</v>
      </c>
      <c r="Z60">
        <f t="shared" si="17"/>
        <v>-24730</v>
      </c>
      <c r="AA60" s="87">
        <f t="shared" si="18"/>
        <v>-2.8363997103495589E-2</v>
      </c>
      <c r="AB60" s="87">
        <f t="shared" si="19"/>
        <v>-4.3172922829197546E-2</v>
      </c>
      <c r="AC60" s="87">
        <f t="shared" si="20"/>
        <v>-5.5379999997967388E-2</v>
      </c>
      <c r="AD60" s="87">
        <f t="shared" si="21"/>
        <v>-2.7016002894471799E-2</v>
      </c>
      <c r="AE60" s="87">
        <f t="shared" si="22"/>
        <v>1.4597288247882173E-4</v>
      </c>
      <c r="AF60">
        <f t="shared" si="23"/>
        <v>-5.5379999997967388E-2</v>
      </c>
      <c r="AG60" s="121"/>
      <c r="AH60">
        <f t="shared" si="24"/>
        <v>-1.2207077168769842E-2</v>
      </c>
      <c r="AI60">
        <f t="shared" si="25"/>
        <v>0.59209741696174079</v>
      </c>
      <c r="AJ60">
        <f t="shared" si="26"/>
        <v>-0.12522645535979876</v>
      </c>
      <c r="AK60">
        <f t="shared" si="27"/>
        <v>-0.15274696266190238</v>
      </c>
      <c r="AL60">
        <f t="shared" si="28"/>
        <v>-2.7832874046785867</v>
      </c>
      <c r="AM60">
        <f t="shared" si="29"/>
        <v>-5.5219871141206482</v>
      </c>
      <c r="AN60" s="87">
        <f t="shared" si="40"/>
        <v>3.7039070177749549</v>
      </c>
      <c r="AO60" s="87">
        <f t="shared" si="40"/>
        <v>3.7046493477893718</v>
      </c>
      <c r="AP60" s="87">
        <f t="shared" si="40"/>
        <v>3.7026352057790146</v>
      </c>
      <c r="AQ60" s="87">
        <f t="shared" si="40"/>
        <v>3.7081060868983959</v>
      </c>
      <c r="AR60" s="87">
        <f t="shared" si="40"/>
        <v>3.693289387389473</v>
      </c>
      <c r="AS60" s="87">
        <f t="shared" si="40"/>
        <v>3.7337474552795396</v>
      </c>
      <c r="AT60" s="87">
        <f t="shared" si="40"/>
        <v>3.6255251040061567</v>
      </c>
      <c r="AU60" s="87">
        <f t="shared" si="31"/>
        <v>3.9363996380270523</v>
      </c>
      <c r="AW60">
        <v>-2000</v>
      </c>
      <c r="AX60">
        <f t="shared" si="0"/>
        <v>1.1665224594848575E-2</v>
      </c>
      <c r="AY60">
        <f t="shared" si="1"/>
        <v>-2.8901055287420103E-2</v>
      </c>
      <c r="AZ60">
        <f t="shared" si="2"/>
        <v>4.0566279882268678E-2</v>
      </c>
      <c r="BA60">
        <f t="shared" si="3"/>
        <v>0.71004101758167704</v>
      </c>
      <c r="BB60">
        <f t="shared" si="4"/>
        <v>0.87963865994001755</v>
      </c>
      <c r="BC60">
        <f t="shared" si="5"/>
        <v>2.2992398448006006</v>
      </c>
      <c r="BD60">
        <f t="shared" si="6"/>
        <v>2.2322210853296132</v>
      </c>
      <c r="BE60">
        <f t="shared" si="34"/>
        <v>8.1840723848233736</v>
      </c>
      <c r="BF60">
        <f t="shared" si="34"/>
        <v>8.1840709340648186</v>
      </c>
      <c r="BG60">
        <f t="shared" si="34"/>
        <v>8.1840812099817093</v>
      </c>
      <c r="BH60">
        <f t="shared" si="34"/>
        <v>8.184008417647048</v>
      </c>
      <c r="BI60">
        <f t="shared" si="34"/>
        <v>8.1845237297442353</v>
      </c>
      <c r="BJ60">
        <f t="shared" si="34"/>
        <v>8.1808588879865045</v>
      </c>
      <c r="BK60">
        <f t="shared" si="34"/>
        <v>8.2061249357831016</v>
      </c>
      <c r="BL60">
        <f t="shared" si="8"/>
        <v>7.7720228361233552</v>
      </c>
    </row>
    <row r="61" spans="1:64" x14ac:dyDescent="0.2">
      <c r="A61" t="s">
        <v>31</v>
      </c>
      <c r="C61" s="15">
        <v>29364.149000000001</v>
      </c>
      <c r="D61" s="15"/>
      <c r="E61">
        <f t="shared" si="11"/>
        <v>-24666.12471863881</v>
      </c>
      <c r="F61">
        <f t="shared" si="41"/>
        <v>-24666</v>
      </c>
      <c r="G61" s="73">
        <f t="shared" si="12"/>
        <v>-6.1835999997128965E-2</v>
      </c>
      <c r="H61">
        <f>G61</f>
        <v>-6.1835999997128965E-2</v>
      </c>
      <c r="Q61" s="2">
        <f t="shared" si="14"/>
        <v>14345.649000000001</v>
      </c>
      <c r="S61" s="20">
        <f>S$15</f>
        <v>0.2</v>
      </c>
      <c r="T61">
        <f t="shared" si="16"/>
        <v>3.8236908956449335E-3</v>
      </c>
      <c r="Z61">
        <f t="shared" si="17"/>
        <v>-24666</v>
      </c>
      <c r="AA61" s="87">
        <f t="shared" si="18"/>
        <v>-2.8511792492604528E-2</v>
      </c>
      <c r="AB61" s="87">
        <f t="shared" si="19"/>
        <v>-4.9322712676878509E-2</v>
      </c>
      <c r="AC61" s="87">
        <f t="shared" si="20"/>
        <v>-6.1835999997128965E-2</v>
      </c>
      <c r="AD61" s="87">
        <f t="shared" si="21"/>
        <v>-3.3324207504524438E-2</v>
      </c>
      <c r="AE61" s="87">
        <f t="shared" si="22"/>
        <v>2.2210056116092061E-4</v>
      </c>
      <c r="AF61">
        <f t="shared" si="23"/>
        <v>-6.1835999997128965E-2</v>
      </c>
      <c r="AG61" s="121"/>
      <c r="AH61">
        <f t="shared" si="24"/>
        <v>-1.2513287320250454E-2</v>
      </c>
      <c r="AI61">
        <f t="shared" si="25"/>
        <v>0.59289742478552931</v>
      </c>
      <c r="AJ61">
        <f t="shared" si="26"/>
        <v>-0.13038516519919405</v>
      </c>
      <c r="AK61">
        <f t="shared" si="27"/>
        <v>-0.15486653965743141</v>
      </c>
      <c r="AL61">
        <f t="shared" si="28"/>
        <v>-2.7780860333855801</v>
      </c>
      <c r="AM61">
        <f t="shared" si="29"/>
        <v>-5.4412447878044121</v>
      </c>
      <c r="AN61" s="87">
        <f t="shared" ref="AN61:AT70" si="42">$AU61+$AB$7*SIN(AO61)</f>
        <v>3.7118092670004419</v>
      </c>
      <c r="AO61" s="87">
        <f t="shared" si="42"/>
        <v>3.7125359420495312</v>
      </c>
      <c r="AP61" s="87">
        <f t="shared" si="42"/>
        <v>3.7105543514656185</v>
      </c>
      <c r="AQ61" s="87">
        <f t="shared" si="42"/>
        <v>3.7159639626077143</v>
      </c>
      <c r="AR61" s="87">
        <f t="shared" si="42"/>
        <v>3.701239921543376</v>
      </c>
      <c r="AS61" s="87">
        <f t="shared" si="42"/>
        <v>3.7416524664653692</v>
      </c>
      <c r="AT61" s="87">
        <f t="shared" si="42"/>
        <v>3.6330483188152738</v>
      </c>
      <c r="AU61" s="87">
        <f t="shared" si="31"/>
        <v>3.9471994569746176</v>
      </c>
      <c r="AW61">
        <v>-1000</v>
      </c>
      <c r="AX61">
        <f t="shared" si="0"/>
        <v>7.0812449627869825E-3</v>
      </c>
      <c r="AY61">
        <f t="shared" si="1"/>
        <v>-3.2640148458310307E-2</v>
      </c>
      <c r="AZ61">
        <f t="shared" si="2"/>
        <v>3.972139342109729E-2</v>
      </c>
      <c r="BA61">
        <f t="shared" si="3"/>
        <v>0.67584418798897028</v>
      </c>
      <c r="BB61">
        <f t="shared" si="4"/>
        <v>0.8215807877034339</v>
      </c>
      <c r="BC61">
        <f t="shared" si="5"/>
        <v>2.4101634547777229</v>
      </c>
      <c r="BD61">
        <f t="shared" si="6"/>
        <v>2.6113667928262121</v>
      </c>
      <c r="BE61">
        <f t="shared" si="34"/>
        <v>8.3282610705189164</v>
      </c>
      <c r="BF61">
        <f t="shared" si="34"/>
        <v>8.3282430955893503</v>
      </c>
      <c r="BG61">
        <f t="shared" si="34"/>
        <v>8.3283334529136148</v>
      </c>
      <c r="BH61">
        <f t="shared" si="34"/>
        <v>8.3278790788535701</v>
      </c>
      <c r="BI61">
        <f t="shared" si="34"/>
        <v>8.3301599029340547</v>
      </c>
      <c r="BJ61">
        <f t="shared" si="34"/>
        <v>8.3186065052315428</v>
      </c>
      <c r="BK61">
        <f t="shared" si="34"/>
        <v>8.3746948300903288</v>
      </c>
      <c r="BL61">
        <f t="shared" si="8"/>
        <v>7.9407700071790659</v>
      </c>
    </row>
    <row r="62" spans="1:64" x14ac:dyDescent="0.2">
      <c r="A62" s="67" t="s">
        <v>185</v>
      </c>
      <c r="B62" s="69" t="s">
        <v>34</v>
      </c>
      <c r="C62" s="68">
        <v>29404.847000000002</v>
      </c>
      <c r="D62" s="68" t="s">
        <v>56</v>
      </c>
      <c r="E62">
        <f t="shared" si="11"/>
        <v>-24584.039862526315</v>
      </c>
      <c r="F62">
        <f t="shared" si="41"/>
        <v>-24584</v>
      </c>
      <c r="G62" s="15">
        <f t="shared" si="12"/>
        <v>-1.9763999996939674E-2</v>
      </c>
      <c r="I62">
        <f>G62</f>
        <v>-1.9763999996939674E-2</v>
      </c>
      <c r="Q62" s="2">
        <f t="shared" si="14"/>
        <v>14386.347000000002</v>
      </c>
      <c r="S62" s="20">
        <f>S$16</f>
        <v>0.1</v>
      </c>
      <c r="T62">
        <f t="shared" si="16"/>
        <v>3.9061569587903145E-4</v>
      </c>
      <c r="Z62">
        <f t="shared" si="17"/>
        <v>-24584</v>
      </c>
      <c r="AA62" s="87">
        <f t="shared" si="18"/>
        <v>-2.8702224033194008E-2</v>
      </c>
      <c r="AB62" s="87">
        <f t="shared" si="19"/>
        <v>-6.8589157627397188E-3</v>
      </c>
      <c r="AC62" s="87">
        <f t="shared" si="20"/>
        <v>-1.9763999996939674E-2</v>
      </c>
      <c r="AD62" s="87">
        <f t="shared" si="21"/>
        <v>8.9382240362543344E-3</v>
      </c>
      <c r="AE62" s="87">
        <f t="shared" si="22"/>
        <v>7.9891848922274719E-6</v>
      </c>
      <c r="AF62">
        <f t="shared" si="23"/>
        <v>-1.9763999996939674E-2</v>
      </c>
      <c r="AG62" s="121"/>
      <c r="AH62">
        <f t="shared" si="24"/>
        <v>-1.2905084234199955E-2</v>
      </c>
      <c r="AI62">
        <f t="shared" si="25"/>
        <v>0.59394180318545264</v>
      </c>
      <c r="AJ62">
        <f t="shared" si="26"/>
        <v>-0.13701017799094292</v>
      </c>
      <c r="AK62">
        <f t="shared" si="27"/>
        <v>-0.15758455714770675</v>
      </c>
      <c r="AL62">
        <f t="shared" si="28"/>
        <v>-2.7714009903745138</v>
      </c>
      <c r="AM62">
        <f t="shared" si="29"/>
        <v>-5.3407668146537608</v>
      </c>
      <c r="AN62" s="87">
        <f t="shared" si="42"/>
        <v>3.7219498312333599</v>
      </c>
      <c r="AO62" s="87">
        <f t="shared" si="42"/>
        <v>3.7226560595882385</v>
      </c>
      <c r="AP62" s="87">
        <f t="shared" si="42"/>
        <v>3.7207175261340208</v>
      </c>
      <c r="AQ62" s="87">
        <f t="shared" si="42"/>
        <v>3.7260445539020686</v>
      </c>
      <c r="AR62" s="87">
        <f t="shared" si="42"/>
        <v>3.7114502615314406</v>
      </c>
      <c r="AS62" s="87">
        <f t="shared" si="42"/>
        <v>3.751777310455267</v>
      </c>
      <c r="AT62" s="87">
        <f t="shared" si="42"/>
        <v>3.6427410377779803</v>
      </c>
      <c r="AU62" s="87">
        <f t="shared" si="31"/>
        <v>3.9610367250011862</v>
      </c>
      <c r="AW62">
        <v>0</v>
      </c>
      <c r="AX62">
        <f t="shared" si="0"/>
        <v>1.4963683366008632E-3</v>
      </c>
      <c r="AY62">
        <f t="shared" si="1"/>
        <v>-3.6647123508368872E-2</v>
      </c>
      <c r="AZ62">
        <f t="shared" si="2"/>
        <v>3.8143491844969735E-2</v>
      </c>
      <c r="BA62">
        <f t="shared" si="3"/>
        <v>0.64809600329878636</v>
      </c>
      <c r="BB62">
        <f t="shared" si="4"/>
        <v>0.75974444014208176</v>
      </c>
      <c r="BC62">
        <f t="shared" si="5"/>
        <v>2.5114218326829119</v>
      </c>
      <c r="BD62">
        <f t="shared" si="6"/>
        <v>3.0680123835443642</v>
      </c>
      <c r="BE62">
        <f t="shared" si="34"/>
        <v>8.4660342159996134</v>
      </c>
      <c r="BF62">
        <f t="shared" si="34"/>
        <v>8.4659517468261836</v>
      </c>
      <c r="BG62">
        <f t="shared" si="34"/>
        <v>8.4662812516539887</v>
      </c>
      <c r="BH62">
        <f t="shared" si="34"/>
        <v>8.4649637909529218</v>
      </c>
      <c r="BI62">
        <f t="shared" si="34"/>
        <v>8.4702166788664908</v>
      </c>
      <c r="BJ62">
        <f t="shared" si="34"/>
        <v>8.4490320884345511</v>
      </c>
      <c r="BK62">
        <f t="shared" si="34"/>
        <v>8.5309377445670247</v>
      </c>
      <c r="BL62">
        <f t="shared" si="8"/>
        <v>8.1095171782347766</v>
      </c>
    </row>
    <row r="63" spans="1:64" x14ac:dyDescent="0.2">
      <c r="A63" s="67" t="s">
        <v>174</v>
      </c>
      <c r="B63" s="69" t="s">
        <v>34</v>
      </c>
      <c r="C63" s="68">
        <v>29515.895</v>
      </c>
      <c r="D63" s="68" t="s">
        <v>56</v>
      </c>
      <c r="E63">
        <f t="shared" si="11"/>
        <v>-24360.064259263738</v>
      </c>
      <c r="F63">
        <f t="shared" si="41"/>
        <v>-24360</v>
      </c>
      <c r="G63" s="15">
        <f t="shared" si="12"/>
        <v>-3.1859999999142019E-2</v>
      </c>
      <c r="I63">
        <f>G63</f>
        <v>-3.1859999999142019E-2</v>
      </c>
      <c r="Q63" s="2">
        <f t="shared" si="14"/>
        <v>14497.395</v>
      </c>
      <c r="S63" s="20">
        <f>S$16</f>
        <v>0.1</v>
      </c>
      <c r="T63">
        <f t="shared" si="16"/>
        <v>1.0150595999453295E-3</v>
      </c>
      <c r="Z63">
        <f t="shared" si="17"/>
        <v>-24360</v>
      </c>
      <c r="AA63" s="87">
        <f t="shared" si="18"/>
        <v>-2.9228287455941287E-2</v>
      </c>
      <c r="AB63" s="87">
        <f t="shared" si="19"/>
        <v>-1.7887961926144964E-2</v>
      </c>
      <c r="AC63" s="87">
        <f t="shared" si="20"/>
        <v>-3.1859999999142019E-2</v>
      </c>
      <c r="AD63" s="87">
        <f t="shared" si="21"/>
        <v>-2.6317125432007323E-3</v>
      </c>
      <c r="AE63" s="87">
        <f t="shared" si="22"/>
        <v>6.925910910040067E-7</v>
      </c>
      <c r="AF63">
        <f t="shared" si="23"/>
        <v>-3.1859999999142019E-2</v>
      </c>
      <c r="AG63" s="121"/>
      <c r="AH63">
        <f t="shared" si="24"/>
        <v>-1.3972038072997055E-2</v>
      </c>
      <c r="AI63">
        <f t="shared" si="25"/>
        <v>0.59690739135545989</v>
      </c>
      <c r="AJ63">
        <f t="shared" si="26"/>
        <v>-0.15519723548051986</v>
      </c>
      <c r="AK63">
        <f t="shared" si="27"/>
        <v>-0.16502272785243907</v>
      </c>
      <c r="AL63">
        <f t="shared" si="28"/>
        <v>-2.7530163798700822</v>
      </c>
      <c r="AM63">
        <f t="shared" si="29"/>
        <v>-5.0820683675541289</v>
      </c>
      <c r="AN63" s="87">
        <f t="shared" si="42"/>
        <v>3.7497441134255789</v>
      </c>
      <c r="AO63" s="87">
        <f t="shared" si="42"/>
        <v>3.7503927238858354</v>
      </c>
      <c r="AP63" s="87">
        <f t="shared" si="42"/>
        <v>3.7485786024866998</v>
      </c>
      <c r="AQ63" s="87">
        <f t="shared" si="42"/>
        <v>3.7536583650311202</v>
      </c>
      <c r="AR63" s="87">
        <f t="shared" si="42"/>
        <v>3.7394791981826039</v>
      </c>
      <c r="AS63" s="87">
        <f t="shared" si="42"/>
        <v>3.7794188945663447</v>
      </c>
      <c r="AT63" s="87">
        <f t="shared" si="42"/>
        <v>3.6695316280369616</v>
      </c>
      <c r="AU63" s="87">
        <f t="shared" si="31"/>
        <v>3.9988360913176653</v>
      </c>
      <c r="AW63">
        <v>1000</v>
      </c>
      <c r="AX63">
        <f t="shared" si="0"/>
        <v>-4.9799676410522478E-3</v>
      </c>
      <c r="AY63">
        <f t="shared" si="1"/>
        <v>-4.0921980437595797E-2</v>
      </c>
      <c r="AZ63">
        <f t="shared" si="2"/>
        <v>3.5942012796543549E-2</v>
      </c>
      <c r="BA63">
        <f t="shared" si="3"/>
        <v>0.62561311122606211</v>
      </c>
      <c r="BB63">
        <f t="shared" si="4"/>
        <v>0.69553722346950497</v>
      </c>
      <c r="BC63">
        <f t="shared" si="5"/>
        <v>2.6051744802814283</v>
      </c>
      <c r="BD63">
        <f t="shared" si="6"/>
        <v>3.6385997142971576</v>
      </c>
      <c r="BE63">
        <f t="shared" si="34"/>
        <v>8.5986174512724727</v>
      </c>
      <c r="BF63">
        <f t="shared" si="34"/>
        <v>8.5983883344531122</v>
      </c>
      <c r="BG63">
        <f t="shared" si="34"/>
        <v>8.5991643847553867</v>
      </c>
      <c r="BH63">
        <f t="shared" si="34"/>
        <v>8.5965331459731029</v>
      </c>
      <c r="BI63">
        <f t="shared" si="34"/>
        <v>8.6054243256058243</v>
      </c>
      <c r="BJ63">
        <f t="shared" si="34"/>
        <v>8.5750244072277262</v>
      </c>
      <c r="BK63">
        <f t="shared" si="34"/>
        <v>8.6752089013864939</v>
      </c>
      <c r="BL63">
        <f t="shared" si="8"/>
        <v>8.2782643492904882</v>
      </c>
    </row>
    <row r="64" spans="1:64" x14ac:dyDescent="0.2">
      <c r="A64" s="67" t="s">
        <v>174</v>
      </c>
      <c r="B64" s="69" t="s">
        <v>34</v>
      </c>
      <c r="C64" s="68">
        <v>29523.831999999999</v>
      </c>
      <c r="D64" s="68" t="s">
        <v>56</v>
      </c>
      <c r="E64">
        <f t="shared" si="11"/>
        <v>-24344.055917257625</v>
      </c>
      <c r="F64">
        <f t="shared" si="41"/>
        <v>-24344</v>
      </c>
      <c r="G64" s="15">
        <f t="shared" si="12"/>
        <v>-2.7723999999579974E-2</v>
      </c>
      <c r="I64">
        <f>G64</f>
        <v>-2.7723999999579974E-2</v>
      </c>
      <c r="Q64" s="2">
        <f t="shared" si="14"/>
        <v>14505.331999999999</v>
      </c>
      <c r="S64" s="20">
        <f>S$16</f>
        <v>0.1</v>
      </c>
      <c r="T64">
        <f t="shared" si="16"/>
        <v>7.6862017597671033E-4</v>
      </c>
      <c r="Z64">
        <f t="shared" si="17"/>
        <v>-24344</v>
      </c>
      <c r="AA64" s="87">
        <f t="shared" si="18"/>
        <v>-2.9266178968069462E-2</v>
      </c>
      <c r="AB64" s="87">
        <f t="shared" si="19"/>
        <v>-1.3675949717944877E-2</v>
      </c>
      <c r="AC64" s="87">
        <f t="shared" si="20"/>
        <v>-2.7723999999579974E-2</v>
      </c>
      <c r="AD64" s="87">
        <f t="shared" si="21"/>
        <v>1.5421789684894882E-3</v>
      </c>
      <c r="AE64" s="87">
        <f t="shared" si="22"/>
        <v>2.378315970851302E-7</v>
      </c>
      <c r="AF64">
        <f t="shared" si="23"/>
        <v>-2.7723999999579974E-2</v>
      </c>
      <c r="AG64" s="121"/>
      <c r="AH64">
        <f t="shared" si="24"/>
        <v>-1.4048050281635097E-2</v>
      </c>
      <c r="AI64">
        <f t="shared" si="25"/>
        <v>0.59712561858355129</v>
      </c>
      <c r="AJ64">
        <f t="shared" si="26"/>
        <v>-0.15650138124384347</v>
      </c>
      <c r="AK64">
        <f t="shared" si="27"/>
        <v>-0.16555477839686278</v>
      </c>
      <c r="AL64">
        <f t="shared" si="28"/>
        <v>-2.7516961013135197</v>
      </c>
      <c r="AM64">
        <f t="shared" si="29"/>
        <v>-5.0644177476315626</v>
      </c>
      <c r="AN64" s="87">
        <f t="shared" si="42"/>
        <v>3.7517347770031759</v>
      </c>
      <c r="AO64" s="87">
        <f t="shared" si="42"/>
        <v>3.7523791954213994</v>
      </c>
      <c r="AP64" s="87">
        <f t="shared" si="42"/>
        <v>3.7505742948644452</v>
      </c>
      <c r="AQ64" s="87">
        <f t="shared" si="42"/>
        <v>3.7556352667125372</v>
      </c>
      <c r="AR64" s="87">
        <f t="shared" si="42"/>
        <v>3.7414890244784269</v>
      </c>
      <c r="AS64" s="87">
        <f t="shared" si="42"/>
        <v>3.7813925362111398</v>
      </c>
      <c r="AT64" s="87">
        <f t="shared" si="42"/>
        <v>3.6714630613960417</v>
      </c>
      <c r="AU64" s="87">
        <f t="shared" si="31"/>
        <v>4.0015360460545573</v>
      </c>
      <c r="AW64">
        <v>2000</v>
      </c>
      <c r="AX64">
        <f t="shared" si="0"/>
        <v>-1.2256506210523287E-2</v>
      </c>
      <c r="AY64">
        <f t="shared" si="1"/>
        <v>-4.5464719245991082E-2</v>
      </c>
      <c r="AZ64">
        <f t="shared" si="2"/>
        <v>3.3208213035467796E-2</v>
      </c>
      <c r="BA64">
        <f t="shared" si="3"/>
        <v>0.60751612591967286</v>
      </c>
      <c r="BB64">
        <f t="shared" si="4"/>
        <v>0.62977359324492477</v>
      </c>
      <c r="BC64">
        <f t="shared" si="5"/>
        <v>2.6930801141698031</v>
      </c>
      <c r="BD64">
        <f t="shared" si="6"/>
        <v>4.3841802151539433</v>
      </c>
      <c r="BE64">
        <f t="shared" si="34"/>
        <v>8.7270165587782511</v>
      </c>
      <c r="BF64">
        <f t="shared" si="34"/>
        <v>8.7265569968493484</v>
      </c>
      <c r="BG64">
        <f t="shared" si="34"/>
        <v>8.7279336349489949</v>
      </c>
      <c r="BH64">
        <f t="shared" si="34"/>
        <v>8.7238050872044575</v>
      </c>
      <c r="BI64">
        <f t="shared" si="34"/>
        <v>8.7361442335393935</v>
      </c>
      <c r="BJ64">
        <f t="shared" si="34"/>
        <v>8.6988737563141498</v>
      </c>
      <c r="BK64">
        <f t="shared" si="34"/>
        <v>8.8082036176126408</v>
      </c>
      <c r="BL64">
        <f t="shared" si="8"/>
        <v>8.447011520346198</v>
      </c>
    </row>
    <row r="65" spans="1:64" x14ac:dyDescent="0.2">
      <c r="A65" s="67" t="s">
        <v>174</v>
      </c>
      <c r="B65" s="69" t="s">
        <v>34</v>
      </c>
      <c r="C65" s="68">
        <v>29529.785</v>
      </c>
      <c r="D65" s="68" t="s">
        <v>56</v>
      </c>
      <c r="E65">
        <f t="shared" si="11"/>
        <v>-24332.049156521527</v>
      </c>
      <c r="F65">
        <f t="shared" si="41"/>
        <v>-24332</v>
      </c>
      <c r="G65" s="15">
        <f t="shared" si="12"/>
        <v>-2.4371999996219529E-2</v>
      </c>
      <c r="I65">
        <f>G65</f>
        <v>-2.4371999996219529E-2</v>
      </c>
      <c r="Q65" s="2">
        <f t="shared" si="14"/>
        <v>14511.285</v>
      </c>
      <c r="S65" s="20">
        <f>S$16</f>
        <v>0.1</v>
      </c>
      <c r="T65">
        <f t="shared" si="16"/>
        <v>5.9399438381572468E-4</v>
      </c>
      <c r="Z65">
        <f t="shared" si="17"/>
        <v>-24332</v>
      </c>
      <c r="AA65" s="87">
        <f t="shared" si="18"/>
        <v>-2.9294624331256007E-2</v>
      </c>
      <c r="AB65" s="87">
        <f t="shared" si="19"/>
        <v>-1.02669588331712E-2</v>
      </c>
      <c r="AC65" s="87">
        <f t="shared" si="20"/>
        <v>-2.4371999996219529E-2</v>
      </c>
      <c r="AD65" s="87">
        <f t="shared" si="21"/>
        <v>4.9226243350364782E-3</v>
      </c>
      <c r="AE65" s="87">
        <f t="shared" si="22"/>
        <v>2.423223034389333E-6</v>
      </c>
      <c r="AF65">
        <f t="shared" si="23"/>
        <v>-2.4371999996219529E-2</v>
      </c>
      <c r="AG65" s="121"/>
      <c r="AH65">
        <f t="shared" si="24"/>
        <v>-1.4105041163048329E-2</v>
      </c>
      <c r="AI65">
        <f t="shared" si="25"/>
        <v>0.5972898551760597</v>
      </c>
      <c r="AJ65">
        <f t="shared" si="26"/>
        <v>-0.15747993819793685</v>
      </c>
      <c r="AK65">
        <f t="shared" si="27"/>
        <v>-0.1659538824722144</v>
      </c>
      <c r="AL65">
        <f t="shared" si="28"/>
        <v>-2.7507052579452593</v>
      </c>
      <c r="AM65">
        <f t="shared" si="29"/>
        <v>-5.0512486290649194</v>
      </c>
      <c r="AN65" s="87">
        <f t="shared" si="42"/>
        <v>3.7532282528357577</v>
      </c>
      <c r="AO65" s="87">
        <f t="shared" si="42"/>
        <v>3.7538695220409393</v>
      </c>
      <c r="AP65" s="87">
        <f t="shared" si="42"/>
        <v>3.7520715631787329</v>
      </c>
      <c r="AQ65" s="87">
        <f t="shared" si="42"/>
        <v>3.7571183491999771</v>
      </c>
      <c r="AR65" s="87">
        <f t="shared" si="42"/>
        <v>3.7429970776693371</v>
      </c>
      <c r="AS65" s="87">
        <f t="shared" si="42"/>
        <v>3.7828727133894717</v>
      </c>
      <c r="AT65" s="87">
        <f t="shared" si="42"/>
        <v>3.6729132151455177</v>
      </c>
      <c r="AU65" s="87">
        <f t="shared" si="31"/>
        <v>4.0035610121072249</v>
      </c>
      <c r="AW65">
        <v>3000</v>
      </c>
      <c r="AX65">
        <f t="shared" si="0"/>
        <v>-2.0255457785392714E-2</v>
      </c>
      <c r="AY65">
        <f t="shared" si="1"/>
        <v>-5.0275339933554729E-2</v>
      </c>
      <c r="AZ65">
        <f t="shared" si="2"/>
        <v>3.0019882148162015E-2</v>
      </c>
      <c r="BA65">
        <f t="shared" si="3"/>
        <v>0.59315295501451015</v>
      </c>
      <c r="BB65">
        <f t="shared" si="4"/>
        <v>0.56290986777376029</v>
      </c>
      <c r="BC65">
        <f t="shared" si="5"/>
        <v>2.7764395927483667</v>
      </c>
      <c r="BD65">
        <f t="shared" si="6"/>
        <v>5.4161607187662772</v>
      </c>
      <c r="BE65">
        <f t="shared" si="34"/>
        <v>8.8520622015188444</v>
      </c>
      <c r="BF65">
        <f t="shared" si="34"/>
        <v>8.8513405302734931</v>
      </c>
      <c r="BG65">
        <f t="shared" si="34"/>
        <v>8.8533116394319791</v>
      </c>
      <c r="BH65">
        <f t="shared" si="34"/>
        <v>8.8479219754979983</v>
      </c>
      <c r="BI65">
        <f t="shared" si="34"/>
        <v>8.862615159952286</v>
      </c>
      <c r="BJ65">
        <f t="shared" si="34"/>
        <v>8.8222208707473051</v>
      </c>
      <c r="BK65">
        <f t="shared" si="34"/>
        <v>8.9309375525631776</v>
      </c>
      <c r="BL65">
        <f t="shared" si="8"/>
        <v>8.6157586914019078</v>
      </c>
    </row>
    <row r="66" spans="1:64" x14ac:dyDescent="0.2">
      <c r="A66" s="67" t="s">
        <v>185</v>
      </c>
      <c r="B66" s="69" t="s">
        <v>34</v>
      </c>
      <c r="C66" s="68">
        <v>29535.736000000001</v>
      </c>
      <c r="D66" s="68" t="s">
        <v>56</v>
      </c>
      <c r="E66">
        <f t="shared" si="11"/>
        <v>-24320.046429637514</v>
      </c>
      <c r="F66">
        <f t="shared" si="41"/>
        <v>-24320</v>
      </c>
      <c r="G66" s="15">
        <f t="shared" si="12"/>
        <v>-2.3019999996904517E-2</v>
      </c>
      <c r="I66">
        <f>G66</f>
        <v>-2.3019999996904517E-2</v>
      </c>
      <c r="Q66" s="2">
        <f t="shared" si="14"/>
        <v>14517.236000000001</v>
      </c>
      <c r="S66" s="20">
        <f>S$16</f>
        <v>0.1</v>
      </c>
      <c r="T66">
        <f t="shared" si="16"/>
        <v>5.2992039985748395E-4</v>
      </c>
      <c r="Z66">
        <f t="shared" si="17"/>
        <v>-24320</v>
      </c>
      <c r="AA66" s="87">
        <f t="shared" si="18"/>
        <v>-2.9323092484147995E-2</v>
      </c>
      <c r="AB66" s="87">
        <f t="shared" si="19"/>
        <v>-8.8579837377281128E-3</v>
      </c>
      <c r="AC66" s="87">
        <f t="shared" si="20"/>
        <v>-2.3019999996904517E-2</v>
      </c>
      <c r="AD66" s="87">
        <f t="shared" si="21"/>
        <v>6.3030924872434779E-3</v>
      </c>
      <c r="AE66" s="87">
        <f t="shared" si="22"/>
        <v>3.9728974902745171E-6</v>
      </c>
      <c r="AF66">
        <f t="shared" si="23"/>
        <v>-2.3019999996904517E-2</v>
      </c>
      <c r="AG66" s="121"/>
      <c r="AH66">
        <f t="shared" si="24"/>
        <v>-1.4162016259176404E-2</v>
      </c>
      <c r="AI66">
        <f t="shared" si="25"/>
        <v>0.5974545779211955</v>
      </c>
      <c r="AJ66">
        <f t="shared" si="26"/>
        <v>-0.15845887937732414</v>
      </c>
      <c r="AK66">
        <f t="shared" si="27"/>
        <v>-0.16635304329983783</v>
      </c>
      <c r="AL66">
        <f t="shared" si="28"/>
        <v>-2.7497138688475951</v>
      </c>
      <c r="AM66">
        <f t="shared" si="29"/>
        <v>-5.038138058406382</v>
      </c>
      <c r="AN66" s="87">
        <f t="shared" si="42"/>
        <v>3.7547221397959039</v>
      </c>
      <c r="AO66" s="87">
        <f t="shared" si="42"/>
        <v>3.7553602555498586</v>
      </c>
      <c r="AP66" s="87">
        <f t="shared" si="42"/>
        <v>3.7535692602878719</v>
      </c>
      <c r="AQ66" s="87">
        <f t="shared" si="42"/>
        <v>3.7586017817619259</v>
      </c>
      <c r="AR66" s="87">
        <f t="shared" si="42"/>
        <v>3.7445057172862217</v>
      </c>
      <c r="AS66" s="87">
        <f t="shared" si="42"/>
        <v>3.7843528459660432</v>
      </c>
      <c r="AT66" s="87">
        <f t="shared" si="42"/>
        <v>3.6743647247116944</v>
      </c>
      <c r="AU66" s="87">
        <f t="shared" si="31"/>
        <v>4.0055859781598935</v>
      </c>
      <c r="AW66">
        <v>4000</v>
      </c>
      <c r="AX66">
        <f t="shared" ref="AX66:AX102" si="43">AB$3+AB$4*AW66+AB$5*AW66^2+AZ66</f>
        <v>-2.8908867122990192E-2</v>
      </c>
      <c r="AY66">
        <f t="shared" ref="AY66:AY102" si="44">AB$3+AB$4*AW66+AB$5*AW66^2</f>
        <v>-5.5353842500286743E-2</v>
      </c>
      <c r="AZ66">
        <f t="shared" ref="AZ66:AZ102" si="45">$AB$6*($AB$11/BA66*BB66+$AB$12)</f>
        <v>2.6444975377296551E-2</v>
      </c>
      <c r="BA66">
        <f t="shared" ref="BA66:BA102" si="46">1+$AB$7*COS(BC66)</f>
        <v>0.5820417507046115</v>
      </c>
      <c r="BB66">
        <f t="shared" ref="BB66:BB102" si="47">SIN(BC66+RADIANS($AB$9))</f>
        <v>0.49518077278032202</v>
      </c>
      <c r="BC66">
        <f t="shared" ref="BC66:BC102" si="48">2*ATAN(BD66)</f>
        <v>2.8562989289994349</v>
      </c>
      <c r="BD66">
        <f t="shared" ref="BD66:BD102" si="49">SQRT((1+$AB$7)/(1-$AB$7))*TAN(BE66/2)</f>
        <v>6.962705355140919</v>
      </c>
      <c r="BE66">
        <f t="shared" si="34"/>
        <v>8.9744504003378012</v>
      </c>
      <c r="BF66">
        <f t="shared" si="34"/>
        <v>8.9735304400117393</v>
      </c>
      <c r="BG66">
        <f t="shared" si="34"/>
        <v>8.9758761510153562</v>
      </c>
      <c r="BH66">
        <f t="shared" si="34"/>
        <v>8.9698897844771732</v>
      </c>
      <c r="BI66">
        <f t="shared" si="34"/>
        <v>8.9851333188942171</v>
      </c>
      <c r="BJ66">
        <f t="shared" si="34"/>
        <v>8.9460898433965621</v>
      </c>
      <c r="BK66">
        <f t="shared" si="34"/>
        <v>9.0447178548579963</v>
      </c>
      <c r="BL66">
        <f t="shared" ref="BL66:BL102" si="50">RADIANS($AB$9)+$AB$18*(AW66-AB$15)</f>
        <v>8.7845058624576193</v>
      </c>
    </row>
    <row r="67" spans="1:64" x14ac:dyDescent="0.2">
      <c r="A67" t="s">
        <v>31</v>
      </c>
      <c r="C67" s="15">
        <v>29581.337</v>
      </c>
      <c r="D67" s="15"/>
      <c r="E67">
        <f t="shared" si="11"/>
        <v>-24228.072585134447</v>
      </c>
      <c r="F67">
        <f t="shared" si="41"/>
        <v>-24228</v>
      </c>
      <c r="G67" s="73">
        <f t="shared" si="12"/>
        <v>-3.5987999999633757E-2</v>
      </c>
      <c r="H67">
        <f>G67</f>
        <v>-3.5987999999633757E-2</v>
      </c>
      <c r="Q67" s="2">
        <f t="shared" si="14"/>
        <v>14562.837</v>
      </c>
      <c r="S67" s="20">
        <f>S$15</f>
        <v>0.2</v>
      </c>
      <c r="T67">
        <f t="shared" si="16"/>
        <v>1.2951361439736393E-3</v>
      </c>
      <c r="Z67">
        <f t="shared" si="17"/>
        <v>-24228</v>
      </c>
      <c r="AA67" s="87">
        <f t="shared" si="18"/>
        <v>-2.9542093747911551E-2</v>
      </c>
      <c r="AB67" s="87">
        <f t="shared" si="19"/>
        <v>-2.1389710792127127E-2</v>
      </c>
      <c r="AC67" s="87">
        <f t="shared" si="20"/>
        <v>-3.5987999999633757E-2</v>
      </c>
      <c r="AD67" s="87">
        <f t="shared" si="21"/>
        <v>-6.4459062517222068E-3</v>
      </c>
      <c r="AE67" s="87">
        <f t="shared" si="22"/>
        <v>8.309941481198286E-6</v>
      </c>
      <c r="AF67">
        <f t="shared" si="23"/>
        <v>-3.5987999999633757E-2</v>
      </c>
      <c r="AG67" s="121"/>
      <c r="AH67">
        <f t="shared" si="24"/>
        <v>-1.459828920750663E-2</v>
      </c>
      <c r="AI67">
        <f t="shared" si="25"/>
        <v>0.5987336873459892</v>
      </c>
      <c r="AJ67">
        <f t="shared" si="26"/>
        <v>-0.16597691195912523</v>
      </c>
      <c r="AK67">
        <f t="shared" si="27"/>
        <v>-0.16941516514401608</v>
      </c>
      <c r="AL67">
        <f t="shared" si="28"/>
        <v>-2.7420949031142454</v>
      </c>
      <c r="AM67">
        <f t="shared" si="29"/>
        <v>-4.9395252688534335</v>
      </c>
      <c r="AN67" s="87">
        <f t="shared" si="42"/>
        <v>3.7661890562044813</v>
      </c>
      <c r="AO67" s="87">
        <f t="shared" si="42"/>
        <v>3.7668028741310149</v>
      </c>
      <c r="AP67" s="87">
        <f t="shared" si="42"/>
        <v>3.7650659523669296</v>
      </c>
      <c r="AQ67" s="87">
        <f t="shared" si="42"/>
        <v>3.7699865772696968</v>
      </c>
      <c r="AR67" s="87">
        <f t="shared" si="42"/>
        <v>3.7560914931653415</v>
      </c>
      <c r="AS67" s="87">
        <f t="shared" si="42"/>
        <v>3.7956992175610531</v>
      </c>
      <c r="AT67" s="87">
        <f t="shared" si="42"/>
        <v>3.6855382586884868</v>
      </c>
      <c r="AU67" s="87">
        <f t="shared" si="31"/>
        <v>4.0211107178970185</v>
      </c>
      <c r="AW67">
        <v>5000</v>
      </c>
      <c r="AX67">
        <f t="shared" si="43"/>
        <v>-3.8156211852799174E-2</v>
      </c>
      <c r="AY67">
        <f t="shared" si="44"/>
        <v>-6.0700226946187104E-2</v>
      </c>
      <c r="AZ67">
        <f t="shared" si="45"/>
        <v>2.2544015093387933E-2</v>
      </c>
      <c r="BA67">
        <f t="shared" si="46"/>
        <v>0.57382975035893791</v>
      </c>
      <c r="BB67">
        <f t="shared" si="47"/>
        <v>0.42667469990196305</v>
      </c>
      <c r="BC67">
        <f t="shared" si="48"/>
        <v>2.9335290297293484</v>
      </c>
      <c r="BD67">
        <f t="shared" si="49"/>
        <v>9.5777420066159937</v>
      </c>
      <c r="BE67">
        <f t="shared" si="34"/>
        <v>9.0947850561557377</v>
      </c>
      <c r="BF67">
        <f t="shared" si="34"/>
        <v>9.0938301637491765</v>
      </c>
      <c r="BG67">
        <f t="shared" si="34"/>
        <v>9.0961473474333019</v>
      </c>
      <c r="BH67">
        <f t="shared" si="34"/>
        <v>9.0905211680853633</v>
      </c>
      <c r="BI67">
        <f t="shared" si="34"/>
        <v>9.1041630526745827</v>
      </c>
      <c r="BJ67">
        <f t="shared" si="34"/>
        <v>9.0709723239631419</v>
      </c>
      <c r="BK67">
        <f t="shared" si="34"/>
        <v>9.1511060288102577</v>
      </c>
      <c r="BL67">
        <f t="shared" si="50"/>
        <v>8.9532530335133309</v>
      </c>
    </row>
    <row r="68" spans="1:64" x14ac:dyDescent="0.2">
      <c r="A68" t="s">
        <v>31</v>
      </c>
      <c r="C68" s="15">
        <v>29639.882000000001</v>
      </c>
      <c r="D68" s="15"/>
      <c r="E68">
        <f t="shared" si="11"/>
        <v>-24109.991649926174</v>
      </c>
      <c r="F68">
        <f t="shared" si="41"/>
        <v>-24110</v>
      </c>
      <c r="G68" s="73">
        <f t="shared" si="12"/>
        <v>4.1400000009161886E-3</v>
      </c>
      <c r="H68">
        <f>G68</f>
        <v>4.1400000009161886E-3</v>
      </c>
      <c r="Q68" s="2">
        <f t="shared" si="14"/>
        <v>14621.382000000001</v>
      </c>
      <c r="S68" s="20">
        <f>S$15</f>
        <v>0.2</v>
      </c>
      <c r="T68">
        <f t="shared" si="16"/>
        <v>1.7139600007586042E-5</v>
      </c>
      <c r="Z68">
        <f t="shared" si="17"/>
        <v>-24110</v>
      </c>
      <c r="AA68" s="87">
        <f t="shared" si="18"/>
        <v>-2.9824858823501686E-2</v>
      </c>
      <c r="AB68" s="87">
        <f t="shared" si="19"/>
        <v>1.929640977947427E-2</v>
      </c>
      <c r="AC68" s="87">
        <f t="shared" si="20"/>
        <v>4.1400000009161886E-3</v>
      </c>
      <c r="AD68" s="87">
        <f t="shared" si="21"/>
        <v>3.3964858824417875E-2</v>
      </c>
      <c r="AE68" s="87">
        <f t="shared" si="22"/>
        <v>2.3072232699252739E-4</v>
      </c>
      <c r="AF68">
        <f t="shared" si="23"/>
        <v>4.1400000009161886E-3</v>
      </c>
      <c r="AG68" s="121"/>
      <c r="AH68">
        <f t="shared" si="24"/>
        <v>-1.5156409778558083E-2</v>
      </c>
      <c r="AI68">
        <f t="shared" si="25"/>
        <v>0.60041675484884316</v>
      </c>
      <c r="AJ68">
        <f t="shared" si="26"/>
        <v>-0.17565305742821585</v>
      </c>
      <c r="AK68">
        <f t="shared" si="27"/>
        <v>-0.17334757583015406</v>
      </c>
      <c r="AL68">
        <f t="shared" si="28"/>
        <v>-2.7322743842828641</v>
      </c>
      <c r="AM68">
        <f t="shared" si="29"/>
        <v>-4.817762334739931</v>
      </c>
      <c r="AN68" s="87">
        <f t="shared" si="42"/>
        <v>3.7809329421863302</v>
      </c>
      <c r="AO68" s="87">
        <f t="shared" si="42"/>
        <v>3.7815153761886711</v>
      </c>
      <c r="AP68" s="87">
        <f t="shared" si="42"/>
        <v>3.7798493787133816</v>
      </c>
      <c r="AQ68" s="87">
        <f t="shared" si="42"/>
        <v>3.7846203211002614</v>
      </c>
      <c r="AR68" s="87">
        <f t="shared" si="42"/>
        <v>3.7710023852625927</v>
      </c>
      <c r="AS68" s="87">
        <f t="shared" si="42"/>
        <v>3.8102496505836343</v>
      </c>
      <c r="AT68" s="87">
        <f t="shared" si="42"/>
        <v>3.6999880648144328</v>
      </c>
      <c r="AU68" s="87">
        <f t="shared" si="31"/>
        <v>4.0410228840815927</v>
      </c>
      <c r="AW68">
        <v>6000</v>
      </c>
      <c r="AX68">
        <f t="shared" si="43"/>
        <v>-4.7943031507995212E-2</v>
      </c>
      <c r="AY68">
        <f t="shared" si="44"/>
        <v>-6.6314493271255839E-2</v>
      </c>
      <c r="AZ68">
        <f t="shared" si="45"/>
        <v>1.837146176326063E-2</v>
      </c>
      <c r="BA68">
        <f t="shared" si="46"/>
        <v>0.56826542387000345</v>
      </c>
      <c r="BB68">
        <f t="shared" si="47"/>
        <v>0.35737267438792375</v>
      </c>
      <c r="BC68">
        <f t="shared" si="48"/>
        <v>3.0088885457373218</v>
      </c>
      <c r="BD68">
        <f t="shared" si="49"/>
        <v>15.048999666427866</v>
      </c>
      <c r="BE68">
        <f t="shared" si="34"/>
        <v>9.2136195015742395</v>
      </c>
      <c r="BF68">
        <f t="shared" si="34"/>
        <v>9.212848826822972</v>
      </c>
      <c r="BG68">
        <f t="shared" si="34"/>
        <v>9.2146583390225256</v>
      </c>
      <c r="BH68">
        <f t="shared" si="34"/>
        <v>9.2104085632464709</v>
      </c>
      <c r="BI68">
        <f t="shared" si="34"/>
        <v>9.2203834037347754</v>
      </c>
      <c r="BJ68">
        <f t="shared" si="34"/>
        <v>9.1969364729963559</v>
      </c>
      <c r="BK68">
        <f t="shared" si="34"/>
        <v>9.2518735750554608</v>
      </c>
      <c r="BL68">
        <f t="shared" si="50"/>
        <v>9.1220002045690407</v>
      </c>
    </row>
    <row r="69" spans="1:64" x14ac:dyDescent="0.2">
      <c r="A69" s="67" t="s">
        <v>216</v>
      </c>
      <c r="B69" s="69" t="s">
        <v>34</v>
      </c>
      <c r="C69" s="68">
        <v>29692.411</v>
      </c>
      <c r="D69" s="68" t="s">
        <v>56</v>
      </c>
      <c r="E69">
        <f t="shared" si="11"/>
        <v>-24004.044541794738</v>
      </c>
      <c r="F69">
        <f t="shared" si="41"/>
        <v>-24004</v>
      </c>
      <c r="G69" s="15">
        <f t="shared" si="12"/>
        <v>-2.2083999996539205E-2</v>
      </c>
      <c r="I69">
        <f>G69</f>
        <v>-2.2083999996539205E-2</v>
      </c>
      <c r="Q69" s="2">
        <f t="shared" si="14"/>
        <v>14673.911</v>
      </c>
      <c r="S69" s="20">
        <f>S$16</f>
        <v>0.1</v>
      </c>
      <c r="T69">
        <f t="shared" si="16"/>
        <v>4.8770305584714362E-4</v>
      </c>
      <c r="Z69">
        <f t="shared" si="17"/>
        <v>-24004</v>
      </c>
      <c r="AA69" s="87">
        <f t="shared" si="18"/>
        <v>-3.0080581512867778E-2</v>
      </c>
      <c r="AB69" s="87">
        <f t="shared" si="19"/>
        <v>-6.427694580598893E-3</v>
      </c>
      <c r="AC69" s="87">
        <f t="shared" si="20"/>
        <v>-2.2083999996539205E-2</v>
      </c>
      <c r="AD69" s="87">
        <f t="shared" si="21"/>
        <v>7.9965815163285728E-3</v>
      </c>
      <c r="AE69" s="87">
        <f t="shared" si="22"/>
        <v>6.3945315947287782E-6</v>
      </c>
      <c r="AF69">
        <f t="shared" si="23"/>
        <v>-2.2083999996539205E-2</v>
      </c>
      <c r="AG69" s="121"/>
      <c r="AH69">
        <f t="shared" si="24"/>
        <v>-1.5656305415940312E-2</v>
      </c>
      <c r="AI69">
        <f t="shared" si="25"/>
        <v>0.60196995064436642</v>
      </c>
      <c r="AJ69">
        <f t="shared" si="26"/>
        <v>-0.18437759048792579</v>
      </c>
      <c r="AK69">
        <f t="shared" si="27"/>
        <v>-0.17688479771216192</v>
      </c>
      <c r="AL69">
        <f t="shared" si="28"/>
        <v>-2.7234049265702032</v>
      </c>
      <c r="AM69">
        <f t="shared" si="29"/>
        <v>-4.7126391676346584</v>
      </c>
      <c r="AN69" s="87">
        <f t="shared" si="42"/>
        <v>3.7942131117000675</v>
      </c>
      <c r="AO69" s="87">
        <f t="shared" si="42"/>
        <v>3.7947672699654431</v>
      </c>
      <c r="AP69" s="87">
        <f t="shared" si="42"/>
        <v>3.7931662060622533</v>
      </c>
      <c r="AQ69" s="87">
        <f t="shared" si="42"/>
        <v>3.7977973396736329</v>
      </c>
      <c r="AR69" s="87">
        <f t="shared" si="42"/>
        <v>3.7844460204303831</v>
      </c>
      <c r="AS69" s="87">
        <f t="shared" si="42"/>
        <v>3.8233192147268746</v>
      </c>
      <c r="AT69" s="87">
        <f t="shared" si="42"/>
        <v>3.7130836248999182</v>
      </c>
      <c r="AU69" s="87">
        <f t="shared" si="31"/>
        <v>4.0589100842134984</v>
      </c>
      <c r="AW69">
        <v>7000</v>
      </c>
      <c r="AX69">
        <f t="shared" si="43"/>
        <v>-5.8220012402579388E-2</v>
      </c>
      <c r="AY69">
        <f t="shared" si="44"/>
        <v>-7.2196641475492929E-2</v>
      </c>
      <c r="AZ69">
        <f t="shared" si="45"/>
        <v>1.3976629072913542E-2</v>
      </c>
      <c r="BA69">
        <f t="shared" si="46"/>
        <v>0.56518146420805504</v>
      </c>
      <c r="BB69">
        <f t="shared" si="47"/>
        <v>0.28716963722150579</v>
      </c>
      <c r="BC69">
        <f t="shared" si="48"/>
        <v>3.0830711195646927</v>
      </c>
      <c r="BD69">
        <f t="shared" si="49"/>
        <v>34.165699955307012</v>
      </c>
      <c r="BE69">
        <f t="shared" si="34"/>
        <v>9.3314893617716397</v>
      </c>
      <c r="BF69">
        <f t="shared" si="34"/>
        <v>9.3311025965816103</v>
      </c>
      <c r="BG69">
        <f t="shared" si="34"/>
        <v>9.3319944333346854</v>
      </c>
      <c r="BH69">
        <f t="shared" si="34"/>
        <v>9.3299378460935216</v>
      </c>
      <c r="BI69">
        <f t="shared" si="34"/>
        <v>9.3346797720645522</v>
      </c>
      <c r="BJ69">
        <f t="shared" si="34"/>
        <v>9.3237429535108518</v>
      </c>
      <c r="BK69">
        <f t="shared" si="34"/>
        <v>9.3489516655839608</v>
      </c>
      <c r="BL69">
        <f t="shared" si="50"/>
        <v>9.2907473756247505</v>
      </c>
    </row>
    <row r="70" spans="1:64" x14ac:dyDescent="0.2">
      <c r="A70" t="s">
        <v>31</v>
      </c>
      <c r="C70" s="15">
        <v>29706.262999999999</v>
      </c>
      <c r="D70" s="15"/>
      <c r="E70">
        <f t="shared" si="11"/>
        <v>-23976.106082242175</v>
      </c>
      <c r="F70">
        <f t="shared" si="41"/>
        <v>-23976</v>
      </c>
      <c r="G70" s="73">
        <f t="shared" si="12"/>
        <v>-5.2596000001358334E-2</v>
      </c>
      <c r="H70">
        <f>G70</f>
        <v>-5.2596000001358334E-2</v>
      </c>
      <c r="Q70" s="2">
        <f t="shared" si="14"/>
        <v>14687.762999999999</v>
      </c>
      <c r="S70" s="20">
        <f>S$15</f>
        <v>0.2</v>
      </c>
      <c r="T70">
        <f t="shared" si="16"/>
        <v>2.7663392161428857E-3</v>
      </c>
      <c r="Z70">
        <f t="shared" si="17"/>
        <v>-23976</v>
      </c>
      <c r="AA70" s="87">
        <f t="shared" si="18"/>
        <v>-3.0148391394519393E-2</v>
      </c>
      <c r="AB70" s="87">
        <f t="shared" si="19"/>
        <v>-3.6807888735601445E-2</v>
      </c>
      <c r="AC70" s="87">
        <f t="shared" si="20"/>
        <v>-5.2596000001358334E-2</v>
      </c>
      <c r="AD70" s="87">
        <f t="shared" si="21"/>
        <v>-2.2447608606838941E-2</v>
      </c>
      <c r="AE70" s="87">
        <f t="shared" si="22"/>
        <v>1.0077902643316594E-4</v>
      </c>
      <c r="AF70">
        <f t="shared" si="23"/>
        <v>-5.2596000001358334E-2</v>
      </c>
      <c r="AG70" s="121"/>
      <c r="AH70">
        <f t="shared" si="24"/>
        <v>-1.5788111265756889E-2</v>
      </c>
      <c r="AI70">
        <f t="shared" si="25"/>
        <v>0.60238682968226231</v>
      </c>
      <c r="AJ70">
        <f t="shared" si="26"/>
        <v>-0.18668734811883153</v>
      </c>
      <c r="AK70">
        <f t="shared" si="27"/>
        <v>-0.17781990507701417</v>
      </c>
      <c r="AL70">
        <f t="shared" si="28"/>
        <v>-2.7210543580963495</v>
      </c>
      <c r="AM70">
        <f t="shared" si="29"/>
        <v>-4.6855122684871535</v>
      </c>
      <c r="AN70" s="87">
        <f t="shared" si="42"/>
        <v>3.7977268262833963</v>
      </c>
      <c r="AO70" s="87">
        <f t="shared" si="42"/>
        <v>3.7982735178629983</v>
      </c>
      <c r="AP70" s="87">
        <f t="shared" si="42"/>
        <v>3.796689764048379</v>
      </c>
      <c r="AQ70" s="87">
        <f t="shared" si="42"/>
        <v>3.801283193063834</v>
      </c>
      <c r="AR70" s="87">
        <f t="shared" si="42"/>
        <v>3.7880049720434026</v>
      </c>
      <c r="AS70" s="87">
        <f t="shared" si="42"/>
        <v>3.8267715343133886</v>
      </c>
      <c r="AT70" s="87">
        <f t="shared" si="42"/>
        <v>3.7165612411238897</v>
      </c>
      <c r="AU70" s="87">
        <f t="shared" si="31"/>
        <v>4.0636350050030581</v>
      </c>
      <c r="AW70">
        <v>8000</v>
      </c>
      <c r="AX70">
        <f t="shared" si="43"/>
        <v>-6.8941872174998087E-2</v>
      </c>
      <c r="AY70">
        <f t="shared" si="44"/>
        <v>-7.8346671558898379E-2</v>
      </c>
      <c r="AZ70">
        <f t="shared" si="45"/>
        <v>9.4047993839002919E-3</v>
      </c>
      <c r="BA70">
        <f t="shared" si="46"/>
        <v>0.56448577660734411</v>
      </c>
      <c r="BB70">
        <f t="shared" si="47"/>
        <v>0.21589074137301506</v>
      </c>
      <c r="BC70">
        <f t="shared" si="48"/>
        <v>-3.1264474772552564</v>
      </c>
      <c r="BD70">
        <f t="shared" si="49"/>
        <v>-132.05272268100416</v>
      </c>
      <c r="BE70">
        <f t="shared" si="34"/>
        <v>9.4489306528168946</v>
      </c>
      <c r="BF70">
        <f t="shared" si="34"/>
        <v>9.4490336970446851</v>
      </c>
      <c r="BG70">
        <f t="shared" si="34"/>
        <v>9.4487970516582571</v>
      </c>
      <c r="BH70">
        <f t="shared" ref="BH70:BK102" si="51">$BL70+$AB$7*SIN(BI70)</f>
        <v>9.4493405197277109</v>
      </c>
      <c r="BI70">
        <f t="shared" si="51"/>
        <v>9.4480924284265857</v>
      </c>
      <c r="BJ70">
        <f t="shared" si="51"/>
        <v>9.4509587661269272</v>
      </c>
      <c r="BK70">
        <f t="shared" si="51"/>
        <v>9.4443762828136446</v>
      </c>
      <c r="BL70">
        <f t="shared" si="50"/>
        <v>9.4594945466804621</v>
      </c>
    </row>
    <row r="71" spans="1:64" x14ac:dyDescent="0.2">
      <c r="A71" s="44" t="s">
        <v>31</v>
      </c>
      <c r="B71" s="44"/>
      <c r="C71" s="45">
        <v>29735.059000000001</v>
      </c>
      <c r="D71" s="45"/>
      <c r="E71">
        <f t="shared" si="11"/>
        <v>-23918.026679897695</v>
      </c>
      <c r="F71">
        <f t="shared" si="41"/>
        <v>-23918</v>
      </c>
      <c r="G71" s="73">
        <f t="shared" si="12"/>
        <v>-1.3227999996161088E-2</v>
      </c>
      <c r="H71">
        <f>G71</f>
        <v>-1.3227999996161088E-2</v>
      </c>
      <c r="Q71" s="2">
        <f t="shared" si="14"/>
        <v>14716.559000000001</v>
      </c>
      <c r="S71" s="20">
        <f>S$15</f>
        <v>0.2</v>
      </c>
      <c r="T71">
        <f t="shared" si="16"/>
        <v>1.7497998389843776E-4</v>
      </c>
      <c r="Z71">
        <f t="shared" si="17"/>
        <v>-23918</v>
      </c>
      <c r="AA71" s="87">
        <f t="shared" si="18"/>
        <v>-3.028919053379207E-2</v>
      </c>
      <c r="AB71" s="87">
        <f t="shared" si="19"/>
        <v>2.8328053883749822E-3</v>
      </c>
      <c r="AC71" s="87">
        <f t="shared" si="20"/>
        <v>-1.3227999996161088E-2</v>
      </c>
      <c r="AD71" s="87">
        <f t="shared" si="21"/>
        <v>1.7061190537630982E-2</v>
      </c>
      <c r="AE71" s="87">
        <f t="shared" si="22"/>
        <v>5.8216844512269794E-5</v>
      </c>
      <c r="AF71">
        <f t="shared" si="23"/>
        <v>-1.3227999996161088E-2</v>
      </c>
      <c r="AG71" s="121"/>
      <c r="AH71">
        <f t="shared" si="24"/>
        <v>-1.6060805384536071E-2</v>
      </c>
      <c r="AI71">
        <f t="shared" si="25"/>
        <v>0.60325921973959906</v>
      </c>
      <c r="AJ71">
        <f t="shared" si="26"/>
        <v>-0.19147875533885844</v>
      </c>
      <c r="AK71">
        <f t="shared" si="27"/>
        <v>-0.17975790700297112</v>
      </c>
      <c r="AL71">
        <f t="shared" si="28"/>
        <v>-2.7161749260008445</v>
      </c>
      <c r="AM71">
        <f t="shared" si="29"/>
        <v>-4.6301437897164526</v>
      </c>
      <c r="AN71" s="87">
        <f t="shared" ref="AN71:AT80" si="52">$AU71+$AB$7*SIN(AO71)</f>
        <v>3.8050129859042094</v>
      </c>
      <c r="AO71" s="87">
        <f t="shared" si="52"/>
        <v>3.8055442292697288</v>
      </c>
      <c r="AP71" s="87">
        <f t="shared" si="52"/>
        <v>3.8039965064633026</v>
      </c>
      <c r="AQ71" s="87">
        <f t="shared" si="52"/>
        <v>3.808510876917552</v>
      </c>
      <c r="AR71" s="87">
        <f t="shared" si="52"/>
        <v>3.7953875014412572</v>
      </c>
      <c r="AS71" s="87">
        <f t="shared" si="52"/>
        <v>3.8339229189408419</v>
      </c>
      <c r="AT71" s="87">
        <f t="shared" si="52"/>
        <v>3.7237895546629738</v>
      </c>
      <c r="AU71" s="87">
        <f t="shared" si="31"/>
        <v>4.0734223409242896</v>
      </c>
      <c r="AW71">
        <v>9000</v>
      </c>
      <c r="AX71">
        <f t="shared" si="43"/>
        <v>-8.0065670108535214E-2</v>
      </c>
      <c r="AY71">
        <f t="shared" si="44"/>
        <v>-8.4764583521472203E-2</v>
      </c>
      <c r="AZ71">
        <f t="shared" si="45"/>
        <v>4.6989134129369926E-3</v>
      </c>
      <c r="BA71">
        <f t="shared" si="46"/>
        <v>0.56615761726075853</v>
      </c>
      <c r="BB71">
        <f t="shared" si="47"/>
        <v>0.1433088187378346</v>
      </c>
      <c r="BC71">
        <f t="shared" si="48"/>
        <v>-3.0526474252160205</v>
      </c>
      <c r="BD71">
        <f t="shared" si="49"/>
        <v>-22.470921941284821</v>
      </c>
      <c r="BE71">
        <f t="shared" ref="BE71:BG102" si="53">$BL71+$AB$7*SIN(BF71)</f>
        <v>9.5664830805885526</v>
      </c>
      <c r="BF71">
        <f t="shared" si="53"/>
        <v>9.5670473944703875</v>
      </c>
      <c r="BG71">
        <f t="shared" si="53"/>
        <v>9.5657387005127621</v>
      </c>
      <c r="BH71">
        <f t="shared" si="51"/>
        <v>9.5687740535914596</v>
      </c>
      <c r="BI71">
        <f t="shared" si="51"/>
        <v>9.5617359238757551</v>
      </c>
      <c r="BJ71">
        <f t="shared" si="51"/>
        <v>9.5780664195016261</v>
      </c>
      <c r="BK71">
        <f t="shared" si="51"/>
        <v>9.54023038119748</v>
      </c>
      <c r="BL71">
        <f t="shared" si="50"/>
        <v>9.6282417177361737</v>
      </c>
    </row>
    <row r="72" spans="1:64" x14ac:dyDescent="0.2">
      <c r="A72" s="67" t="s">
        <v>174</v>
      </c>
      <c r="B72" s="69" t="s">
        <v>34</v>
      </c>
      <c r="C72" s="68">
        <v>32125.835999999999</v>
      </c>
      <c r="D72" s="68" t="s">
        <v>56</v>
      </c>
      <c r="E72">
        <f t="shared" si="11"/>
        <v>-19096.00628474155</v>
      </c>
      <c r="F72">
        <f t="shared" si="41"/>
        <v>-19096</v>
      </c>
      <c r="G72" s="15">
        <f t="shared" si="12"/>
        <v>-3.1159999998635612E-3</v>
      </c>
      <c r="I72">
        <f>G72</f>
        <v>-3.1159999998635612E-3</v>
      </c>
      <c r="Q72" s="2">
        <f t="shared" si="14"/>
        <v>17107.335999999999</v>
      </c>
      <c r="S72" s="20">
        <f>S$16</f>
        <v>0.1</v>
      </c>
      <c r="T72">
        <f t="shared" si="16"/>
        <v>9.7094559991497132E-6</v>
      </c>
      <c r="Z72">
        <f t="shared" si="17"/>
        <v>-19096</v>
      </c>
      <c r="AA72" s="87">
        <f t="shared" si="18"/>
        <v>-4.2010171555873617E-2</v>
      </c>
      <c r="AB72" s="87">
        <f t="shared" si="19"/>
        <v>3.2479449648667648E-2</v>
      </c>
      <c r="AC72" s="87">
        <f t="shared" si="20"/>
        <v>-3.1159999998635612E-3</v>
      </c>
      <c r="AD72" s="87">
        <f t="shared" si="21"/>
        <v>3.8894171556010056E-2</v>
      </c>
      <c r="AE72" s="87">
        <f t="shared" si="22"/>
        <v>1.5127565810283417E-4</v>
      </c>
      <c r="AF72">
        <f t="shared" si="23"/>
        <v>-3.1159999998635612E-3</v>
      </c>
      <c r="AG72" s="121"/>
      <c r="AH72">
        <f t="shared" si="24"/>
        <v>-3.5595449648531209E-2</v>
      </c>
      <c r="AI72">
        <f t="shared" si="25"/>
        <v>0.73214390270088159</v>
      </c>
      <c r="AJ72">
        <f t="shared" si="26"/>
        <v>-0.62544943338263626</v>
      </c>
      <c r="AK72">
        <f t="shared" si="27"/>
        <v>-0.34346653838679214</v>
      </c>
      <c r="AL72">
        <f t="shared" si="28"/>
        <v>-2.2331360834516953</v>
      </c>
      <c r="AM72">
        <f t="shared" si="29"/>
        <v>-2.04800233846594</v>
      </c>
      <c r="AN72" s="87">
        <f t="shared" si="52"/>
        <v>4.4648352951285366</v>
      </c>
      <c r="AO72" s="87">
        <f t="shared" si="52"/>
        <v>4.4648353981898454</v>
      </c>
      <c r="AP72" s="87">
        <f t="shared" si="52"/>
        <v>4.4648344325429523</v>
      </c>
      <c r="AQ72" s="87">
        <f t="shared" si="52"/>
        <v>4.4648434804469828</v>
      </c>
      <c r="AR72" s="87">
        <f t="shared" si="52"/>
        <v>4.4647587162262683</v>
      </c>
      <c r="AS72" s="87">
        <f t="shared" si="52"/>
        <v>4.4655539374317641</v>
      </c>
      <c r="AT72" s="87">
        <f t="shared" si="52"/>
        <v>4.4581893039196991</v>
      </c>
      <c r="AU72" s="87">
        <f t="shared" si="31"/>
        <v>4.887121199754926</v>
      </c>
      <c r="AW72">
        <v>10000</v>
      </c>
      <c r="AX72">
        <f t="shared" si="43"/>
        <v>-9.1548631426790233E-2</v>
      </c>
      <c r="AY72">
        <f t="shared" si="44"/>
        <v>-9.1450377363214361E-2</v>
      </c>
      <c r="AZ72">
        <f t="shared" si="45"/>
        <v>-9.8254063575871521E-5</v>
      </c>
      <c r="BA72">
        <f t="shared" si="46"/>
        <v>0.5702468511366805</v>
      </c>
      <c r="BB72">
        <f t="shared" si="47"/>
        <v>6.9163163154902244E-2</v>
      </c>
      <c r="BC72">
        <f t="shared" si="48"/>
        <v>-2.9780619076979695</v>
      </c>
      <c r="BD72">
        <f t="shared" si="49"/>
        <v>-12.20284877019699</v>
      </c>
      <c r="BE72">
        <f t="shared" si="53"/>
        <v>9.6846851715152873</v>
      </c>
      <c r="BF72">
        <f t="shared" si="53"/>
        <v>9.6855587950733337</v>
      </c>
      <c r="BG72">
        <f t="shared" si="53"/>
        <v>9.6834834506324068</v>
      </c>
      <c r="BH72">
        <f t="shared" si="51"/>
        <v>9.6884154352991114</v>
      </c>
      <c r="BI72">
        <f t="shared" si="51"/>
        <v>9.6767052284959796</v>
      </c>
      <c r="BJ72">
        <f t="shared" si="51"/>
        <v>9.7045702270817031</v>
      </c>
      <c r="BK72">
        <f t="shared" si="51"/>
        <v>9.6385847144447911</v>
      </c>
      <c r="BL72">
        <f t="shared" si="50"/>
        <v>9.7969888887918835</v>
      </c>
    </row>
    <row r="73" spans="1:64" x14ac:dyDescent="0.2">
      <c r="A73" s="67" t="s">
        <v>174</v>
      </c>
      <c r="B73" s="69" t="s">
        <v>34</v>
      </c>
      <c r="C73" s="68">
        <v>32476.789000000001</v>
      </c>
      <c r="D73" s="68" t="s">
        <v>56</v>
      </c>
      <c r="E73">
        <f t="shared" si="11"/>
        <v>-18388.160039047685</v>
      </c>
      <c r="F73">
        <f t="shared" si="41"/>
        <v>-18388</v>
      </c>
      <c r="G73" s="15">
        <f t="shared" si="12"/>
        <v>-7.9347999995661667E-2</v>
      </c>
      <c r="I73">
        <f>G73</f>
        <v>-7.9347999995661667E-2</v>
      </c>
      <c r="Q73" s="2">
        <f t="shared" si="14"/>
        <v>17458.289000000001</v>
      </c>
      <c r="S73" s="20">
        <f>S$16</f>
        <v>0.1</v>
      </c>
      <c r="T73">
        <f t="shared" si="16"/>
        <v>6.296105103311524E-3</v>
      </c>
      <c r="Z73">
        <f t="shared" si="17"/>
        <v>-18388</v>
      </c>
      <c r="AA73" s="87">
        <f t="shared" si="18"/>
        <v>-4.3337156729874433E-2</v>
      </c>
      <c r="AB73" s="87">
        <f t="shared" si="19"/>
        <v>-4.180271903080033E-2</v>
      </c>
      <c r="AC73" s="87">
        <f t="shared" si="20"/>
        <v>-7.9347999995661667E-2</v>
      </c>
      <c r="AD73" s="87">
        <f t="shared" si="21"/>
        <v>-3.6010843265787233E-2</v>
      </c>
      <c r="AE73" s="87">
        <f t="shared" si="22"/>
        <v>1.2967808327130938E-4</v>
      </c>
      <c r="AF73">
        <f t="shared" si="23"/>
        <v>-7.9347999995661667E-2</v>
      </c>
      <c r="AG73" s="121"/>
      <c r="AH73">
        <f t="shared" si="24"/>
        <v>-3.7545280964861337E-2</v>
      </c>
      <c r="AI73">
        <f t="shared" si="25"/>
        <v>0.76470806643823352</v>
      </c>
      <c r="AJ73">
        <f t="shared" si="26"/>
        <v>-0.69424613517749667</v>
      </c>
      <c r="AK73">
        <f t="shared" si="27"/>
        <v>-0.36654311868112566</v>
      </c>
      <c r="AL73">
        <f t="shared" si="28"/>
        <v>-2.1414715298268376</v>
      </c>
      <c r="AM73">
        <f t="shared" si="29"/>
        <v>-1.8302242652308844</v>
      </c>
      <c r="AN73" s="87">
        <f t="shared" si="52"/>
        <v>4.5751267949045289</v>
      </c>
      <c r="AO73" s="87">
        <f t="shared" si="52"/>
        <v>4.5751267838428378</v>
      </c>
      <c r="AP73" s="87">
        <f t="shared" si="52"/>
        <v>4.5751269694451269</v>
      </c>
      <c r="AQ73" s="87">
        <f t="shared" si="52"/>
        <v>4.5751238552879698</v>
      </c>
      <c r="AR73" s="87">
        <f t="shared" si="52"/>
        <v>4.575176115960037</v>
      </c>
      <c r="AS73" s="87">
        <f t="shared" si="52"/>
        <v>4.5743016986615919</v>
      </c>
      <c r="AT73" s="87">
        <f t="shared" si="52"/>
        <v>4.5897449432062523</v>
      </c>
      <c r="AU73" s="87">
        <f t="shared" si="31"/>
        <v>5.0065941968623697</v>
      </c>
      <c r="AW73">
        <v>11000</v>
      </c>
      <c r="AX73">
        <f t="shared" si="43"/>
        <v>-0.10334592197140999</v>
      </c>
      <c r="AY73">
        <f t="shared" si="44"/>
        <v>-9.8404053084124893E-2</v>
      </c>
      <c r="AZ73">
        <f t="shared" si="45"/>
        <v>-4.941868887285099E-3</v>
      </c>
      <c r="BA73">
        <f t="shared" si="46"/>
        <v>0.57687581814945932</v>
      </c>
      <c r="BB73">
        <f t="shared" si="47"/>
        <v>-6.8239139458094178E-3</v>
      </c>
      <c r="BC73">
        <f t="shared" si="48"/>
        <v>-2.9020195177719841</v>
      </c>
      <c r="BD73">
        <f t="shared" si="49"/>
        <v>-8.3082143114254041</v>
      </c>
      <c r="BE73">
        <f t="shared" si="53"/>
        <v>9.8040716223074966</v>
      </c>
      <c r="BF73">
        <f t="shared" si="53"/>
        <v>9.8050369866149811</v>
      </c>
      <c r="BG73">
        <f t="shared" si="53"/>
        <v>9.8026512718735326</v>
      </c>
      <c r="BH73">
        <f t="shared" si="51"/>
        <v>9.8085512590320949</v>
      </c>
      <c r="BI73">
        <f t="shared" si="51"/>
        <v>9.7939853314290133</v>
      </c>
      <c r="BJ73">
        <f t="shared" si="51"/>
        <v>9.8301033954030945</v>
      </c>
      <c r="BK73">
        <f t="shared" si="51"/>
        <v>9.7414390093424821</v>
      </c>
      <c r="BL73">
        <f t="shared" si="50"/>
        <v>9.9657360598475933</v>
      </c>
    </row>
    <row r="74" spans="1:64" x14ac:dyDescent="0.2">
      <c r="A74" s="67" t="s">
        <v>174</v>
      </c>
      <c r="B74" s="69" t="s">
        <v>34</v>
      </c>
      <c r="C74" s="68">
        <v>32478.784</v>
      </c>
      <c r="D74" s="68" t="s">
        <v>56</v>
      </c>
      <c r="E74">
        <f t="shared" si="11"/>
        <v>-18384.136271591193</v>
      </c>
      <c r="F74">
        <f t="shared" si="41"/>
        <v>-18384</v>
      </c>
      <c r="G74" s="15">
        <f t="shared" si="12"/>
        <v>-6.7563999997219071E-2</v>
      </c>
      <c r="I74">
        <f>G74</f>
        <v>-6.7563999997219071E-2</v>
      </c>
      <c r="Q74" s="2">
        <f t="shared" si="14"/>
        <v>17460.284</v>
      </c>
      <c r="S74" s="20">
        <f>S$16</f>
        <v>0.1</v>
      </c>
      <c r="T74">
        <f t="shared" si="16"/>
        <v>4.5648940956242185E-3</v>
      </c>
      <c r="Z74">
        <f t="shared" si="17"/>
        <v>-18384</v>
      </c>
      <c r="AA74" s="87">
        <f t="shared" si="18"/>
        <v>-4.3343977411005104E-2</v>
      </c>
      <c r="AB74" s="87">
        <f t="shared" si="19"/>
        <v>-3.0008760910264075E-2</v>
      </c>
      <c r="AC74" s="87">
        <f t="shared" si="20"/>
        <v>-6.7563999997219071E-2</v>
      </c>
      <c r="AD74" s="87">
        <f t="shared" si="21"/>
        <v>-2.4220022586213967E-2</v>
      </c>
      <c r="AE74" s="87">
        <f t="shared" si="22"/>
        <v>5.8660949407671476E-5</v>
      </c>
      <c r="AF74">
        <f t="shared" si="23"/>
        <v>-6.7563999997219071E-2</v>
      </c>
      <c r="AG74" s="121"/>
      <c r="AH74">
        <f t="shared" si="24"/>
        <v>-3.7555239086954996E-2</v>
      </c>
      <c r="AI74">
        <f t="shared" si="25"/>
        <v>0.76490651375517693</v>
      </c>
      <c r="AJ74">
        <f t="shared" si="26"/>
        <v>-0.69463563346075086</v>
      </c>
      <c r="AK74">
        <f t="shared" si="27"/>
        <v>-0.36667043046443731</v>
      </c>
      <c r="AL74">
        <f t="shared" si="28"/>
        <v>-2.1409302214663222</v>
      </c>
      <c r="AM74">
        <f t="shared" si="29"/>
        <v>-1.8290475779494377</v>
      </c>
      <c r="AN74" s="87">
        <f t="shared" si="52"/>
        <v>4.5757639003433148</v>
      </c>
      <c r="AO74" s="87">
        <f t="shared" si="52"/>
        <v>4.5757638894538939</v>
      </c>
      <c r="AP74" s="87">
        <f t="shared" si="52"/>
        <v>4.5757640730123583</v>
      </c>
      <c r="AQ74" s="87">
        <f t="shared" si="52"/>
        <v>4.5757609788759668</v>
      </c>
      <c r="AR74" s="87">
        <f t="shared" si="52"/>
        <v>4.5758131442113008</v>
      </c>
      <c r="AS74" s="87">
        <f t="shared" si="52"/>
        <v>4.5749362973024414</v>
      </c>
      <c r="AT74" s="87">
        <f t="shared" si="52"/>
        <v>4.5905052810189728</v>
      </c>
      <c r="AU74" s="87">
        <f t="shared" si="31"/>
        <v>5.0072691855465923</v>
      </c>
      <c r="AW74">
        <v>12000</v>
      </c>
      <c r="AX74">
        <f t="shared" si="43"/>
        <v>-0.11540882408528727</v>
      </c>
      <c r="AY74">
        <f t="shared" si="44"/>
        <v>-0.10562561068420379</v>
      </c>
      <c r="AZ74">
        <f t="shared" si="45"/>
        <v>-9.7832134010834917E-3</v>
      </c>
      <c r="BA74">
        <f t="shared" si="46"/>
        <v>0.58624500117007972</v>
      </c>
      <c r="BB74">
        <f t="shared" si="47"/>
        <v>-8.4936427866761602E-2</v>
      </c>
      <c r="BC74">
        <f t="shared" si="48"/>
        <v>-2.8238045991611553</v>
      </c>
      <c r="BD74">
        <f t="shared" si="49"/>
        <v>-6.2404487290717388</v>
      </c>
      <c r="BE74">
        <f t="shared" si="53"/>
        <v>9.9251822327693979</v>
      </c>
      <c r="BF74">
        <f t="shared" si="53"/>
        <v>9.9260352047756157</v>
      </c>
      <c r="BG74">
        <f t="shared" si="53"/>
        <v>9.9238035434524345</v>
      </c>
      <c r="BH74">
        <f t="shared" si="51"/>
        <v>9.9296481055816557</v>
      </c>
      <c r="BI74">
        <f t="shared" si="51"/>
        <v>9.9143807946536437</v>
      </c>
      <c r="BJ74">
        <f t="shared" si="51"/>
        <v>9.9545390862359486</v>
      </c>
      <c r="BK74">
        <f t="shared" si="51"/>
        <v>9.8506651573161825</v>
      </c>
      <c r="BL74">
        <f t="shared" si="50"/>
        <v>10.134483230903305</v>
      </c>
    </row>
    <row r="75" spans="1:64" x14ac:dyDescent="0.2">
      <c r="A75" s="67" t="s">
        <v>174</v>
      </c>
      <c r="B75" s="69" t="s">
        <v>34</v>
      </c>
      <c r="C75" s="68">
        <v>32843.69</v>
      </c>
      <c r="D75" s="68" t="s">
        <v>56</v>
      </c>
      <c r="E75">
        <f t="shared" si="11"/>
        <v>-17648.147856814379</v>
      </c>
      <c r="F75">
        <f t="shared" si="41"/>
        <v>-17648</v>
      </c>
      <c r="G75" s="15">
        <f t="shared" si="12"/>
        <v>-7.330799999908777E-2</v>
      </c>
      <c r="I75">
        <f>G75</f>
        <v>-7.330799999908777E-2</v>
      </c>
      <c r="Q75" s="2">
        <f t="shared" si="14"/>
        <v>17825.190000000002</v>
      </c>
      <c r="S75" s="20">
        <f>S$16</f>
        <v>0.1</v>
      </c>
      <c r="T75">
        <f t="shared" si="16"/>
        <v>5.3740628638662526E-3</v>
      </c>
      <c r="Z75">
        <f t="shared" si="17"/>
        <v>-17648</v>
      </c>
      <c r="AA75" s="87">
        <f t="shared" si="18"/>
        <v>-4.4441442057933336E-2</v>
      </c>
      <c r="AB75" s="87">
        <f t="shared" si="19"/>
        <v>-3.4150956721350066E-2</v>
      </c>
      <c r="AC75" s="87">
        <f t="shared" si="20"/>
        <v>-7.330799999908777E-2</v>
      </c>
      <c r="AD75" s="87">
        <f t="shared" si="21"/>
        <v>-2.8866557941154433E-2</v>
      </c>
      <c r="AE75" s="87">
        <f t="shared" si="22"/>
        <v>8.3327816737002611E-5</v>
      </c>
      <c r="AF75">
        <f t="shared" si="23"/>
        <v>-7.330799999908777E-2</v>
      </c>
      <c r="AG75" s="121"/>
      <c r="AH75">
        <f t="shared" si="24"/>
        <v>-3.9157043277737703E-2</v>
      </c>
      <c r="AI75">
        <f t="shared" si="25"/>
        <v>0.80452760193714945</v>
      </c>
      <c r="AJ75">
        <f t="shared" si="26"/>
        <v>-0.76603358002142674</v>
      </c>
      <c r="AK75">
        <f t="shared" si="27"/>
        <v>-0.38923860734423432</v>
      </c>
      <c r="AL75">
        <f t="shared" si="28"/>
        <v>-2.0361957584914192</v>
      </c>
      <c r="AM75">
        <f t="shared" si="29"/>
        <v>-1.6212075643529598</v>
      </c>
      <c r="AN75" s="87">
        <f t="shared" si="52"/>
        <v>4.6959616953565941</v>
      </c>
      <c r="AO75" s="87">
        <f t="shared" si="52"/>
        <v>4.6959616953566972</v>
      </c>
      <c r="AP75" s="87">
        <f t="shared" si="52"/>
        <v>4.6959616953422678</v>
      </c>
      <c r="AQ75" s="87">
        <f t="shared" si="52"/>
        <v>4.6959616973589178</v>
      </c>
      <c r="AR75" s="87">
        <f t="shared" si="52"/>
        <v>4.6959614155022127</v>
      </c>
      <c r="AS75" s="87">
        <f t="shared" si="52"/>
        <v>4.6960008561620414</v>
      </c>
      <c r="AT75" s="87">
        <f t="shared" si="52"/>
        <v>4.7335947093705659</v>
      </c>
      <c r="AU75" s="87">
        <f t="shared" si="31"/>
        <v>5.1314671034435948</v>
      </c>
      <c r="AW75">
        <v>13000</v>
      </c>
      <c r="AX75">
        <f t="shared" si="43"/>
        <v>-0.12768342433385327</v>
      </c>
      <c r="AY75">
        <f t="shared" si="44"/>
        <v>-0.11311505016345105</v>
      </c>
      <c r="AZ75">
        <f t="shared" si="45"/>
        <v>-1.456837417040221E-2</v>
      </c>
      <c r="BA75">
        <f t="shared" si="46"/>
        <v>0.59864496670050316</v>
      </c>
      <c r="BB75">
        <f t="shared" si="47"/>
        <v>-0.16546014448885035</v>
      </c>
      <c r="BC75">
        <f t="shared" si="48"/>
        <v>-2.742618916069318</v>
      </c>
      <c r="BD75">
        <f t="shared" si="49"/>
        <v>-4.9461885714809988</v>
      </c>
      <c r="BE75">
        <f t="shared" si="53"/>
        <v>10.048586485143172</v>
      </c>
      <c r="BF75">
        <f t="shared" si="53"/>
        <v>10.049201976824165</v>
      </c>
      <c r="BG75">
        <f t="shared" si="53"/>
        <v>10.04746130664155</v>
      </c>
      <c r="BH75">
        <f t="shared" si="51"/>
        <v>10.052389751680529</v>
      </c>
      <c r="BI75">
        <f t="shared" si="51"/>
        <v>10.038480441350908</v>
      </c>
      <c r="BJ75">
        <f t="shared" si="51"/>
        <v>10.078105772073972</v>
      </c>
      <c r="BK75">
        <f t="shared" si="51"/>
        <v>9.9679540375511451</v>
      </c>
      <c r="BL75">
        <f t="shared" si="50"/>
        <v>10.303230401959016</v>
      </c>
    </row>
    <row r="76" spans="1:64" x14ac:dyDescent="0.2">
      <c r="A76" s="67" t="s">
        <v>232</v>
      </c>
      <c r="B76" s="69" t="s">
        <v>34</v>
      </c>
      <c r="C76" s="68">
        <v>32889.336000000003</v>
      </c>
      <c r="D76" s="68" t="s">
        <v>56</v>
      </c>
      <c r="E76">
        <f t="shared" si="11"/>
        <v>-17556.083250639356</v>
      </c>
      <c r="F76">
        <f t="shared" si="41"/>
        <v>-17556</v>
      </c>
      <c r="G76" s="15">
        <f t="shared" si="12"/>
        <v>-4.1275999996287283E-2</v>
      </c>
      <c r="H76">
        <f>G76</f>
        <v>-4.1275999996287283E-2</v>
      </c>
      <c r="Q76" s="2">
        <f t="shared" si="14"/>
        <v>17870.836000000003</v>
      </c>
      <c r="S76" s="20">
        <f>S$15</f>
        <v>0.2</v>
      </c>
      <c r="T76">
        <f t="shared" si="16"/>
        <v>1.7037081756935077E-3</v>
      </c>
      <c r="Z76">
        <f t="shared" si="17"/>
        <v>-17556</v>
      </c>
      <c r="AA76" s="87">
        <f t="shared" si="18"/>
        <v>-4.4554077995793896E-2</v>
      </c>
      <c r="AB76" s="87">
        <f t="shared" si="19"/>
        <v>-1.9534814227209832E-3</v>
      </c>
      <c r="AC76" s="87">
        <f t="shared" si="20"/>
        <v>-4.1275999996287283E-2</v>
      </c>
      <c r="AD76" s="87">
        <f t="shared" si="21"/>
        <v>3.2780779995066137E-3</v>
      </c>
      <c r="AE76" s="87">
        <f t="shared" si="22"/>
        <v>2.1491590741698565E-6</v>
      </c>
      <c r="AF76">
        <f t="shared" si="23"/>
        <v>-4.1275999996287283E-2</v>
      </c>
      <c r="AG76" s="121"/>
      <c r="AH76">
        <f t="shared" si="24"/>
        <v>-3.9322518573566299E-2</v>
      </c>
      <c r="AI76">
        <f t="shared" si="25"/>
        <v>0.80994478410246096</v>
      </c>
      <c r="AJ76">
        <f t="shared" si="26"/>
        <v>-0.77487495529669048</v>
      </c>
      <c r="AK76">
        <f t="shared" si="27"/>
        <v>-0.39191219266802657</v>
      </c>
      <c r="AL76">
        <f t="shared" si="28"/>
        <v>-2.0223262333604577</v>
      </c>
      <c r="AM76">
        <f t="shared" si="29"/>
        <v>-1.5963254119253965</v>
      </c>
      <c r="AN76" s="87">
        <f t="shared" si="52"/>
        <v>4.7114278678523096</v>
      </c>
      <c r="AO76" s="87">
        <f t="shared" si="52"/>
        <v>4.7114278678523096</v>
      </c>
      <c r="AP76" s="87">
        <f t="shared" si="52"/>
        <v>4.7114278678522892</v>
      </c>
      <c r="AQ76" s="87">
        <f t="shared" si="52"/>
        <v>4.7114278679013646</v>
      </c>
      <c r="AR76" s="87">
        <f t="shared" si="52"/>
        <v>4.7114277506778333</v>
      </c>
      <c r="AS76" s="87">
        <f t="shared" si="52"/>
        <v>4.711767931414526</v>
      </c>
      <c r="AT76" s="87">
        <f t="shared" si="52"/>
        <v>4.7519188761237316</v>
      </c>
      <c r="AU76" s="87">
        <f t="shared" si="31"/>
        <v>5.1469918431807207</v>
      </c>
      <c r="AW76">
        <v>14000</v>
      </c>
      <c r="AX76">
        <f t="shared" si="43"/>
        <v>-0.14010942290270995</v>
      </c>
      <c r="AY76">
        <f t="shared" si="44"/>
        <v>-0.12087237152186665</v>
      </c>
      <c r="AZ76">
        <f t="shared" si="45"/>
        <v>-1.9237051380843306E-2</v>
      </c>
      <c r="BA76">
        <f t="shared" si="46"/>
        <v>0.61447751312721788</v>
      </c>
      <c r="BB76">
        <f t="shared" si="47"/>
        <v>-0.24867831078978095</v>
      </c>
      <c r="BC76">
        <f t="shared" si="48"/>
        <v>-2.6575280242384394</v>
      </c>
      <c r="BD76">
        <f t="shared" si="49"/>
        <v>-4.0506854179471175</v>
      </c>
      <c r="BE76">
        <f t="shared" si="53"/>
        <v>10.17492094403663</v>
      </c>
      <c r="BF76">
        <f t="shared" si="53"/>
        <v>10.175277622315367</v>
      </c>
      <c r="BG76">
        <f t="shared" si="53"/>
        <v>10.17415850954413</v>
      </c>
      <c r="BH76">
        <f t="shared" si="51"/>
        <v>10.177673761759694</v>
      </c>
      <c r="BI76">
        <f t="shared" si="51"/>
        <v>10.166670321036412</v>
      </c>
      <c r="BJ76">
        <f t="shared" si="51"/>
        <v>10.201501900355654</v>
      </c>
      <c r="BK76">
        <f t="shared" si="51"/>
        <v>10.09476748232699</v>
      </c>
      <c r="BL76">
        <f t="shared" si="50"/>
        <v>10.471977573014726</v>
      </c>
    </row>
    <row r="77" spans="1:64" x14ac:dyDescent="0.2">
      <c r="A77" s="67" t="s">
        <v>197</v>
      </c>
      <c r="B77" s="69" t="s">
        <v>34</v>
      </c>
      <c r="C77" s="68">
        <v>34235.917999999998</v>
      </c>
      <c r="D77" s="68" t="s">
        <v>56</v>
      </c>
      <c r="E77">
        <f t="shared" si="11"/>
        <v>-14840.126945325172</v>
      </c>
      <c r="F77">
        <f t="shared" si="41"/>
        <v>-14840</v>
      </c>
      <c r="G77" s="15">
        <f t="shared" si="12"/>
        <v>-6.294000000343658E-2</v>
      </c>
      <c r="I77">
        <f>G77</f>
        <v>-6.294000000343658E-2</v>
      </c>
      <c r="Q77" s="2">
        <f t="shared" si="14"/>
        <v>19217.417999999998</v>
      </c>
      <c r="S77" s="20">
        <f>S$16</f>
        <v>0.1</v>
      </c>
      <c r="T77">
        <f t="shared" si="16"/>
        <v>3.9614436004325971E-3</v>
      </c>
      <c r="Z77">
        <f t="shared" si="17"/>
        <v>-14840</v>
      </c>
      <c r="AA77" s="87">
        <f t="shared" si="18"/>
        <v>-4.4040446130969094E-2</v>
      </c>
      <c r="AB77" s="87">
        <f t="shared" si="19"/>
        <v>-2.3592707879027883E-2</v>
      </c>
      <c r="AC77" s="87">
        <f t="shared" si="20"/>
        <v>-6.294000000343658E-2</v>
      </c>
      <c r="AD77" s="87">
        <f t="shared" si="21"/>
        <v>-1.8899553872467487E-2</v>
      </c>
      <c r="AE77" s="87">
        <f t="shared" si="22"/>
        <v>3.5719313657830077E-5</v>
      </c>
      <c r="AF77">
        <f t="shared" si="23"/>
        <v>-6.294000000343658E-2</v>
      </c>
      <c r="AG77" s="121"/>
      <c r="AH77">
        <f t="shared" si="24"/>
        <v>-3.9347292124408698E-2</v>
      </c>
      <c r="AI77">
        <f t="shared" si="25"/>
        <v>1.0308702286601732</v>
      </c>
      <c r="AJ77">
        <f t="shared" si="26"/>
        <v>-0.98693640194017851</v>
      </c>
      <c r="AK77">
        <f t="shared" si="27"/>
        <v>-0.43446884909529376</v>
      </c>
      <c r="AL77">
        <f t="shared" si="28"/>
        <v>-1.4998627349757665</v>
      </c>
      <c r="AM77">
        <f t="shared" si="29"/>
        <v>-0.93146827139475163</v>
      </c>
      <c r="AN77" s="87">
        <f t="shared" si="52"/>
        <v>5.2259392029900624</v>
      </c>
      <c r="AO77" s="87">
        <f t="shared" si="52"/>
        <v>5.225981257377339</v>
      </c>
      <c r="AP77" s="87">
        <f t="shared" si="52"/>
        <v>5.2261777420168976</v>
      </c>
      <c r="AQ77" s="87">
        <f t="shared" si="52"/>
        <v>5.2270948439520346</v>
      </c>
      <c r="AR77" s="87">
        <f t="shared" si="52"/>
        <v>5.2313559524783875</v>
      </c>
      <c r="AS77" s="87">
        <f t="shared" si="52"/>
        <v>5.2507522309702273</v>
      </c>
      <c r="AT77" s="87">
        <f t="shared" si="52"/>
        <v>5.3321493736176206</v>
      </c>
      <c r="AU77" s="87">
        <f t="shared" si="31"/>
        <v>5.6053091597680309</v>
      </c>
      <c r="AW77">
        <v>15000</v>
      </c>
      <c r="AX77">
        <f t="shared" si="43"/>
        <v>-0.15261831668340156</v>
      </c>
      <c r="AY77">
        <f t="shared" si="44"/>
        <v>-0.12889757475945063</v>
      </c>
      <c r="AZ77">
        <f t="shared" si="45"/>
        <v>-2.3720741923950923E-2</v>
      </c>
      <c r="BA77">
        <f t="shared" si="46"/>
        <v>0.6342887151586869</v>
      </c>
      <c r="BB77">
        <f t="shared" si="47"/>
        <v>-0.33485532404390222</v>
      </c>
      <c r="BC77">
        <f t="shared" si="48"/>
        <v>-2.5673917986489445</v>
      </c>
      <c r="BD77">
        <f t="shared" si="49"/>
        <v>-3.3868715573930683</v>
      </c>
      <c r="BE77">
        <f t="shared" si="53"/>
        <v>10.304932019883978</v>
      </c>
      <c r="BF77">
        <f t="shared" si="53"/>
        <v>10.305089633228906</v>
      </c>
      <c r="BG77">
        <f t="shared" si="53"/>
        <v>10.304521679544521</v>
      </c>
      <c r="BH77">
        <f t="shared" si="51"/>
        <v>10.306570114260888</v>
      </c>
      <c r="BI77">
        <f t="shared" si="51"/>
        <v>10.299205712743493</v>
      </c>
      <c r="BJ77">
        <f t="shared" si="51"/>
        <v>10.325997327246496</v>
      </c>
      <c r="BK77">
        <f t="shared" si="51"/>
        <v>10.232296749139895</v>
      </c>
      <c r="BL77">
        <f t="shared" si="50"/>
        <v>10.640724744070436</v>
      </c>
    </row>
    <row r="78" spans="1:64" x14ac:dyDescent="0.2">
      <c r="A78" s="44" t="s">
        <v>31</v>
      </c>
      <c r="B78" s="44"/>
      <c r="C78" s="45">
        <v>34514.514000000003</v>
      </c>
      <c r="D78" s="45"/>
      <c r="E78">
        <f t="shared" si="11"/>
        <v>-14278.219417350396</v>
      </c>
      <c r="F78">
        <f t="shared" si="41"/>
        <v>-14278</v>
      </c>
      <c r="G78" s="73">
        <f t="shared" si="12"/>
        <v>-0.10878799999773037</v>
      </c>
      <c r="H78">
        <f>G78</f>
        <v>-0.10878799999773037</v>
      </c>
      <c r="Q78" s="2">
        <f t="shared" si="14"/>
        <v>19496.014000000003</v>
      </c>
      <c r="S78" s="20">
        <f>S$15</f>
        <v>0.2</v>
      </c>
      <c r="T78">
        <f t="shared" si="16"/>
        <v>1.1834828943506182E-2</v>
      </c>
      <c r="Z78">
        <f t="shared" si="17"/>
        <v>-14278</v>
      </c>
      <c r="AA78" s="87">
        <f t="shared" si="18"/>
        <v>-4.2594832726056506E-2</v>
      </c>
      <c r="AB78" s="87">
        <f t="shared" si="19"/>
        <v>-7.1021664203721052E-2</v>
      </c>
      <c r="AC78" s="87">
        <f t="shared" si="20"/>
        <v>-0.10878799999773037</v>
      </c>
      <c r="AD78" s="87">
        <f t="shared" si="21"/>
        <v>-6.6193167271673861E-2</v>
      </c>
      <c r="AE78" s="87">
        <f t="shared" si="22"/>
        <v>8.7630707869115916E-4</v>
      </c>
      <c r="AF78">
        <f t="shared" si="23"/>
        <v>-0.10878799999773037</v>
      </c>
      <c r="AG78" s="121"/>
      <c r="AH78">
        <f t="shared" si="24"/>
        <v>-3.7766335794009322E-2</v>
      </c>
      <c r="AI78">
        <f t="shared" si="25"/>
        <v>1.0940472328922124</v>
      </c>
      <c r="AJ78">
        <f t="shared" si="26"/>
        <v>-0.99988577504678611</v>
      </c>
      <c r="AK78">
        <f t="shared" si="27"/>
        <v>-0.42528963053081664</v>
      </c>
      <c r="AL78">
        <f t="shared" si="28"/>
        <v>-1.3531618611784375</v>
      </c>
      <c r="AM78">
        <f t="shared" si="29"/>
        <v>-0.80302203273417194</v>
      </c>
      <c r="AN78" s="87">
        <f t="shared" si="52"/>
        <v>5.3502536022515503</v>
      </c>
      <c r="AO78" s="87">
        <f t="shared" si="52"/>
        <v>5.3503590875071234</v>
      </c>
      <c r="AP78" s="87">
        <f t="shared" si="52"/>
        <v>5.3507656156701255</v>
      </c>
      <c r="AQ78" s="87">
        <f t="shared" si="52"/>
        <v>5.352330250740982</v>
      </c>
      <c r="AR78" s="87">
        <f t="shared" si="52"/>
        <v>5.358321772388301</v>
      </c>
      <c r="AS78" s="87">
        <f t="shared" si="52"/>
        <v>5.3808396229785984</v>
      </c>
      <c r="AT78" s="87">
        <f t="shared" si="52"/>
        <v>5.4603389207592743</v>
      </c>
      <c r="AU78" s="87">
        <f t="shared" si="31"/>
        <v>5.7001450699013398</v>
      </c>
      <c r="AW78">
        <v>16000</v>
      </c>
      <c r="AX78">
        <f t="shared" si="43"/>
        <v>-0.16513021381497456</v>
      </c>
      <c r="AY78">
        <f t="shared" si="44"/>
        <v>-0.13719065987620296</v>
      </c>
      <c r="AZ78">
        <f t="shared" si="45"/>
        <v>-2.793955393877158E-2</v>
      </c>
      <c r="BA78">
        <f t="shared" si="46"/>
        <v>0.65881626433901119</v>
      </c>
      <c r="BB78">
        <f t="shared" si="47"/>
        <v>-0.42418989353537118</v>
      </c>
      <c r="BC78">
        <f t="shared" si="48"/>
        <v>-2.4707763653026769</v>
      </c>
      <c r="BD78">
        <f t="shared" si="49"/>
        <v>-2.8687919034215303</v>
      </c>
      <c r="BE78">
        <f t="shared" si="53"/>
        <v>10.439517541249147</v>
      </c>
      <c r="BF78">
        <f t="shared" si="53"/>
        <v>10.439565114377956</v>
      </c>
      <c r="BG78">
        <f t="shared" si="53"/>
        <v>10.439358211141553</v>
      </c>
      <c r="BH78">
        <f t="shared" si="51"/>
        <v>10.440258569145383</v>
      </c>
      <c r="BI78">
        <f t="shared" si="51"/>
        <v>10.436350039286506</v>
      </c>
      <c r="BJ78">
        <f t="shared" si="51"/>
        <v>10.453500080454893</v>
      </c>
      <c r="BK78">
        <f t="shared" si="51"/>
        <v>10.381428679340333</v>
      </c>
      <c r="BL78">
        <f t="shared" si="50"/>
        <v>10.809471915126148</v>
      </c>
    </row>
    <row r="79" spans="1:64" x14ac:dyDescent="0.2">
      <c r="A79" s="67" t="s">
        <v>243</v>
      </c>
      <c r="B79" s="69" t="s">
        <v>34</v>
      </c>
      <c r="C79" s="68">
        <v>34646.47</v>
      </c>
      <c r="D79" s="68" t="s">
        <v>56</v>
      </c>
      <c r="E79">
        <f t="shared" si="11"/>
        <v>-14012.073924373337</v>
      </c>
      <c r="F79">
        <f t="shared" si="41"/>
        <v>-14012</v>
      </c>
      <c r="G79" s="15">
        <f t="shared" si="12"/>
        <v>-3.6651999995228834E-2</v>
      </c>
      <c r="I79">
        <f>G79</f>
        <v>-3.6651999995228834E-2</v>
      </c>
      <c r="Q79" s="2">
        <f t="shared" si="14"/>
        <v>19627.97</v>
      </c>
      <c r="S79" s="20">
        <f>S$16</f>
        <v>0.1</v>
      </c>
      <c r="T79">
        <f t="shared" si="16"/>
        <v>1.3433691036502545E-3</v>
      </c>
      <c r="Z79">
        <f t="shared" si="17"/>
        <v>-14012</v>
      </c>
      <c r="AA79" s="87">
        <f t="shared" si="18"/>
        <v>-4.1688785542779681E-2</v>
      </c>
      <c r="AB79" s="87">
        <f t="shared" si="19"/>
        <v>1.1472928436119523E-4</v>
      </c>
      <c r="AC79" s="87">
        <f t="shared" si="20"/>
        <v>-3.6651999995228834E-2</v>
      </c>
      <c r="AD79" s="87">
        <f t="shared" si="21"/>
        <v>5.0367855475508469E-3</v>
      </c>
      <c r="AE79" s="87">
        <f t="shared" si="22"/>
        <v>2.5369208652017086E-6</v>
      </c>
      <c r="AF79">
        <f t="shared" si="23"/>
        <v>-3.6651999995228834E-2</v>
      </c>
      <c r="AG79" s="121"/>
      <c r="AH79">
        <f t="shared" si="24"/>
        <v>-3.676672927959003E-2</v>
      </c>
      <c r="AI79">
        <f t="shared" si="25"/>
        <v>1.1260015719104228</v>
      </c>
      <c r="AJ79">
        <f t="shared" si="26"/>
        <v>-0.99815654985895519</v>
      </c>
      <c r="AK79">
        <f t="shared" si="27"/>
        <v>-0.41694094992915132</v>
      </c>
      <c r="AL79">
        <f t="shared" si="28"/>
        <v>-1.2773179753707562</v>
      </c>
      <c r="AM79">
        <f t="shared" si="29"/>
        <v>-0.74246150358705043</v>
      </c>
      <c r="AN79" s="87">
        <f t="shared" si="52"/>
        <v>5.4117593911246837</v>
      </c>
      <c r="AO79" s="87">
        <f t="shared" si="52"/>
        <v>5.4119092653265133</v>
      </c>
      <c r="AP79" s="87">
        <f t="shared" si="52"/>
        <v>5.4124435241777933</v>
      </c>
      <c r="AQ79" s="87">
        <f t="shared" si="52"/>
        <v>5.4143452553285716</v>
      </c>
      <c r="AR79" s="87">
        <f t="shared" si="52"/>
        <v>5.4210802137060297</v>
      </c>
      <c r="AS79" s="87">
        <f t="shared" si="52"/>
        <v>5.4445198251948952</v>
      </c>
      <c r="AT79" s="87">
        <f t="shared" si="52"/>
        <v>5.5217828115058225</v>
      </c>
      <c r="AU79" s="87">
        <f t="shared" si="31"/>
        <v>5.7450318174021593</v>
      </c>
      <c r="AW79">
        <v>17000</v>
      </c>
      <c r="AX79">
        <f t="shared" si="43"/>
        <v>-0.17754885801427669</v>
      </c>
      <c r="AY79">
        <f t="shared" si="44"/>
        <v>-0.14575162687212367</v>
      </c>
      <c r="AZ79">
        <f t="shared" si="45"/>
        <v>-3.1797231142153028E-2</v>
      </c>
      <c r="BA79">
        <f t="shared" si="46"/>
        <v>0.68905405375219586</v>
      </c>
      <c r="BB79">
        <f t="shared" si="47"/>
        <v>-0.5167119951348208</v>
      </c>
      <c r="BC79">
        <f t="shared" si="48"/>
        <v>-2.365837417002024</v>
      </c>
      <c r="BD79">
        <f t="shared" si="49"/>
        <v>-2.4475245735704574</v>
      </c>
      <c r="BE79">
        <f t="shared" si="53"/>
        <v>10.579767649921013</v>
      </c>
      <c r="BF79">
        <f t="shared" si="53"/>
        <v>10.579775250015535</v>
      </c>
      <c r="BG79">
        <f t="shared" si="53"/>
        <v>10.579732053456878</v>
      </c>
      <c r="BH79">
        <f t="shared" si="51"/>
        <v>10.579977625452935</v>
      </c>
      <c r="BI79">
        <f t="shared" si="51"/>
        <v>10.578583364813921</v>
      </c>
      <c r="BJ79">
        <f t="shared" si="51"/>
        <v>10.586558846486756</v>
      </c>
      <c r="BK79">
        <f t="shared" si="51"/>
        <v>10.542720504655151</v>
      </c>
      <c r="BL79">
        <f t="shared" si="50"/>
        <v>10.978219086181859</v>
      </c>
    </row>
    <row r="80" spans="1:64" x14ac:dyDescent="0.2">
      <c r="A80" s="67" t="s">
        <v>248</v>
      </c>
      <c r="B80" s="69" t="s">
        <v>34</v>
      </c>
      <c r="C80" s="68">
        <v>34888.428999999996</v>
      </c>
      <c r="D80" s="68" t="s">
        <v>56</v>
      </c>
      <c r="E80">
        <f t="shared" si="11"/>
        <v>-13524.060515849011</v>
      </c>
      <c r="F80">
        <f t="shared" si="41"/>
        <v>-13524</v>
      </c>
      <c r="G80" s="15">
        <f t="shared" si="12"/>
        <v>-3.000400000018999E-2</v>
      </c>
      <c r="J80">
        <f>G80</f>
        <v>-3.000400000018999E-2</v>
      </c>
      <c r="Q80" s="2">
        <f t="shared" si="14"/>
        <v>19869.928999999996</v>
      </c>
      <c r="S80" s="20">
        <f>S$17</f>
        <v>1</v>
      </c>
      <c r="T80">
        <f t="shared" si="16"/>
        <v>9.0024001601140093E-4</v>
      </c>
      <c r="Z80">
        <f t="shared" si="17"/>
        <v>-13524</v>
      </c>
      <c r="AA80" s="87">
        <f t="shared" si="18"/>
        <v>-3.9615430701642279E-2</v>
      </c>
      <c r="AB80" s="87">
        <f t="shared" si="19"/>
        <v>4.4684479189632878E-3</v>
      </c>
      <c r="AC80" s="87">
        <f t="shared" si="20"/>
        <v>-3.000400000018999E-2</v>
      </c>
      <c r="AD80" s="87">
        <f t="shared" si="21"/>
        <v>9.6114307014522893E-3</v>
      </c>
      <c r="AE80" s="87">
        <f t="shared" si="22"/>
        <v>9.2379600128819649E-5</v>
      </c>
      <c r="AF80">
        <f t="shared" si="23"/>
        <v>-3.000400000018999E-2</v>
      </c>
      <c r="AG80" s="121"/>
      <c r="AH80">
        <f t="shared" si="24"/>
        <v>-3.4472447919153278E-2</v>
      </c>
      <c r="AI80">
        <f t="shared" si="25"/>
        <v>1.1873217717154099</v>
      </c>
      <c r="AJ80">
        <f t="shared" si="26"/>
        <v>-0.977650360044101</v>
      </c>
      <c r="AK80">
        <f t="shared" si="27"/>
        <v>-0.39322602367229004</v>
      </c>
      <c r="AL80">
        <f t="shared" si="28"/>
        <v>-1.1262293551153379</v>
      </c>
      <c r="AM80">
        <f t="shared" si="29"/>
        <v>-0.63129698911612753</v>
      </c>
      <c r="AN80" s="87">
        <f t="shared" si="52"/>
        <v>5.5293394499123822</v>
      </c>
      <c r="AO80" s="87">
        <f t="shared" si="52"/>
        <v>5.5295910456625945</v>
      </c>
      <c r="AP80" s="87">
        <f t="shared" si="52"/>
        <v>5.5303828591252362</v>
      </c>
      <c r="AQ80" s="87">
        <f t="shared" si="52"/>
        <v>5.5328710052168582</v>
      </c>
      <c r="AR80" s="87">
        <f t="shared" si="52"/>
        <v>5.5406523845309064</v>
      </c>
      <c r="AS80" s="87">
        <f t="shared" si="52"/>
        <v>5.5646388788283572</v>
      </c>
      <c r="AT80" s="87">
        <f t="shared" si="52"/>
        <v>5.6356515523281114</v>
      </c>
      <c r="AU80" s="87">
        <f t="shared" si="31"/>
        <v>5.8273804368773456</v>
      </c>
      <c r="AW80">
        <v>18000</v>
      </c>
      <c r="AX80">
        <f t="shared" si="43"/>
        <v>-0.1897547226749679</v>
      </c>
      <c r="AY80">
        <f t="shared" si="44"/>
        <v>-0.15458047574721273</v>
      </c>
      <c r="AZ80">
        <f t="shared" si="45"/>
        <v>-3.5174246927755157E-2</v>
      </c>
      <c r="BA80">
        <f t="shared" si="46"/>
        <v>0.72633826745935248</v>
      </c>
      <c r="BB80">
        <f t="shared" si="47"/>
        <v>-0.61208191943698853</v>
      </c>
      <c r="BC80">
        <f t="shared" si="48"/>
        <v>-2.2501528738052881</v>
      </c>
      <c r="BD80">
        <f t="shared" si="49"/>
        <v>-2.0929824851270058</v>
      </c>
      <c r="BE80">
        <f t="shared" si="53"/>
        <v>10.727015185875224</v>
      </c>
      <c r="BF80">
        <f t="shared" si="53"/>
        <v>10.727015434639361</v>
      </c>
      <c r="BG80">
        <f t="shared" si="53"/>
        <v>10.727013282216726</v>
      </c>
      <c r="BH80">
        <f t="shared" si="51"/>
        <v>10.727031906532638</v>
      </c>
      <c r="BI80">
        <f t="shared" si="51"/>
        <v>10.726870797200695</v>
      </c>
      <c r="BJ80">
        <f t="shared" si="51"/>
        <v>10.728267606248453</v>
      </c>
      <c r="BK80">
        <f t="shared" si="51"/>
        <v>10.716384017292869</v>
      </c>
      <c r="BL80">
        <f t="shared" si="50"/>
        <v>11.146966257237569</v>
      </c>
    </row>
    <row r="81" spans="1:64" x14ac:dyDescent="0.2">
      <c r="A81" s="67" t="s">
        <v>248</v>
      </c>
      <c r="B81" s="69" t="s">
        <v>34</v>
      </c>
      <c r="C81" s="68">
        <v>34890.406000000003</v>
      </c>
      <c r="D81" s="68" t="s">
        <v>56</v>
      </c>
      <c r="E81">
        <f t="shared" si="11"/>
        <v>-13520.073053061284</v>
      </c>
      <c r="F81">
        <f t="shared" si="41"/>
        <v>-13520</v>
      </c>
      <c r="G81" s="15">
        <f t="shared" si="12"/>
        <v>-3.621999999450054E-2</v>
      </c>
      <c r="J81">
        <f>G81</f>
        <v>-3.621999999450054E-2</v>
      </c>
      <c r="Q81" s="2">
        <f t="shared" si="14"/>
        <v>19871.906000000003</v>
      </c>
      <c r="S81" s="20">
        <f>S$17</f>
        <v>1</v>
      </c>
      <c r="T81">
        <f t="shared" si="16"/>
        <v>1.3118883996016191E-3</v>
      </c>
      <c r="Z81">
        <f t="shared" si="17"/>
        <v>-13520</v>
      </c>
      <c r="AA81" s="87">
        <f t="shared" si="18"/>
        <v>-3.9596121615867834E-2</v>
      </c>
      <c r="AB81" s="87">
        <f t="shared" si="19"/>
        <v>-1.7689356299998155E-3</v>
      </c>
      <c r="AC81" s="87">
        <f t="shared" si="20"/>
        <v>-3.621999999450054E-2</v>
      </c>
      <c r="AD81" s="87">
        <f t="shared" si="21"/>
        <v>3.3761216213672937E-3</v>
      </c>
      <c r="AE81" s="87">
        <f t="shared" si="22"/>
        <v>1.1398197202263725E-5</v>
      </c>
      <c r="AF81">
        <f t="shared" si="23"/>
        <v>-3.621999999450054E-2</v>
      </c>
      <c r="AG81" s="121"/>
      <c r="AH81">
        <f t="shared" si="24"/>
        <v>-3.4451064364500725E-2</v>
      </c>
      <c r="AI81">
        <f t="shared" si="25"/>
        <v>1.1878351117694748</v>
      </c>
      <c r="AJ81">
        <f t="shared" si="26"/>
        <v>-0.97737498494455566</v>
      </c>
      <c r="AK81">
        <f t="shared" si="27"/>
        <v>-0.39298107160303475</v>
      </c>
      <c r="AL81">
        <f t="shared" si="28"/>
        <v>-1.12492349058117</v>
      </c>
      <c r="AM81">
        <f t="shared" si="29"/>
        <v>-0.63038421601791472</v>
      </c>
      <c r="AN81" s="87">
        <f t="shared" ref="AN81:AT90" si="54">$AU81+$AB$7*SIN(AO81)</f>
        <v>5.5303292657759524</v>
      </c>
      <c r="AO81" s="87">
        <f t="shared" si="54"/>
        <v>5.5305817665350672</v>
      </c>
      <c r="AP81" s="87">
        <f t="shared" si="54"/>
        <v>5.5313756903490807</v>
      </c>
      <c r="AQ81" s="87">
        <f t="shared" si="54"/>
        <v>5.533868151554433</v>
      </c>
      <c r="AR81" s="87">
        <f t="shared" si="54"/>
        <v>5.541655824570185</v>
      </c>
      <c r="AS81" s="87">
        <f t="shared" si="54"/>
        <v>5.5656401930401875</v>
      </c>
      <c r="AT81" s="87">
        <f t="shared" si="54"/>
        <v>5.6365905701345156</v>
      </c>
      <c r="AU81" s="87">
        <f t="shared" si="31"/>
        <v>5.8280554255615691</v>
      </c>
      <c r="AW81">
        <v>19000</v>
      </c>
      <c r="AX81">
        <f t="shared" si="43"/>
        <v>-0.20159586610732119</v>
      </c>
      <c r="AY81">
        <f t="shared" si="44"/>
        <v>-0.16367720650147016</v>
      </c>
      <c r="AZ81">
        <f t="shared" si="45"/>
        <v>-3.7918659605851029E-2</v>
      </c>
      <c r="BA81">
        <f t="shared" si="46"/>
        <v>0.77245775524401539</v>
      </c>
      <c r="BB81">
        <f t="shared" si="47"/>
        <v>-0.7092082791090818</v>
      </c>
      <c r="BC81">
        <f t="shared" si="48"/>
        <v>-2.1204689205462453</v>
      </c>
      <c r="BD81">
        <f t="shared" si="49"/>
        <v>-1.7854062643257476</v>
      </c>
      <c r="BE81">
        <f t="shared" si="53"/>
        <v>10.882910657702869</v>
      </c>
      <c r="BF81">
        <f t="shared" si="53"/>
        <v>10.882910652453049</v>
      </c>
      <c r="BG81">
        <f t="shared" si="53"/>
        <v>10.882910759661208</v>
      </c>
      <c r="BH81">
        <f t="shared" si="51"/>
        <v>10.882908570351129</v>
      </c>
      <c r="BI81">
        <f t="shared" si="51"/>
        <v>10.882953286906915</v>
      </c>
      <c r="BJ81">
        <f t="shared" si="51"/>
        <v>10.882043432432921</v>
      </c>
      <c r="BK81">
        <f t="shared" si="51"/>
        <v>10.902279553329418</v>
      </c>
      <c r="BL81">
        <f t="shared" si="50"/>
        <v>11.315713428293279</v>
      </c>
    </row>
    <row r="82" spans="1:64" x14ac:dyDescent="0.2">
      <c r="A82" s="44" t="s">
        <v>31</v>
      </c>
      <c r="B82" s="44"/>
      <c r="C82" s="45">
        <v>34894.381000000001</v>
      </c>
      <c r="D82" s="45"/>
      <c r="E82">
        <f t="shared" si="11"/>
        <v>-13512.055772038946</v>
      </c>
      <c r="F82">
        <f t="shared" si="41"/>
        <v>-13512</v>
      </c>
      <c r="G82" s="73">
        <f t="shared" si="12"/>
        <v>-2.7651999997033272E-2</v>
      </c>
      <c r="H82">
        <f>G82</f>
        <v>-2.7651999997033272E-2</v>
      </c>
      <c r="Q82" s="2">
        <f t="shared" si="14"/>
        <v>19875.881000000001</v>
      </c>
      <c r="S82" s="20">
        <f>S$15</f>
        <v>0.2</v>
      </c>
      <c r="T82">
        <f t="shared" si="16"/>
        <v>7.6463310383592805E-4</v>
      </c>
      <c r="Z82">
        <f t="shared" si="17"/>
        <v>-13512</v>
      </c>
      <c r="AA82" s="87">
        <f t="shared" si="18"/>
        <v>-3.9557387156387847E-2</v>
      </c>
      <c r="AB82" s="87">
        <f t="shared" si="19"/>
        <v>6.7561681119010369E-3</v>
      </c>
      <c r="AC82" s="87">
        <f t="shared" si="20"/>
        <v>-2.7651999997033272E-2</v>
      </c>
      <c r="AD82" s="87">
        <f t="shared" si="21"/>
        <v>1.1905387159354575E-2</v>
      </c>
      <c r="AE82" s="87">
        <f t="shared" si="22"/>
        <v>2.8347648682824962E-5</v>
      </c>
      <c r="AF82">
        <f t="shared" si="23"/>
        <v>-2.7651999997033272E-2</v>
      </c>
      <c r="AG82" s="121"/>
      <c r="AH82">
        <f t="shared" si="24"/>
        <v>-3.4408168108934309E-2</v>
      </c>
      <c r="AI82">
        <f t="shared" si="25"/>
        <v>1.1888621616279296</v>
      </c>
      <c r="AJ82">
        <f t="shared" si="26"/>
        <v>-0.97681850887115274</v>
      </c>
      <c r="AK82">
        <f t="shared" si="27"/>
        <v>-0.39248851671984791</v>
      </c>
      <c r="AL82">
        <f t="shared" si="28"/>
        <v>-1.1223083689051625</v>
      </c>
      <c r="AM82">
        <f t="shared" si="29"/>
        <v>-0.62855855487358392</v>
      </c>
      <c r="AN82" s="87">
        <f t="shared" si="54"/>
        <v>5.5323101842715463</v>
      </c>
      <c r="AO82" s="87">
        <f t="shared" si="54"/>
        <v>5.5325644967624807</v>
      </c>
      <c r="AP82" s="87">
        <f t="shared" si="54"/>
        <v>5.5333626363182038</v>
      </c>
      <c r="AQ82" s="87">
        <f t="shared" si="54"/>
        <v>5.5358636926863536</v>
      </c>
      <c r="AR82" s="87">
        <f t="shared" si="54"/>
        <v>5.5436638238142919</v>
      </c>
      <c r="AS82" s="87">
        <f t="shared" si="54"/>
        <v>5.5676436063977794</v>
      </c>
      <c r="AT82" s="87">
        <f t="shared" si="54"/>
        <v>5.6384688673267265</v>
      </c>
      <c r="AU82" s="87">
        <f t="shared" si="31"/>
        <v>5.8294054029300142</v>
      </c>
      <c r="AW82">
        <v>20000</v>
      </c>
      <c r="AX82">
        <f t="shared" si="43"/>
        <v>-0.21287566099684654</v>
      </c>
      <c r="AY82">
        <f t="shared" si="44"/>
        <v>-0.17304181913489591</v>
      </c>
      <c r="AZ82">
        <f t="shared" si="45"/>
        <v>-3.9833841861950638E-2</v>
      </c>
      <c r="BA82">
        <f t="shared" si="46"/>
        <v>0.8297751835312619</v>
      </c>
      <c r="BB82">
        <f t="shared" si="47"/>
        <v>-0.80550715539844864</v>
      </c>
      <c r="BC82">
        <f t="shared" si="48"/>
        <v>-1.9723126794101278</v>
      </c>
      <c r="BD82">
        <f t="shared" si="49"/>
        <v>-1.5109839470887367</v>
      </c>
      <c r="BE82">
        <f t="shared" si="53"/>
        <v>11.049530287139477</v>
      </c>
      <c r="BF82">
        <f t="shared" si="53"/>
        <v>11.049530287663853</v>
      </c>
      <c r="BG82">
        <f t="shared" si="53"/>
        <v>11.049530309987297</v>
      </c>
      <c r="BH82">
        <f t="shared" si="51"/>
        <v>11.049531260320807</v>
      </c>
      <c r="BI82">
        <f t="shared" si="51"/>
        <v>11.049571701564258</v>
      </c>
      <c r="BJ82">
        <f t="shared" si="51"/>
        <v>11.051265487746738</v>
      </c>
      <c r="BK82">
        <f t="shared" si="51"/>
        <v>11.099919960294866</v>
      </c>
      <c r="BL82">
        <f t="shared" si="50"/>
        <v>11.48446059934899</v>
      </c>
    </row>
    <row r="83" spans="1:64" x14ac:dyDescent="0.2">
      <c r="A83" s="67" t="s">
        <v>248</v>
      </c>
      <c r="B83" s="69" t="s">
        <v>34</v>
      </c>
      <c r="C83" s="68">
        <v>34902.322999999997</v>
      </c>
      <c r="D83" s="68" t="s">
        <v>56</v>
      </c>
      <c r="E83">
        <f t="shared" si="11"/>
        <v>-13496.037345402623</v>
      </c>
      <c r="F83">
        <f t="shared" si="41"/>
        <v>-13496</v>
      </c>
      <c r="G83" s="15">
        <f t="shared" si="12"/>
        <v>-1.851600000372855E-2</v>
      </c>
      <c r="J83">
        <f>G83</f>
        <v>-1.851600000372855E-2</v>
      </c>
      <c r="Q83" s="2">
        <f t="shared" si="14"/>
        <v>19883.822999999997</v>
      </c>
      <c r="S83" s="20">
        <f>S$17</f>
        <v>1</v>
      </c>
      <c r="T83">
        <f t="shared" si="16"/>
        <v>3.4284225613807564E-4</v>
      </c>
      <c r="Z83">
        <f t="shared" si="17"/>
        <v>-13496</v>
      </c>
      <c r="AA83" s="87">
        <f t="shared" si="18"/>
        <v>-3.9479452390457921E-2</v>
      </c>
      <c r="AB83" s="87">
        <f t="shared" si="19"/>
        <v>1.580585831378218E-2</v>
      </c>
      <c r="AC83" s="87">
        <f t="shared" si="20"/>
        <v>-1.851600000372855E-2</v>
      </c>
      <c r="AD83" s="87">
        <f t="shared" si="21"/>
        <v>2.0963452386729371E-2</v>
      </c>
      <c r="AE83" s="87">
        <f t="shared" si="22"/>
        <v>4.3946633597066937E-4</v>
      </c>
      <c r="AF83">
        <f t="shared" si="23"/>
        <v>-1.851600000372855E-2</v>
      </c>
      <c r="AG83" s="121"/>
      <c r="AH83">
        <f t="shared" si="24"/>
        <v>-3.432185831751073E-2</v>
      </c>
      <c r="AI83">
        <f t="shared" si="25"/>
        <v>1.1909177004532681</v>
      </c>
      <c r="AJ83">
        <f t="shared" si="26"/>
        <v>-0.97568254063393556</v>
      </c>
      <c r="AK83">
        <f t="shared" si="27"/>
        <v>-0.39149276303062969</v>
      </c>
      <c r="AL83">
        <f t="shared" si="28"/>
        <v>-1.11706453421626</v>
      </c>
      <c r="AM83">
        <f t="shared" si="29"/>
        <v>-0.62490676495449027</v>
      </c>
      <c r="AN83" s="87">
        <f t="shared" si="54"/>
        <v>5.5362771709569287</v>
      </c>
      <c r="AO83" s="87">
        <f t="shared" si="54"/>
        <v>5.5365351132868179</v>
      </c>
      <c r="AP83" s="87">
        <f t="shared" si="54"/>
        <v>5.5373416632575001</v>
      </c>
      <c r="AQ83" s="87">
        <f t="shared" si="54"/>
        <v>5.5398597671433567</v>
      </c>
      <c r="AR83" s="87">
        <f t="shared" si="54"/>
        <v>5.5476842935456254</v>
      </c>
      <c r="AS83" s="87">
        <f t="shared" si="54"/>
        <v>5.5716535653985551</v>
      </c>
      <c r="AT83" s="87">
        <f t="shared" si="54"/>
        <v>5.6422265046580353</v>
      </c>
      <c r="AU83" s="87">
        <f t="shared" si="31"/>
        <v>5.8321053576669062</v>
      </c>
      <c r="AW83">
        <v>21000</v>
      </c>
      <c r="AX83">
        <f t="shared" si="43"/>
        <v>-0.22333644785697238</v>
      </c>
      <c r="AY83">
        <f t="shared" si="44"/>
        <v>-0.18267431364749004</v>
      </c>
      <c r="AZ83">
        <f t="shared" si="45"/>
        <v>-4.066213420948233E-2</v>
      </c>
      <c r="BA83">
        <f t="shared" si="46"/>
        <v>0.90128288704689841</v>
      </c>
      <c r="BB83">
        <f t="shared" si="47"/>
        <v>-0.89544002436585901</v>
      </c>
      <c r="BC83">
        <f t="shared" si="48"/>
        <v>-1.7994248481507025</v>
      </c>
      <c r="BD83">
        <f t="shared" si="49"/>
        <v>-1.2594142410116476</v>
      </c>
      <c r="BE83">
        <f t="shared" si="53"/>
        <v>11.229507501350131</v>
      </c>
      <c r="BF83">
        <f t="shared" si="53"/>
        <v>11.229508387828037</v>
      </c>
      <c r="BG83">
        <f t="shared" si="53"/>
        <v>11.229517167587538</v>
      </c>
      <c r="BH83">
        <f t="shared" si="51"/>
        <v>11.229604105680973</v>
      </c>
      <c r="BI83">
        <f t="shared" si="51"/>
        <v>11.230463270700525</v>
      </c>
      <c r="BJ83">
        <f t="shared" si="51"/>
        <v>11.238793818271137</v>
      </c>
      <c r="BK83">
        <f t="shared" si="51"/>
        <v>11.308484436249582</v>
      </c>
      <c r="BL83">
        <f t="shared" si="50"/>
        <v>11.6532077704047</v>
      </c>
    </row>
    <row r="84" spans="1:64" x14ac:dyDescent="0.2">
      <c r="A84" s="67" t="s">
        <v>262</v>
      </c>
      <c r="B84" s="69" t="s">
        <v>34</v>
      </c>
      <c r="C84" s="68">
        <v>36080.334000000003</v>
      </c>
      <c r="D84" s="68" t="s">
        <v>56</v>
      </c>
      <c r="E84">
        <f t="shared" si="11"/>
        <v>-11120.076280142952</v>
      </c>
      <c r="F84">
        <f t="shared" si="41"/>
        <v>-11120</v>
      </c>
      <c r="G84" s="15">
        <f t="shared" si="12"/>
        <v>-3.7819999997736886E-2</v>
      </c>
      <c r="H84">
        <f t="shared" ref="H84:H91" si="55">G84</f>
        <v>-3.7819999997736886E-2</v>
      </c>
      <c r="Q84" s="2">
        <f t="shared" si="14"/>
        <v>21061.834000000003</v>
      </c>
      <c r="S84" s="20">
        <f t="shared" ref="S84:S91" si="56">S$15</f>
        <v>0.2</v>
      </c>
      <c r="T84">
        <f t="shared" si="16"/>
        <v>1.430352399828818E-3</v>
      </c>
      <c r="Z84">
        <f t="shared" si="17"/>
        <v>-11120</v>
      </c>
      <c r="AA84" s="87">
        <f t="shared" si="18"/>
        <v>-2.0960843675384103E-2</v>
      </c>
      <c r="AB84" s="87">
        <f t="shared" si="19"/>
        <v>-2.4021680545612396E-2</v>
      </c>
      <c r="AC84" s="87">
        <f t="shared" si="20"/>
        <v>-3.7819999997736886E-2</v>
      </c>
      <c r="AD84" s="87">
        <f t="shared" si="21"/>
        <v>-1.6859156322352783E-2</v>
      </c>
      <c r="AE84" s="87">
        <f t="shared" si="22"/>
        <v>5.6846230380305569E-5</v>
      </c>
      <c r="AF84">
        <f t="shared" si="23"/>
        <v>-3.7819999997736886E-2</v>
      </c>
      <c r="AG84" s="121"/>
      <c r="AH84">
        <f t="shared" si="24"/>
        <v>-1.379831945212449E-2</v>
      </c>
      <c r="AI84">
        <f t="shared" si="25"/>
        <v>1.4312296781700846</v>
      </c>
      <c r="AJ84">
        <f t="shared" si="26"/>
        <v>-0.36528981707277097</v>
      </c>
      <c r="AK84">
        <f t="shared" si="27"/>
        <v>-6.1295322146521149E-2</v>
      </c>
      <c r="AL84">
        <f t="shared" si="28"/>
        <v>-0.14119494718700537</v>
      </c>
      <c r="AM84">
        <f t="shared" si="29"/>
        <v>-7.0714993900967874E-2</v>
      </c>
      <c r="AN84" s="87">
        <f t="shared" si="54"/>
        <v>6.1945609503212751</v>
      </c>
      <c r="AO84" s="87">
        <f t="shared" si="54"/>
        <v>6.1947070761779299</v>
      </c>
      <c r="AP84" s="87">
        <f t="shared" si="54"/>
        <v>6.1950438750083299</v>
      </c>
      <c r="AQ84" s="87">
        <f t="shared" si="54"/>
        <v>6.1958201091778529</v>
      </c>
      <c r="AR84" s="87">
        <f t="shared" si="54"/>
        <v>6.197608927938191</v>
      </c>
      <c r="AS84" s="87">
        <f t="shared" si="54"/>
        <v>6.2017301957260615</v>
      </c>
      <c r="AT84" s="87">
        <f t="shared" si="54"/>
        <v>6.2112200459606379</v>
      </c>
      <c r="AU84" s="87">
        <f t="shared" si="31"/>
        <v>6.2330486360952744</v>
      </c>
      <c r="AW84">
        <v>22000</v>
      </c>
      <c r="AX84">
        <f t="shared" si="43"/>
        <v>-0.23264037997051329</v>
      </c>
      <c r="AY84">
        <f t="shared" si="44"/>
        <v>-0.19257469003925257</v>
      </c>
      <c r="AZ84">
        <f t="shared" si="45"/>
        <v>-4.0065689931260723E-2</v>
      </c>
      <c r="BA84">
        <f t="shared" si="46"/>
        <v>0.99032721021686387</v>
      </c>
      <c r="BB84">
        <f t="shared" si="47"/>
        <v>-0.96767376534853211</v>
      </c>
      <c r="BC84">
        <f t="shared" si="48"/>
        <v>-1.5930056487298065</v>
      </c>
      <c r="BD84">
        <f t="shared" si="49"/>
        <v>-1.0224596519556419</v>
      </c>
      <c r="BE84">
        <f t="shared" si="53"/>
        <v>11.426150009884786</v>
      </c>
      <c r="BF84">
        <f t="shared" si="53"/>
        <v>11.426168627818425</v>
      </c>
      <c r="BG84">
        <f t="shared" si="53"/>
        <v>11.426271020064863</v>
      </c>
      <c r="BH84">
        <f t="shared" si="51"/>
        <v>11.426833734983994</v>
      </c>
      <c r="BI84">
        <f t="shared" si="51"/>
        <v>11.429914039287301</v>
      </c>
      <c r="BJ84">
        <f t="shared" si="51"/>
        <v>11.446426498907176</v>
      </c>
      <c r="BK84">
        <f t="shared" si="51"/>
        <v>11.526841847207958</v>
      </c>
      <c r="BL84">
        <f t="shared" si="50"/>
        <v>11.821954941460412</v>
      </c>
    </row>
    <row r="85" spans="1:64" x14ac:dyDescent="0.2">
      <c r="A85" s="67" t="s">
        <v>262</v>
      </c>
      <c r="B85" s="69" t="s">
        <v>34</v>
      </c>
      <c r="C85" s="68">
        <v>36082.322</v>
      </c>
      <c r="D85" s="68" t="s">
        <v>56</v>
      </c>
      <c r="E85">
        <f t="shared" ref="E85:E148" si="57">+(C85-C$7)/C$8</f>
        <v>-11116.066631168766</v>
      </c>
      <c r="F85">
        <f t="shared" si="41"/>
        <v>-11116</v>
      </c>
      <c r="G85" s="15">
        <f t="shared" ref="G85:G148" si="58">+C85-(C$7+F85*C$8)</f>
        <v>-3.3036000000720378E-2</v>
      </c>
      <c r="H85">
        <f t="shared" si="55"/>
        <v>-3.3036000000720378E-2</v>
      </c>
      <c r="Q85" s="2">
        <f t="shared" ref="Q85:Q148" si="59">+C85-15018.5</f>
        <v>21063.822</v>
      </c>
      <c r="S85" s="20">
        <f t="shared" si="56"/>
        <v>0.2</v>
      </c>
      <c r="T85">
        <f t="shared" ref="T85:T148" si="60">(O85-G85)^2</f>
        <v>1.0913772960475967E-3</v>
      </c>
      <c r="Z85">
        <f t="shared" ref="Z85:Z148" si="61">F85</f>
        <v>-11116</v>
      </c>
      <c r="AA85" s="87">
        <f t="shared" ref="AA85:AA148" si="62">AB$3+AB$4*Z85+AB$5*Z85^2+AH85</f>
        <v>-2.0919920160713836E-2</v>
      </c>
      <c r="AB85" s="87">
        <f t="shared" ref="AB85:AB148" si="63">IF(S85&lt;&gt;0,G85-AH85, -9999)</f>
        <v>-1.9283254484294351E-2</v>
      </c>
      <c r="AC85" s="87">
        <f t="shared" ref="AC85:AC148" si="64">+G85-P85</f>
        <v>-3.3036000000720378E-2</v>
      </c>
      <c r="AD85" s="87">
        <f t="shared" ref="AD85:AD148" si="65">IF(S85&lt;&gt;0,G85-AA85, -9999)</f>
        <v>-1.2116079840006542E-2</v>
      </c>
      <c r="AE85" s="87">
        <f t="shared" ref="AE85:AE148" si="66">+(G85-AA85)^2*S85</f>
        <v>2.9359878137882591E-5</v>
      </c>
      <c r="AF85">
        <f t="shared" ref="AF85:AF148" si="67">IF(S85&lt;&gt;0,G85-P85, -9999)</f>
        <v>-3.3036000000720378E-2</v>
      </c>
      <c r="AG85" s="121"/>
      <c r="AH85">
        <f t="shared" ref="AH85:AH148" si="68">$AB$6*($AB$11/AI85*AJ85+$AB$12)</f>
        <v>-1.3752745516426027E-2</v>
      </c>
      <c r="AI85">
        <f t="shared" ref="AI85:AI148" si="69">1+$AB$7*COS(AL85)</f>
        <v>1.431344969237629</v>
      </c>
      <c r="AJ85">
        <f t="shared" ref="AJ85:AJ148" si="70">SIN(AL85+RADIANS($AB$9))</f>
        <v>-0.3635264927256141</v>
      </c>
      <c r="AK85">
        <f t="shared" ref="AK85:AK148" si="71">$AB$7*SIN(AL85)</f>
        <v>-6.0478668678381663E-2</v>
      </c>
      <c r="AL85">
        <f t="shared" ref="AL85:AL148" si="72">2*ATAN(AM85)</f>
        <v>-0.13930142243157964</v>
      </c>
      <c r="AM85">
        <f t="shared" ref="AM85:AM148" si="73">SQRT((1+$AB$7)/(1-$AB$7))*TAN(AN85/2)</f>
        <v>-6.9763560547967368E-2</v>
      </c>
      <c r="AN85" s="87">
        <f t="shared" si="54"/>
        <v>6.1957518158235052</v>
      </c>
      <c r="AO85" s="87">
        <f t="shared" si="54"/>
        <v>6.1958960524726452</v>
      </c>
      <c r="AP85" s="87">
        <f t="shared" si="54"/>
        <v>6.1962284622598771</v>
      </c>
      <c r="AQ85" s="87">
        <f t="shared" si="54"/>
        <v>6.1969945018603427</v>
      </c>
      <c r="AR85" s="87">
        <f t="shared" si="54"/>
        <v>6.1987596507029679</v>
      </c>
      <c r="AS85" s="87">
        <f t="shared" si="54"/>
        <v>6.202826005391719</v>
      </c>
      <c r="AT85" s="87">
        <f t="shared" si="54"/>
        <v>6.2121886710500807</v>
      </c>
      <c r="AU85" s="87">
        <f t="shared" ref="AU85:AU148" si="74">RADIANS($AB$9)+$AB$18*(F85-AB$15)</f>
        <v>6.2337236247794969</v>
      </c>
      <c r="AW85">
        <v>23000</v>
      </c>
      <c r="AX85">
        <f t="shared" si="43"/>
        <v>-0.24035670615225313</v>
      </c>
      <c r="AY85">
        <f t="shared" si="44"/>
        <v>-0.20274294831018341</v>
      </c>
      <c r="AZ85">
        <f t="shared" si="45"/>
        <v>-3.7613757842069717E-2</v>
      </c>
      <c r="BA85">
        <f t="shared" si="46"/>
        <v>1.0992107602272203</v>
      </c>
      <c r="BB85">
        <f t="shared" si="47"/>
        <v>-0.99999562849722445</v>
      </c>
      <c r="BC85">
        <f t="shared" si="48"/>
        <v>-1.3410040163388759</v>
      </c>
      <c r="BD85">
        <f t="shared" si="49"/>
        <v>-0.79307160187163206</v>
      </c>
      <c r="BE85">
        <f t="shared" si="53"/>
        <v>11.643418570533569</v>
      </c>
      <c r="BF85">
        <f t="shared" si="53"/>
        <v>11.643530708926773</v>
      </c>
      <c r="BG85">
        <f t="shared" si="53"/>
        <v>11.643957151605438</v>
      </c>
      <c r="BH85">
        <f t="shared" si="51"/>
        <v>11.645576651887817</v>
      </c>
      <c r="BI85">
        <f t="shared" si="51"/>
        <v>11.651695880312497</v>
      </c>
      <c r="BJ85">
        <f t="shared" si="51"/>
        <v>11.674392572291787</v>
      </c>
      <c r="BK85">
        <f t="shared" si="51"/>
        <v>11.753582860505947</v>
      </c>
      <c r="BL85">
        <f t="shared" si="50"/>
        <v>11.990702112516122</v>
      </c>
    </row>
    <row r="86" spans="1:64" x14ac:dyDescent="0.2">
      <c r="A86" s="67" t="s">
        <v>262</v>
      </c>
      <c r="B86" s="69" t="s">
        <v>34</v>
      </c>
      <c r="C86" s="68">
        <v>36084.303</v>
      </c>
      <c r="D86" s="68" t="s">
        <v>56</v>
      </c>
      <c r="E86">
        <f t="shared" si="57"/>
        <v>-11112.071100676878</v>
      </c>
      <c r="F86">
        <f t="shared" si="41"/>
        <v>-11112</v>
      </c>
      <c r="G86" s="15">
        <f t="shared" si="58"/>
        <v>-3.5252000001491979E-2</v>
      </c>
      <c r="H86">
        <f t="shared" si="55"/>
        <v>-3.5252000001491979E-2</v>
      </c>
      <c r="Q86" s="2">
        <f t="shared" si="59"/>
        <v>21065.803</v>
      </c>
      <c r="S86" s="20">
        <f t="shared" si="56"/>
        <v>0.2</v>
      </c>
      <c r="T86">
        <f t="shared" si="60"/>
        <v>1.2427035041051905E-3</v>
      </c>
      <c r="Z86">
        <f t="shared" si="61"/>
        <v>-11112</v>
      </c>
      <c r="AA86" s="87">
        <f t="shared" si="62"/>
        <v>-2.0878977889058455E-2</v>
      </c>
      <c r="AB86" s="87">
        <f t="shared" si="63"/>
        <v>-2.154485146385959E-2</v>
      </c>
      <c r="AC86" s="87">
        <f t="shared" si="64"/>
        <v>-3.5252000001491979E-2</v>
      </c>
      <c r="AD86" s="87">
        <f t="shared" si="65"/>
        <v>-1.4373022112433523E-2</v>
      </c>
      <c r="AE86" s="87">
        <f t="shared" si="66"/>
        <v>4.1316752928900605E-5</v>
      </c>
      <c r="AF86">
        <f t="shared" si="67"/>
        <v>-3.5252000001491979E-2</v>
      </c>
      <c r="AG86" s="121"/>
      <c r="AH86">
        <f t="shared" si="68"/>
        <v>-1.3707148537632389E-2</v>
      </c>
      <c r="AI86">
        <f t="shared" si="69"/>
        <v>1.4314587315543659</v>
      </c>
      <c r="AJ86">
        <f t="shared" si="70"/>
        <v>-0.36176158670317005</v>
      </c>
      <c r="AK86">
        <f t="shared" si="71"/>
        <v>-5.966166958121652E-2</v>
      </c>
      <c r="AL86">
        <f t="shared" si="72"/>
        <v>-0.13740759918480855</v>
      </c>
      <c r="AM86">
        <f t="shared" si="73"/>
        <v>-6.8812102917757398E-2</v>
      </c>
      <c r="AN86" s="87">
        <f t="shared" si="54"/>
        <v>6.1969427737548912</v>
      </c>
      <c r="AO86" s="87">
        <f t="shared" si="54"/>
        <v>6.1970851180626596</v>
      </c>
      <c r="AP86" s="87">
        <f t="shared" si="54"/>
        <v>6.1974131329606621</v>
      </c>
      <c r="AQ86" s="87">
        <f t="shared" si="54"/>
        <v>6.1981689676687255</v>
      </c>
      <c r="AR86" s="87">
        <f t="shared" si="54"/>
        <v>6.1999104298904735</v>
      </c>
      <c r="AS86" s="87">
        <f t="shared" si="54"/>
        <v>6.203921848309669</v>
      </c>
      <c r="AT86" s="87">
        <f t="shared" si="54"/>
        <v>6.213157305951059</v>
      </c>
      <c r="AU86" s="87">
        <f t="shared" si="74"/>
        <v>6.2343986134637204</v>
      </c>
      <c r="AW86">
        <v>24000</v>
      </c>
      <c r="AX86">
        <f t="shared" si="43"/>
        <v>-0.24599018259452496</v>
      </c>
      <c r="AY86">
        <f t="shared" si="44"/>
        <v>-0.21317908846028263</v>
      </c>
      <c r="AZ86">
        <f t="shared" si="45"/>
        <v>-3.2811094134242325E-2</v>
      </c>
      <c r="BA86">
        <f t="shared" si="46"/>
        <v>1.224725327427306</v>
      </c>
      <c r="BB86">
        <f t="shared" si="47"/>
        <v>-0.95252971566677602</v>
      </c>
      <c r="BC86">
        <f t="shared" si="48"/>
        <v>-1.0286907818439814</v>
      </c>
      <c r="BD86">
        <f t="shared" si="49"/>
        <v>-0.56507763851444803</v>
      </c>
      <c r="BE86">
        <f t="shared" si="53"/>
        <v>11.885322037346789</v>
      </c>
      <c r="BF86">
        <f t="shared" si="53"/>
        <v>11.885639535821531</v>
      </c>
      <c r="BG86">
        <f t="shared" si="53"/>
        <v>11.886577185519947</v>
      </c>
      <c r="BH86">
        <f t="shared" si="51"/>
        <v>11.889342155511974</v>
      </c>
      <c r="BI86">
        <f t="shared" si="51"/>
        <v>11.897460117847972</v>
      </c>
      <c r="BJ86">
        <f t="shared" si="51"/>
        <v>11.921000904764785</v>
      </c>
      <c r="BK86">
        <f t="shared" si="51"/>
        <v>11.987059981264553</v>
      </c>
      <c r="BL86">
        <f t="shared" si="50"/>
        <v>12.159449283571831</v>
      </c>
    </row>
    <row r="87" spans="1:64" x14ac:dyDescent="0.2">
      <c r="A87" s="67" t="s">
        <v>274</v>
      </c>
      <c r="B87" s="69" t="s">
        <v>34</v>
      </c>
      <c r="C87" s="68">
        <v>36766.525000000001</v>
      </c>
      <c r="D87" s="68" t="s">
        <v>56</v>
      </c>
      <c r="E87">
        <f t="shared" si="57"/>
        <v>-9736.0797815265669</v>
      </c>
      <c r="F87">
        <f t="shared" si="41"/>
        <v>-9736</v>
      </c>
      <c r="G87" s="15">
        <f t="shared" si="58"/>
        <v>-3.9555999996082392E-2</v>
      </c>
      <c r="H87">
        <f t="shared" si="55"/>
        <v>-3.9555999996082392E-2</v>
      </c>
      <c r="Q87" s="2">
        <f t="shared" si="59"/>
        <v>21748.025000000001</v>
      </c>
      <c r="S87" s="20">
        <f t="shared" si="56"/>
        <v>0.2</v>
      </c>
      <c r="T87">
        <f t="shared" si="60"/>
        <v>1.5646771356900701E-3</v>
      </c>
      <c r="Z87">
        <f t="shared" si="61"/>
        <v>-9736</v>
      </c>
      <c r="AA87" s="87">
        <f t="shared" si="62"/>
        <v>-6.4692156494374547E-3</v>
      </c>
      <c r="AB87" s="87">
        <f t="shared" si="63"/>
        <v>-4.2114170724990858E-2</v>
      </c>
      <c r="AC87" s="87">
        <f t="shared" si="64"/>
        <v>-3.9555999996082392E-2</v>
      </c>
      <c r="AD87" s="87">
        <f t="shared" si="65"/>
        <v>-3.3086784346644936E-2</v>
      </c>
      <c r="AE87" s="87">
        <f t="shared" si="66"/>
        <v>2.1894705968027769E-4</v>
      </c>
      <c r="AF87">
        <f t="shared" si="67"/>
        <v>-3.9555999996082392E-2</v>
      </c>
      <c r="AG87" s="121"/>
      <c r="AH87">
        <f t="shared" si="68"/>
        <v>2.5581707289084659E-3</v>
      </c>
      <c r="AI87">
        <f t="shared" si="69"/>
        <v>1.3813089618205703</v>
      </c>
      <c r="AJ87">
        <f t="shared" si="70"/>
        <v>0.2683772664258478</v>
      </c>
      <c r="AK87">
        <f t="shared" si="71"/>
        <v>0.21052227313764069</v>
      </c>
      <c r="AL87">
        <f t="shared" si="72"/>
        <v>0.50445727158680376</v>
      </c>
      <c r="AM87">
        <f t="shared" si="73"/>
        <v>0.25771721857568491</v>
      </c>
      <c r="AN87" s="87">
        <f t="shared" si="54"/>
        <v>6.6036137666290671</v>
      </c>
      <c r="AO87" s="87">
        <f t="shared" si="54"/>
        <v>6.6031976928053497</v>
      </c>
      <c r="AP87" s="87">
        <f t="shared" si="54"/>
        <v>6.602191517253849</v>
      </c>
      <c r="AQ87" s="87">
        <f t="shared" si="54"/>
        <v>6.5997597000045873</v>
      </c>
      <c r="AR87" s="87">
        <f t="shared" si="54"/>
        <v>6.5938902173882425</v>
      </c>
      <c r="AS87" s="87">
        <f t="shared" si="54"/>
        <v>6.5797684964705363</v>
      </c>
      <c r="AT87" s="87">
        <f t="shared" si="54"/>
        <v>6.5460341595453038</v>
      </c>
      <c r="AU87" s="87">
        <f t="shared" si="74"/>
        <v>6.4665947208363779</v>
      </c>
      <c r="AW87">
        <v>25000</v>
      </c>
      <c r="AX87">
        <f t="shared" si="43"/>
        <v>-0.2491464683827489</v>
      </c>
      <c r="AY87">
        <f t="shared" si="44"/>
        <v>-0.22388311048955023</v>
      </c>
      <c r="AZ87">
        <f t="shared" si="45"/>
        <v>-2.5263357893198668E-2</v>
      </c>
      <c r="BA87">
        <f t="shared" si="46"/>
        <v>1.3482188226068579</v>
      </c>
      <c r="BB87">
        <f t="shared" si="47"/>
        <v>-0.76891313976267139</v>
      </c>
      <c r="BC87">
        <f t="shared" si="48"/>
        <v>-0.64439030370869499</v>
      </c>
      <c r="BD87">
        <f t="shared" si="49"/>
        <v>-0.33382740376193409</v>
      </c>
      <c r="BE87">
        <f t="shared" si="53"/>
        <v>12.153682277314596</v>
      </c>
      <c r="BF87">
        <f t="shared" si="53"/>
        <v>12.154130944113712</v>
      </c>
      <c r="BG87">
        <f t="shared" si="53"/>
        <v>12.155254934638585</v>
      </c>
      <c r="BH87">
        <f t="shared" si="51"/>
        <v>12.158068319698073</v>
      </c>
      <c r="BI87">
        <f t="shared" si="51"/>
        <v>12.165095396494079</v>
      </c>
      <c r="BJ87">
        <f t="shared" si="51"/>
        <v>12.182557031186757</v>
      </c>
      <c r="BK87">
        <f t="shared" si="51"/>
        <v>12.225434354589364</v>
      </c>
      <c r="BL87">
        <f t="shared" si="50"/>
        <v>12.328196454627543</v>
      </c>
    </row>
    <row r="88" spans="1:64" x14ac:dyDescent="0.2">
      <c r="A88" s="67" t="s">
        <v>274</v>
      </c>
      <c r="B88" s="69" t="s">
        <v>34</v>
      </c>
      <c r="C88" s="68">
        <v>36774.474000000002</v>
      </c>
      <c r="D88" s="68" t="s">
        <v>56</v>
      </c>
      <c r="E88">
        <f t="shared" si="57"/>
        <v>-9720.0472364079287</v>
      </c>
      <c r="F88">
        <f t="shared" ref="F88:F119" si="75">ROUND(2*E88,0)/2</f>
        <v>-9720</v>
      </c>
      <c r="G88" s="15">
        <f t="shared" si="58"/>
        <v>-2.3419999997713603E-2</v>
      </c>
      <c r="H88">
        <f t="shared" si="55"/>
        <v>-2.3419999997713603E-2</v>
      </c>
      <c r="Q88" s="2">
        <f t="shared" si="59"/>
        <v>21755.974000000002</v>
      </c>
      <c r="S88" s="20">
        <f t="shared" si="56"/>
        <v>0.2</v>
      </c>
      <c r="T88">
        <f t="shared" si="60"/>
        <v>5.4849639989290513E-4</v>
      </c>
      <c r="Z88">
        <f t="shared" si="61"/>
        <v>-9720</v>
      </c>
      <c r="AA88" s="87">
        <f t="shared" si="62"/>
        <v>-6.3071280004888212E-3</v>
      </c>
      <c r="AB88" s="87">
        <f t="shared" si="63"/>
        <v>-2.6164817752676192E-2</v>
      </c>
      <c r="AC88" s="87">
        <f t="shared" si="64"/>
        <v>-2.3419999997713603E-2</v>
      </c>
      <c r="AD88" s="87">
        <f t="shared" si="65"/>
        <v>-1.7112871997224784E-2</v>
      </c>
      <c r="AE88" s="87">
        <f t="shared" si="66"/>
        <v>5.8570077598680035E-5</v>
      </c>
      <c r="AF88">
        <f t="shared" si="67"/>
        <v>-2.3419999997713603E-2</v>
      </c>
      <c r="AG88" s="121"/>
      <c r="AH88">
        <f t="shared" si="68"/>
        <v>2.7448177549625873E-3</v>
      </c>
      <c r="AI88">
        <f t="shared" si="69"/>
        <v>1.3798146786382695</v>
      </c>
      <c r="AJ88">
        <f t="shared" si="70"/>
        <v>0.27516477816302493</v>
      </c>
      <c r="AK88">
        <f t="shared" si="71"/>
        <v>0.21320638297815714</v>
      </c>
      <c r="AL88">
        <f t="shared" si="72"/>
        <v>0.51151026159039825</v>
      </c>
      <c r="AM88">
        <f t="shared" si="73"/>
        <v>0.26148137351626904</v>
      </c>
      <c r="AN88" s="87">
        <f t="shared" si="54"/>
        <v>6.6082124715822568</v>
      </c>
      <c r="AO88" s="87">
        <f t="shared" si="54"/>
        <v>6.6077936494876122</v>
      </c>
      <c r="AP88" s="87">
        <f t="shared" si="54"/>
        <v>6.6067792761787834</v>
      </c>
      <c r="AQ88" s="87">
        <f t="shared" si="54"/>
        <v>6.6043239242846052</v>
      </c>
      <c r="AR88" s="87">
        <f t="shared" si="54"/>
        <v>6.5983888538243418</v>
      </c>
      <c r="AS88" s="87">
        <f t="shared" si="54"/>
        <v>6.5840894314265315</v>
      </c>
      <c r="AT88" s="87">
        <f t="shared" si="54"/>
        <v>6.5498901024781091</v>
      </c>
      <c r="AU88" s="87">
        <f t="shared" si="74"/>
        <v>6.469294675573269</v>
      </c>
      <c r="AW88">
        <v>26000</v>
      </c>
      <c r="AX88">
        <f t="shared" si="43"/>
        <v>-0.24994558248591733</v>
      </c>
      <c r="AY88">
        <f t="shared" si="44"/>
        <v>-0.23485501439798617</v>
      </c>
      <c r="AZ88">
        <f t="shared" si="45"/>
        <v>-1.509056808793117E-2</v>
      </c>
      <c r="BA88">
        <f t="shared" si="46"/>
        <v>1.4272951721745755</v>
      </c>
      <c r="BB88">
        <f t="shared" si="47"/>
        <v>-0.41497520467853083</v>
      </c>
      <c r="BC88">
        <f t="shared" si="48"/>
        <v>-0.19516638127772529</v>
      </c>
      <c r="BD88">
        <f t="shared" si="49"/>
        <v>-9.7894119649559727E-2</v>
      </c>
      <c r="BE88">
        <f t="shared" si="53"/>
        <v>12.443757195697838</v>
      </c>
      <c r="BF88">
        <f t="shared" si="53"/>
        <v>12.443955820028679</v>
      </c>
      <c r="BG88">
        <f t="shared" si="53"/>
        <v>12.444415261536864</v>
      </c>
      <c r="BH88">
        <f t="shared" si="51"/>
        <v>12.44547790498444</v>
      </c>
      <c r="BI88">
        <f t="shared" si="51"/>
        <v>12.447935172343524</v>
      </c>
      <c r="BJ88">
        <f t="shared" si="51"/>
        <v>12.453614656966195</v>
      </c>
      <c r="BK88">
        <f t="shared" si="51"/>
        <v>12.46672800394456</v>
      </c>
      <c r="BL88">
        <f t="shared" si="50"/>
        <v>12.496943625683254</v>
      </c>
    </row>
    <row r="89" spans="1:64" x14ac:dyDescent="0.2">
      <c r="A89" s="67" t="s">
        <v>274</v>
      </c>
      <c r="B89" s="69" t="s">
        <v>34</v>
      </c>
      <c r="C89" s="68">
        <v>36778.446000000004</v>
      </c>
      <c r="D89" s="68" t="s">
        <v>56</v>
      </c>
      <c r="E89">
        <f t="shared" si="57"/>
        <v>-9712.0360061637166</v>
      </c>
      <c r="F89">
        <f t="shared" si="75"/>
        <v>-9712</v>
      </c>
      <c r="G89" s="15">
        <f t="shared" si="58"/>
        <v>-1.7851999997219536E-2</v>
      </c>
      <c r="H89">
        <f t="shared" si="55"/>
        <v>-1.7851999997219536E-2</v>
      </c>
      <c r="Q89" s="2">
        <f t="shared" si="59"/>
        <v>21759.946000000004</v>
      </c>
      <c r="S89" s="20">
        <f t="shared" si="56"/>
        <v>0.2</v>
      </c>
      <c r="T89">
        <f t="shared" si="60"/>
        <v>3.1869390390072634E-4</v>
      </c>
      <c r="Z89">
        <f t="shared" si="61"/>
        <v>-9712</v>
      </c>
      <c r="AA89" s="87">
        <f t="shared" si="62"/>
        <v>-6.2262059526223199E-3</v>
      </c>
      <c r="AB89" s="87">
        <f t="shared" si="63"/>
        <v>-2.069004520526177E-2</v>
      </c>
      <c r="AC89" s="87">
        <f t="shared" si="64"/>
        <v>-1.7851999997219536E-2</v>
      </c>
      <c r="AD89" s="87">
        <f t="shared" si="65"/>
        <v>-1.1625794044597217E-2</v>
      </c>
      <c r="AE89" s="87">
        <f t="shared" si="66"/>
        <v>2.7031817433478422E-5</v>
      </c>
      <c r="AF89">
        <f t="shared" si="67"/>
        <v>-1.7851999997219536E-2</v>
      </c>
      <c r="AG89" s="121"/>
      <c r="AH89">
        <f t="shared" si="68"/>
        <v>2.8380452080422353E-3</v>
      </c>
      <c r="AI89">
        <f t="shared" si="69"/>
        <v>1.37906166761038</v>
      </c>
      <c r="AJ89">
        <f t="shared" si="70"/>
        <v>0.27854795902696905</v>
      </c>
      <c r="AK89">
        <f t="shared" si="71"/>
        <v>0.21454231284331407</v>
      </c>
      <c r="AL89">
        <f t="shared" si="72"/>
        <v>0.5150310683509095</v>
      </c>
      <c r="AM89">
        <f t="shared" si="73"/>
        <v>0.26336300817601016</v>
      </c>
      <c r="AN89" s="87">
        <f t="shared" si="54"/>
        <v>6.610509986964809</v>
      </c>
      <c r="AO89" s="87">
        <f t="shared" si="54"/>
        <v>6.6100898357560851</v>
      </c>
      <c r="AP89" s="87">
        <f t="shared" si="54"/>
        <v>6.6090714558069701</v>
      </c>
      <c r="AQ89" s="87">
        <f t="shared" si="54"/>
        <v>6.6066045151603499</v>
      </c>
      <c r="AR89" s="87">
        <f t="shared" si="54"/>
        <v>6.600636966474446</v>
      </c>
      <c r="AS89" s="87">
        <f t="shared" si="54"/>
        <v>6.5862491680590294</v>
      </c>
      <c r="AT89" s="87">
        <f t="shared" si="54"/>
        <v>6.5518178541507979</v>
      </c>
      <c r="AU89" s="87">
        <f t="shared" si="74"/>
        <v>6.470644652941715</v>
      </c>
      <c r="AW89">
        <v>27000</v>
      </c>
      <c r="AX89">
        <f t="shared" si="43"/>
        <v>-0.24944348126228411</v>
      </c>
      <c r="AY89">
        <f t="shared" si="44"/>
        <v>-0.24609480018559049</v>
      </c>
      <c r="AZ89">
        <f t="shared" si="45"/>
        <v>-3.348681076693609E-3</v>
      </c>
      <c r="BA89">
        <f t="shared" si="46"/>
        <v>1.418828700872423</v>
      </c>
      <c r="BB89">
        <f t="shared" si="47"/>
        <v>4.5340033713292809E-2</v>
      </c>
      <c r="BC89">
        <f t="shared" si="48"/>
        <v>0.27810475140427782</v>
      </c>
      <c r="BD89">
        <f t="shared" si="49"/>
        <v>0.13995558060167601</v>
      </c>
      <c r="BE89">
        <f t="shared" si="53"/>
        <v>12.741437900345225</v>
      </c>
      <c r="BF89">
        <f t="shared" si="53"/>
        <v>12.741165065325932</v>
      </c>
      <c r="BG89">
        <f t="shared" si="53"/>
        <v>12.74052901397164</v>
      </c>
      <c r="BH89">
        <f t="shared" si="51"/>
        <v>12.739046484133759</v>
      </c>
      <c r="BI89">
        <f t="shared" si="51"/>
        <v>12.735592435405183</v>
      </c>
      <c r="BJ89">
        <f t="shared" si="51"/>
        <v>12.727552900001813</v>
      </c>
      <c r="BK89">
        <f t="shared" si="51"/>
        <v>12.708880021708458</v>
      </c>
      <c r="BL89">
        <f t="shared" si="50"/>
        <v>12.665690796738964</v>
      </c>
    </row>
    <row r="90" spans="1:64" x14ac:dyDescent="0.2">
      <c r="A90" s="67" t="s">
        <v>274</v>
      </c>
      <c r="B90" s="69" t="s">
        <v>34</v>
      </c>
      <c r="C90" s="68">
        <v>36784.410000000003</v>
      </c>
      <c r="D90" s="68" t="s">
        <v>56</v>
      </c>
      <c r="E90">
        <f t="shared" si="57"/>
        <v>-9700.007059241143</v>
      </c>
      <c r="F90">
        <f t="shared" si="75"/>
        <v>-9700</v>
      </c>
      <c r="G90" s="15">
        <f t="shared" si="58"/>
        <v>-3.4999999916180968E-3</v>
      </c>
      <c r="H90">
        <f t="shared" si="55"/>
        <v>-3.4999999916180968E-3</v>
      </c>
      <c r="Q90" s="2">
        <f t="shared" si="59"/>
        <v>21765.910000000003</v>
      </c>
      <c r="S90" s="20">
        <f t="shared" si="56"/>
        <v>0.2</v>
      </c>
      <c r="T90">
        <f t="shared" si="60"/>
        <v>1.2249999941326678E-5</v>
      </c>
      <c r="Z90">
        <f t="shared" si="61"/>
        <v>-9700</v>
      </c>
      <c r="AA90" s="87">
        <f t="shared" si="62"/>
        <v>-6.104977167440127E-3</v>
      </c>
      <c r="AB90" s="87">
        <f t="shared" si="63"/>
        <v>-6.4777642384877404E-3</v>
      </c>
      <c r="AC90" s="87">
        <f t="shared" si="64"/>
        <v>-3.4999999916180968E-3</v>
      </c>
      <c r="AD90" s="87">
        <f t="shared" si="65"/>
        <v>2.6049771758220302E-3</v>
      </c>
      <c r="AE90" s="87">
        <f t="shared" si="66"/>
        <v>1.3571812173107443E-6</v>
      </c>
      <c r="AF90">
        <f t="shared" si="67"/>
        <v>-3.4999999916180968E-3</v>
      </c>
      <c r="AG90" s="121"/>
      <c r="AH90">
        <f t="shared" si="68"/>
        <v>2.9777642468696431E-3</v>
      </c>
      <c r="AI90">
        <f t="shared" si="69"/>
        <v>1.3779248941914846</v>
      </c>
      <c r="AJ90">
        <f t="shared" si="70"/>
        <v>0.28360937636131056</v>
      </c>
      <c r="AK90">
        <f t="shared" si="71"/>
        <v>0.21653850974382299</v>
      </c>
      <c r="AL90">
        <f t="shared" si="72"/>
        <v>0.52030511778353816</v>
      </c>
      <c r="AM90">
        <f t="shared" si="73"/>
        <v>0.26618490345453827</v>
      </c>
      <c r="AN90" s="87">
        <f t="shared" si="54"/>
        <v>6.6139539452435274</v>
      </c>
      <c r="AO90" s="87">
        <f t="shared" si="54"/>
        <v>6.6135318566305523</v>
      </c>
      <c r="AP90" s="87">
        <f t="shared" si="54"/>
        <v>6.612507582272463</v>
      </c>
      <c r="AQ90" s="87">
        <f t="shared" si="54"/>
        <v>6.610023482711342</v>
      </c>
      <c r="AR90" s="87">
        <f t="shared" si="54"/>
        <v>6.604007613937144</v>
      </c>
      <c r="AS90" s="87">
        <f t="shared" si="54"/>
        <v>6.5894878500182363</v>
      </c>
      <c r="AT90" s="87">
        <f t="shared" si="54"/>
        <v>6.5547092039561488</v>
      </c>
      <c r="AU90" s="87">
        <f t="shared" si="74"/>
        <v>6.4726696189943835</v>
      </c>
      <c r="AW90">
        <v>28000</v>
      </c>
      <c r="AX90">
        <f t="shared" si="43"/>
        <v>-0.24933958493889705</v>
      </c>
      <c r="AY90">
        <f t="shared" si="44"/>
        <v>-0.25760246785236313</v>
      </c>
      <c r="AZ90">
        <f t="shared" si="45"/>
        <v>8.2628829134660815E-3</v>
      </c>
      <c r="BA90">
        <f t="shared" si="46"/>
        <v>1.3280898165374526</v>
      </c>
      <c r="BB90">
        <f t="shared" si="47"/>
        <v>0.46625605560341427</v>
      </c>
      <c r="BC90">
        <f t="shared" si="48"/>
        <v>0.71780308343875576</v>
      </c>
      <c r="BD90">
        <f t="shared" si="49"/>
        <v>0.3751492825734562</v>
      </c>
      <c r="BE90">
        <f t="shared" si="53"/>
        <v>13.028438024914051</v>
      </c>
      <c r="BF90">
        <f t="shared" si="53"/>
        <v>13.027991005043051</v>
      </c>
      <c r="BG90">
        <f t="shared" si="53"/>
        <v>13.026845051757524</v>
      </c>
      <c r="BH90">
        <f t="shared" si="51"/>
        <v>13.023910322244726</v>
      </c>
      <c r="BI90">
        <f t="shared" si="51"/>
        <v>13.016413831715305</v>
      </c>
      <c r="BJ90">
        <f t="shared" si="51"/>
        <v>12.997385912899587</v>
      </c>
      <c r="BK90">
        <f t="shared" si="51"/>
        <v>12.949805115643654</v>
      </c>
      <c r="BL90">
        <f t="shared" si="50"/>
        <v>12.834437967794674</v>
      </c>
    </row>
    <row r="91" spans="1:64" x14ac:dyDescent="0.2">
      <c r="A91" s="67" t="s">
        <v>288</v>
      </c>
      <c r="B91" s="69" t="s">
        <v>34</v>
      </c>
      <c r="C91" s="68">
        <v>36784.425000000003</v>
      </c>
      <c r="D91" s="68" t="s">
        <v>56</v>
      </c>
      <c r="E91">
        <f t="shared" si="57"/>
        <v>-9699.976805350494</v>
      </c>
      <c r="F91">
        <f t="shared" si="75"/>
        <v>-9700</v>
      </c>
      <c r="G91" s="15">
        <f t="shared" si="58"/>
        <v>1.1500000007799827E-2</v>
      </c>
      <c r="H91">
        <f t="shared" si="55"/>
        <v>1.1500000007799827E-2</v>
      </c>
      <c r="Q91" s="2">
        <f t="shared" si="59"/>
        <v>21765.925000000003</v>
      </c>
      <c r="S91" s="20">
        <f t="shared" si="56"/>
        <v>0.2</v>
      </c>
      <c r="T91">
        <f t="shared" si="60"/>
        <v>1.3225000017939601E-4</v>
      </c>
      <c r="Z91">
        <f t="shared" si="61"/>
        <v>-9700</v>
      </c>
      <c r="AA91" s="87">
        <f t="shared" si="62"/>
        <v>-6.104977167440127E-3</v>
      </c>
      <c r="AB91" s="87">
        <f t="shared" si="63"/>
        <v>8.522235760930183E-3</v>
      </c>
      <c r="AC91" s="87">
        <f t="shared" si="64"/>
        <v>1.1500000007799827E-2</v>
      </c>
      <c r="AD91" s="87">
        <f t="shared" si="65"/>
        <v>1.7604977175239955E-2</v>
      </c>
      <c r="AE91" s="87">
        <f t="shared" si="66"/>
        <v>6.1987044268143961E-5</v>
      </c>
      <c r="AF91">
        <f t="shared" si="67"/>
        <v>1.1500000007799827E-2</v>
      </c>
      <c r="AG91" s="121"/>
      <c r="AH91">
        <f t="shared" si="68"/>
        <v>2.9777642468696431E-3</v>
      </c>
      <c r="AI91">
        <f t="shared" si="69"/>
        <v>1.3779248941914846</v>
      </c>
      <c r="AJ91">
        <f t="shared" si="70"/>
        <v>0.28360937636131056</v>
      </c>
      <c r="AK91">
        <f t="shared" si="71"/>
        <v>0.21653850974382299</v>
      </c>
      <c r="AL91">
        <f t="shared" si="72"/>
        <v>0.52030511778353816</v>
      </c>
      <c r="AM91">
        <f t="shared" si="73"/>
        <v>0.26618490345453827</v>
      </c>
      <c r="AN91" s="87">
        <f t="shared" ref="AN91:AT100" si="76">$AU91+$AB$7*SIN(AO91)</f>
        <v>6.6139539452435274</v>
      </c>
      <c r="AO91" s="87">
        <f t="shared" si="76"/>
        <v>6.6135318566305523</v>
      </c>
      <c r="AP91" s="87">
        <f t="shared" si="76"/>
        <v>6.612507582272463</v>
      </c>
      <c r="AQ91" s="87">
        <f t="shared" si="76"/>
        <v>6.610023482711342</v>
      </c>
      <c r="AR91" s="87">
        <f t="shared" si="76"/>
        <v>6.604007613937144</v>
      </c>
      <c r="AS91" s="87">
        <f t="shared" si="76"/>
        <v>6.5894878500182363</v>
      </c>
      <c r="AT91" s="87">
        <f t="shared" si="76"/>
        <v>6.5547092039561488</v>
      </c>
      <c r="AU91" s="87">
        <f t="shared" si="74"/>
        <v>6.4726696189943835</v>
      </c>
      <c r="AW91">
        <v>29000</v>
      </c>
      <c r="AX91">
        <f t="shared" si="43"/>
        <v>-0.25101771308730775</v>
      </c>
      <c r="AY91">
        <f t="shared" si="44"/>
        <v>-0.26937801739830414</v>
      </c>
      <c r="AZ91">
        <f t="shared" si="45"/>
        <v>1.8360304310996414E-2</v>
      </c>
      <c r="BA91">
        <f t="shared" si="46"/>
        <v>1.201806619227423</v>
      </c>
      <c r="BB91">
        <f t="shared" si="47"/>
        <v>0.75542767807631295</v>
      </c>
      <c r="BC91">
        <f t="shared" si="48"/>
        <v>1.0890557554557172</v>
      </c>
      <c r="BD91">
        <f t="shared" si="49"/>
        <v>0.60560123204115957</v>
      </c>
      <c r="BE91">
        <f t="shared" si="53"/>
        <v>13.292204679827602</v>
      </c>
      <c r="BF91">
        <f t="shared" si="53"/>
        <v>13.291927460669802</v>
      </c>
      <c r="BG91">
        <f t="shared" si="53"/>
        <v>13.291077046893369</v>
      </c>
      <c r="BH91">
        <f t="shared" si="51"/>
        <v>13.288472250977012</v>
      </c>
      <c r="BI91">
        <f t="shared" si="51"/>
        <v>13.28053067984135</v>
      </c>
      <c r="BJ91">
        <f t="shared" si="51"/>
        <v>13.256646739639486</v>
      </c>
      <c r="BK91">
        <f t="shared" si="51"/>
        <v>13.187452848087755</v>
      </c>
      <c r="BL91">
        <f t="shared" si="50"/>
        <v>13.003185138850386</v>
      </c>
    </row>
    <row r="92" spans="1:64" x14ac:dyDescent="0.2">
      <c r="A92" s="67" t="s">
        <v>292</v>
      </c>
      <c r="B92" s="69" t="s">
        <v>34</v>
      </c>
      <c r="C92" s="68">
        <v>37018.413999999997</v>
      </c>
      <c r="D92" s="68" t="s">
        <v>56</v>
      </c>
      <c r="E92">
        <f t="shared" si="57"/>
        <v>-9228.0382973917149</v>
      </c>
      <c r="F92">
        <f t="shared" si="75"/>
        <v>-9228</v>
      </c>
      <c r="G92" s="15">
        <f t="shared" si="58"/>
        <v>-1.8988000003446359E-2</v>
      </c>
      <c r="I92">
        <f>G92</f>
        <v>-1.8988000003446359E-2</v>
      </c>
      <c r="Q92" s="2">
        <f t="shared" si="59"/>
        <v>21999.913999999997</v>
      </c>
      <c r="S92" s="20">
        <f>S$16</f>
        <v>0.1</v>
      </c>
      <c r="T92">
        <f t="shared" si="60"/>
        <v>3.6054414413087891E-4</v>
      </c>
      <c r="Z92">
        <f t="shared" si="61"/>
        <v>-9228</v>
      </c>
      <c r="AA92" s="87">
        <f t="shared" si="62"/>
        <v>-1.5081962041091964E-3</v>
      </c>
      <c r="AB92" s="87">
        <f t="shared" si="63"/>
        <v>-2.7320427063458205E-2</v>
      </c>
      <c r="AC92" s="87">
        <f t="shared" si="64"/>
        <v>-1.8988000003446359E-2</v>
      </c>
      <c r="AD92" s="87">
        <f t="shared" si="65"/>
        <v>-1.7479803799337161E-2</v>
      </c>
      <c r="AE92" s="87">
        <f t="shared" si="66"/>
        <v>3.0554354086332187E-5</v>
      </c>
      <c r="AF92">
        <f t="shared" si="67"/>
        <v>-1.8988000003446359E-2</v>
      </c>
      <c r="AG92" s="121"/>
      <c r="AH92">
        <f t="shared" si="68"/>
        <v>8.3324270600118461E-3</v>
      </c>
      <c r="AI92">
        <f t="shared" si="69"/>
        <v>1.3273507061983034</v>
      </c>
      <c r="AJ92">
        <f t="shared" si="70"/>
        <v>0.46853348444721737</v>
      </c>
      <c r="AK92">
        <f t="shared" si="71"/>
        <v>0.28732850015825551</v>
      </c>
      <c r="AL92">
        <f t="shared" si="72"/>
        <v>0.72037921975935704</v>
      </c>
      <c r="AM92">
        <f t="shared" si="73"/>
        <v>0.37661934073344022</v>
      </c>
      <c r="AN92" s="87">
        <f t="shared" si="76"/>
        <v>6.7469992668408549</v>
      </c>
      <c r="AO92" s="87">
        <f t="shared" si="76"/>
        <v>6.7465525358813316</v>
      </c>
      <c r="AP92" s="87">
        <f t="shared" si="76"/>
        <v>6.745406326935286</v>
      </c>
      <c r="AQ92" s="87">
        <f t="shared" si="76"/>
        <v>6.7424684045673091</v>
      </c>
      <c r="AR92" s="87">
        <f t="shared" si="76"/>
        <v>6.7349573866424102</v>
      </c>
      <c r="AS92" s="87">
        <f t="shared" si="76"/>
        <v>6.7158772484424727</v>
      </c>
      <c r="AT92" s="87">
        <f t="shared" si="76"/>
        <v>6.6681329360420971</v>
      </c>
      <c r="AU92" s="87">
        <f t="shared" si="74"/>
        <v>6.5523182837326788</v>
      </c>
      <c r="AW92">
        <v>30000</v>
      </c>
      <c r="AX92">
        <f t="shared" si="43"/>
        <v>-0.255043892104442</v>
      </c>
      <c r="AY92">
        <f t="shared" si="44"/>
        <v>-0.28142144882341352</v>
      </c>
      <c r="AZ92">
        <f t="shared" si="45"/>
        <v>2.6377556718971511E-2</v>
      </c>
      <c r="BA92">
        <f t="shared" si="46"/>
        <v>1.0784894660849338</v>
      </c>
      <c r="BB92">
        <f t="shared" si="47"/>
        <v>0.91554285958603432</v>
      </c>
      <c r="BC92">
        <f t="shared" si="48"/>
        <v>1.3896046801260149</v>
      </c>
      <c r="BD92">
        <f t="shared" si="49"/>
        <v>0.83344189179139283</v>
      </c>
      <c r="BE92">
        <f t="shared" si="53"/>
        <v>13.529501630329731</v>
      </c>
      <c r="BF92">
        <f t="shared" si="53"/>
        <v>13.529414888377971</v>
      </c>
      <c r="BG92">
        <f t="shared" si="53"/>
        <v>13.529066218654588</v>
      </c>
      <c r="BH92">
        <f t="shared" si="51"/>
        <v>13.527666456654545</v>
      </c>
      <c r="BI92">
        <f t="shared" si="51"/>
        <v>13.522074998021214</v>
      </c>
      <c r="BJ92">
        <f t="shared" si="51"/>
        <v>13.500165907999651</v>
      </c>
      <c r="BK92">
        <f t="shared" si="51"/>
        <v>13.419865884991861</v>
      </c>
      <c r="BL92">
        <f t="shared" si="50"/>
        <v>13.171932309906097</v>
      </c>
    </row>
    <row r="93" spans="1:64" x14ac:dyDescent="0.2">
      <c r="A93" s="67" t="s">
        <v>296</v>
      </c>
      <c r="B93" s="69" t="s">
        <v>34</v>
      </c>
      <c r="C93" s="68">
        <v>37137.440999999999</v>
      </c>
      <c r="D93" s="68" t="s">
        <v>56</v>
      </c>
      <c r="E93">
        <f t="shared" si="57"/>
        <v>-8987.969641229196</v>
      </c>
      <c r="F93">
        <f t="shared" si="75"/>
        <v>-8988</v>
      </c>
      <c r="G93" s="15">
        <f t="shared" si="58"/>
        <v>1.5052000002469867E-2</v>
      </c>
      <c r="H93">
        <f>G93</f>
        <v>1.5052000002469867E-2</v>
      </c>
      <c r="Q93" s="2">
        <f t="shared" si="59"/>
        <v>22118.940999999999</v>
      </c>
      <c r="S93" s="20">
        <f>S$15</f>
        <v>0.2</v>
      </c>
      <c r="T93">
        <f t="shared" si="60"/>
        <v>2.2656270407435289E-4</v>
      </c>
      <c r="Z93">
        <f t="shared" si="61"/>
        <v>-8988</v>
      </c>
      <c r="AA93" s="87">
        <f t="shared" si="62"/>
        <v>6.772485703295042E-4</v>
      </c>
      <c r="AB93" s="87">
        <f t="shared" si="63"/>
        <v>4.1258766878167642E-3</v>
      </c>
      <c r="AC93" s="87">
        <f t="shared" si="64"/>
        <v>1.5052000002469867E-2</v>
      </c>
      <c r="AD93" s="87">
        <f t="shared" si="65"/>
        <v>1.4374751432140363E-2</v>
      </c>
      <c r="AE93" s="87">
        <f t="shared" si="66"/>
        <v>4.1326695747164285E-5</v>
      </c>
      <c r="AF93">
        <f t="shared" si="67"/>
        <v>1.5052000002469867E-2</v>
      </c>
      <c r="AG93" s="121"/>
      <c r="AH93">
        <f t="shared" si="68"/>
        <v>1.0926123314653103E-2</v>
      </c>
      <c r="AI93">
        <f t="shared" si="69"/>
        <v>1.2983781149046916</v>
      </c>
      <c r="AJ93">
        <f t="shared" si="70"/>
        <v>0.55085720504374258</v>
      </c>
      <c r="AK93">
        <f t="shared" si="71"/>
        <v>0.31731160142302273</v>
      </c>
      <c r="AL93">
        <f t="shared" si="72"/>
        <v>0.81614014455172057</v>
      </c>
      <c r="AM93">
        <f t="shared" si="73"/>
        <v>0.43233862544550683</v>
      </c>
      <c r="AN93" s="87">
        <f t="shared" si="76"/>
        <v>6.8126478752611499</v>
      </c>
      <c r="AO93" s="87">
        <f t="shared" si="76"/>
        <v>6.8122224721268454</v>
      </c>
      <c r="AP93" s="87">
        <f t="shared" si="76"/>
        <v>6.8110915136894903</v>
      </c>
      <c r="AQ93" s="87">
        <f t="shared" si="76"/>
        <v>6.8080884132917241</v>
      </c>
      <c r="AR93" s="87">
        <f t="shared" si="76"/>
        <v>6.8001392625122046</v>
      </c>
      <c r="AS93" s="87">
        <f t="shared" si="76"/>
        <v>6.7792680822160341</v>
      </c>
      <c r="AT93" s="87">
        <f t="shared" si="76"/>
        <v>6.7255376857436326</v>
      </c>
      <c r="AU93" s="87">
        <f t="shared" si="74"/>
        <v>6.5928176047860489</v>
      </c>
      <c r="AW93">
        <v>31000</v>
      </c>
      <c r="AX93">
        <f t="shared" si="43"/>
        <v>-0.26139888491647723</v>
      </c>
      <c r="AY93">
        <f t="shared" si="44"/>
        <v>-0.29373276212769128</v>
      </c>
      <c r="AZ93">
        <f t="shared" si="45"/>
        <v>3.2333877211214078E-2</v>
      </c>
      <c r="BA93">
        <f t="shared" si="46"/>
        <v>0.97313906336277844</v>
      </c>
      <c r="BB93">
        <f t="shared" si="47"/>
        <v>0.98540816249597507</v>
      </c>
      <c r="BC93">
        <f t="shared" si="48"/>
        <v>1.6325047801202544</v>
      </c>
      <c r="BD93">
        <f t="shared" si="49"/>
        <v>1.0636938922369741</v>
      </c>
      <c r="BE93">
        <f t="shared" si="53"/>
        <v>13.74280924945486</v>
      </c>
      <c r="BF93">
        <f t="shared" si="53"/>
        <v>13.742797038873839</v>
      </c>
      <c r="BG93">
        <f t="shared" si="53"/>
        <v>13.742724083252869</v>
      </c>
      <c r="BH93">
        <f t="shared" si="51"/>
        <v>13.742288455090838</v>
      </c>
      <c r="BI93">
        <f t="shared" si="51"/>
        <v>13.739696674170599</v>
      </c>
      <c r="BJ93">
        <f t="shared" si="51"/>
        <v>13.724595448093289</v>
      </c>
      <c r="BK93">
        <f t="shared" si="51"/>
        <v>13.645235600062268</v>
      </c>
      <c r="BL93">
        <f t="shared" si="50"/>
        <v>13.340679480961807</v>
      </c>
    </row>
    <row r="94" spans="1:64" x14ac:dyDescent="0.2">
      <c r="A94" s="67" t="s">
        <v>301</v>
      </c>
      <c r="B94" s="69" t="s">
        <v>34</v>
      </c>
      <c r="C94" s="68">
        <v>37569.797700000003</v>
      </c>
      <c r="D94" s="68" t="s">
        <v>56</v>
      </c>
      <c r="E94">
        <f t="shared" si="57"/>
        <v>-8115.9381529797993</v>
      </c>
      <c r="F94">
        <f t="shared" si="75"/>
        <v>-8116</v>
      </c>
      <c r="G94" s="15">
        <f t="shared" si="58"/>
        <v>3.066400000534486E-2</v>
      </c>
      <c r="I94">
        <f t="shared" ref="I94:I109" si="77">G94</f>
        <v>3.066400000534486E-2</v>
      </c>
      <c r="Q94" s="2">
        <f t="shared" si="59"/>
        <v>22551.297700000003</v>
      </c>
      <c r="S94" s="20">
        <f t="shared" ref="S94:S109" si="78">S$16</f>
        <v>0.1</v>
      </c>
      <c r="T94">
        <f t="shared" si="60"/>
        <v>9.4028089632778959E-4</v>
      </c>
      <c r="Z94">
        <f t="shared" si="61"/>
        <v>-8116</v>
      </c>
      <c r="AA94" s="87">
        <f t="shared" si="62"/>
        <v>7.5586380552030118E-3</v>
      </c>
      <c r="AB94" s="87">
        <f t="shared" si="63"/>
        <v>1.1243295787174673E-2</v>
      </c>
      <c r="AC94" s="87">
        <f t="shared" si="64"/>
        <v>3.066400000534486E-2</v>
      </c>
      <c r="AD94" s="87">
        <f t="shared" si="65"/>
        <v>2.3105361950141848E-2</v>
      </c>
      <c r="AE94" s="87">
        <f t="shared" si="66"/>
        <v>5.3385775084706274E-5</v>
      </c>
      <c r="AF94">
        <f t="shared" si="67"/>
        <v>3.066400000534486E-2</v>
      </c>
      <c r="AG94" s="121"/>
      <c r="AH94">
        <f t="shared" si="68"/>
        <v>1.9420704218170187E-2</v>
      </c>
      <c r="AI94">
        <f t="shared" si="69"/>
        <v>1.1865805194338948</v>
      </c>
      <c r="AJ94">
        <f t="shared" si="70"/>
        <v>0.78043696572182542</v>
      </c>
      <c r="AK94">
        <f t="shared" si="71"/>
        <v>0.39357827889696678</v>
      </c>
      <c r="AL94">
        <f t="shared" si="72"/>
        <v>1.1281135645935838</v>
      </c>
      <c r="AM94">
        <f t="shared" si="73"/>
        <v>0.63261534088144966</v>
      </c>
      <c r="AN94" s="87">
        <f t="shared" si="76"/>
        <v>7.0384601075117477</v>
      </c>
      <c r="AO94" s="87">
        <f t="shared" si="76"/>
        <v>7.0382098179125183</v>
      </c>
      <c r="AP94" s="87">
        <f t="shared" si="76"/>
        <v>7.0374210554683323</v>
      </c>
      <c r="AQ94" s="87">
        <f t="shared" si="76"/>
        <v>7.0349391625665625</v>
      </c>
      <c r="AR94" s="87">
        <f t="shared" si="76"/>
        <v>7.0271669496655838</v>
      </c>
      <c r="AS94" s="87">
        <f t="shared" si="76"/>
        <v>7.0031775812881305</v>
      </c>
      <c r="AT94" s="87">
        <f t="shared" si="76"/>
        <v>6.9320752345811165</v>
      </c>
      <c r="AU94" s="87">
        <f t="shared" si="74"/>
        <v>6.739965137946629</v>
      </c>
      <c r="AW94">
        <v>32000</v>
      </c>
      <c r="AX94">
        <f t="shared" si="43"/>
        <v>-0.26983815968326919</v>
      </c>
      <c r="AY94">
        <f t="shared" si="44"/>
        <v>-0.30631195731113742</v>
      </c>
      <c r="AZ94">
        <f t="shared" si="45"/>
        <v>3.647379762786826E-2</v>
      </c>
      <c r="BA94">
        <f t="shared" si="46"/>
        <v>0.88743229220752218</v>
      </c>
      <c r="BB94">
        <f t="shared" si="47"/>
        <v>0.99958935850150099</v>
      </c>
      <c r="BC94">
        <f t="shared" si="48"/>
        <v>1.8322045119477588</v>
      </c>
      <c r="BD94">
        <f t="shared" si="49"/>
        <v>1.3026976974447764</v>
      </c>
      <c r="BE94">
        <f t="shared" si="53"/>
        <v>13.936226982368034</v>
      </c>
      <c r="BF94">
        <f t="shared" si="53"/>
        <v>13.936226576390117</v>
      </c>
      <c r="BG94">
        <f t="shared" si="53"/>
        <v>13.936221906521933</v>
      </c>
      <c r="BH94">
        <f t="shared" si="51"/>
        <v>13.936168197826444</v>
      </c>
      <c r="BI94">
        <f t="shared" si="51"/>
        <v>13.935551502550846</v>
      </c>
      <c r="BJ94">
        <f t="shared" si="51"/>
        <v>13.928599330729638</v>
      </c>
      <c r="BK94">
        <f t="shared" si="51"/>
        <v>13.861953454397378</v>
      </c>
      <c r="BL94">
        <f t="shared" si="50"/>
        <v>13.509426652017517</v>
      </c>
    </row>
    <row r="95" spans="1:64" x14ac:dyDescent="0.2">
      <c r="A95" s="67" t="s">
        <v>306</v>
      </c>
      <c r="B95" s="69" t="s">
        <v>34</v>
      </c>
      <c r="C95" s="68">
        <v>37623.332000000002</v>
      </c>
      <c r="D95" s="68" t="s">
        <v>56</v>
      </c>
      <c r="E95">
        <f t="shared" si="57"/>
        <v>-8007.9634290969752</v>
      </c>
      <c r="F95">
        <f t="shared" si="75"/>
        <v>-8008</v>
      </c>
      <c r="G95" s="15">
        <f t="shared" si="58"/>
        <v>1.8132000004698057E-2</v>
      </c>
      <c r="I95">
        <f t="shared" si="77"/>
        <v>1.8132000004698057E-2</v>
      </c>
      <c r="Q95" s="2">
        <f t="shared" si="59"/>
        <v>22604.832000000002</v>
      </c>
      <c r="S95" s="20">
        <f t="shared" si="78"/>
        <v>0.1</v>
      </c>
      <c r="T95">
        <f t="shared" si="60"/>
        <v>3.2876942417037035E-4</v>
      </c>
      <c r="Z95">
        <f t="shared" si="61"/>
        <v>-8008</v>
      </c>
      <c r="AA95" s="87">
        <f t="shared" si="62"/>
        <v>8.2864166906616629E-3</v>
      </c>
      <c r="AB95" s="87">
        <f t="shared" si="63"/>
        <v>-2.2304580951478248E-3</v>
      </c>
      <c r="AC95" s="87">
        <f t="shared" si="64"/>
        <v>1.8132000004698057E-2</v>
      </c>
      <c r="AD95" s="87">
        <f t="shared" si="65"/>
        <v>9.8455833140363939E-3</v>
      </c>
      <c r="AE95" s="87">
        <f t="shared" si="66"/>
        <v>9.6935510793631865E-6</v>
      </c>
      <c r="AF95">
        <f t="shared" si="67"/>
        <v>1.8132000004698057E-2</v>
      </c>
      <c r="AG95" s="121"/>
      <c r="AH95">
        <f t="shared" si="68"/>
        <v>2.0362458099845882E-2</v>
      </c>
      <c r="AI95">
        <f t="shared" si="69"/>
        <v>1.1727777291749548</v>
      </c>
      <c r="AJ95">
        <f t="shared" si="70"/>
        <v>0.80171232694794425</v>
      </c>
      <c r="AK95">
        <f t="shared" si="71"/>
        <v>0.39982997405505571</v>
      </c>
      <c r="AL95">
        <f t="shared" si="72"/>
        <v>1.1629037195735827</v>
      </c>
      <c r="AM95">
        <f t="shared" si="73"/>
        <v>0.65724549028106094</v>
      </c>
      <c r="AN95" s="87">
        <f t="shared" si="76"/>
        <v>7.0650067341870812</v>
      </c>
      <c r="AO95" s="87">
        <f t="shared" si="76"/>
        <v>7.0647805699530339</v>
      </c>
      <c r="AP95" s="87">
        <f t="shared" si="76"/>
        <v>7.0640492895563449</v>
      </c>
      <c r="AQ95" s="87">
        <f t="shared" si="76"/>
        <v>7.0616883809724484</v>
      </c>
      <c r="AR95" s="87">
        <f t="shared" si="76"/>
        <v>7.0541034650567385</v>
      </c>
      <c r="AS95" s="87">
        <f t="shared" si="76"/>
        <v>7.030102811397672</v>
      </c>
      <c r="AT95" s="87">
        <f t="shared" si="76"/>
        <v>6.9573918293719439</v>
      </c>
      <c r="AU95" s="87">
        <f t="shared" si="74"/>
        <v>6.758189832420646</v>
      </c>
      <c r="AW95">
        <v>33000</v>
      </c>
      <c r="AX95">
        <f t="shared" si="43"/>
        <v>-0.2800813475509068</v>
      </c>
      <c r="AY95">
        <f t="shared" si="44"/>
        <v>-0.31915903437375187</v>
      </c>
      <c r="AZ95">
        <f t="shared" si="45"/>
        <v>3.9077686822845049E-2</v>
      </c>
      <c r="BA95">
        <f t="shared" si="46"/>
        <v>0.81868061673847181</v>
      </c>
      <c r="BB95">
        <f t="shared" si="47"/>
        <v>0.98073485528635129</v>
      </c>
      <c r="BC95">
        <f t="shared" si="48"/>
        <v>2.0001533394668232</v>
      </c>
      <c r="BD95">
        <f t="shared" si="49"/>
        <v>1.557670389633989</v>
      </c>
      <c r="BE95">
        <f t="shared" si="53"/>
        <v>14.113617225583706</v>
      </c>
      <c r="BF95">
        <f t="shared" si="53"/>
        <v>14.113617225573647</v>
      </c>
      <c r="BG95">
        <f t="shared" si="53"/>
        <v>14.113617224592879</v>
      </c>
      <c r="BH95">
        <f t="shared" si="51"/>
        <v>14.113617128968771</v>
      </c>
      <c r="BI95">
        <f t="shared" si="51"/>
        <v>14.113607807550204</v>
      </c>
      <c r="BJ95">
        <f t="shared" si="51"/>
        <v>14.112716205510134</v>
      </c>
      <c r="BK95">
        <f t="shared" si="51"/>
        <v>14.068656692021923</v>
      </c>
      <c r="BL95">
        <f t="shared" si="50"/>
        <v>13.678173823073228</v>
      </c>
    </row>
    <row r="96" spans="1:64" x14ac:dyDescent="0.2">
      <c r="A96" s="67" t="s">
        <v>306</v>
      </c>
      <c r="B96" s="69" t="s">
        <v>34</v>
      </c>
      <c r="C96" s="68">
        <v>37958.47</v>
      </c>
      <c r="D96" s="68" t="s">
        <v>56</v>
      </c>
      <c r="E96">
        <f t="shared" si="57"/>
        <v>-7332.0148687787878</v>
      </c>
      <c r="F96">
        <f t="shared" si="75"/>
        <v>-7332</v>
      </c>
      <c r="G96" s="15">
        <f t="shared" si="58"/>
        <v>-7.3720000000321306E-3</v>
      </c>
      <c r="I96">
        <f t="shared" si="77"/>
        <v>-7.3720000000321306E-3</v>
      </c>
      <c r="Q96" s="2">
        <f t="shared" si="59"/>
        <v>22939.97</v>
      </c>
      <c r="S96" s="20">
        <f t="shared" si="78"/>
        <v>0.1</v>
      </c>
      <c r="T96">
        <f t="shared" si="60"/>
        <v>5.4346384000473737E-5</v>
      </c>
      <c r="Z96">
        <f t="shared" si="61"/>
        <v>-7332</v>
      </c>
      <c r="AA96" s="87">
        <f t="shared" si="62"/>
        <v>1.2201817259799266E-2</v>
      </c>
      <c r="AB96" s="87">
        <f t="shared" si="63"/>
        <v>-3.3060171765076488E-2</v>
      </c>
      <c r="AC96" s="87">
        <f t="shared" si="64"/>
        <v>-7.3720000000321306E-3</v>
      </c>
      <c r="AD96" s="87">
        <f t="shared" si="65"/>
        <v>-1.9573817259831396E-2</v>
      </c>
      <c r="AE96" s="87">
        <f t="shared" si="66"/>
        <v>3.8313432212127352E-5</v>
      </c>
      <c r="AF96">
        <f t="shared" si="67"/>
        <v>-7.3720000000321306E-3</v>
      </c>
      <c r="AG96" s="121"/>
      <c r="AH96">
        <f t="shared" si="68"/>
        <v>2.568817176504436E-2</v>
      </c>
      <c r="AI96">
        <f t="shared" si="69"/>
        <v>1.0898441907693139</v>
      </c>
      <c r="AJ96">
        <f t="shared" si="70"/>
        <v>0.90453368787716226</v>
      </c>
      <c r="AK96">
        <f t="shared" si="71"/>
        <v>0.42619734071991539</v>
      </c>
      <c r="AL96">
        <f t="shared" si="72"/>
        <v>1.3630340215970973</v>
      </c>
      <c r="AM96">
        <f t="shared" si="73"/>
        <v>0.81117349336000877</v>
      </c>
      <c r="AN96" s="87">
        <f t="shared" si="76"/>
        <v>7.2242552426197753</v>
      </c>
      <c r="AO96" s="87">
        <f t="shared" si="76"/>
        <v>7.2241550159392212</v>
      </c>
      <c r="AP96" s="87">
        <f t="shared" si="76"/>
        <v>7.2237644484111119</v>
      </c>
      <c r="AQ96" s="87">
        <f t="shared" si="76"/>
        <v>7.2222444590552239</v>
      </c>
      <c r="AR96" s="87">
        <f t="shared" si="76"/>
        <v>7.2163588280949797</v>
      </c>
      <c r="AS96" s="87">
        <f t="shared" si="76"/>
        <v>7.1939950857379991</v>
      </c>
      <c r="AT96" s="87">
        <f t="shared" si="76"/>
        <v>7.1142599100763739</v>
      </c>
      <c r="AU96" s="87">
        <f t="shared" si="74"/>
        <v>6.8722629200543066</v>
      </c>
      <c r="AW96">
        <v>34000</v>
      </c>
      <c r="AX96">
        <f t="shared" si="43"/>
        <v>-0.2918762549733569</v>
      </c>
      <c r="AY96">
        <f t="shared" si="44"/>
        <v>-0.3322739933155347</v>
      </c>
      <c r="AZ96">
        <f t="shared" si="45"/>
        <v>4.0397738342177782E-2</v>
      </c>
      <c r="BA96">
        <f t="shared" si="46"/>
        <v>0.76354749174590053</v>
      </c>
      <c r="BB96">
        <f t="shared" si="47"/>
        <v>0.94238875331213923</v>
      </c>
      <c r="BC96">
        <f t="shared" si="48"/>
        <v>2.144641029994824</v>
      </c>
      <c r="BD96">
        <f t="shared" si="49"/>
        <v>1.8371375431216095</v>
      </c>
      <c r="BE96">
        <f t="shared" si="53"/>
        <v>14.278162862379087</v>
      </c>
      <c r="BF96">
        <f t="shared" si="53"/>
        <v>14.278162874460895</v>
      </c>
      <c r="BG96">
        <f t="shared" si="53"/>
        <v>14.278162677076237</v>
      </c>
      <c r="BH96">
        <f t="shared" si="51"/>
        <v>14.278165901783014</v>
      </c>
      <c r="BI96">
        <f t="shared" si="51"/>
        <v>14.278113210017354</v>
      </c>
      <c r="BJ96">
        <f t="shared" si="51"/>
        <v>14.278971756875542</v>
      </c>
      <c r="BK96">
        <f t="shared" si="51"/>
        <v>14.264267053195185</v>
      </c>
      <c r="BL96">
        <f t="shared" si="50"/>
        <v>13.84692099412894</v>
      </c>
    </row>
    <row r="97" spans="1:64" x14ac:dyDescent="0.2">
      <c r="A97" s="67" t="s">
        <v>314</v>
      </c>
      <c r="B97" s="69" t="s">
        <v>34</v>
      </c>
      <c r="C97" s="68">
        <v>37958.474000000002</v>
      </c>
      <c r="D97" s="68" t="s">
        <v>56</v>
      </c>
      <c r="E97">
        <f t="shared" si="57"/>
        <v>-7332.0068010746127</v>
      </c>
      <c r="F97">
        <f t="shared" si="75"/>
        <v>-7332</v>
      </c>
      <c r="G97" s="15">
        <f t="shared" si="58"/>
        <v>-3.3719999992172234E-3</v>
      </c>
      <c r="I97">
        <f t="shared" si="77"/>
        <v>-3.3719999992172234E-3</v>
      </c>
      <c r="Q97" s="2">
        <f t="shared" si="59"/>
        <v>22939.974000000002</v>
      </c>
      <c r="S97" s="20">
        <f t="shared" si="78"/>
        <v>0.1</v>
      </c>
      <c r="T97">
        <f t="shared" si="60"/>
        <v>1.1370383994720955E-5</v>
      </c>
      <c r="Z97">
        <f t="shared" si="61"/>
        <v>-7332</v>
      </c>
      <c r="AA97" s="87">
        <f t="shared" si="62"/>
        <v>1.2201817259799266E-2</v>
      </c>
      <c r="AB97" s="87">
        <f t="shared" si="63"/>
        <v>-2.9060171764261584E-2</v>
      </c>
      <c r="AC97" s="87">
        <f t="shared" si="64"/>
        <v>-3.3719999992172234E-3</v>
      </c>
      <c r="AD97" s="87">
        <f t="shared" si="65"/>
        <v>-1.5573817259016489E-2</v>
      </c>
      <c r="AE97" s="87">
        <f t="shared" si="66"/>
        <v>2.4254378401723989E-5</v>
      </c>
      <c r="AF97">
        <f t="shared" si="67"/>
        <v>-3.3719999992172234E-3</v>
      </c>
      <c r="AG97" s="121"/>
      <c r="AH97">
        <f t="shared" si="68"/>
        <v>2.568817176504436E-2</v>
      </c>
      <c r="AI97">
        <f t="shared" si="69"/>
        <v>1.0898441907693139</v>
      </c>
      <c r="AJ97">
        <f t="shared" si="70"/>
        <v>0.90453368787716226</v>
      </c>
      <c r="AK97">
        <f t="shared" si="71"/>
        <v>0.42619734071991539</v>
      </c>
      <c r="AL97">
        <f t="shared" si="72"/>
        <v>1.3630340215970973</v>
      </c>
      <c r="AM97">
        <f t="shared" si="73"/>
        <v>0.81117349336000877</v>
      </c>
      <c r="AN97" s="87">
        <f t="shared" si="76"/>
        <v>7.2242552426197753</v>
      </c>
      <c r="AO97" s="87">
        <f t="shared" si="76"/>
        <v>7.2241550159392212</v>
      </c>
      <c r="AP97" s="87">
        <f t="shared" si="76"/>
        <v>7.2237644484111119</v>
      </c>
      <c r="AQ97" s="87">
        <f t="shared" si="76"/>
        <v>7.2222444590552239</v>
      </c>
      <c r="AR97" s="87">
        <f t="shared" si="76"/>
        <v>7.2163588280949797</v>
      </c>
      <c r="AS97" s="87">
        <f t="shared" si="76"/>
        <v>7.1939950857379991</v>
      </c>
      <c r="AT97" s="87">
        <f t="shared" si="76"/>
        <v>7.1142599100763739</v>
      </c>
      <c r="AU97" s="87">
        <f t="shared" si="74"/>
        <v>6.8722629200543066</v>
      </c>
      <c r="AW97">
        <v>35000</v>
      </c>
      <c r="AX97">
        <f t="shared" si="43"/>
        <v>-0.30501236125176923</v>
      </c>
      <c r="AY97">
        <f t="shared" si="44"/>
        <v>-0.34565683413648585</v>
      </c>
      <c r="AZ97">
        <f t="shared" si="45"/>
        <v>4.06444728847166E-2</v>
      </c>
      <c r="BA97">
        <f t="shared" si="46"/>
        <v>0.7191474776994724</v>
      </c>
      <c r="BB97">
        <f t="shared" si="47"/>
        <v>0.89246566726166932</v>
      </c>
      <c r="BC97">
        <f t="shared" si="48"/>
        <v>2.2715601479687582</v>
      </c>
      <c r="BD97">
        <f t="shared" si="49"/>
        <v>2.1518962822308585</v>
      </c>
      <c r="BE97">
        <f t="shared" si="53"/>
        <v>14.43238886341245</v>
      </c>
      <c r="BF97">
        <f t="shared" si="53"/>
        <v>14.432388274660761</v>
      </c>
      <c r="BG97">
        <f t="shared" si="53"/>
        <v>14.432392920411701</v>
      </c>
      <c r="BH97">
        <f t="shared" si="51"/>
        <v>14.432356259560798</v>
      </c>
      <c r="BI97">
        <f t="shared" si="51"/>
        <v>14.432645439978598</v>
      </c>
      <c r="BJ97">
        <f t="shared" si="51"/>
        <v>14.430356865954698</v>
      </c>
      <c r="BK97">
        <f t="shared" si="51"/>
        <v>14.448021405721729</v>
      </c>
      <c r="BL97">
        <f t="shared" si="50"/>
        <v>14.01566816518465</v>
      </c>
    </row>
    <row r="98" spans="1:64" x14ac:dyDescent="0.2">
      <c r="A98" s="67" t="s">
        <v>306</v>
      </c>
      <c r="B98" s="69" t="s">
        <v>34</v>
      </c>
      <c r="C98" s="68">
        <v>37958.474999999999</v>
      </c>
      <c r="D98" s="68" t="s">
        <v>56</v>
      </c>
      <c r="E98">
        <f t="shared" si="57"/>
        <v>-7332.0047841485757</v>
      </c>
      <c r="F98">
        <f t="shared" si="75"/>
        <v>-7332</v>
      </c>
      <c r="G98" s="15">
        <f t="shared" si="58"/>
        <v>-2.3720000026514754E-3</v>
      </c>
      <c r="I98">
        <f t="shared" si="77"/>
        <v>-2.3720000026514754E-3</v>
      </c>
      <c r="Q98" s="2">
        <f t="shared" si="59"/>
        <v>22939.974999999999</v>
      </c>
      <c r="S98" s="20">
        <f t="shared" si="78"/>
        <v>0.1</v>
      </c>
      <c r="T98">
        <f t="shared" si="60"/>
        <v>5.626384012578599E-6</v>
      </c>
      <c r="Z98">
        <f t="shared" si="61"/>
        <v>-7332</v>
      </c>
      <c r="AA98" s="87">
        <f t="shared" si="62"/>
        <v>1.2201817259799266E-2</v>
      </c>
      <c r="AB98" s="87">
        <f t="shared" si="63"/>
        <v>-2.8060171767695836E-2</v>
      </c>
      <c r="AC98" s="87">
        <f t="shared" si="64"/>
        <v>-2.3720000026514754E-3</v>
      </c>
      <c r="AD98" s="87">
        <f t="shared" si="65"/>
        <v>-1.4573817262450741E-2</v>
      </c>
      <c r="AE98" s="87">
        <f t="shared" si="66"/>
        <v>2.123961495993072E-5</v>
      </c>
      <c r="AF98">
        <f t="shared" si="67"/>
        <v>-2.3720000026514754E-3</v>
      </c>
      <c r="AG98" s="121"/>
      <c r="AH98">
        <f t="shared" si="68"/>
        <v>2.568817176504436E-2</v>
      </c>
      <c r="AI98">
        <f t="shared" si="69"/>
        <v>1.0898441907693139</v>
      </c>
      <c r="AJ98">
        <f t="shared" si="70"/>
        <v>0.90453368787716226</v>
      </c>
      <c r="AK98">
        <f t="shared" si="71"/>
        <v>0.42619734071991539</v>
      </c>
      <c r="AL98">
        <f t="shared" si="72"/>
        <v>1.3630340215970973</v>
      </c>
      <c r="AM98">
        <f t="shared" si="73"/>
        <v>0.81117349336000877</v>
      </c>
      <c r="AN98" s="87">
        <f t="shared" si="76"/>
        <v>7.2242552426197753</v>
      </c>
      <c r="AO98" s="87">
        <f t="shared" si="76"/>
        <v>7.2241550159392212</v>
      </c>
      <c r="AP98" s="87">
        <f t="shared" si="76"/>
        <v>7.2237644484111119</v>
      </c>
      <c r="AQ98" s="87">
        <f t="shared" si="76"/>
        <v>7.2222444590552239</v>
      </c>
      <c r="AR98" s="87">
        <f t="shared" si="76"/>
        <v>7.2163588280949797</v>
      </c>
      <c r="AS98" s="87">
        <f t="shared" si="76"/>
        <v>7.1939950857379991</v>
      </c>
      <c r="AT98" s="87">
        <f t="shared" si="76"/>
        <v>7.1142599100763739</v>
      </c>
      <c r="AU98" s="87">
        <f t="shared" si="74"/>
        <v>6.8722629200543066</v>
      </c>
      <c r="AW98">
        <v>36000</v>
      </c>
      <c r="AX98">
        <f t="shared" si="43"/>
        <v>-0.31931795283304404</v>
      </c>
      <c r="AY98">
        <f t="shared" si="44"/>
        <v>-0.35930755683660542</v>
      </c>
      <c r="AZ98">
        <f t="shared" si="45"/>
        <v>3.9989604003561399E-2</v>
      </c>
      <c r="BA98">
        <f t="shared" si="46"/>
        <v>0.68322735156976866</v>
      </c>
      <c r="BB98">
        <f t="shared" si="47"/>
        <v>0.83559219555287423</v>
      </c>
      <c r="BC98">
        <f t="shared" si="48"/>
        <v>2.3851319266617232</v>
      </c>
      <c r="BD98">
        <f t="shared" si="49"/>
        <v>2.5165955568916814</v>
      </c>
      <c r="BE98">
        <f t="shared" si="53"/>
        <v>14.578286829908812</v>
      </c>
      <c r="BF98">
        <f t="shared" si="53"/>
        <v>14.578275570556249</v>
      </c>
      <c r="BG98">
        <f t="shared" si="53"/>
        <v>14.578336113606701</v>
      </c>
      <c r="BH98">
        <f t="shared" si="51"/>
        <v>14.578010474077942</v>
      </c>
      <c r="BI98">
        <f t="shared" si="51"/>
        <v>14.5797593372889</v>
      </c>
      <c r="BJ98">
        <f t="shared" si="51"/>
        <v>14.570289568315719</v>
      </c>
      <c r="BK98">
        <f t="shared" si="51"/>
        <v>14.619493424087237</v>
      </c>
      <c r="BL98">
        <f t="shared" si="50"/>
        <v>14.18441533624036</v>
      </c>
    </row>
    <row r="99" spans="1:64" x14ac:dyDescent="0.2">
      <c r="A99" s="67" t="s">
        <v>314</v>
      </c>
      <c r="B99" s="69" t="s">
        <v>34</v>
      </c>
      <c r="C99" s="68">
        <v>37958.476999999999</v>
      </c>
      <c r="D99" s="68" t="s">
        <v>56</v>
      </c>
      <c r="E99">
        <f t="shared" si="57"/>
        <v>-7332.0007502964881</v>
      </c>
      <c r="F99">
        <f t="shared" si="75"/>
        <v>-7332</v>
      </c>
      <c r="G99" s="15">
        <f t="shared" si="58"/>
        <v>-3.7200000224402174E-4</v>
      </c>
      <c r="I99">
        <f t="shared" si="77"/>
        <v>-3.7200000224402174E-4</v>
      </c>
      <c r="Q99" s="2">
        <f t="shared" si="59"/>
        <v>22939.976999999999</v>
      </c>
      <c r="S99" s="20">
        <f t="shared" si="78"/>
        <v>0.1</v>
      </c>
      <c r="T99">
        <f t="shared" si="60"/>
        <v>1.3838400166955218E-7</v>
      </c>
      <c r="Z99">
        <f t="shared" si="61"/>
        <v>-7332</v>
      </c>
      <c r="AA99" s="87">
        <f t="shared" si="62"/>
        <v>1.2201817259799266E-2</v>
      </c>
      <c r="AB99" s="87">
        <f t="shared" si="63"/>
        <v>-2.6060171767288382E-2</v>
      </c>
      <c r="AC99" s="87">
        <f t="shared" si="64"/>
        <v>-3.7200000224402174E-4</v>
      </c>
      <c r="AD99" s="87">
        <f t="shared" si="65"/>
        <v>-1.2573817262043287E-2</v>
      </c>
      <c r="AE99" s="87">
        <f t="shared" si="66"/>
        <v>1.5810088053925773E-5</v>
      </c>
      <c r="AF99">
        <f t="shared" si="67"/>
        <v>-3.7200000224402174E-4</v>
      </c>
      <c r="AG99" s="121"/>
      <c r="AH99">
        <f t="shared" si="68"/>
        <v>2.568817176504436E-2</v>
      </c>
      <c r="AI99">
        <f t="shared" si="69"/>
        <v>1.0898441907693139</v>
      </c>
      <c r="AJ99">
        <f t="shared" si="70"/>
        <v>0.90453368787716226</v>
      </c>
      <c r="AK99">
        <f t="shared" si="71"/>
        <v>0.42619734071991539</v>
      </c>
      <c r="AL99">
        <f t="shared" si="72"/>
        <v>1.3630340215970973</v>
      </c>
      <c r="AM99">
        <f t="shared" si="73"/>
        <v>0.81117349336000877</v>
      </c>
      <c r="AN99" s="87">
        <f t="shared" si="76"/>
        <v>7.2242552426197753</v>
      </c>
      <c r="AO99" s="87">
        <f t="shared" si="76"/>
        <v>7.2241550159392212</v>
      </c>
      <c r="AP99" s="87">
        <f t="shared" si="76"/>
        <v>7.2237644484111119</v>
      </c>
      <c r="AQ99" s="87">
        <f t="shared" si="76"/>
        <v>7.2222444590552239</v>
      </c>
      <c r="AR99" s="87">
        <f t="shared" si="76"/>
        <v>7.2163588280949797</v>
      </c>
      <c r="AS99" s="87">
        <f t="shared" si="76"/>
        <v>7.1939950857379991</v>
      </c>
      <c r="AT99" s="87">
        <f t="shared" si="76"/>
        <v>7.1142599100763739</v>
      </c>
      <c r="AU99" s="87">
        <f t="shared" si="74"/>
        <v>6.8722629200543066</v>
      </c>
      <c r="AW99">
        <v>37000</v>
      </c>
      <c r="AX99">
        <f t="shared" si="43"/>
        <v>-0.33465330025965584</v>
      </c>
      <c r="AY99">
        <f t="shared" si="44"/>
        <v>-0.37322616141589338</v>
      </c>
      <c r="AZ99">
        <f t="shared" si="45"/>
        <v>3.8572861156237544E-2</v>
      </c>
      <c r="BA99">
        <f t="shared" si="46"/>
        <v>0.65408741300305029</v>
      </c>
      <c r="BB99">
        <f t="shared" si="47"/>
        <v>0.77448636942063775</v>
      </c>
      <c r="BC99">
        <f t="shared" si="48"/>
        <v>2.488439079417065</v>
      </c>
      <c r="BD99">
        <f t="shared" si="49"/>
        <v>2.9524261116950044</v>
      </c>
      <c r="BE99">
        <f t="shared" si="53"/>
        <v>14.717444067248103</v>
      </c>
      <c r="BF99">
        <f t="shared" si="53"/>
        <v>14.71738309913153</v>
      </c>
      <c r="BG99">
        <f t="shared" si="53"/>
        <v>14.717638382950275</v>
      </c>
      <c r="BH99">
        <f t="shared" si="51"/>
        <v>14.716568802092178</v>
      </c>
      <c r="BI99">
        <f t="shared" si="51"/>
        <v>14.721038511595749</v>
      </c>
      <c r="BJ99">
        <f t="shared" si="51"/>
        <v>14.702152078392775</v>
      </c>
      <c r="BK99">
        <f t="shared" si="51"/>
        <v>14.778605700556412</v>
      </c>
      <c r="BL99">
        <f t="shared" si="50"/>
        <v>14.353162507296069</v>
      </c>
    </row>
    <row r="100" spans="1:64" x14ac:dyDescent="0.2">
      <c r="A100" s="67" t="s">
        <v>326</v>
      </c>
      <c r="B100" s="69" t="s">
        <v>34</v>
      </c>
      <c r="C100" s="68">
        <v>38315.451999999997</v>
      </c>
      <c r="D100" s="68" t="s">
        <v>56</v>
      </c>
      <c r="E100">
        <f t="shared" si="57"/>
        <v>-6612.0085759695394</v>
      </c>
      <c r="F100">
        <f t="shared" si="75"/>
        <v>-6612</v>
      </c>
      <c r="G100" s="15">
        <f t="shared" si="58"/>
        <v>-4.2519999988144264E-3</v>
      </c>
      <c r="I100">
        <f t="shared" si="77"/>
        <v>-4.2519999988144264E-3</v>
      </c>
      <c r="Q100" s="2">
        <f t="shared" si="59"/>
        <v>23296.951999999997</v>
      </c>
      <c r="S100" s="20">
        <f t="shared" si="78"/>
        <v>0.1</v>
      </c>
      <c r="T100">
        <f t="shared" si="60"/>
        <v>1.8079503989917882E-5</v>
      </c>
      <c r="Z100">
        <f t="shared" si="61"/>
        <v>-6612</v>
      </c>
      <c r="AA100" s="87">
        <f t="shared" si="62"/>
        <v>1.5189801281528869E-2</v>
      </c>
      <c r="AB100" s="87">
        <f t="shared" si="63"/>
        <v>-3.4564891125806664E-2</v>
      </c>
      <c r="AC100" s="87">
        <f t="shared" si="64"/>
        <v>-4.2519999988144264E-3</v>
      </c>
      <c r="AD100" s="87">
        <f t="shared" si="65"/>
        <v>-1.9441801280343295E-2</v>
      </c>
      <c r="AE100" s="87">
        <f t="shared" si="66"/>
        <v>3.7798363702435823E-5</v>
      </c>
      <c r="AF100">
        <f t="shared" si="67"/>
        <v>-4.2519999988144264E-3</v>
      </c>
      <c r="AG100" s="121"/>
      <c r="AH100">
        <f t="shared" si="68"/>
        <v>3.0312891126992238E-2</v>
      </c>
      <c r="AI100">
        <f t="shared" si="69"/>
        <v>1.0105506610295307</v>
      </c>
      <c r="AJ100">
        <f t="shared" si="70"/>
        <v>0.96716334726117226</v>
      </c>
      <c r="AK100">
        <f t="shared" si="71"/>
        <v>0.43543637354217496</v>
      </c>
      <c r="AL100">
        <f t="shared" si="72"/>
        <v>1.5465709803531345</v>
      </c>
      <c r="AM100">
        <f t="shared" si="73"/>
        <v>0.97606341889841608</v>
      </c>
      <c r="AN100" s="87">
        <f t="shared" si="76"/>
        <v>7.3816243075145458</v>
      </c>
      <c r="AO100" s="87">
        <f t="shared" si="76"/>
        <v>7.3815955676307627</v>
      </c>
      <c r="AP100" s="87">
        <f t="shared" si="76"/>
        <v>7.3814505742848544</v>
      </c>
      <c r="AQ100" s="87">
        <f t="shared" si="76"/>
        <v>7.380719705862357</v>
      </c>
      <c r="AR100" s="87">
        <f t="shared" si="76"/>
        <v>7.377051375537965</v>
      </c>
      <c r="AS100" s="87">
        <f t="shared" si="76"/>
        <v>7.3590185884833828</v>
      </c>
      <c r="AT100" s="87">
        <f t="shared" si="76"/>
        <v>7.2778663974171973</v>
      </c>
      <c r="AU100" s="87">
        <f t="shared" si="74"/>
        <v>6.993760883214418</v>
      </c>
      <c r="AW100">
        <v>38000</v>
      </c>
      <c r="AX100">
        <f t="shared" si="43"/>
        <v>-0.35090392585807623</v>
      </c>
      <c r="AY100">
        <f t="shared" si="44"/>
        <v>-0.38741264787434965</v>
      </c>
      <c r="AZ100">
        <f t="shared" si="45"/>
        <v>3.65087220162734E-2</v>
      </c>
      <c r="BA100">
        <f t="shared" si="46"/>
        <v>0.63045947876604425</v>
      </c>
      <c r="BB100">
        <f t="shared" si="47"/>
        <v>0.71074446875433062</v>
      </c>
      <c r="BC100">
        <f t="shared" si="48"/>
        <v>2.5837858677641754</v>
      </c>
      <c r="BD100">
        <f t="shared" si="49"/>
        <v>3.4920173925508955</v>
      </c>
      <c r="BE100">
        <f t="shared" si="53"/>
        <v>14.851145845379287</v>
      </c>
      <c r="BF100">
        <f t="shared" si="53"/>
        <v>14.850959359749361</v>
      </c>
      <c r="BG100">
        <f t="shared" si="53"/>
        <v>14.851613067548691</v>
      </c>
      <c r="BH100">
        <f t="shared" si="51"/>
        <v>14.849319385220722</v>
      </c>
      <c r="BI100">
        <f t="shared" si="51"/>
        <v>14.857340794672091</v>
      </c>
      <c r="BJ100">
        <f t="shared" si="51"/>
        <v>14.828954057166172</v>
      </c>
      <c r="BK100">
        <f t="shared" si="51"/>
        <v>14.92563194417969</v>
      </c>
      <c r="BL100">
        <f t="shared" si="50"/>
        <v>14.521909678351783</v>
      </c>
    </row>
    <row r="101" spans="1:64" x14ac:dyDescent="0.2">
      <c r="A101" s="67" t="s">
        <v>326</v>
      </c>
      <c r="B101" s="69" t="s">
        <v>34</v>
      </c>
      <c r="C101" s="68">
        <v>38321.392999999996</v>
      </c>
      <c r="D101" s="68" t="s">
        <v>56</v>
      </c>
      <c r="E101">
        <f t="shared" si="57"/>
        <v>-6600.026018345965</v>
      </c>
      <c r="F101">
        <f t="shared" si="75"/>
        <v>-6600</v>
      </c>
      <c r="G101" s="15">
        <f t="shared" si="58"/>
        <v>-1.2900000001536682E-2</v>
      </c>
      <c r="I101">
        <f t="shared" si="77"/>
        <v>-1.2900000001536682E-2</v>
      </c>
      <c r="Q101" s="2">
        <f t="shared" si="59"/>
        <v>23302.892999999996</v>
      </c>
      <c r="S101" s="20">
        <f t="shared" si="78"/>
        <v>0.1</v>
      </c>
      <c r="T101">
        <f t="shared" si="60"/>
        <v>1.664100000396464E-4</v>
      </c>
      <c r="Z101">
        <f t="shared" si="61"/>
        <v>-6600</v>
      </c>
      <c r="AA101" s="87">
        <f t="shared" si="62"/>
        <v>1.5229701408122931E-2</v>
      </c>
      <c r="AB101" s="87">
        <f t="shared" si="63"/>
        <v>-4.328124671467326E-2</v>
      </c>
      <c r="AC101" s="87">
        <f t="shared" si="64"/>
        <v>-1.2900000001536682E-2</v>
      </c>
      <c r="AD101" s="87">
        <f t="shared" si="65"/>
        <v>-2.8129701409659612E-2</v>
      </c>
      <c r="AE101" s="87">
        <f t="shared" si="66"/>
        <v>7.9128010139660601E-5</v>
      </c>
      <c r="AF101">
        <f t="shared" si="67"/>
        <v>-1.2900000001536682E-2</v>
      </c>
      <c r="AG101" s="121"/>
      <c r="AH101">
        <f t="shared" si="68"/>
        <v>3.0381246713136578E-2</v>
      </c>
      <c r="AI101">
        <f t="shared" si="69"/>
        <v>1.0093174917801409</v>
      </c>
      <c r="AJ101">
        <f t="shared" si="70"/>
        <v>0.96787922075940847</v>
      </c>
      <c r="AK101">
        <f t="shared" si="71"/>
        <v>0.43546450624436378</v>
      </c>
      <c r="AL101">
        <f t="shared" si="72"/>
        <v>1.5494029178419042</v>
      </c>
      <c r="AM101">
        <f t="shared" si="73"/>
        <v>0.97883220930640391</v>
      </c>
      <c r="AN101" s="87">
        <f t="shared" ref="AN101:AT110" si="79">$AU101+$AB$7*SIN(AO101)</f>
        <v>7.3841484233337802</v>
      </c>
      <c r="AO101" s="87">
        <f t="shared" si="79"/>
        <v>7.3841203869778944</v>
      </c>
      <c r="AP101" s="87">
        <f t="shared" si="79"/>
        <v>7.3839782398430476</v>
      </c>
      <c r="AQ101" s="87">
        <f t="shared" si="79"/>
        <v>7.3832581507905077</v>
      </c>
      <c r="AR101" s="87">
        <f t="shared" si="79"/>
        <v>7.379625859834241</v>
      </c>
      <c r="AS101" s="87">
        <f t="shared" si="79"/>
        <v>7.3616812142211154</v>
      </c>
      <c r="AT101" s="87">
        <f t="shared" si="79"/>
        <v>7.2805593267075066</v>
      </c>
      <c r="AU101" s="87">
        <f t="shared" si="74"/>
        <v>6.9957858492670866</v>
      </c>
      <c r="AW101">
        <v>39000</v>
      </c>
      <c r="AX101">
        <f t="shared" si="43"/>
        <v>-0.36797477060055483</v>
      </c>
      <c r="AY101">
        <f t="shared" si="44"/>
        <v>-0.40186701621197424</v>
      </c>
      <c r="AZ101">
        <f t="shared" si="45"/>
        <v>3.3892245611419403E-2</v>
      </c>
      <c r="BA101">
        <f t="shared" si="46"/>
        <v>0.61140063827728786</v>
      </c>
      <c r="BB101">
        <f t="shared" si="47"/>
        <v>0.64529416573996168</v>
      </c>
      <c r="BC101">
        <f t="shared" si="48"/>
        <v>2.6729335350052668</v>
      </c>
      <c r="BD101">
        <f t="shared" si="49"/>
        <v>4.189096757329116</v>
      </c>
      <c r="BE101">
        <f t="shared" si="53"/>
        <v>14.980445031079544</v>
      </c>
      <c r="BF101">
        <f t="shared" si="53"/>
        <v>14.980045130437647</v>
      </c>
      <c r="BG101">
        <f t="shared" si="53"/>
        <v>14.981274257834125</v>
      </c>
      <c r="BH101">
        <f t="shared" si="51"/>
        <v>14.977492131786441</v>
      </c>
      <c r="BI101">
        <f t="shared" si="51"/>
        <v>14.989089749109118</v>
      </c>
      <c r="BJ101">
        <f t="shared" si="51"/>
        <v>14.95313441869687</v>
      </c>
      <c r="BK101">
        <f t="shared" si="51"/>
        <v>15.061189205239101</v>
      </c>
      <c r="BL101">
        <f t="shared" si="50"/>
        <v>14.690656849407493</v>
      </c>
    </row>
    <row r="102" spans="1:64" x14ac:dyDescent="0.2">
      <c r="A102" s="67" t="s">
        <v>326</v>
      </c>
      <c r="B102" s="69" t="s">
        <v>34</v>
      </c>
      <c r="C102" s="68">
        <v>38323.368999999999</v>
      </c>
      <c r="D102" s="68" t="s">
        <v>56</v>
      </c>
      <c r="E102">
        <f t="shared" si="57"/>
        <v>-6596.0405724842885</v>
      </c>
      <c r="F102">
        <f t="shared" si="75"/>
        <v>-6596</v>
      </c>
      <c r="G102" s="15">
        <f t="shared" si="58"/>
        <v>-2.0115999999688938E-2</v>
      </c>
      <c r="I102">
        <f t="shared" si="77"/>
        <v>-2.0115999999688938E-2</v>
      </c>
      <c r="Q102" s="2">
        <f t="shared" si="59"/>
        <v>23304.868999999999</v>
      </c>
      <c r="S102" s="20">
        <f t="shared" si="78"/>
        <v>0.1</v>
      </c>
      <c r="T102">
        <f t="shared" si="60"/>
        <v>4.0465345598748539E-4</v>
      </c>
      <c r="Z102">
        <f t="shared" si="61"/>
        <v>-6596</v>
      </c>
      <c r="AA102" s="87">
        <f t="shared" si="62"/>
        <v>1.5242931363854916E-2</v>
      </c>
      <c r="AB102" s="87">
        <f t="shared" si="63"/>
        <v>-5.0519970393961056E-2</v>
      </c>
      <c r="AC102" s="87">
        <f t="shared" si="64"/>
        <v>-2.0115999999688938E-2</v>
      </c>
      <c r="AD102" s="87">
        <f t="shared" si="65"/>
        <v>-3.5358931363543858E-2</v>
      </c>
      <c r="AE102" s="87">
        <f t="shared" si="66"/>
        <v>1.2502540271718056E-4</v>
      </c>
      <c r="AF102">
        <f t="shared" si="67"/>
        <v>-2.0115999999688938E-2</v>
      </c>
      <c r="AG102" s="121"/>
      <c r="AH102">
        <f t="shared" si="68"/>
        <v>3.0403970394272121E-2</v>
      </c>
      <c r="AI102">
        <f t="shared" si="69"/>
        <v>1.0089070873949442</v>
      </c>
      <c r="AJ102">
        <f t="shared" si="70"/>
        <v>0.96811573568460629</v>
      </c>
      <c r="AK102">
        <f t="shared" si="71"/>
        <v>0.4354730940550281</v>
      </c>
      <c r="AL102">
        <f t="shared" si="72"/>
        <v>1.5503453604570323</v>
      </c>
      <c r="AM102">
        <f t="shared" si="73"/>
        <v>0.97975533949515459</v>
      </c>
      <c r="AN102" s="87">
        <f t="shared" si="79"/>
        <v>7.3849891097246534</v>
      </c>
      <c r="AO102" s="87">
        <f t="shared" si="79"/>
        <v>7.3849613049361622</v>
      </c>
      <c r="AP102" s="87">
        <f t="shared" si="79"/>
        <v>7.3848200978885723</v>
      </c>
      <c r="AQ102" s="87">
        <f t="shared" si="79"/>
        <v>7.3841035819357437</v>
      </c>
      <c r="AR102" s="87">
        <f t="shared" si="79"/>
        <v>7.3804832830106761</v>
      </c>
      <c r="AS102" s="87">
        <f t="shared" si="79"/>
        <v>7.3625681055117793</v>
      </c>
      <c r="AT102" s="87">
        <f t="shared" si="79"/>
        <v>7.2814567104483539</v>
      </c>
      <c r="AU102" s="87">
        <f t="shared" si="74"/>
        <v>6.9964608379513091</v>
      </c>
      <c r="AW102">
        <v>40000</v>
      </c>
      <c r="AX102">
        <f t="shared" si="43"/>
        <v>-0.3857852591149068</v>
      </c>
      <c r="AY102">
        <f t="shared" si="44"/>
        <v>-0.41658926642876726</v>
      </c>
      <c r="AZ102">
        <f t="shared" si="45"/>
        <v>3.0804007313860481E-2</v>
      </c>
      <c r="BA102">
        <f t="shared" si="46"/>
        <v>0.59621131039714115</v>
      </c>
      <c r="BB102">
        <f t="shared" si="47"/>
        <v>0.57866055065019562</v>
      </c>
      <c r="BC102">
        <f t="shared" si="48"/>
        <v>2.7572564411154543</v>
      </c>
      <c r="BD102">
        <f t="shared" si="49"/>
        <v>5.1395628569816196</v>
      </c>
      <c r="BE102">
        <f t="shared" si="53"/>
        <v>15.106209709657257</v>
      </c>
      <c r="BF102">
        <f t="shared" si="53"/>
        <v>15.10554767425149</v>
      </c>
      <c r="BG102">
        <f t="shared" si="53"/>
        <v>15.107391174056618</v>
      </c>
      <c r="BH102">
        <f t="shared" si="51"/>
        <v>15.10225195134165</v>
      </c>
      <c r="BI102">
        <f t="shared" si="51"/>
        <v>15.116534122490386</v>
      </c>
      <c r="BJ102">
        <f t="shared" si="51"/>
        <v>15.076485688175641</v>
      </c>
      <c r="BK102">
        <f t="shared" si="51"/>
        <v>15.186220346022075</v>
      </c>
      <c r="BL102">
        <f t="shared" si="50"/>
        <v>14.859404020463202</v>
      </c>
    </row>
    <row r="103" spans="1:64" x14ac:dyDescent="0.2">
      <c r="A103" s="67" t="s">
        <v>314</v>
      </c>
      <c r="B103" s="69" t="s">
        <v>34</v>
      </c>
      <c r="C103" s="68">
        <v>38323.413</v>
      </c>
      <c r="D103" s="68" t="s">
        <v>56</v>
      </c>
      <c r="E103">
        <f t="shared" si="57"/>
        <v>-6595.9518277383777</v>
      </c>
      <c r="F103">
        <f t="shared" si="75"/>
        <v>-6596</v>
      </c>
      <c r="G103" s="15">
        <f t="shared" si="58"/>
        <v>2.3884000001999084E-2</v>
      </c>
      <c r="I103">
        <f t="shared" si="77"/>
        <v>2.3884000001999084E-2</v>
      </c>
      <c r="Q103" s="2">
        <f t="shared" si="59"/>
        <v>23304.913</v>
      </c>
      <c r="S103" s="20">
        <f t="shared" si="78"/>
        <v>0.1</v>
      </c>
      <c r="T103">
        <f t="shared" si="60"/>
        <v>5.7044545609549226E-4</v>
      </c>
      <c r="Z103">
        <f t="shared" si="61"/>
        <v>-6596</v>
      </c>
      <c r="AA103" s="87">
        <f t="shared" si="62"/>
        <v>1.5242931363854916E-2</v>
      </c>
      <c r="AB103" s="87">
        <f t="shared" si="63"/>
        <v>-6.5199703922730369E-3</v>
      </c>
      <c r="AC103" s="87">
        <f t="shared" si="64"/>
        <v>2.3884000001999084E-2</v>
      </c>
      <c r="AD103" s="87">
        <f t="shared" si="65"/>
        <v>8.6410686381441677E-3</v>
      </c>
      <c r="AE103" s="87">
        <f t="shared" si="66"/>
        <v>7.4668067209118708E-6</v>
      </c>
      <c r="AF103">
        <f t="shared" si="67"/>
        <v>2.3884000001999084E-2</v>
      </c>
      <c r="AG103" s="121"/>
      <c r="AH103">
        <f t="shared" si="68"/>
        <v>3.0403970394272121E-2</v>
      </c>
      <c r="AI103">
        <f t="shared" si="69"/>
        <v>1.0089070873949442</v>
      </c>
      <c r="AJ103">
        <f t="shared" si="70"/>
        <v>0.96811573568460629</v>
      </c>
      <c r="AK103">
        <f t="shared" si="71"/>
        <v>0.4354730940550281</v>
      </c>
      <c r="AL103">
        <f t="shared" si="72"/>
        <v>1.5503453604570323</v>
      </c>
      <c r="AM103">
        <f t="shared" si="73"/>
        <v>0.97975533949515459</v>
      </c>
      <c r="AN103" s="87">
        <f t="shared" si="79"/>
        <v>7.3849891097246534</v>
      </c>
      <c r="AO103" s="87">
        <f t="shared" si="79"/>
        <v>7.3849613049361622</v>
      </c>
      <c r="AP103" s="87">
        <f t="shared" si="79"/>
        <v>7.3848200978885723</v>
      </c>
      <c r="AQ103" s="87">
        <f t="shared" si="79"/>
        <v>7.3841035819357437</v>
      </c>
      <c r="AR103" s="87">
        <f t="shared" si="79"/>
        <v>7.3804832830106761</v>
      </c>
      <c r="AS103" s="87">
        <f t="shared" si="79"/>
        <v>7.3625681055117793</v>
      </c>
      <c r="AT103" s="87">
        <f t="shared" si="79"/>
        <v>7.2814567104483539</v>
      </c>
      <c r="AU103" s="87">
        <f t="shared" si="74"/>
        <v>6.9964608379513091</v>
      </c>
    </row>
    <row r="104" spans="1:64" x14ac:dyDescent="0.2">
      <c r="A104" s="67" t="s">
        <v>314</v>
      </c>
      <c r="B104" s="69" t="s">
        <v>34</v>
      </c>
      <c r="C104" s="68">
        <v>38333.345000000001</v>
      </c>
      <c r="D104" s="68" t="s">
        <v>56</v>
      </c>
      <c r="E104">
        <f t="shared" si="57"/>
        <v>-6575.9197182757662</v>
      </c>
      <c r="F104">
        <f t="shared" si="75"/>
        <v>-6576</v>
      </c>
      <c r="G104" s="15">
        <f t="shared" si="58"/>
        <v>3.9804000000003725E-2</v>
      </c>
      <c r="I104">
        <f t="shared" si="77"/>
        <v>3.9804000000003725E-2</v>
      </c>
      <c r="Q104" s="2">
        <f t="shared" si="59"/>
        <v>23314.845000000001</v>
      </c>
      <c r="S104" s="20">
        <f t="shared" si="78"/>
        <v>0.1</v>
      </c>
      <c r="T104">
        <f t="shared" si="60"/>
        <v>1.5843584160002966E-3</v>
      </c>
      <c r="Z104">
        <f t="shared" si="61"/>
        <v>-6576</v>
      </c>
      <c r="AA104" s="87">
        <f t="shared" si="62"/>
        <v>1.5308556287604167E-2</v>
      </c>
      <c r="AB104" s="87">
        <f t="shared" si="63"/>
        <v>9.2868717633135534E-3</v>
      </c>
      <c r="AC104" s="87">
        <f t="shared" si="64"/>
        <v>3.9804000000003725E-2</v>
      </c>
      <c r="AD104" s="87">
        <f t="shared" si="65"/>
        <v>2.4495443712399558E-2</v>
      </c>
      <c r="AE104" s="87">
        <f t="shared" si="66"/>
        <v>6.0002676266733502E-5</v>
      </c>
      <c r="AF104">
        <f t="shared" si="67"/>
        <v>3.9804000000003725E-2</v>
      </c>
      <c r="AG104" s="121"/>
      <c r="AH104">
        <f t="shared" si="68"/>
        <v>3.0517128236690172E-2</v>
      </c>
      <c r="AI104">
        <f t="shared" si="69"/>
        <v>1.0068599548328909</v>
      </c>
      <c r="AJ104">
        <f t="shared" si="70"/>
        <v>0.96928258390684841</v>
      </c>
      <c r="AK104">
        <f t="shared" si="71"/>
        <v>0.43551015243207736</v>
      </c>
      <c r="AL104">
        <f t="shared" si="72"/>
        <v>1.555046091041018</v>
      </c>
      <c r="AM104">
        <f t="shared" si="73"/>
        <v>0.98437250951527266</v>
      </c>
      <c r="AN104" s="87">
        <f t="shared" si="79"/>
        <v>7.3891874124451906</v>
      </c>
      <c r="AO104" s="87">
        <f t="shared" si="79"/>
        <v>7.3891607436833846</v>
      </c>
      <c r="AP104" s="87">
        <f t="shared" si="79"/>
        <v>7.3890241725350574</v>
      </c>
      <c r="AQ104" s="87">
        <f t="shared" si="79"/>
        <v>7.3883253714151209</v>
      </c>
      <c r="AR104" s="87">
        <f t="shared" si="79"/>
        <v>7.3847648698723649</v>
      </c>
      <c r="AS104" s="87">
        <f t="shared" si="79"/>
        <v>7.3669976793117673</v>
      </c>
      <c r="AT104" s="87">
        <f t="shared" si="79"/>
        <v>7.2859416794248686</v>
      </c>
      <c r="AU104" s="87">
        <f t="shared" si="74"/>
        <v>6.9998357813724237</v>
      </c>
    </row>
    <row r="105" spans="1:64" x14ac:dyDescent="0.2">
      <c r="A105" s="67" t="s">
        <v>342</v>
      </c>
      <c r="B105" s="69" t="s">
        <v>34</v>
      </c>
      <c r="C105" s="68">
        <v>38670.478999999999</v>
      </c>
      <c r="D105" s="68" t="s">
        <v>56</v>
      </c>
      <c r="E105">
        <f t="shared" si="57"/>
        <v>-5895.9453735750412</v>
      </c>
      <c r="F105">
        <f t="shared" si="75"/>
        <v>-5896</v>
      </c>
      <c r="G105" s="15">
        <f t="shared" si="58"/>
        <v>2.7084000001195818E-2</v>
      </c>
      <c r="I105">
        <f t="shared" si="77"/>
        <v>2.7084000001195818E-2</v>
      </c>
      <c r="Q105" s="2">
        <f t="shared" si="59"/>
        <v>23651.978999999999</v>
      </c>
      <c r="S105" s="20">
        <f t="shared" si="78"/>
        <v>0.1</v>
      </c>
      <c r="T105">
        <f t="shared" si="60"/>
        <v>7.3354305606477513E-4</v>
      </c>
      <c r="Z105">
        <f t="shared" si="61"/>
        <v>-5896</v>
      </c>
      <c r="AA105" s="87">
        <f t="shared" si="62"/>
        <v>1.7035115735635306E-2</v>
      </c>
      <c r="AB105" s="87">
        <f t="shared" si="63"/>
        <v>-6.8395628055067104E-3</v>
      </c>
      <c r="AC105" s="87">
        <f t="shared" si="64"/>
        <v>2.7084000001195818E-2</v>
      </c>
      <c r="AD105" s="87">
        <f t="shared" si="65"/>
        <v>1.0048884265560512E-2</v>
      </c>
      <c r="AE105" s="87">
        <f t="shared" si="66"/>
        <v>1.0098007498262964E-5</v>
      </c>
      <c r="AF105">
        <f t="shared" si="67"/>
        <v>2.7084000001195818E-2</v>
      </c>
      <c r="AG105" s="121"/>
      <c r="AH105">
        <f t="shared" si="68"/>
        <v>3.3923562806702529E-2</v>
      </c>
      <c r="AI105">
        <f t="shared" si="69"/>
        <v>0.9420413515626429</v>
      </c>
      <c r="AJ105">
        <f t="shared" si="70"/>
        <v>0.99507503138890396</v>
      </c>
      <c r="AK105">
        <f t="shared" si="71"/>
        <v>0.43169080013712985</v>
      </c>
      <c r="AL105">
        <f t="shared" si="72"/>
        <v>1.704257868265564</v>
      </c>
      <c r="AM105">
        <f t="shared" si="73"/>
        <v>1.1432322041202165</v>
      </c>
      <c r="AN105" s="87">
        <f t="shared" si="79"/>
        <v>7.5270807722117778</v>
      </c>
      <c r="AO105" s="87">
        <f t="shared" si="79"/>
        <v>7.5270759293633125</v>
      </c>
      <c r="AP105" s="87">
        <f t="shared" si="79"/>
        <v>7.5270413061705046</v>
      </c>
      <c r="AQ105" s="87">
        <f t="shared" si="79"/>
        <v>7.5267938759343691</v>
      </c>
      <c r="AR105" s="87">
        <f t="shared" si="79"/>
        <v>7.5250308700868533</v>
      </c>
      <c r="AS105" s="87">
        <f t="shared" si="79"/>
        <v>7.5127230067400177</v>
      </c>
      <c r="AT105" s="87">
        <f t="shared" si="79"/>
        <v>7.4364111194991915</v>
      </c>
      <c r="AU105" s="87">
        <f t="shared" si="74"/>
        <v>7.1145838576903069</v>
      </c>
    </row>
    <row r="106" spans="1:64" x14ac:dyDescent="0.2">
      <c r="A106" s="67" t="s">
        <v>326</v>
      </c>
      <c r="B106" s="69" t="s">
        <v>34</v>
      </c>
      <c r="C106" s="68">
        <v>38670.483999999997</v>
      </c>
      <c r="D106" s="68" t="s">
        <v>56</v>
      </c>
      <c r="E106">
        <f t="shared" si="57"/>
        <v>-5895.9352889448301</v>
      </c>
      <c r="F106">
        <f t="shared" si="75"/>
        <v>-5896</v>
      </c>
      <c r="G106" s="15">
        <f t="shared" si="58"/>
        <v>3.2083999998576473E-2</v>
      </c>
      <c r="I106">
        <f t="shared" si="77"/>
        <v>3.2083999998576473E-2</v>
      </c>
      <c r="Q106" s="2">
        <f t="shared" si="59"/>
        <v>23651.983999999997</v>
      </c>
      <c r="S106" s="20">
        <f t="shared" si="78"/>
        <v>0.1</v>
      </c>
      <c r="T106">
        <f t="shared" si="60"/>
        <v>1.0293830559086551E-3</v>
      </c>
      <c r="Z106">
        <f t="shared" si="61"/>
        <v>-5896</v>
      </c>
      <c r="AA106" s="87">
        <f t="shared" si="62"/>
        <v>1.7035115735635306E-2</v>
      </c>
      <c r="AB106" s="87">
        <f t="shared" si="63"/>
        <v>-1.8395628081260551E-3</v>
      </c>
      <c r="AC106" s="87">
        <f t="shared" si="64"/>
        <v>3.2083999998576473E-2</v>
      </c>
      <c r="AD106" s="87">
        <f t="shared" si="65"/>
        <v>1.5048884262941167E-2</v>
      </c>
      <c r="AE106" s="87">
        <f t="shared" si="66"/>
        <v>2.2646891755939833E-5</v>
      </c>
      <c r="AF106">
        <f t="shared" si="67"/>
        <v>3.2083999998576473E-2</v>
      </c>
      <c r="AG106" s="121"/>
      <c r="AH106">
        <f t="shared" si="68"/>
        <v>3.3923562806702529E-2</v>
      </c>
      <c r="AI106">
        <f t="shared" si="69"/>
        <v>0.9420413515626429</v>
      </c>
      <c r="AJ106">
        <f t="shared" si="70"/>
        <v>0.99507503138890396</v>
      </c>
      <c r="AK106">
        <f t="shared" si="71"/>
        <v>0.43169080013712985</v>
      </c>
      <c r="AL106">
        <f t="shared" si="72"/>
        <v>1.704257868265564</v>
      </c>
      <c r="AM106">
        <f t="shared" si="73"/>
        <v>1.1432322041202165</v>
      </c>
      <c r="AN106" s="87">
        <f t="shared" si="79"/>
        <v>7.5270807722117778</v>
      </c>
      <c r="AO106" s="87">
        <f t="shared" si="79"/>
        <v>7.5270759293633125</v>
      </c>
      <c r="AP106" s="87">
        <f t="shared" si="79"/>
        <v>7.5270413061705046</v>
      </c>
      <c r="AQ106" s="87">
        <f t="shared" si="79"/>
        <v>7.5267938759343691</v>
      </c>
      <c r="AR106" s="87">
        <f t="shared" si="79"/>
        <v>7.5250308700868533</v>
      </c>
      <c r="AS106" s="87">
        <f t="shared" si="79"/>
        <v>7.5127230067400177</v>
      </c>
      <c r="AT106" s="87">
        <f t="shared" si="79"/>
        <v>7.4364111194991915</v>
      </c>
      <c r="AU106" s="87">
        <f t="shared" si="74"/>
        <v>7.1145838576903069</v>
      </c>
    </row>
    <row r="107" spans="1:64" x14ac:dyDescent="0.2">
      <c r="A107" s="67" t="s">
        <v>326</v>
      </c>
      <c r="B107" s="69" t="s">
        <v>34</v>
      </c>
      <c r="C107" s="68">
        <v>38672.43</v>
      </c>
      <c r="D107" s="68" t="s">
        <v>56</v>
      </c>
      <c r="E107">
        <f t="shared" si="57"/>
        <v>-5892.0103508644524</v>
      </c>
      <c r="F107">
        <f t="shared" si="75"/>
        <v>-5892</v>
      </c>
      <c r="G107" s="15">
        <f t="shared" si="58"/>
        <v>-5.1319999984116293E-3</v>
      </c>
      <c r="I107">
        <f t="shared" si="77"/>
        <v>-5.1319999984116293E-3</v>
      </c>
      <c r="Q107" s="2">
        <f t="shared" si="59"/>
        <v>23653.93</v>
      </c>
      <c r="S107" s="20">
        <f t="shared" si="78"/>
        <v>0.1</v>
      </c>
      <c r="T107">
        <f t="shared" si="60"/>
        <v>2.6337423983696962E-5</v>
      </c>
      <c r="Z107">
        <f t="shared" si="61"/>
        <v>-5892</v>
      </c>
      <c r="AA107" s="87">
        <f t="shared" si="62"/>
        <v>1.7042463252204192E-2</v>
      </c>
      <c r="AB107" s="87">
        <f t="shared" si="63"/>
        <v>-3.9073158402458341E-2</v>
      </c>
      <c r="AC107" s="87">
        <f t="shared" si="64"/>
        <v>-5.1319999984116293E-3</v>
      </c>
      <c r="AD107" s="87">
        <f t="shared" si="65"/>
        <v>-2.2174463250615822E-2</v>
      </c>
      <c r="AE107" s="87">
        <f t="shared" si="66"/>
        <v>4.9170682045291168E-5</v>
      </c>
      <c r="AF107">
        <f t="shared" si="67"/>
        <v>-5.1319999984116293E-3</v>
      </c>
      <c r="AG107" s="121"/>
      <c r="AH107">
        <f t="shared" si="68"/>
        <v>3.3941158404046712E-2</v>
      </c>
      <c r="AI107">
        <f t="shared" si="69"/>
        <v>0.9416869690733678</v>
      </c>
      <c r="AJ107">
        <f t="shared" si="70"/>
        <v>0.99515607363410219</v>
      </c>
      <c r="AK107">
        <f t="shared" si="71"/>
        <v>0.43164307277642044</v>
      </c>
      <c r="AL107">
        <f t="shared" si="72"/>
        <v>1.705078831001974</v>
      </c>
      <c r="AM107">
        <f t="shared" si="73"/>
        <v>1.1441796210274899</v>
      </c>
      <c r="AN107" s="87">
        <f t="shared" si="79"/>
        <v>7.5278653820889367</v>
      </c>
      <c r="AO107" s="87">
        <f t="shared" si="79"/>
        <v>7.5278605970737713</v>
      </c>
      <c r="AP107" s="87">
        <f t="shared" si="79"/>
        <v>7.5278263079775005</v>
      </c>
      <c r="AQ107" s="87">
        <f t="shared" si="79"/>
        <v>7.5275806962527376</v>
      </c>
      <c r="AR107" s="87">
        <f t="shared" si="79"/>
        <v>7.5258265693941606</v>
      </c>
      <c r="AS107" s="87">
        <f t="shared" si="79"/>
        <v>7.5135520541690886</v>
      </c>
      <c r="AT107" s="87">
        <f t="shared" si="79"/>
        <v>7.4372841453159761</v>
      </c>
      <c r="AU107" s="87">
        <f t="shared" si="74"/>
        <v>7.1152588463745294</v>
      </c>
    </row>
    <row r="108" spans="1:64" x14ac:dyDescent="0.2">
      <c r="A108" s="67" t="s">
        <v>342</v>
      </c>
      <c r="B108" s="69" t="s">
        <v>34</v>
      </c>
      <c r="C108" s="68">
        <v>38672.457000000002</v>
      </c>
      <c r="D108" s="68" t="s">
        <v>56</v>
      </c>
      <c r="E108">
        <f t="shared" si="57"/>
        <v>-5891.9558938612781</v>
      </c>
      <c r="F108">
        <f t="shared" si="75"/>
        <v>-5892</v>
      </c>
      <c r="G108" s="15">
        <f t="shared" si="58"/>
        <v>2.1868000003451016E-2</v>
      </c>
      <c r="I108">
        <f t="shared" si="77"/>
        <v>2.1868000003451016E-2</v>
      </c>
      <c r="Q108" s="2">
        <f t="shared" si="59"/>
        <v>23653.957000000002</v>
      </c>
      <c r="S108" s="20">
        <f t="shared" si="78"/>
        <v>0.1</v>
      </c>
      <c r="T108">
        <f t="shared" si="60"/>
        <v>4.7820942415093362E-4</v>
      </c>
      <c r="Z108">
        <f t="shared" si="61"/>
        <v>-5892</v>
      </c>
      <c r="AA108" s="87">
        <f t="shared" si="62"/>
        <v>1.7042463252204192E-2</v>
      </c>
      <c r="AB108" s="87">
        <f t="shared" si="63"/>
        <v>-1.2073158400595696E-2</v>
      </c>
      <c r="AC108" s="87">
        <f t="shared" si="64"/>
        <v>2.1868000003451016E-2</v>
      </c>
      <c r="AD108" s="87">
        <f t="shared" si="65"/>
        <v>4.8255367512468235E-3</v>
      </c>
      <c r="AE108" s="87">
        <f t="shared" si="66"/>
        <v>2.3285804937633748E-6</v>
      </c>
      <c r="AF108">
        <f t="shared" si="67"/>
        <v>2.1868000003451016E-2</v>
      </c>
      <c r="AG108" s="121"/>
      <c r="AH108">
        <f t="shared" si="68"/>
        <v>3.3941158404046712E-2</v>
      </c>
      <c r="AI108">
        <f t="shared" si="69"/>
        <v>0.9416869690733678</v>
      </c>
      <c r="AJ108">
        <f t="shared" si="70"/>
        <v>0.99515607363410219</v>
      </c>
      <c r="AK108">
        <f t="shared" si="71"/>
        <v>0.43164307277642044</v>
      </c>
      <c r="AL108">
        <f t="shared" si="72"/>
        <v>1.705078831001974</v>
      </c>
      <c r="AM108">
        <f t="shared" si="73"/>
        <v>1.1441796210274899</v>
      </c>
      <c r="AN108" s="87">
        <f t="shared" si="79"/>
        <v>7.5278653820889367</v>
      </c>
      <c r="AO108" s="87">
        <f t="shared" si="79"/>
        <v>7.5278605970737713</v>
      </c>
      <c r="AP108" s="87">
        <f t="shared" si="79"/>
        <v>7.5278263079775005</v>
      </c>
      <c r="AQ108" s="87">
        <f t="shared" si="79"/>
        <v>7.5275806962527376</v>
      </c>
      <c r="AR108" s="87">
        <f t="shared" si="79"/>
        <v>7.5258265693941606</v>
      </c>
      <c r="AS108" s="87">
        <f t="shared" si="79"/>
        <v>7.5135520541690886</v>
      </c>
      <c r="AT108" s="87">
        <f t="shared" si="79"/>
        <v>7.4372841453159761</v>
      </c>
      <c r="AU108" s="87">
        <f t="shared" si="74"/>
        <v>7.1152588463745294</v>
      </c>
    </row>
    <row r="109" spans="1:64" x14ac:dyDescent="0.2">
      <c r="A109" s="67" t="s">
        <v>342</v>
      </c>
      <c r="B109" s="69" t="s">
        <v>34</v>
      </c>
      <c r="C109" s="68">
        <v>38680.381999999998</v>
      </c>
      <c r="D109" s="68" t="s">
        <v>56</v>
      </c>
      <c r="E109">
        <f t="shared" si="57"/>
        <v>-5875.9717549676916</v>
      </c>
      <c r="F109">
        <f t="shared" si="75"/>
        <v>-5876</v>
      </c>
      <c r="G109" s="15">
        <f t="shared" si="58"/>
        <v>1.4003999996930361E-2</v>
      </c>
      <c r="I109">
        <f t="shared" si="77"/>
        <v>1.4003999996930361E-2</v>
      </c>
      <c r="Q109" s="2">
        <f t="shared" si="59"/>
        <v>23661.881999999998</v>
      </c>
      <c r="S109" s="20">
        <f t="shared" si="78"/>
        <v>0.1</v>
      </c>
      <c r="T109">
        <f t="shared" si="60"/>
        <v>1.9611201591402555E-4</v>
      </c>
      <c r="Z109">
        <f t="shared" si="61"/>
        <v>-5876</v>
      </c>
      <c r="AA109" s="87">
        <f t="shared" si="62"/>
        <v>1.7071535608187024E-2</v>
      </c>
      <c r="AB109" s="87">
        <f t="shared" si="63"/>
        <v>-2.0007265947301039E-2</v>
      </c>
      <c r="AC109" s="87">
        <f t="shared" si="64"/>
        <v>1.4003999996930361E-2</v>
      </c>
      <c r="AD109" s="87">
        <f t="shared" si="65"/>
        <v>-3.067535611256663E-3</v>
      </c>
      <c r="AE109" s="87">
        <f t="shared" si="66"/>
        <v>9.4097747263277892E-7</v>
      </c>
      <c r="AF109">
        <f t="shared" si="67"/>
        <v>1.4003999996930361E-2</v>
      </c>
      <c r="AG109" s="121"/>
      <c r="AH109">
        <f t="shared" si="68"/>
        <v>3.40112659442314E-2</v>
      </c>
      <c r="AI109">
        <f t="shared" si="69"/>
        <v>0.94027249560187354</v>
      </c>
      <c r="AJ109">
        <f t="shared" si="70"/>
        <v>0.99547294872650038</v>
      </c>
      <c r="AK109">
        <f t="shared" si="71"/>
        <v>0.43144962286470057</v>
      </c>
      <c r="AL109">
        <f t="shared" si="72"/>
        <v>1.7083565141808625</v>
      </c>
      <c r="AM109">
        <f t="shared" si="73"/>
        <v>1.1479710600078101</v>
      </c>
      <c r="AN109" s="87">
        <f t="shared" si="79"/>
        <v>7.5310008719455483</v>
      </c>
      <c r="AO109" s="87">
        <f t="shared" si="79"/>
        <v>7.5309963127191253</v>
      </c>
      <c r="AP109" s="87">
        <f t="shared" si="79"/>
        <v>7.5309633356420917</v>
      </c>
      <c r="AQ109" s="87">
        <f t="shared" si="79"/>
        <v>7.5307249077125764</v>
      </c>
      <c r="AR109" s="87">
        <f t="shared" si="79"/>
        <v>7.529006069372393</v>
      </c>
      <c r="AS109" s="87">
        <f t="shared" si="79"/>
        <v>7.5168649502604303</v>
      </c>
      <c r="AT109" s="87">
        <f t="shared" si="79"/>
        <v>7.4407747805033253</v>
      </c>
      <c r="AU109" s="87">
        <f t="shared" si="74"/>
        <v>7.1179588011114205</v>
      </c>
    </row>
    <row r="110" spans="1:64" x14ac:dyDescent="0.2">
      <c r="A110" s="67" t="s">
        <v>358</v>
      </c>
      <c r="B110" s="69" t="s">
        <v>34</v>
      </c>
      <c r="C110" s="68">
        <v>38975.8796</v>
      </c>
      <c r="D110" s="68" t="s">
        <v>56</v>
      </c>
      <c r="E110">
        <f t="shared" si="57"/>
        <v>-5279.9749497785397</v>
      </c>
      <c r="F110">
        <f t="shared" si="75"/>
        <v>-5280</v>
      </c>
      <c r="G110" s="15">
        <f t="shared" si="58"/>
        <v>1.2419999999110587E-2</v>
      </c>
      <c r="J110">
        <f>G110</f>
        <v>1.2419999999110587E-2</v>
      </c>
      <c r="Q110" s="2">
        <f t="shared" si="59"/>
        <v>23957.3796</v>
      </c>
      <c r="S110" s="20">
        <f>S$17</f>
        <v>1</v>
      </c>
      <c r="T110">
        <f t="shared" si="60"/>
        <v>1.5425639997790699E-4</v>
      </c>
      <c r="Z110">
        <f t="shared" si="61"/>
        <v>-5280</v>
      </c>
      <c r="AA110" s="87">
        <f t="shared" si="62"/>
        <v>1.7803071173708277E-2</v>
      </c>
      <c r="AB110" s="87">
        <f t="shared" si="63"/>
        <v>-2.3900217347756478E-2</v>
      </c>
      <c r="AC110" s="87">
        <f t="shared" si="64"/>
        <v>1.2419999999110587E-2</v>
      </c>
      <c r="AD110" s="87">
        <f t="shared" si="65"/>
        <v>-5.3830711745976902E-3</v>
      </c>
      <c r="AE110" s="87">
        <f t="shared" si="66"/>
        <v>2.8977455270784556E-5</v>
      </c>
      <c r="AF110">
        <f t="shared" si="67"/>
        <v>1.2419999999110587E-2</v>
      </c>
      <c r="AG110" s="121"/>
      <c r="AH110">
        <f t="shared" si="68"/>
        <v>3.6320217346867065E-2</v>
      </c>
      <c r="AI110">
        <f t="shared" si="69"/>
        <v>0.89095248547105266</v>
      </c>
      <c r="AJ110">
        <f t="shared" si="70"/>
        <v>0.99979391900938253</v>
      </c>
      <c r="AK110">
        <f t="shared" si="71"/>
        <v>0.42169276899987218</v>
      </c>
      <c r="AL110">
        <f t="shared" si="72"/>
        <v>1.8238476172319784</v>
      </c>
      <c r="AM110">
        <f t="shared" si="73"/>
        <v>1.291489280981591</v>
      </c>
      <c r="AN110" s="87">
        <f t="shared" si="79"/>
        <v>7.6445817082217813</v>
      </c>
      <c r="AO110" s="87">
        <f t="shared" si="79"/>
        <v>7.644581206324335</v>
      </c>
      <c r="AP110" s="87">
        <f t="shared" si="79"/>
        <v>7.6445756631553365</v>
      </c>
      <c r="AQ110" s="87">
        <f t="shared" si="79"/>
        <v>7.6445144516514327</v>
      </c>
      <c r="AR110" s="87">
        <f t="shared" si="79"/>
        <v>7.6438396800778259</v>
      </c>
      <c r="AS110" s="87">
        <f t="shared" si="79"/>
        <v>7.6365379472409938</v>
      </c>
      <c r="AT110" s="87">
        <f t="shared" si="79"/>
        <v>7.5690763293381647</v>
      </c>
      <c r="AU110" s="87">
        <f t="shared" si="74"/>
        <v>7.2185321150606248</v>
      </c>
    </row>
    <row r="111" spans="1:64" x14ac:dyDescent="0.2">
      <c r="A111" s="67" t="s">
        <v>358</v>
      </c>
      <c r="B111" s="69" t="s">
        <v>45</v>
      </c>
      <c r="C111" s="68">
        <v>38996.706700000002</v>
      </c>
      <c r="D111" s="68" t="s">
        <v>56</v>
      </c>
      <c r="E111">
        <f t="shared" si="57"/>
        <v>-5237.9682293809583</v>
      </c>
      <c r="F111">
        <f t="shared" si="75"/>
        <v>-5238</v>
      </c>
      <c r="G111" s="15">
        <f t="shared" si="58"/>
        <v>1.5752000006614253E-2</v>
      </c>
      <c r="J111">
        <f>G111</f>
        <v>1.5752000006614253E-2</v>
      </c>
      <c r="Q111" s="2">
        <f t="shared" si="59"/>
        <v>23978.206700000002</v>
      </c>
      <c r="S111" s="20">
        <f>S$17</f>
        <v>1</v>
      </c>
      <c r="T111">
        <f t="shared" si="60"/>
        <v>2.4812550420837544E-4</v>
      </c>
      <c r="Z111">
        <f t="shared" si="61"/>
        <v>-5238</v>
      </c>
      <c r="AA111" s="87">
        <f t="shared" si="62"/>
        <v>1.7829632969140641E-2</v>
      </c>
      <c r="AB111" s="87">
        <f t="shared" si="63"/>
        <v>-2.0709528393543224E-2</v>
      </c>
      <c r="AC111" s="87">
        <f t="shared" si="64"/>
        <v>1.5752000006614253E-2</v>
      </c>
      <c r="AD111" s="87">
        <f t="shared" si="65"/>
        <v>-2.0776329625263878E-3</v>
      </c>
      <c r="AE111" s="87">
        <f t="shared" si="66"/>
        <v>4.3165587269761749E-6</v>
      </c>
      <c r="AF111">
        <f t="shared" si="67"/>
        <v>1.5752000006614253E-2</v>
      </c>
      <c r="AG111" s="121"/>
      <c r="AH111">
        <f t="shared" si="68"/>
        <v>3.6461528400157477E-2</v>
      </c>
      <c r="AI111">
        <f t="shared" si="69"/>
        <v>0.88771492239549943</v>
      </c>
      <c r="AJ111">
        <f t="shared" si="70"/>
        <v>0.99960837901824084</v>
      </c>
      <c r="AK111">
        <f t="shared" si="71"/>
        <v>0.4208422664123363</v>
      </c>
      <c r="AL111">
        <f t="shared" si="72"/>
        <v>1.8315328694871806</v>
      </c>
      <c r="AM111">
        <f t="shared" si="73"/>
        <v>1.3017923764566892</v>
      </c>
      <c r="AN111" s="87">
        <f t="shared" ref="AN111:AT120" si="80">$AU111+$AB$7*SIN(AO111)</f>
        <v>7.6523605101314303</v>
      </c>
      <c r="AO111" s="87">
        <f t="shared" si="80"/>
        <v>7.6523600970237933</v>
      </c>
      <c r="AP111" s="87">
        <f t="shared" si="80"/>
        <v>7.6523553609817325</v>
      </c>
      <c r="AQ111" s="87">
        <f t="shared" si="80"/>
        <v>7.6523010728148533</v>
      </c>
      <c r="AR111" s="87">
        <f t="shared" si="80"/>
        <v>7.6516798064308658</v>
      </c>
      <c r="AS111" s="87">
        <f t="shared" si="80"/>
        <v>7.6446996042318007</v>
      </c>
      <c r="AT111" s="87">
        <f t="shared" si="80"/>
        <v>7.5779871526522635</v>
      </c>
      <c r="AU111" s="87">
        <f t="shared" si="74"/>
        <v>7.2256194962449642</v>
      </c>
    </row>
    <row r="112" spans="1:64" x14ac:dyDescent="0.2">
      <c r="A112" s="67" t="s">
        <v>366</v>
      </c>
      <c r="B112" s="69" t="s">
        <v>34</v>
      </c>
      <c r="C112" s="68">
        <v>39019.525000000001</v>
      </c>
      <c r="D112" s="68" t="s">
        <v>56</v>
      </c>
      <c r="E112">
        <f t="shared" si="57"/>
        <v>-5191.9454058458541</v>
      </c>
      <c r="F112">
        <f t="shared" si="75"/>
        <v>-5192</v>
      </c>
      <c r="G112" s="15">
        <f t="shared" si="58"/>
        <v>2.7068000003055204E-2</v>
      </c>
      <c r="H112">
        <f>G112</f>
        <v>2.7068000003055204E-2</v>
      </c>
      <c r="Q112" s="2">
        <f t="shared" si="59"/>
        <v>24001.025000000001</v>
      </c>
      <c r="S112" s="20">
        <f>S$15</f>
        <v>0.2</v>
      </c>
      <c r="T112">
        <f t="shared" si="60"/>
        <v>7.3267662416539648E-4</v>
      </c>
      <c r="Z112">
        <f t="shared" si="61"/>
        <v>-5192</v>
      </c>
      <c r="AA112" s="87">
        <f t="shared" si="62"/>
        <v>1.7855077742513294E-2</v>
      </c>
      <c r="AB112" s="87">
        <f t="shared" si="63"/>
        <v>-9.5451931220047956E-3</v>
      </c>
      <c r="AC112" s="87">
        <f t="shared" si="64"/>
        <v>2.7068000003055204E-2</v>
      </c>
      <c r="AD112" s="87">
        <f t="shared" si="65"/>
        <v>9.2129222605419094E-3</v>
      </c>
      <c r="AE112" s="87">
        <f t="shared" si="66"/>
        <v>1.697558731575773E-5</v>
      </c>
      <c r="AF112">
        <f t="shared" si="67"/>
        <v>2.7068000003055204E-2</v>
      </c>
      <c r="AG112" s="121"/>
      <c r="AH112">
        <f t="shared" si="68"/>
        <v>3.6613193125059999E-2</v>
      </c>
      <c r="AI112">
        <f t="shared" si="69"/>
        <v>0.88420341055385276</v>
      </c>
      <c r="AJ112">
        <f t="shared" si="70"/>
        <v>0.99933974618642996</v>
      </c>
      <c r="AK112">
        <f t="shared" si="71"/>
        <v>0.41988963040823118</v>
      </c>
      <c r="AL112">
        <f t="shared" si="72"/>
        <v>1.8398862849709816</v>
      </c>
      <c r="AM112">
        <f t="shared" si="73"/>
        <v>1.3131087934034689</v>
      </c>
      <c r="AN112" s="87">
        <f t="shared" si="80"/>
        <v>7.6608478161556555</v>
      </c>
      <c r="AO112" s="87">
        <f t="shared" si="80"/>
        <v>7.6608474850562098</v>
      </c>
      <c r="AP112" s="87">
        <f t="shared" si="80"/>
        <v>7.6608435245917539</v>
      </c>
      <c r="AQ112" s="87">
        <f t="shared" si="80"/>
        <v>7.6607961574913119</v>
      </c>
      <c r="AR112" s="87">
        <f t="shared" si="80"/>
        <v>7.6602305338882548</v>
      </c>
      <c r="AS112" s="87">
        <f t="shared" si="80"/>
        <v>7.6535980505763073</v>
      </c>
      <c r="AT112" s="87">
        <f t="shared" si="80"/>
        <v>7.5877263140000393</v>
      </c>
      <c r="AU112" s="87">
        <f t="shared" si="74"/>
        <v>7.2333818661135272</v>
      </c>
    </row>
    <row r="113" spans="1:47" x14ac:dyDescent="0.2">
      <c r="A113" s="67" t="s">
        <v>366</v>
      </c>
      <c r="B113" s="69" t="s">
        <v>34</v>
      </c>
      <c r="C113" s="68">
        <v>39019.525999999998</v>
      </c>
      <c r="D113" s="68" t="s">
        <v>56</v>
      </c>
      <c r="E113">
        <f t="shared" si="57"/>
        <v>-5191.9433889198172</v>
      </c>
      <c r="F113">
        <f t="shared" si="75"/>
        <v>-5192</v>
      </c>
      <c r="G113" s="15">
        <f t="shared" si="58"/>
        <v>2.8067999999620952E-2</v>
      </c>
      <c r="H113">
        <f>G113</f>
        <v>2.8067999999620952E-2</v>
      </c>
      <c r="Q113" s="2">
        <f t="shared" si="59"/>
        <v>24001.025999999998</v>
      </c>
      <c r="S113" s="20">
        <f>S$15</f>
        <v>0.2</v>
      </c>
      <c r="T113">
        <f t="shared" si="60"/>
        <v>7.878126239787217E-4</v>
      </c>
      <c r="Z113">
        <f t="shared" si="61"/>
        <v>-5192</v>
      </c>
      <c r="AA113" s="87">
        <f t="shared" si="62"/>
        <v>1.7855077742513294E-2</v>
      </c>
      <c r="AB113" s="87">
        <f t="shared" si="63"/>
        <v>-8.5451931254390476E-3</v>
      </c>
      <c r="AC113" s="87">
        <f t="shared" si="64"/>
        <v>2.8067999999620952E-2</v>
      </c>
      <c r="AD113" s="87">
        <f t="shared" si="65"/>
        <v>1.0212922257107657E-2</v>
      </c>
      <c r="AE113" s="87">
        <f t="shared" si="66"/>
        <v>2.0860756205944994E-5</v>
      </c>
      <c r="AF113">
        <f t="shared" si="67"/>
        <v>2.8067999999620952E-2</v>
      </c>
      <c r="AG113" s="121"/>
      <c r="AH113">
        <f t="shared" si="68"/>
        <v>3.6613193125059999E-2</v>
      </c>
      <c r="AI113">
        <f t="shared" si="69"/>
        <v>0.88420341055385276</v>
      </c>
      <c r="AJ113">
        <f t="shared" si="70"/>
        <v>0.99933974618642996</v>
      </c>
      <c r="AK113">
        <f t="shared" si="71"/>
        <v>0.41988963040823118</v>
      </c>
      <c r="AL113">
        <f t="shared" si="72"/>
        <v>1.8398862849709816</v>
      </c>
      <c r="AM113">
        <f t="shared" si="73"/>
        <v>1.3131087934034689</v>
      </c>
      <c r="AN113" s="87">
        <f t="shared" si="80"/>
        <v>7.6608478161556555</v>
      </c>
      <c r="AO113" s="87">
        <f t="shared" si="80"/>
        <v>7.6608474850562098</v>
      </c>
      <c r="AP113" s="87">
        <f t="shared" si="80"/>
        <v>7.6608435245917539</v>
      </c>
      <c r="AQ113" s="87">
        <f t="shared" si="80"/>
        <v>7.6607961574913119</v>
      </c>
      <c r="AR113" s="87">
        <f t="shared" si="80"/>
        <v>7.6602305338882548</v>
      </c>
      <c r="AS113" s="87">
        <f t="shared" si="80"/>
        <v>7.6535980505763073</v>
      </c>
      <c r="AT113" s="87">
        <f t="shared" si="80"/>
        <v>7.5877263140000393</v>
      </c>
      <c r="AU113" s="87">
        <f t="shared" si="74"/>
        <v>7.2333818661135272</v>
      </c>
    </row>
    <row r="114" spans="1:47" x14ac:dyDescent="0.2">
      <c r="A114" s="67" t="s">
        <v>373</v>
      </c>
      <c r="B114" s="69" t="s">
        <v>34</v>
      </c>
      <c r="C114" s="68">
        <v>39027.434999999998</v>
      </c>
      <c r="D114" s="68" t="s">
        <v>56</v>
      </c>
      <c r="E114">
        <f t="shared" si="57"/>
        <v>-5175.9915208429165</v>
      </c>
      <c r="F114">
        <f t="shared" si="75"/>
        <v>-5176</v>
      </c>
      <c r="G114" s="15">
        <f t="shared" si="58"/>
        <v>4.2039999971166253E-3</v>
      </c>
      <c r="I114">
        <f>G114</f>
        <v>4.2039999971166253E-3</v>
      </c>
      <c r="Q114" s="2">
        <f t="shared" si="59"/>
        <v>24008.934999999998</v>
      </c>
      <c r="S114" s="20">
        <f>S$16</f>
        <v>0.1</v>
      </c>
      <c r="T114">
        <f t="shared" si="60"/>
        <v>1.7673615975756586E-5</v>
      </c>
      <c r="Z114">
        <f t="shared" si="61"/>
        <v>-5176</v>
      </c>
      <c r="AA114" s="87">
        <f t="shared" si="62"/>
        <v>1.7863039123081723E-2</v>
      </c>
      <c r="AB114" s="87">
        <f t="shared" si="63"/>
        <v>-3.2461189969760343E-2</v>
      </c>
      <c r="AC114" s="87">
        <f t="shared" si="64"/>
        <v>4.2039999971166253E-3</v>
      </c>
      <c r="AD114" s="87">
        <f t="shared" si="65"/>
        <v>-1.3659039125965097E-2</v>
      </c>
      <c r="AE114" s="87">
        <f t="shared" si="66"/>
        <v>1.8656934984464538E-5</v>
      </c>
      <c r="AF114">
        <f t="shared" si="67"/>
        <v>4.2039999971166253E-3</v>
      </c>
      <c r="AG114" s="121"/>
      <c r="AH114">
        <f t="shared" si="68"/>
        <v>3.6665189966876968E-2</v>
      </c>
      <c r="AI114">
        <f t="shared" si="69"/>
        <v>0.88299038310041944</v>
      </c>
      <c r="AJ114">
        <f t="shared" si="70"/>
        <v>0.99923056831537815</v>
      </c>
      <c r="AK114">
        <f t="shared" si="71"/>
        <v>0.41955321641566989</v>
      </c>
      <c r="AL114">
        <f t="shared" si="72"/>
        <v>1.8427763604864296</v>
      </c>
      <c r="AM114">
        <f t="shared" si="73"/>
        <v>1.3170529310254531</v>
      </c>
      <c r="AN114" s="87">
        <f t="shared" si="80"/>
        <v>7.6637920595389621</v>
      </c>
      <c r="AO114" s="87">
        <f t="shared" si="80"/>
        <v>7.6637917536087858</v>
      </c>
      <c r="AP114" s="87">
        <f t="shared" si="80"/>
        <v>7.6637880382568193</v>
      </c>
      <c r="AQ114" s="87">
        <f t="shared" si="80"/>
        <v>7.6637429230935181</v>
      </c>
      <c r="AR114" s="87">
        <f t="shared" si="80"/>
        <v>7.6631959349907177</v>
      </c>
      <c r="AS114" s="87">
        <f t="shared" si="80"/>
        <v>7.6566832591323344</v>
      </c>
      <c r="AT114" s="87">
        <f t="shared" si="80"/>
        <v>7.5911088497120742</v>
      </c>
      <c r="AU114" s="87">
        <f t="shared" si="74"/>
        <v>7.2360818208504183</v>
      </c>
    </row>
    <row r="115" spans="1:47" x14ac:dyDescent="0.2">
      <c r="A115" s="67" t="s">
        <v>314</v>
      </c>
      <c r="B115" s="69" t="s">
        <v>34</v>
      </c>
      <c r="C115" s="68">
        <v>39027.449999999997</v>
      </c>
      <c r="D115" s="68" t="s">
        <v>56</v>
      </c>
      <c r="E115">
        <f t="shared" si="57"/>
        <v>-5175.9612669522676</v>
      </c>
      <c r="F115">
        <f t="shared" si="75"/>
        <v>-5176</v>
      </c>
      <c r="G115" s="15">
        <f t="shared" si="58"/>
        <v>1.9203999996534549E-2</v>
      </c>
      <c r="I115">
        <f>G115</f>
        <v>1.9203999996534549E-2</v>
      </c>
      <c r="Q115" s="2">
        <f t="shared" si="59"/>
        <v>24008.949999999997</v>
      </c>
      <c r="S115" s="20">
        <f>S$16</f>
        <v>0.1</v>
      </c>
      <c r="T115">
        <f t="shared" si="60"/>
        <v>3.6879361586689895E-4</v>
      </c>
      <c r="Z115">
        <f t="shared" si="61"/>
        <v>-5176</v>
      </c>
      <c r="AA115" s="87">
        <f t="shared" si="62"/>
        <v>1.7863039123081723E-2</v>
      </c>
      <c r="AB115" s="87">
        <f t="shared" si="63"/>
        <v>-1.7461189970342419E-2</v>
      </c>
      <c r="AC115" s="87">
        <f t="shared" si="64"/>
        <v>1.9203999996534549E-2</v>
      </c>
      <c r="AD115" s="87">
        <f t="shared" si="65"/>
        <v>1.3409608734528261E-3</v>
      </c>
      <c r="AE115" s="87">
        <f t="shared" si="66"/>
        <v>1.7981760641313664E-7</v>
      </c>
      <c r="AF115">
        <f t="shared" si="67"/>
        <v>1.9203999996534549E-2</v>
      </c>
      <c r="AG115" s="121"/>
      <c r="AH115">
        <f t="shared" si="68"/>
        <v>3.6665189966876968E-2</v>
      </c>
      <c r="AI115">
        <f t="shared" si="69"/>
        <v>0.88299038310041944</v>
      </c>
      <c r="AJ115">
        <f t="shared" si="70"/>
        <v>0.99923056831537815</v>
      </c>
      <c r="AK115">
        <f t="shared" si="71"/>
        <v>0.41955321641566989</v>
      </c>
      <c r="AL115">
        <f t="shared" si="72"/>
        <v>1.8427763604864296</v>
      </c>
      <c r="AM115">
        <f t="shared" si="73"/>
        <v>1.3170529310254531</v>
      </c>
      <c r="AN115" s="87">
        <f t="shared" si="80"/>
        <v>7.6637920595389621</v>
      </c>
      <c r="AO115" s="87">
        <f t="shared" si="80"/>
        <v>7.6637917536087858</v>
      </c>
      <c r="AP115" s="87">
        <f t="shared" si="80"/>
        <v>7.6637880382568193</v>
      </c>
      <c r="AQ115" s="87">
        <f t="shared" si="80"/>
        <v>7.6637429230935181</v>
      </c>
      <c r="AR115" s="87">
        <f t="shared" si="80"/>
        <v>7.6631959349907177</v>
      </c>
      <c r="AS115" s="87">
        <f t="shared" si="80"/>
        <v>7.6566832591323344</v>
      </c>
      <c r="AT115" s="87">
        <f t="shared" si="80"/>
        <v>7.5911088497120742</v>
      </c>
      <c r="AU115" s="87">
        <f t="shared" si="74"/>
        <v>7.2360818208504183</v>
      </c>
    </row>
    <row r="116" spans="1:47" x14ac:dyDescent="0.2">
      <c r="A116" s="67" t="s">
        <v>373</v>
      </c>
      <c r="B116" s="69" t="s">
        <v>34</v>
      </c>
      <c r="C116" s="68">
        <v>39029.413</v>
      </c>
      <c r="D116" s="68" t="s">
        <v>56</v>
      </c>
      <c r="E116">
        <f t="shared" si="57"/>
        <v>-5172.0020411291534</v>
      </c>
      <c r="F116">
        <f t="shared" si="75"/>
        <v>-5172</v>
      </c>
      <c r="G116" s="15">
        <f t="shared" si="58"/>
        <v>-1.0120000006281771E-3</v>
      </c>
      <c r="I116">
        <f>G116</f>
        <v>-1.0120000006281771E-3</v>
      </c>
      <c r="Q116" s="2">
        <f t="shared" si="59"/>
        <v>24010.913</v>
      </c>
      <c r="S116" s="20">
        <f>S$16</f>
        <v>0.1</v>
      </c>
      <c r="T116">
        <f t="shared" si="60"/>
        <v>1.0241440012714304E-6</v>
      </c>
      <c r="Z116">
        <f t="shared" si="61"/>
        <v>-5172</v>
      </c>
      <c r="AA116" s="87">
        <f t="shared" si="62"/>
        <v>1.7864958015658853E-2</v>
      </c>
      <c r="AB116" s="87">
        <f t="shared" si="63"/>
        <v>-3.7690128440669581E-2</v>
      </c>
      <c r="AC116" s="87">
        <f t="shared" si="64"/>
        <v>-1.0120000006281771E-3</v>
      </c>
      <c r="AD116" s="87">
        <f t="shared" si="65"/>
        <v>-1.887695801628703E-2</v>
      </c>
      <c r="AE116" s="87">
        <f t="shared" si="66"/>
        <v>3.5633954394866322E-5</v>
      </c>
      <c r="AF116">
        <f t="shared" si="67"/>
        <v>-1.0120000006281771E-3</v>
      </c>
      <c r="AG116" s="121"/>
      <c r="AH116">
        <f t="shared" si="68"/>
        <v>3.6678128440041403E-2</v>
      </c>
      <c r="AI116">
        <f t="shared" si="69"/>
        <v>0.88268779800943076</v>
      </c>
      <c r="AJ116">
        <f t="shared" si="70"/>
        <v>0.99920201919517782</v>
      </c>
      <c r="AK116">
        <f t="shared" si="71"/>
        <v>0.41946871053255502</v>
      </c>
      <c r="AL116">
        <f t="shared" si="72"/>
        <v>1.8434976409873363</v>
      </c>
      <c r="AM116">
        <f t="shared" si="73"/>
        <v>1.3180396168059216</v>
      </c>
      <c r="AN116" s="87">
        <f t="shared" si="80"/>
        <v>7.6645274893574609</v>
      </c>
      <c r="AO116" s="87">
        <f t="shared" si="80"/>
        <v>7.6645271894672788</v>
      </c>
      <c r="AP116" s="87">
        <f t="shared" si="80"/>
        <v>7.6645235335000619</v>
      </c>
      <c r="AQ116" s="87">
        <f t="shared" si="80"/>
        <v>7.6644789691337047</v>
      </c>
      <c r="AR116" s="87">
        <f t="shared" si="80"/>
        <v>7.6639365823160688</v>
      </c>
      <c r="AS116" s="87">
        <f t="shared" si="80"/>
        <v>7.65745376391218</v>
      </c>
      <c r="AT116" s="87">
        <f t="shared" si="80"/>
        <v>7.5919540794498683</v>
      </c>
      <c r="AU116" s="87">
        <f t="shared" si="74"/>
        <v>7.2367568095346417</v>
      </c>
    </row>
    <row r="117" spans="1:47" x14ac:dyDescent="0.2">
      <c r="A117" s="67" t="s">
        <v>314</v>
      </c>
      <c r="B117" s="69" t="s">
        <v>34</v>
      </c>
      <c r="C117" s="68">
        <v>39029.438999999998</v>
      </c>
      <c r="D117" s="68" t="s">
        <v>56</v>
      </c>
      <c r="E117">
        <f t="shared" si="57"/>
        <v>-5171.9496010520297</v>
      </c>
      <c r="F117">
        <f t="shared" si="75"/>
        <v>-5172</v>
      </c>
      <c r="G117" s="15">
        <f t="shared" si="58"/>
        <v>2.4987999997392762E-2</v>
      </c>
      <c r="I117">
        <f>G117</f>
        <v>2.4987999997392762E-2</v>
      </c>
      <c r="Q117" s="2">
        <f t="shared" si="59"/>
        <v>24010.938999999998</v>
      </c>
      <c r="S117" s="20">
        <f>S$16</f>
        <v>0.1</v>
      </c>
      <c r="T117">
        <f t="shared" si="60"/>
        <v>6.2440014386970066E-4</v>
      </c>
      <c r="Z117">
        <f t="shared" si="61"/>
        <v>-5172</v>
      </c>
      <c r="AA117" s="87">
        <f t="shared" si="62"/>
        <v>1.7864958015658853E-2</v>
      </c>
      <c r="AB117" s="87">
        <f t="shared" si="63"/>
        <v>-1.1690128442648641E-2</v>
      </c>
      <c r="AC117" s="87">
        <f t="shared" si="64"/>
        <v>2.4987999997392762E-2</v>
      </c>
      <c r="AD117" s="87">
        <f t="shared" si="65"/>
        <v>7.1230419817339095E-3</v>
      </c>
      <c r="AE117" s="87">
        <f t="shared" si="66"/>
        <v>5.0737727073543738E-6</v>
      </c>
      <c r="AF117">
        <f t="shared" si="67"/>
        <v>2.4987999997392762E-2</v>
      </c>
      <c r="AG117" s="121"/>
      <c r="AH117">
        <f t="shared" si="68"/>
        <v>3.6678128440041403E-2</v>
      </c>
      <c r="AI117">
        <f t="shared" si="69"/>
        <v>0.88268779800943076</v>
      </c>
      <c r="AJ117">
        <f t="shared" si="70"/>
        <v>0.99920201919517782</v>
      </c>
      <c r="AK117">
        <f t="shared" si="71"/>
        <v>0.41946871053255502</v>
      </c>
      <c r="AL117">
        <f t="shared" si="72"/>
        <v>1.8434976409873363</v>
      </c>
      <c r="AM117">
        <f t="shared" si="73"/>
        <v>1.3180396168059216</v>
      </c>
      <c r="AN117" s="87">
        <f t="shared" si="80"/>
        <v>7.6645274893574609</v>
      </c>
      <c r="AO117" s="87">
        <f t="shared" si="80"/>
        <v>7.6645271894672788</v>
      </c>
      <c r="AP117" s="87">
        <f t="shared" si="80"/>
        <v>7.6645235335000619</v>
      </c>
      <c r="AQ117" s="87">
        <f t="shared" si="80"/>
        <v>7.6644789691337047</v>
      </c>
      <c r="AR117" s="87">
        <f t="shared" si="80"/>
        <v>7.6639365823160688</v>
      </c>
      <c r="AS117" s="87">
        <f t="shared" si="80"/>
        <v>7.65745376391218</v>
      </c>
      <c r="AT117" s="87">
        <f t="shared" si="80"/>
        <v>7.5919540794498683</v>
      </c>
      <c r="AU117" s="87">
        <f t="shared" si="74"/>
        <v>7.2367568095346417</v>
      </c>
    </row>
    <row r="118" spans="1:47" x14ac:dyDescent="0.2">
      <c r="A118" s="67" t="s">
        <v>388</v>
      </c>
      <c r="B118" s="69" t="s">
        <v>34</v>
      </c>
      <c r="C118" s="68">
        <v>39259.49</v>
      </c>
      <c r="D118" s="68" t="s">
        <v>56</v>
      </c>
      <c r="E118">
        <f t="shared" si="57"/>
        <v>-4707.953747851976</v>
      </c>
      <c r="F118">
        <f t="shared" si="75"/>
        <v>-4708</v>
      </c>
      <c r="G118" s="15">
        <f t="shared" si="58"/>
        <v>2.2931999999855179E-2</v>
      </c>
      <c r="H118">
        <f>G118</f>
        <v>2.2931999999855179E-2</v>
      </c>
      <c r="Q118" s="2">
        <f t="shared" si="59"/>
        <v>24240.989999999998</v>
      </c>
      <c r="S118" s="20">
        <f>S$15</f>
        <v>0.2</v>
      </c>
      <c r="T118">
        <f t="shared" si="60"/>
        <v>5.2587662399335795E-4</v>
      </c>
      <c r="Z118">
        <f t="shared" si="61"/>
        <v>-4708</v>
      </c>
      <c r="AA118" s="87">
        <f t="shared" si="62"/>
        <v>1.78982683695359E-2</v>
      </c>
      <c r="AB118" s="87">
        <f t="shared" si="63"/>
        <v>-1.5086795685102954E-2</v>
      </c>
      <c r="AC118" s="87">
        <f t="shared" si="64"/>
        <v>2.2931999999855179E-2</v>
      </c>
      <c r="AD118" s="87">
        <f t="shared" si="65"/>
        <v>5.033731630319279E-3</v>
      </c>
      <c r="AE118" s="87">
        <f t="shared" si="66"/>
        <v>5.067690825215358E-6</v>
      </c>
      <c r="AF118">
        <f t="shared" si="67"/>
        <v>2.2931999999855179E-2</v>
      </c>
      <c r="AG118" s="121"/>
      <c r="AH118">
        <f t="shared" si="68"/>
        <v>3.8018795684958133E-2</v>
      </c>
      <c r="AI118">
        <f t="shared" si="69"/>
        <v>0.84935023340083371</v>
      </c>
      <c r="AJ118">
        <f t="shared" si="70"/>
        <v>0.99275831922063096</v>
      </c>
      <c r="AK118">
        <f t="shared" si="71"/>
        <v>0.40868178290124124</v>
      </c>
      <c r="AL118">
        <f t="shared" si="72"/>
        <v>1.9239650790028964</v>
      </c>
      <c r="AM118">
        <f t="shared" si="73"/>
        <v>1.4344019421160734</v>
      </c>
      <c r="AN118" s="87">
        <f t="shared" si="80"/>
        <v>7.7481842938763297</v>
      </c>
      <c r="AO118" s="87">
        <f t="shared" si="80"/>
        <v>7.7481842787290507</v>
      </c>
      <c r="AP118" s="87">
        <f t="shared" si="80"/>
        <v>7.7481839494095306</v>
      </c>
      <c r="AQ118" s="87">
        <f t="shared" si="80"/>
        <v>7.7481767898713736</v>
      </c>
      <c r="AR118" s="87">
        <f t="shared" si="80"/>
        <v>7.7480212577812981</v>
      </c>
      <c r="AS118" s="87">
        <f t="shared" si="80"/>
        <v>7.7446969324198545</v>
      </c>
      <c r="AT118" s="87">
        <f t="shared" si="80"/>
        <v>7.6888829369548066</v>
      </c>
      <c r="AU118" s="87">
        <f t="shared" si="74"/>
        <v>7.315055496904491</v>
      </c>
    </row>
    <row r="119" spans="1:47" x14ac:dyDescent="0.2">
      <c r="A119" s="67" t="s">
        <v>388</v>
      </c>
      <c r="B119" s="69" t="s">
        <v>34</v>
      </c>
      <c r="C119" s="68">
        <v>39259.493999999999</v>
      </c>
      <c r="D119" s="68" t="s">
        <v>56</v>
      </c>
      <c r="E119">
        <f t="shared" si="57"/>
        <v>-4707.9456801478009</v>
      </c>
      <c r="F119">
        <f t="shared" si="75"/>
        <v>-4708</v>
      </c>
      <c r="G119" s="15">
        <f t="shared" si="58"/>
        <v>2.6932000000670087E-2</v>
      </c>
      <c r="H119">
        <f>G119</f>
        <v>2.6932000000670087E-2</v>
      </c>
      <c r="Q119" s="2">
        <f t="shared" si="59"/>
        <v>24240.993999999999</v>
      </c>
      <c r="S119" s="20">
        <f>S$15</f>
        <v>0.2</v>
      </c>
      <c r="T119">
        <f t="shared" si="60"/>
        <v>7.253326240360935E-4</v>
      </c>
      <c r="Z119">
        <f t="shared" si="61"/>
        <v>-4708</v>
      </c>
      <c r="AA119" s="87">
        <f t="shared" si="62"/>
        <v>1.78982683695359E-2</v>
      </c>
      <c r="AB119" s="87">
        <f t="shared" si="63"/>
        <v>-1.1086795684288046E-2</v>
      </c>
      <c r="AC119" s="87">
        <f t="shared" si="64"/>
        <v>2.6932000000670087E-2</v>
      </c>
      <c r="AD119" s="87">
        <f t="shared" si="65"/>
        <v>9.0337316311341863E-3</v>
      </c>
      <c r="AE119" s="87">
        <f t="shared" si="66"/>
        <v>1.6321661436670865E-5</v>
      </c>
      <c r="AF119">
        <f t="shared" si="67"/>
        <v>2.6932000000670087E-2</v>
      </c>
      <c r="AG119" s="121"/>
      <c r="AH119">
        <f t="shared" si="68"/>
        <v>3.8018795684958133E-2</v>
      </c>
      <c r="AI119">
        <f t="shared" si="69"/>
        <v>0.84935023340083371</v>
      </c>
      <c r="AJ119">
        <f t="shared" si="70"/>
        <v>0.99275831922063096</v>
      </c>
      <c r="AK119">
        <f t="shared" si="71"/>
        <v>0.40868178290124124</v>
      </c>
      <c r="AL119">
        <f t="shared" si="72"/>
        <v>1.9239650790028964</v>
      </c>
      <c r="AM119">
        <f t="shared" si="73"/>
        <v>1.4344019421160734</v>
      </c>
      <c r="AN119" s="87">
        <f t="shared" si="80"/>
        <v>7.7481842938763297</v>
      </c>
      <c r="AO119" s="87">
        <f t="shared" si="80"/>
        <v>7.7481842787290507</v>
      </c>
      <c r="AP119" s="87">
        <f t="shared" si="80"/>
        <v>7.7481839494095306</v>
      </c>
      <c r="AQ119" s="87">
        <f t="shared" si="80"/>
        <v>7.7481767898713736</v>
      </c>
      <c r="AR119" s="87">
        <f t="shared" si="80"/>
        <v>7.7480212577812981</v>
      </c>
      <c r="AS119" s="87">
        <f t="shared" si="80"/>
        <v>7.7446969324198545</v>
      </c>
      <c r="AT119" s="87">
        <f t="shared" si="80"/>
        <v>7.6888829369548066</v>
      </c>
      <c r="AU119" s="87">
        <f t="shared" si="74"/>
        <v>7.315055496904491</v>
      </c>
    </row>
    <row r="120" spans="1:47" x14ac:dyDescent="0.2">
      <c r="A120" s="46" t="s">
        <v>60</v>
      </c>
      <c r="B120" s="47" t="s">
        <v>34</v>
      </c>
      <c r="C120" s="46">
        <v>39376.492400000003</v>
      </c>
      <c r="D120" s="46">
        <v>-2.9999999999999997E-8</v>
      </c>
      <c r="E120">
        <f t="shared" si="57"/>
        <v>-4471.968560156829</v>
      </c>
      <c r="F120">
        <f t="shared" ref="F120:F151" si="81">ROUND(2*E120,0)/2</f>
        <v>-4472</v>
      </c>
      <c r="G120" s="15">
        <f t="shared" si="58"/>
        <v>1.5588000002026092E-2</v>
      </c>
      <c r="J120">
        <f>G120</f>
        <v>1.5588000002026092E-2</v>
      </c>
      <c r="Q120" s="2">
        <f t="shared" si="59"/>
        <v>24357.992400000003</v>
      </c>
      <c r="S120" s="20">
        <f>S$17</f>
        <v>1</v>
      </c>
      <c r="T120">
        <f t="shared" si="60"/>
        <v>2.4298574406316544E-4</v>
      </c>
      <c r="Z120">
        <f t="shared" si="61"/>
        <v>-4472</v>
      </c>
      <c r="AA120" s="87">
        <f t="shared" si="62"/>
        <v>1.7776241265686176E-2</v>
      </c>
      <c r="AB120" s="87">
        <f t="shared" si="63"/>
        <v>-2.2995844385847668E-2</v>
      </c>
      <c r="AC120" s="87">
        <f t="shared" si="64"/>
        <v>1.5588000002026092E-2</v>
      </c>
      <c r="AD120" s="87">
        <f t="shared" si="65"/>
        <v>-2.1882412636600838E-3</v>
      </c>
      <c r="AE120" s="87">
        <f t="shared" si="66"/>
        <v>4.788399827984681E-6</v>
      </c>
      <c r="AF120">
        <f t="shared" si="67"/>
        <v>1.5588000002026092E-2</v>
      </c>
      <c r="AG120" s="121"/>
      <c r="AH120">
        <f t="shared" si="68"/>
        <v>3.858384438787376E-2</v>
      </c>
      <c r="AI120">
        <f t="shared" si="69"/>
        <v>0.83366744974514417</v>
      </c>
      <c r="AJ120">
        <f t="shared" si="70"/>
        <v>0.98737364302045483</v>
      </c>
      <c r="AK120">
        <f t="shared" si="71"/>
        <v>0.40255389027735955</v>
      </c>
      <c r="AL120">
        <f t="shared" si="72"/>
        <v>1.9626242034201382</v>
      </c>
      <c r="AM120">
        <f t="shared" si="73"/>
        <v>1.4951954043767479</v>
      </c>
      <c r="AN120" s="87">
        <f t="shared" si="80"/>
        <v>7.7895399276960928</v>
      </c>
      <c r="AO120" s="87">
        <f t="shared" si="80"/>
        <v>7.7895399264382412</v>
      </c>
      <c r="AP120" s="87">
        <f t="shared" si="80"/>
        <v>7.7895398815936021</v>
      </c>
      <c r="AQ120" s="87">
        <f t="shared" si="80"/>
        <v>7.789538282822523</v>
      </c>
      <c r="AR120" s="87">
        <f t="shared" si="80"/>
        <v>7.7894813103600979</v>
      </c>
      <c r="AS120" s="87">
        <f t="shared" si="80"/>
        <v>7.7874828970998378</v>
      </c>
      <c r="AT120" s="87">
        <f t="shared" si="80"/>
        <v>7.7373107626144098</v>
      </c>
      <c r="AU120" s="87">
        <f t="shared" si="74"/>
        <v>7.3548798292736386</v>
      </c>
    </row>
    <row r="121" spans="1:47" x14ac:dyDescent="0.2">
      <c r="A121" s="46" t="s">
        <v>60</v>
      </c>
      <c r="B121" s="47" t="s">
        <v>34</v>
      </c>
      <c r="C121" s="46">
        <v>39376.4928</v>
      </c>
      <c r="D121" s="46">
        <v>2.9999999999999997E-4</v>
      </c>
      <c r="E121">
        <f t="shared" si="57"/>
        <v>-4471.9677533864169</v>
      </c>
      <c r="F121">
        <f t="shared" si="81"/>
        <v>-4472</v>
      </c>
      <c r="G121" s="15">
        <f t="shared" si="58"/>
        <v>1.59879999991972E-2</v>
      </c>
      <c r="J121">
        <f>G121</f>
        <v>1.59879999991972E-2</v>
      </c>
      <c r="Q121" s="2">
        <f t="shared" si="59"/>
        <v>24357.9928</v>
      </c>
      <c r="S121" s="20">
        <f>S$17</f>
        <v>1</v>
      </c>
      <c r="T121">
        <f t="shared" si="60"/>
        <v>2.5561614397432965E-4</v>
      </c>
      <c r="Z121">
        <f t="shared" si="61"/>
        <v>-4472</v>
      </c>
      <c r="AA121" s="87">
        <f t="shared" si="62"/>
        <v>1.7776241265686176E-2</v>
      </c>
      <c r="AB121" s="87">
        <f t="shared" si="63"/>
        <v>-2.259584438867656E-2</v>
      </c>
      <c r="AC121" s="87">
        <f t="shared" si="64"/>
        <v>1.59879999991972E-2</v>
      </c>
      <c r="AD121" s="87">
        <f t="shared" si="65"/>
        <v>-1.7882412664889762E-3</v>
      </c>
      <c r="AE121" s="87">
        <f t="shared" si="66"/>
        <v>3.1978068271740975E-6</v>
      </c>
      <c r="AF121">
        <f t="shared" si="67"/>
        <v>1.59879999991972E-2</v>
      </c>
      <c r="AG121" s="121"/>
      <c r="AH121">
        <f t="shared" si="68"/>
        <v>3.858384438787376E-2</v>
      </c>
      <c r="AI121">
        <f t="shared" si="69"/>
        <v>0.83366744974514417</v>
      </c>
      <c r="AJ121">
        <f t="shared" si="70"/>
        <v>0.98737364302045483</v>
      </c>
      <c r="AK121">
        <f t="shared" si="71"/>
        <v>0.40255389027735955</v>
      </c>
      <c r="AL121">
        <f t="shared" si="72"/>
        <v>1.9626242034201382</v>
      </c>
      <c r="AM121">
        <f t="shared" si="73"/>
        <v>1.4951954043767479</v>
      </c>
      <c r="AN121" s="87">
        <f t="shared" ref="AN121:AT130" si="82">$AU121+$AB$7*SIN(AO121)</f>
        <v>7.7895399276960928</v>
      </c>
      <c r="AO121" s="87">
        <f t="shared" si="82"/>
        <v>7.7895399264382412</v>
      </c>
      <c r="AP121" s="87">
        <f t="shared" si="82"/>
        <v>7.7895398815936021</v>
      </c>
      <c r="AQ121" s="87">
        <f t="shared" si="82"/>
        <v>7.789538282822523</v>
      </c>
      <c r="AR121" s="87">
        <f t="shared" si="82"/>
        <v>7.7894813103600979</v>
      </c>
      <c r="AS121" s="87">
        <f t="shared" si="82"/>
        <v>7.7874828970998378</v>
      </c>
      <c r="AT121" s="87">
        <f t="shared" si="82"/>
        <v>7.7373107626144098</v>
      </c>
      <c r="AU121" s="87">
        <f t="shared" si="74"/>
        <v>7.3548798292736386</v>
      </c>
    </row>
    <row r="122" spans="1:47" x14ac:dyDescent="0.2">
      <c r="A122" s="67" t="s">
        <v>1118</v>
      </c>
      <c r="B122" s="69" t="s">
        <v>34</v>
      </c>
      <c r="C122" s="68">
        <v>39376.495499999997</v>
      </c>
      <c r="D122" s="68" t="s">
        <v>56</v>
      </c>
      <c r="E122">
        <f t="shared" si="57"/>
        <v>-4471.9623076861053</v>
      </c>
      <c r="F122">
        <f t="shared" si="81"/>
        <v>-4472</v>
      </c>
      <c r="G122" s="15">
        <f t="shared" si="58"/>
        <v>1.8687999996473081E-2</v>
      </c>
      <c r="J122">
        <f>G122</f>
        <v>1.8687999996473081E-2</v>
      </c>
      <c r="Q122" s="2">
        <f t="shared" si="59"/>
        <v>24357.995499999997</v>
      </c>
      <c r="S122" s="20">
        <f>S$17</f>
        <v>1</v>
      </c>
      <c r="T122">
        <f t="shared" si="60"/>
        <v>3.4924134386817788E-4</v>
      </c>
      <c r="Z122">
        <f t="shared" si="61"/>
        <v>-4472</v>
      </c>
      <c r="AA122" s="87">
        <f t="shared" si="62"/>
        <v>1.7776241265686176E-2</v>
      </c>
      <c r="AB122" s="87">
        <f t="shared" si="63"/>
        <v>-1.9895844391400679E-2</v>
      </c>
      <c r="AC122" s="87">
        <f t="shared" si="64"/>
        <v>1.8687999996473081E-2</v>
      </c>
      <c r="AD122" s="87">
        <f t="shared" si="65"/>
        <v>9.1175873078690531E-4</v>
      </c>
      <c r="AE122" s="87">
        <f t="shared" si="66"/>
        <v>8.3130398316614851E-7</v>
      </c>
      <c r="AF122">
        <f t="shared" si="67"/>
        <v>1.8687999996473081E-2</v>
      </c>
      <c r="AG122" s="121"/>
      <c r="AH122">
        <f t="shared" si="68"/>
        <v>3.858384438787376E-2</v>
      </c>
      <c r="AI122">
        <f t="shared" si="69"/>
        <v>0.83366744974514417</v>
      </c>
      <c r="AJ122">
        <f t="shared" si="70"/>
        <v>0.98737364302045483</v>
      </c>
      <c r="AK122">
        <f t="shared" si="71"/>
        <v>0.40255389027735955</v>
      </c>
      <c r="AL122">
        <f t="shared" si="72"/>
        <v>1.9626242034201382</v>
      </c>
      <c r="AM122">
        <f t="shared" si="73"/>
        <v>1.4951954043767479</v>
      </c>
      <c r="AN122" s="87">
        <f t="shared" si="82"/>
        <v>7.7895399276960928</v>
      </c>
      <c r="AO122" s="87">
        <f t="shared" si="82"/>
        <v>7.7895399264382412</v>
      </c>
      <c r="AP122" s="87">
        <f t="shared" si="82"/>
        <v>7.7895398815936021</v>
      </c>
      <c r="AQ122" s="87">
        <f t="shared" si="82"/>
        <v>7.789538282822523</v>
      </c>
      <c r="AR122" s="87">
        <f t="shared" si="82"/>
        <v>7.7894813103600979</v>
      </c>
      <c r="AS122" s="87">
        <f t="shared" si="82"/>
        <v>7.7874828970998378</v>
      </c>
      <c r="AT122" s="87">
        <f t="shared" si="82"/>
        <v>7.7373107626144098</v>
      </c>
      <c r="AU122" s="87">
        <f t="shared" si="74"/>
        <v>7.3548798292736386</v>
      </c>
    </row>
    <row r="123" spans="1:47" x14ac:dyDescent="0.2">
      <c r="A123" s="46" t="s">
        <v>60</v>
      </c>
      <c r="B123" s="47" t="s">
        <v>34</v>
      </c>
      <c r="C123" s="46">
        <v>39383.438399999999</v>
      </c>
      <c r="D123" s="46">
        <v>6.9999999999999999E-4</v>
      </c>
      <c r="E123">
        <f t="shared" si="57"/>
        <v>-4457.9589918596866</v>
      </c>
      <c r="F123">
        <f t="shared" si="81"/>
        <v>-4458</v>
      </c>
      <c r="G123" s="15">
        <f t="shared" si="58"/>
        <v>2.0332000000053085E-2</v>
      </c>
      <c r="J123">
        <f>G123</f>
        <v>2.0332000000053085E-2</v>
      </c>
      <c r="Q123" s="2">
        <f t="shared" si="59"/>
        <v>24364.938399999999</v>
      </c>
      <c r="S123" s="20">
        <f>S$17</f>
        <v>1</v>
      </c>
      <c r="T123">
        <f t="shared" si="60"/>
        <v>4.1339022400215864E-4</v>
      </c>
      <c r="Z123">
        <f t="shared" si="61"/>
        <v>-4458</v>
      </c>
      <c r="AA123" s="87">
        <f t="shared" si="62"/>
        <v>1.7766163021846252E-2</v>
      </c>
      <c r="AB123" s="87">
        <f t="shared" si="63"/>
        <v>-1.8282993671568937E-2</v>
      </c>
      <c r="AC123" s="87">
        <f t="shared" si="64"/>
        <v>2.0332000000053085E-2</v>
      </c>
      <c r="AD123" s="87">
        <f t="shared" si="65"/>
        <v>2.5658369782068334E-3</v>
      </c>
      <c r="AE123" s="87">
        <f t="shared" si="66"/>
        <v>6.5835193987335737E-6</v>
      </c>
      <c r="AF123">
        <f t="shared" si="67"/>
        <v>2.0332000000053085E-2</v>
      </c>
      <c r="AG123" s="121"/>
      <c r="AH123">
        <f t="shared" si="68"/>
        <v>3.8614993671622022E-2</v>
      </c>
      <c r="AI123">
        <f t="shared" si="69"/>
        <v>0.83276266630990858</v>
      </c>
      <c r="AJ123">
        <f t="shared" si="70"/>
        <v>0.98701494073444673</v>
      </c>
      <c r="AK123">
        <f t="shared" si="71"/>
        <v>0.40217884836469159</v>
      </c>
      <c r="AL123">
        <f t="shared" si="72"/>
        <v>1.9648728581859753</v>
      </c>
      <c r="AM123">
        <f t="shared" si="73"/>
        <v>1.498839415953847</v>
      </c>
      <c r="AN123" s="87">
        <f t="shared" si="82"/>
        <v>7.7919692455611163</v>
      </c>
      <c r="AO123" s="87">
        <f t="shared" si="82"/>
        <v>7.7919692445210371</v>
      </c>
      <c r="AP123" s="87">
        <f t="shared" si="82"/>
        <v>7.7919692059897132</v>
      </c>
      <c r="AQ123" s="87">
        <f t="shared" si="82"/>
        <v>7.791967778554401</v>
      </c>
      <c r="AR123" s="87">
        <f t="shared" si="82"/>
        <v>7.7919149207476561</v>
      </c>
      <c r="AS123" s="87">
        <f t="shared" si="82"/>
        <v>7.7899882958593114</v>
      </c>
      <c r="AT123" s="87">
        <f t="shared" si="82"/>
        <v>7.7401646744085637</v>
      </c>
      <c r="AU123" s="87">
        <f t="shared" si="74"/>
        <v>7.3572422896684184</v>
      </c>
    </row>
    <row r="124" spans="1:47" x14ac:dyDescent="0.2">
      <c r="A124" s="46" t="s">
        <v>60</v>
      </c>
      <c r="B124" s="47" t="s">
        <v>34</v>
      </c>
      <c r="C124" s="46">
        <v>39383.438900000001</v>
      </c>
      <c r="D124" s="46">
        <v>8.0000000000000004E-4</v>
      </c>
      <c r="E124">
        <f t="shared" si="57"/>
        <v>-4457.9579833966609</v>
      </c>
      <c r="F124">
        <f t="shared" si="81"/>
        <v>-4458</v>
      </c>
      <c r="G124" s="15">
        <f t="shared" si="58"/>
        <v>2.0832000001973938E-2</v>
      </c>
      <c r="J124">
        <f>G124</f>
        <v>2.0832000001973938E-2</v>
      </c>
      <c r="Q124" s="2">
        <f t="shared" si="59"/>
        <v>24364.938900000001</v>
      </c>
      <c r="S124" s="20">
        <f>S$17</f>
        <v>1</v>
      </c>
      <c r="T124">
        <f t="shared" si="60"/>
        <v>4.3397222408224215E-4</v>
      </c>
      <c r="Z124">
        <f t="shared" si="61"/>
        <v>-4458</v>
      </c>
      <c r="AA124" s="87">
        <f t="shared" si="62"/>
        <v>1.7766163021846252E-2</v>
      </c>
      <c r="AB124" s="87">
        <f t="shared" si="63"/>
        <v>-1.7782993669648084E-2</v>
      </c>
      <c r="AC124" s="87">
        <f t="shared" si="64"/>
        <v>2.0832000001973938E-2</v>
      </c>
      <c r="AD124" s="87">
        <f t="shared" si="65"/>
        <v>3.0658369801276862E-3</v>
      </c>
      <c r="AE124" s="87">
        <f t="shared" si="66"/>
        <v>9.3993563887184507E-6</v>
      </c>
      <c r="AF124">
        <f t="shared" si="67"/>
        <v>2.0832000001973938E-2</v>
      </c>
      <c r="AG124" s="121"/>
      <c r="AH124">
        <f t="shared" si="68"/>
        <v>3.8614993671622022E-2</v>
      </c>
      <c r="AI124">
        <f t="shared" si="69"/>
        <v>0.83276266630990858</v>
      </c>
      <c r="AJ124">
        <f t="shared" si="70"/>
        <v>0.98701494073444673</v>
      </c>
      <c r="AK124">
        <f t="shared" si="71"/>
        <v>0.40217884836469159</v>
      </c>
      <c r="AL124">
        <f t="shared" si="72"/>
        <v>1.9648728581859753</v>
      </c>
      <c r="AM124">
        <f t="shared" si="73"/>
        <v>1.498839415953847</v>
      </c>
      <c r="AN124" s="87">
        <f t="shared" si="82"/>
        <v>7.7919692455611163</v>
      </c>
      <c r="AO124" s="87">
        <f t="shared" si="82"/>
        <v>7.7919692445210371</v>
      </c>
      <c r="AP124" s="87">
        <f t="shared" si="82"/>
        <v>7.7919692059897132</v>
      </c>
      <c r="AQ124" s="87">
        <f t="shared" si="82"/>
        <v>7.791967778554401</v>
      </c>
      <c r="AR124" s="87">
        <f t="shared" si="82"/>
        <v>7.7919149207476561</v>
      </c>
      <c r="AS124" s="87">
        <f t="shared" si="82"/>
        <v>7.7899882958593114</v>
      </c>
      <c r="AT124" s="87">
        <f t="shared" si="82"/>
        <v>7.7401646744085637</v>
      </c>
      <c r="AU124" s="87">
        <f t="shared" si="74"/>
        <v>7.3572422896684184</v>
      </c>
    </row>
    <row r="125" spans="1:47" x14ac:dyDescent="0.2">
      <c r="A125" s="67" t="s">
        <v>373</v>
      </c>
      <c r="B125" s="69" t="s">
        <v>34</v>
      </c>
      <c r="C125" s="68">
        <v>39386.404000000002</v>
      </c>
      <c r="D125" s="68" t="s">
        <v>56</v>
      </c>
      <c r="E125">
        <f t="shared" si="57"/>
        <v>-4451.9775959855042</v>
      </c>
      <c r="F125">
        <f t="shared" si="81"/>
        <v>-4452</v>
      </c>
      <c r="G125" s="15">
        <f t="shared" si="58"/>
        <v>1.1108000006061047E-2</v>
      </c>
      <c r="I125">
        <f>G125</f>
        <v>1.1108000006061047E-2</v>
      </c>
      <c r="Q125" s="2">
        <f t="shared" si="59"/>
        <v>24367.904000000002</v>
      </c>
      <c r="S125" s="20">
        <f>S$16</f>
        <v>0.1</v>
      </c>
      <c r="T125">
        <f t="shared" si="60"/>
        <v>1.2338766413465222E-4</v>
      </c>
      <c r="Z125">
        <f t="shared" si="61"/>
        <v>-4452</v>
      </c>
      <c r="AA125" s="87">
        <f t="shared" si="62"/>
        <v>1.7761747675786442E-2</v>
      </c>
      <c r="AB125" s="87">
        <f t="shared" si="63"/>
        <v>-2.7520263332808853E-2</v>
      </c>
      <c r="AC125" s="87">
        <f t="shared" si="64"/>
        <v>1.1108000006061047E-2</v>
      </c>
      <c r="AD125" s="87">
        <f t="shared" si="65"/>
        <v>-6.6537476697253947E-3</v>
      </c>
      <c r="AE125" s="87">
        <f t="shared" si="66"/>
        <v>4.4272358052376121E-6</v>
      </c>
      <c r="AF125">
        <f t="shared" si="67"/>
        <v>1.1108000006061047E-2</v>
      </c>
      <c r="AG125" s="121"/>
      <c r="AH125">
        <f t="shared" si="68"/>
        <v>3.86282633388699E-2</v>
      </c>
      <c r="AI125">
        <f t="shared" si="69"/>
        <v>0.83237576080927689</v>
      </c>
      <c r="AJ125">
        <f t="shared" si="70"/>
        <v>0.98685992452882632</v>
      </c>
      <c r="AK125">
        <f t="shared" si="71"/>
        <v>0.40201774374702887</v>
      </c>
      <c r="AL125">
        <f t="shared" si="72"/>
        <v>1.9658350743270909</v>
      </c>
      <c r="AM125">
        <f t="shared" si="73"/>
        <v>1.5004024699768359</v>
      </c>
      <c r="AN125" s="87">
        <f t="shared" si="82"/>
        <v>7.7930095750181554</v>
      </c>
      <c r="AO125" s="87">
        <f t="shared" si="82"/>
        <v>7.7930095740614576</v>
      </c>
      <c r="AP125" s="87">
        <f t="shared" si="82"/>
        <v>7.7930095380151361</v>
      </c>
      <c r="AQ125" s="87">
        <f t="shared" si="82"/>
        <v>7.7930081798831958</v>
      </c>
      <c r="AR125" s="87">
        <f t="shared" si="82"/>
        <v>7.7929570309887879</v>
      </c>
      <c r="AS125" s="87">
        <f t="shared" si="82"/>
        <v>7.7910609272729667</v>
      </c>
      <c r="AT125" s="87">
        <f t="shared" si="82"/>
        <v>7.7413871253861624</v>
      </c>
      <c r="AU125" s="87">
        <f t="shared" si="74"/>
        <v>7.3582547726947531</v>
      </c>
    </row>
    <row r="126" spans="1:47" x14ac:dyDescent="0.2">
      <c r="A126" s="67" t="s">
        <v>412</v>
      </c>
      <c r="B126" s="69" t="s">
        <v>34</v>
      </c>
      <c r="C126" s="68">
        <v>39691.822399999997</v>
      </c>
      <c r="D126" s="68" t="s">
        <v>56</v>
      </c>
      <c r="E126">
        <f t="shared" si="57"/>
        <v>-3835.971270905442</v>
      </c>
      <c r="F126">
        <f t="shared" si="81"/>
        <v>-3836</v>
      </c>
      <c r="G126" s="15">
        <f t="shared" si="58"/>
        <v>1.4243999998143408E-2</v>
      </c>
      <c r="J126">
        <f t="shared" ref="J126:J132" si="83">G126</f>
        <v>1.4243999998143408E-2</v>
      </c>
      <c r="Q126" s="2">
        <f t="shared" si="59"/>
        <v>24673.322399999997</v>
      </c>
      <c r="S126" s="20">
        <f t="shared" ref="S126:S132" si="84">S$17</f>
        <v>1</v>
      </c>
      <c r="T126">
        <f t="shared" si="60"/>
        <v>2.0289153594710941E-4</v>
      </c>
      <c r="Z126">
        <f t="shared" si="61"/>
        <v>-3836</v>
      </c>
      <c r="AA126" s="87">
        <f t="shared" si="62"/>
        <v>1.7011133437267997E-2</v>
      </c>
      <c r="AB126" s="87">
        <f t="shared" si="63"/>
        <v>-2.5500630207347386E-2</v>
      </c>
      <c r="AC126" s="87">
        <f t="shared" si="64"/>
        <v>1.4243999998143408E-2</v>
      </c>
      <c r="AD126" s="87">
        <f t="shared" si="65"/>
        <v>-2.7671334391245889E-3</v>
      </c>
      <c r="AE126" s="87">
        <f t="shared" si="66"/>
        <v>7.6570274699214754E-6</v>
      </c>
      <c r="AF126">
        <f t="shared" si="67"/>
        <v>1.4243999998143408E-2</v>
      </c>
      <c r="AG126" s="121"/>
      <c r="AH126">
        <f t="shared" si="68"/>
        <v>3.9744630205490794E-2</v>
      </c>
      <c r="AI126">
        <f t="shared" si="69"/>
        <v>0.79526365686561062</v>
      </c>
      <c r="AJ126">
        <f t="shared" si="70"/>
        <v>0.96725930187305165</v>
      </c>
      <c r="AK126">
        <f t="shared" si="71"/>
        <v>0.3844465914163866</v>
      </c>
      <c r="AL126">
        <f t="shared" si="72"/>
        <v>2.0601421966431253</v>
      </c>
      <c r="AM126">
        <f t="shared" si="73"/>
        <v>1.6655122816337471</v>
      </c>
      <c r="AN126" s="87">
        <f t="shared" si="82"/>
        <v>7.8973575208711182</v>
      </c>
      <c r="AO126" s="87">
        <f t="shared" si="82"/>
        <v>7.8973575209211688</v>
      </c>
      <c r="AP126" s="87">
        <f t="shared" si="82"/>
        <v>7.8973575182711935</v>
      </c>
      <c r="AQ126" s="87">
        <f t="shared" si="82"/>
        <v>7.897357658577377</v>
      </c>
      <c r="AR126" s="87">
        <f t="shared" si="82"/>
        <v>7.8973502292708844</v>
      </c>
      <c r="AS126" s="87">
        <f t="shared" si="82"/>
        <v>7.8977418823545014</v>
      </c>
      <c r="AT126" s="87">
        <f t="shared" si="82"/>
        <v>7.8647651155102487</v>
      </c>
      <c r="AU126" s="87">
        <f t="shared" si="74"/>
        <v>7.462203030065071</v>
      </c>
    </row>
    <row r="127" spans="1:47" x14ac:dyDescent="0.2">
      <c r="A127" s="67" t="s">
        <v>412</v>
      </c>
      <c r="B127" s="69" t="s">
        <v>34</v>
      </c>
      <c r="C127" s="68">
        <v>39695.794099999999</v>
      </c>
      <c r="D127" s="68" t="s">
        <v>56</v>
      </c>
      <c r="E127">
        <f t="shared" si="57"/>
        <v>-3827.9606457390419</v>
      </c>
      <c r="F127">
        <f t="shared" si="81"/>
        <v>-3828</v>
      </c>
      <c r="G127" s="15">
        <f t="shared" si="58"/>
        <v>1.9511999998940155E-2</v>
      </c>
      <c r="J127">
        <f t="shared" si="83"/>
        <v>1.9511999998940155E-2</v>
      </c>
      <c r="Q127" s="2">
        <f t="shared" si="59"/>
        <v>24677.294099999999</v>
      </c>
      <c r="S127" s="20">
        <f t="shared" si="84"/>
        <v>1</v>
      </c>
      <c r="T127">
        <f t="shared" si="60"/>
        <v>3.8071814395864063E-4</v>
      </c>
      <c r="Z127">
        <f t="shared" si="61"/>
        <v>-3828</v>
      </c>
      <c r="AA127" s="87">
        <f t="shared" si="62"/>
        <v>1.6997630994191611E-2</v>
      </c>
      <c r="AB127" s="87">
        <f t="shared" si="63"/>
        <v>-2.0244042904503608E-2</v>
      </c>
      <c r="AC127" s="87">
        <f t="shared" si="64"/>
        <v>1.9511999998940155E-2</v>
      </c>
      <c r="AD127" s="87">
        <f t="shared" si="65"/>
        <v>2.5143690047485442E-3</v>
      </c>
      <c r="AE127" s="87">
        <f t="shared" si="66"/>
        <v>6.3220514920401847E-6</v>
      </c>
      <c r="AF127">
        <f t="shared" si="67"/>
        <v>1.9511999998940155E-2</v>
      </c>
      <c r="AG127" s="121"/>
      <c r="AH127">
        <f t="shared" si="68"/>
        <v>3.9756042903443763E-2</v>
      </c>
      <c r="AI127">
        <f t="shared" si="69"/>
        <v>0.79481403444598731</v>
      </c>
      <c r="AJ127">
        <f t="shared" si="70"/>
        <v>0.96696173186429735</v>
      </c>
      <c r="AK127">
        <f t="shared" si="71"/>
        <v>0.38420680810129859</v>
      </c>
      <c r="AL127">
        <f t="shared" si="72"/>
        <v>2.0613120929022815</v>
      </c>
      <c r="AM127">
        <f t="shared" si="73"/>
        <v>1.6677219886403174</v>
      </c>
      <c r="AN127" s="87">
        <f t="shared" si="82"/>
        <v>7.8986820991188411</v>
      </c>
      <c r="AO127" s="87">
        <f t="shared" si="82"/>
        <v>7.8986820991778881</v>
      </c>
      <c r="AP127" s="87">
        <f t="shared" si="82"/>
        <v>7.8986820961441442</v>
      </c>
      <c r="AQ127" s="87">
        <f t="shared" si="82"/>
        <v>7.8986822520127875</v>
      </c>
      <c r="AR127" s="87">
        <f t="shared" si="82"/>
        <v>7.8986742430440584</v>
      </c>
      <c r="AS127" s="87">
        <f t="shared" si="82"/>
        <v>7.8990839267393325</v>
      </c>
      <c r="AT127" s="87">
        <f t="shared" si="82"/>
        <v>7.8663392443896631</v>
      </c>
      <c r="AU127" s="87">
        <f t="shared" si="74"/>
        <v>7.4635530074335161</v>
      </c>
    </row>
    <row r="128" spans="1:47" x14ac:dyDescent="0.2">
      <c r="A128" s="67" t="s">
        <v>412</v>
      </c>
      <c r="B128" s="69" t="s">
        <v>34</v>
      </c>
      <c r="C128" s="68">
        <v>39699.758999999998</v>
      </c>
      <c r="D128" s="68" t="s">
        <v>56</v>
      </c>
      <c r="E128">
        <f t="shared" si="57"/>
        <v>-3819.9637356697422</v>
      </c>
      <c r="F128">
        <f t="shared" si="81"/>
        <v>-3820</v>
      </c>
      <c r="G128" s="15">
        <f t="shared" si="58"/>
        <v>1.7979999996896368E-2</v>
      </c>
      <c r="J128">
        <f t="shared" si="83"/>
        <v>1.7979999996896368E-2</v>
      </c>
      <c r="Q128" s="2">
        <f t="shared" si="59"/>
        <v>24681.258999999998</v>
      </c>
      <c r="S128" s="20">
        <f t="shared" si="84"/>
        <v>1</v>
      </c>
      <c r="T128">
        <f t="shared" si="60"/>
        <v>3.232803998883934E-4</v>
      </c>
      <c r="Z128">
        <f t="shared" si="61"/>
        <v>-3820</v>
      </c>
      <c r="AA128" s="87">
        <f t="shared" si="62"/>
        <v>1.6984035264897286E-2</v>
      </c>
      <c r="AB128" s="87">
        <f t="shared" si="63"/>
        <v>-2.1787379462722696E-2</v>
      </c>
      <c r="AC128" s="87">
        <f t="shared" si="64"/>
        <v>1.7979999996896368E-2</v>
      </c>
      <c r="AD128" s="87">
        <f t="shared" si="65"/>
        <v>9.9596473199908137E-4</v>
      </c>
      <c r="AE128" s="87">
        <f t="shared" si="66"/>
        <v>9.9194574738600204E-7</v>
      </c>
      <c r="AF128">
        <f t="shared" si="67"/>
        <v>1.7979999996896368E-2</v>
      </c>
      <c r="AG128" s="121"/>
      <c r="AH128">
        <f t="shared" si="68"/>
        <v>3.9767379459619064E-2</v>
      </c>
      <c r="AI128">
        <f t="shared" si="69"/>
        <v>0.79436520034477542</v>
      </c>
      <c r="AJ128">
        <f t="shared" si="70"/>
        <v>0.96666317684075964</v>
      </c>
      <c r="AK128">
        <f t="shared" si="71"/>
        <v>0.38396677072694224</v>
      </c>
      <c r="AL128">
        <f t="shared" si="72"/>
        <v>2.0624806674601839</v>
      </c>
      <c r="AM128">
        <f t="shared" si="73"/>
        <v>1.6699335073790711</v>
      </c>
      <c r="AN128" s="87">
        <f t="shared" si="82"/>
        <v>7.9000059289278015</v>
      </c>
      <c r="AO128" s="87">
        <f t="shared" si="82"/>
        <v>7.9000059289970279</v>
      </c>
      <c r="AP128" s="87">
        <f t="shared" si="82"/>
        <v>7.9000059255425139</v>
      </c>
      <c r="AQ128" s="87">
        <f t="shared" si="82"/>
        <v>7.9000060979278341</v>
      </c>
      <c r="AR128" s="87">
        <f t="shared" si="82"/>
        <v>7.8999974948612044</v>
      </c>
      <c r="AS128" s="87">
        <f t="shared" si="82"/>
        <v>7.9004248963843748</v>
      </c>
      <c r="AT128" s="87">
        <f t="shared" si="82"/>
        <v>7.8679126392158842</v>
      </c>
      <c r="AU128" s="87">
        <f t="shared" si="74"/>
        <v>7.4649029848019621</v>
      </c>
    </row>
    <row r="129" spans="1:47" x14ac:dyDescent="0.2">
      <c r="A129" s="67" t="s">
        <v>412</v>
      </c>
      <c r="B129" s="69" t="s">
        <v>34</v>
      </c>
      <c r="C129" s="68">
        <v>39701.741000000002</v>
      </c>
      <c r="D129" s="68" t="s">
        <v>56</v>
      </c>
      <c r="E129">
        <f t="shared" si="57"/>
        <v>-3815.9661882518039</v>
      </c>
      <c r="F129">
        <f t="shared" si="81"/>
        <v>-3816</v>
      </c>
      <c r="G129" s="15">
        <f t="shared" si="58"/>
        <v>1.6763999999966472E-2</v>
      </c>
      <c r="J129">
        <f t="shared" si="83"/>
        <v>1.6763999999966472E-2</v>
      </c>
      <c r="Q129" s="2">
        <f t="shared" si="59"/>
        <v>24683.241000000002</v>
      </c>
      <c r="S129" s="20">
        <f t="shared" si="84"/>
        <v>1</v>
      </c>
      <c r="T129">
        <f t="shared" si="60"/>
        <v>2.8103169599887588E-4</v>
      </c>
      <c r="Z129">
        <f t="shared" si="61"/>
        <v>-3816</v>
      </c>
      <c r="AA129" s="87">
        <f t="shared" si="62"/>
        <v>1.6977202452129404E-2</v>
      </c>
      <c r="AB129" s="87">
        <f t="shared" si="63"/>
        <v>-2.3009019218784621E-2</v>
      </c>
      <c r="AC129" s="87">
        <f t="shared" si="64"/>
        <v>1.6763999999966472E-2</v>
      </c>
      <c r="AD129" s="87">
        <f t="shared" si="65"/>
        <v>-2.1320245216293124E-4</v>
      </c>
      <c r="AE129" s="87">
        <f t="shared" si="66"/>
        <v>4.5455285608286984E-8</v>
      </c>
      <c r="AF129">
        <f t="shared" si="67"/>
        <v>1.6763999999966472E-2</v>
      </c>
      <c r="AG129" s="121"/>
      <c r="AH129">
        <f t="shared" si="68"/>
        <v>3.9773019218751093E-2</v>
      </c>
      <c r="AI129">
        <f t="shared" si="69"/>
        <v>0.79414107844037451</v>
      </c>
      <c r="AJ129">
        <f t="shared" si="70"/>
        <v>0.96651353123035932</v>
      </c>
      <c r="AK129">
        <f t="shared" si="71"/>
        <v>0.38384665722919681</v>
      </c>
      <c r="AL129">
        <f t="shared" si="72"/>
        <v>2.0630644600584254</v>
      </c>
      <c r="AM129">
        <f t="shared" si="73"/>
        <v>1.6710399478051521</v>
      </c>
      <c r="AN129" s="87">
        <f t="shared" si="82"/>
        <v>7.9006675635778798</v>
      </c>
      <c r="AO129" s="87">
        <f t="shared" si="82"/>
        <v>7.9006675636526715</v>
      </c>
      <c r="AP129" s="87">
        <f t="shared" si="82"/>
        <v>7.9006675599733072</v>
      </c>
      <c r="AQ129" s="87">
        <f t="shared" si="82"/>
        <v>7.90066774097874</v>
      </c>
      <c r="AR129" s="87">
        <f t="shared" si="82"/>
        <v>7.9006588356293479</v>
      </c>
      <c r="AS129" s="87">
        <f t="shared" si="82"/>
        <v>7.9010949786587599</v>
      </c>
      <c r="AT129" s="87">
        <f t="shared" si="82"/>
        <v>7.868699061231756</v>
      </c>
      <c r="AU129" s="87">
        <f t="shared" si="74"/>
        <v>7.4655779734861847</v>
      </c>
    </row>
    <row r="130" spans="1:47" x14ac:dyDescent="0.2">
      <c r="A130" s="67" t="s">
        <v>61</v>
      </c>
      <c r="B130" s="69" t="s">
        <v>34</v>
      </c>
      <c r="C130" s="68">
        <v>39876.267999999996</v>
      </c>
      <c r="D130" s="68" t="s">
        <v>56</v>
      </c>
      <c r="E130">
        <f t="shared" si="57"/>
        <v>-3463.9581366830498</v>
      </c>
      <c r="F130">
        <f t="shared" si="81"/>
        <v>-3464</v>
      </c>
      <c r="G130" s="15">
        <f t="shared" si="58"/>
        <v>2.0755999998073094E-2</v>
      </c>
      <c r="J130">
        <f t="shared" si="83"/>
        <v>2.0755999998073094E-2</v>
      </c>
      <c r="Q130" s="2">
        <f t="shared" si="59"/>
        <v>24857.767999999996</v>
      </c>
      <c r="S130" s="20">
        <f t="shared" si="84"/>
        <v>1</v>
      </c>
      <c r="T130">
        <f t="shared" si="60"/>
        <v>4.3081153592001027E-4</v>
      </c>
      <c r="Z130">
        <f t="shared" si="61"/>
        <v>-3464</v>
      </c>
      <c r="AA130" s="87">
        <f t="shared" si="62"/>
        <v>1.6286272557673533E-2</v>
      </c>
      <c r="AB130" s="87">
        <f t="shared" si="63"/>
        <v>-1.9440460060435538E-2</v>
      </c>
      <c r="AC130" s="87">
        <f t="shared" si="64"/>
        <v>2.0755999998073094E-2</v>
      </c>
      <c r="AD130" s="87">
        <f t="shared" si="65"/>
        <v>4.4697274403995603E-3</v>
      </c>
      <c r="AE130" s="87">
        <f t="shared" si="66"/>
        <v>1.9978463391460804E-5</v>
      </c>
      <c r="AF130">
        <f t="shared" si="67"/>
        <v>2.0755999998073094E-2</v>
      </c>
      <c r="AG130" s="121"/>
      <c r="AH130">
        <f t="shared" si="68"/>
        <v>4.0196460058508632E-2</v>
      </c>
      <c r="AI130">
        <f t="shared" si="69"/>
        <v>0.77516686472827323</v>
      </c>
      <c r="AJ130">
        <f t="shared" si="70"/>
        <v>0.95244170168644404</v>
      </c>
      <c r="AK130">
        <f t="shared" si="71"/>
        <v>0.3730498802246236</v>
      </c>
      <c r="AL130">
        <f t="shared" si="72"/>
        <v>2.1131908370149297</v>
      </c>
      <c r="AM130">
        <f t="shared" si="73"/>
        <v>1.7702654437951222</v>
      </c>
      <c r="AN130" s="87">
        <f t="shared" si="82"/>
        <v>7.9581788206894517</v>
      </c>
      <c r="AO130" s="87">
        <f t="shared" si="82"/>
        <v>7.9581788244718688</v>
      </c>
      <c r="AP130" s="87">
        <f t="shared" si="82"/>
        <v>7.9581787409793501</v>
      </c>
      <c r="AQ130" s="87">
        <f t="shared" si="82"/>
        <v>7.9581805839654534</v>
      </c>
      <c r="AR130" s="87">
        <f t="shared" si="82"/>
        <v>7.9581398949453455</v>
      </c>
      <c r="AS130" s="87">
        <f t="shared" si="82"/>
        <v>7.95903456416689</v>
      </c>
      <c r="AT130" s="87">
        <f t="shared" si="82"/>
        <v>7.9371794121933297</v>
      </c>
      <c r="AU130" s="87">
        <f t="shared" si="74"/>
        <v>7.5249769776977953</v>
      </c>
    </row>
    <row r="131" spans="1:47" x14ac:dyDescent="0.2">
      <c r="A131" s="46" t="s">
        <v>61</v>
      </c>
      <c r="B131" s="47" t="s">
        <v>15</v>
      </c>
      <c r="C131" s="46">
        <v>39876.268400000001</v>
      </c>
      <c r="D131" s="46" t="s">
        <v>62</v>
      </c>
      <c r="E131">
        <f t="shared" si="57"/>
        <v>-3463.9573299126232</v>
      </c>
      <c r="F131">
        <f t="shared" si="81"/>
        <v>-3464</v>
      </c>
      <c r="G131" s="15">
        <f t="shared" si="58"/>
        <v>2.1156000002520159E-2</v>
      </c>
      <c r="J131">
        <f t="shared" si="83"/>
        <v>2.1156000002520159E-2</v>
      </c>
      <c r="Q131" s="2">
        <f t="shared" si="59"/>
        <v>24857.768400000001</v>
      </c>
      <c r="S131" s="20">
        <f t="shared" si="84"/>
        <v>1</v>
      </c>
      <c r="T131">
        <f t="shared" si="60"/>
        <v>4.4757633610663296E-4</v>
      </c>
      <c r="Z131">
        <f t="shared" si="61"/>
        <v>-3464</v>
      </c>
      <c r="AA131" s="87">
        <f t="shared" si="62"/>
        <v>1.6286272557673533E-2</v>
      </c>
      <c r="AB131" s="87">
        <f t="shared" si="63"/>
        <v>-1.9040460055988473E-2</v>
      </c>
      <c r="AC131" s="87">
        <f t="shared" si="64"/>
        <v>2.1156000002520159E-2</v>
      </c>
      <c r="AD131" s="87">
        <f t="shared" si="65"/>
        <v>4.8697274448466256E-3</v>
      </c>
      <c r="AE131" s="87">
        <f t="shared" si="66"/>
        <v>2.3714245387092445E-5</v>
      </c>
      <c r="AF131">
        <f t="shared" si="67"/>
        <v>2.1156000002520159E-2</v>
      </c>
      <c r="AG131" s="121"/>
      <c r="AH131">
        <f t="shared" si="68"/>
        <v>4.0196460058508632E-2</v>
      </c>
      <c r="AI131">
        <f t="shared" si="69"/>
        <v>0.77516686472827323</v>
      </c>
      <c r="AJ131">
        <f t="shared" si="70"/>
        <v>0.95244170168644404</v>
      </c>
      <c r="AK131">
        <f t="shared" si="71"/>
        <v>0.3730498802246236</v>
      </c>
      <c r="AL131">
        <f t="shared" si="72"/>
        <v>2.1131908370149297</v>
      </c>
      <c r="AM131">
        <f t="shared" si="73"/>
        <v>1.7702654437951222</v>
      </c>
      <c r="AN131" s="87">
        <f t="shared" ref="AN131:AT140" si="85">$AU131+$AB$7*SIN(AO131)</f>
        <v>7.9581788206894517</v>
      </c>
      <c r="AO131" s="87">
        <f t="shared" si="85"/>
        <v>7.9581788244718688</v>
      </c>
      <c r="AP131" s="87">
        <f t="shared" si="85"/>
        <v>7.9581787409793501</v>
      </c>
      <c r="AQ131" s="87">
        <f t="shared" si="85"/>
        <v>7.9581805839654534</v>
      </c>
      <c r="AR131" s="87">
        <f t="shared" si="85"/>
        <v>7.9581398949453455</v>
      </c>
      <c r="AS131" s="87">
        <f t="shared" si="85"/>
        <v>7.95903456416689</v>
      </c>
      <c r="AT131" s="87">
        <f t="shared" si="85"/>
        <v>7.9371794121933297</v>
      </c>
      <c r="AU131" s="87">
        <f t="shared" si="74"/>
        <v>7.5249769776977953</v>
      </c>
    </row>
    <row r="132" spans="1:47" x14ac:dyDescent="0.2">
      <c r="A132" s="67" t="s">
        <v>412</v>
      </c>
      <c r="B132" s="69" t="s">
        <v>34</v>
      </c>
      <c r="C132" s="68">
        <v>40046.818599999999</v>
      </c>
      <c r="D132" s="68" t="s">
        <v>56</v>
      </c>
      <c r="E132">
        <f t="shared" si="57"/>
        <v>-3119.97018983308</v>
      </c>
      <c r="F132">
        <f t="shared" si="81"/>
        <v>-3120</v>
      </c>
      <c r="G132" s="15">
        <f t="shared" si="58"/>
        <v>1.4779999997699633E-2</v>
      </c>
      <c r="J132">
        <f t="shared" si="83"/>
        <v>1.4779999997699633E-2</v>
      </c>
      <c r="Q132" s="2">
        <f t="shared" si="59"/>
        <v>25028.318599999999</v>
      </c>
      <c r="S132" s="20">
        <f t="shared" si="84"/>
        <v>1</v>
      </c>
      <c r="T132">
        <f t="shared" si="60"/>
        <v>2.1844839993200116E-4</v>
      </c>
      <c r="Z132">
        <f t="shared" si="61"/>
        <v>-3120</v>
      </c>
      <c r="AA132" s="87">
        <f t="shared" si="62"/>
        <v>1.5445429398205889E-2</v>
      </c>
      <c r="AB132" s="87">
        <f t="shared" si="63"/>
        <v>-2.5696729703478007E-2</v>
      </c>
      <c r="AC132" s="87">
        <f t="shared" si="64"/>
        <v>1.4779999997699633E-2</v>
      </c>
      <c r="AD132" s="87">
        <f t="shared" si="65"/>
        <v>-6.6542940050625526E-4</v>
      </c>
      <c r="AE132" s="87">
        <f t="shared" si="66"/>
        <v>4.4279628705811429E-7</v>
      </c>
      <c r="AF132">
        <f t="shared" si="67"/>
        <v>1.4779999997699633E-2</v>
      </c>
      <c r="AG132" s="121"/>
      <c r="AH132">
        <f t="shared" si="68"/>
        <v>4.047672970117764E-2</v>
      </c>
      <c r="AI132">
        <f t="shared" si="69"/>
        <v>0.75797643477828369</v>
      </c>
      <c r="AJ132">
        <f t="shared" si="70"/>
        <v>0.93715830604496797</v>
      </c>
      <c r="AK132">
        <f t="shared" si="71"/>
        <v>0.36213360204362449</v>
      </c>
      <c r="AL132">
        <f t="shared" si="72"/>
        <v>2.1599473229399391</v>
      </c>
      <c r="AM132">
        <f t="shared" si="73"/>
        <v>1.8710987820509528</v>
      </c>
      <c r="AN132" s="87">
        <f t="shared" si="85"/>
        <v>8.0130886385272451</v>
      </c>
      <c r="AO132" s="87">
        <f t="shared" si="85"/>
        <v>8.013088655381198</v>
      </c>
      <c r="AP132" s="87">
        <f t="shared" si="85"/>
        <v>8.0130884111537277</v>
      </c>
      <c r="AQ132" s="87">
        <f t="shared" si="85"/>
        <v>8.0130919501719458</v>
      </c>
      <c r="AR132" s="87">
        <f t="shared" si="85"/>
        <v>8.0130406598166246</v>
      </c>
      <c r="AS132" s="87">
        <f t="shared" si="85"/>
        <v>8.0137824057321101</v>
      </c>
      <c r="AT132" s="87">
        <f t="shared" si="85"/>
        <v>8.0026988659450353</v>
      </c>
      <c r="AU132" s="87">
        <f t="shared" si="74"/>
        <v>7.5830260045409599</v>
      </c>
    </row>
    <row r="133" spans="1:47" x14ac:dyDescent="0.2">
      <c r="A133" s="67" t="s">
        <v>433</v>
      </c>
      <c r="B133" s="69" t="s">
        <v>34</v>
      </c>
      <c r="C133" s="68">
        <v>40443.463000000003</v>
      </c>
      <c r="D133" s="68" t="s">
        <v>56</v>
      </c>
      <c r="E133">
        <f t="shared" si="57"/>
        <v>-2319.9677695218188</v>
      </c>
      <c r="F133">
        <f t="shared" si="81"/>
        <v>-2320</v>
      </c>
      <c r="G133" s="15">
        <f t="shared" si="58"/>
        <v>1.5980000003764872E-2</v>
      </c>
      <c r="I133">
        <f>G133</f>
        <v>1.5980000003764872E-2</v>
      </c>
      <c r="Q133" s="2">
        <f t="shared" si="59"/>
        <v>25424.963000000003</v>
      </c>
      <c r="S133" s="20">
        <f>S$16</f>
        <v>0.1</v>
      </c>
      <c r="T133">
        <f t="shared" si="60"/>
        <v>2.5536040012032527E-4</v>
      </c>
      <c r="Z133">
        <f t="shared" si="61"/>
        <v>-2320</v>
      </c>
      <c r="AA133" s="87">
        <f t="shared" si="62"/>
        <v>1.2899723499192946E-2</v>
      </c>
      <c r="AB133" s="87">
        <f t="shared" si="63"/>
        <v>-2.4680845621043668E-2</v>
      </c>
      <c r="AC133" s="87">
        <f t="shared" si="64"/>
        <v>1.5980000003764872E-2</v>
      </c>
      <c r="AD133" s="87">
        <f t="shared" si="65"/>
        <v>3.0802765045719258E-3</v>
      </c>
      <c r="AE133" s="87">
        <f t="shared" si="66"/>
        <v>9.4881033446178418E-7</v>
      </c>
      <c r="AF133">
        <f t="shared" si="67"/>
        <v>1.5980000003764872E-2</v>
      </c>
      <c r="AG133" s="121"/>
      <c r="AH133">
        <f t="shared" si="68"/>
        <v>4.0660845624808539E-2</v>
      </c>
      <c r="AI133">
        <f t="shared" si="69"/>
        <v>0.72259188503287586</v>
      </c>
      <c r="AJ133">
        <f t="shared" si="70"/>
        <v>0.89706533639568065</v>
      </c>
      <c r="AK133">
        <f t="shared" si="71"/>
        <v>0.33579888266953384</v>
      </c>
      <c r="AL133">
        <f t="shared" si="72"/>
        <v>2.2612587813459135</v>
      </c>
      <c r="AM133">
        <f t="shared" si="73"/>
        <v>2.1232122209608653</v>
      </c>
      <c r="AN133" s="87">
        <f t="shared" si="85"/>
        <v>8.1363400610541579</v>
      </c>
      <c r="AO133" s="87">
        <f t="shared" si="85"/>
        <v>8.136339662701765</v>
      </c>
      <c r="AP133" s="87">
        <f t="shared" si="85"/>
        <v>8.1363429451573488</v>
      </c>
      <c r="AQ133" s="87">
        <f t="shared" si="85"/>
        <v>8.1363158963528708</v>
      </c>
      <c r="AR133" s="87">
        <f t="shared" si="85"/>
        <v>8.1365387146132395</v>
      </c>
      <c r="AS133" s="87">
        <f t="shared" si="85"/>
        <v>8.1346980870813468</v>
      </c>
      <c r="AT133" s="87">
        <f t="shared" si="85"/>
        <v>8.1495685114381367</v>
      </c>
      <c r="AU133" s="87">
        <f t="shared" si="74"/>
        <v>7.7180237413855277</v>
      </c>
    </row>
    <row r="134" spans="1:47" x14ac:dyDescent="0.2">
      <c r="A134" s="67" t="s">
        <v>433</v>
      </c>
      <c r="B134" s="69" t="s">
        <v>34</v>
      </c>
      <c r="C134" s="68">
        <v>40443.466</v>
      </c>
      <c r="D134" s="68" t="s">
        <v>56</v>
      </c>
      <c r="E134">
        <f t="shared" si="57"/>
        <v>-2319.9617187436947</v>
      </c>
      <c r="F134">
        <f t="shared" si="81"/>
        <v>-2320</v>
      </c>
      <c r="G134" s="15">
        <f t="shared" si="58"/>
        <v>1.8980000000738073E-2</v>
      </c>
      <c r="I134">
        <f>G134</f>
        <v>1.8980000000738073E-2</v>
      </c>
      <c r="Q134" s="2">
        <f t="shared" si="59"/>
        <v>25424.966</v>
      </c>
      <c r="S134" s="20">
        <f>S$16</f>
        <v>0.1</v>
      </c>
      <c r="T134">
        <f t="shared" si="60"/>
        <v>3.6024040002801728E-4</v>
      </c>
      <c r="Z134">
        <f t="shared" si="61"/>
        <v>-2320</v>
      </c>
      <c r="AA134" s="87">
        <f t="shared" si="62"/>
        <v>1.2899723499192946E-2</v>
      </c>
      <c r="AB134" s="87">
        <f t="shared" si="63"/>
        <v>-2.1680845624070466E-2</v>
      </c>
      <c r="AC134" s="87">
        <f t="shared" si="64"/>
        <v>1.8980000000738073E-2</v>
      </c>
      <c r="AD134" s="87">
        <f t="shared" si="65"/>
        <v>6.0802765015451274E-3</v>
      </c>
      <c r="AE134" s="87">
        <f t="shared" si="66"/>
        <v>3.6969762335241855E-6</v>
      </c>
      <c r="AF134">
        <f t="shared" si="67"/>
        <v>1.8980000000738073E-2</v>
      </c>
      <c r="AG134" s="121"/>
      <c r="AH134">
        <f t="shared" si="68"/>
        <v>4.0660845624808539E-2</v>
      </c>
      <c r="AI134">
        <f t="shared" si="69"/>
        <v>0.72259188503287586</v>
      </c>
      <c r="AJ134">
        <f t="shared" si="70"/>
        <v>0.89706533639568065</v>
      </c>
      <c r="AK134">
        <f t="shared" si="71"/>
        <v>0.33579888266953384</v>
      </c>
      <c r="AL134">
        <f t="shared" si="72"/>
        <v>2.2612587813459135</v>
      </c>
      <c r="AM134">
        <f t="shared" si="73"/>
        <v>2.1232122209608653</v>
      </c>
      <c r="AN134" s="87">
        <f t="shared" si="85"/>
        <v>8.1363400610541579</v>
      </c>
      <c r="AO134" s="87">
        <f t="shared" si="85"/>
        <v>8.136339662701765</v>
      </c>
      <c r="AP134" s="87">
        <f t="shared" si="85"/>
        <v>8.1363429451573488</v>
      </c>
      <c r="AQ134" s="87">
        <f t="shared" si="85"/>
        <v>8.1363158963528708</v>
      </c>
      <c r="AR134" s="87">
        <f t="shared" si="85"/>
        <v>8.1365387146132395</v>
      </c>
      <c r="AS134" s="87">
        <f t="shared" si="85"/>
        <v>8.1346980870813468</v>
      </c>
      <c r="AT134" s="87">
        <f t="shared" si="85"/>
        <v>8.1495685114381367</v>
      </c>
      <c r="AU134" s="87">
        <f t="shared" si="74"/>
        <v>7.7180237413855277</v>
      </c>
    </row>
    <row r="135" spans="1:47" x14ac:dyDescent="0.2">
      <c r="A135" s="67" t="s">
        <v>433</v>
      </c>
      <c r="B135" s="69" t="s">
        <v>34</v>
      </c>
      <c r="C135" s="68">
        <v>40443.470999999998</v>
      </c>
      <c r="D135" s="68" t="s">
        <v>56</v>
      </c>
      <c r="E135">
        <f t="shared" si="57"/>
        <v>-2319.9516341134831</v>
      </c>
      <c r="F135">
        <f t="shared" si="81"/>
        <v>-2320</v>
      </c>
      <c r="G135" s="15">
        <f t="shared" si="58"/>
        <v>2.3979999998118728E-2</v>
      </c>
      <c r="I135">
        <f>G135</f>
        <v>2.3979999998118728E-2</v>
      </c>
      <c r="Q135" s="2">
        <f t="shared" si="59"/>
        <v>25424.970999999998</v>
      </c>
      <c r="S135" s="20">
        <f>S$16</f>
        <v>0.1</v>
      </c>
      <c r="T135">
        <f t="shared" si="60"/>
        <v>5.7504039990977421E-4</v>
      </c>
      <c r="Z135">
        <f t="shared" si="61"/>
        <v>-2320</v>
      </c>
      <c r="AA135" s="87">
        <f t="shared" si="62"/>
        <v>1.2899723499192946E-2</v>
      </c>
      <c r="AB135" s="87">
        <f t="shared" si="63"/>
        <v>-1.6680845626689811E-2</v>
      </c>
      <c r="AC135" s="87">
        <f t="shared" si="64"/>
        <v>2.3979999998118728E-2</v>
      </c>
      <c r="AD135" s="87">
        <f t="shared" si="65"/>
        <v>1.1080276498925783E-2</v>
      </c>
      <c r="AE135" s="87">
        <f t="shared" si="66"/>
        <v>1.2277252729264699E-5</v>
      </c>
      <c r="AF135">
        <f t="shared" si="67"/>
        <v>2.3979999998118728E-2</v>
      </c>
      <c r="AG135" s="121"/>
      <c r="AH135">
        <f t="shared" si="68"/>
        <v>4.0660845624808539E-2</v>
      </c>
      <c r="AI135">
        <f t="shared" si="69"/>
        <v>0.72259188503287586</v>
      </c>
      <c r="AJ135">
        <f t="shared" si="70"/>
        <v>0.89706533639568065</v>
      </c>
      <c r="AK135">
        <f t="shared" si="71"/>
        <v>0.33579888266953384</v>
      </c>
      <c r="AL135">
        <f t="shared" si="72"/>
        <v>2.2612587813459135</v>
      </c>
      <c r="AM135">
        <f t="shared" si="73"/>
        <v>2.1232122209608653</v>
      </c>
      <c r="AN135" s="87">
        <f t="shared" si="85"/>
        <v>8.1363400610541579</v>
      </c>
      <c r="AO135" s="87">
        <f t="shared" si="85"/>
        <v>8.136339662701765</v>
      </c>
      <c r="AP135" s="87">
        <f t="shared" si="85"/>
        <v>8.1363429451573488</v>
      </c>
      <c r="AQ135" s="87">
        <f t="shared" si="85"/>
        <v>8.1363158963528708</v>
      </c>
      <c r="AR135" s="87">
        <f t="shared" si="85"/>
        <v>8.1365387146132395</v>
      </c>
      <c r="AS135" s="87">
        <f t="shared" si="85"/>
        <v>8.1346980870813468</v>
      </c>
      <c r="AT135" s="87">
        <f t="shared" si="85"/>
        <v>8.1495685114381367</v>
      </c>
      <c r="AU135" s="87">
        <f t="shared" si="74"/>
        <v>7.7180237413855277</v>
      </c>
    </row>
    <row r="136" spans="1:47" x14ac:dyDescent="0.2">
      <c r="A136" s="67" t="s">
        <v>433</v>
      </c>
      <c r="B136" s="69" t="s">
        <v>34</v>
      </c>
      <c r="C136" s="68">
        <v>40443.474999999999</v>
      </c>
      <c r="D136" s="68" t="s">
        <v>56</v>
      </c>
      <c r="E136">
        <f t="shared" si="57"/>
        <v>-2319.943566409308</v>
      </c>
      <c r="F136">
        <f t="shared" si="81"/>
        <v>-2320</v>
      </c>
      <c r="G136" s="15">
        <f t="shared" si="58"/>
        <v>2.7979999998933636E-2</v>
      </c>
      <c r="I136">
        <f>G136</f>
        <v>2.7979999998933636E-2</v>
      </c>
      <c r="Q136" s="2">
        <f t="shared" si="59"/>
        <v>25424.974999999999</v>
      </c>
      <c r="S136" s="20">
        <f>S$16</f>
        <v>0.1</v>
      </c>
      <c r="T136">
        <f t="shared" si="60"/>
        <v>7.828803999403262E-4</v>
      </c>
      <c r="Z136">
        <f t="shared" si="61"/>
        <v>-2320</v>
      </c>
      <c r="AA136" s="87">
        <f t="shared" si="62"/>
        <v>1.2899723499192946E-2</v>
      </c>
      <c r="AB136" s="87">
        <f t="shared" si="63"/>
        <v>-1.2680845625874904E-2</v>
      </c>
      <c r="AC136" s="87">
        <f t="shared" si="64"/>
        <v>2.7979999998933636E-2</v>
      </c>
      <c r="AD136" s="87">
        <f t="shared" si="65"/>
        <v>1.508027649974069E-2</v>
      </c>
      <c r="AE136" s="87">
        <f t="shared" si="66"/>
        <v>2.2741473930863132E-5</v>
      </c>
      <c r="AF136">
        <f t="shared" si="67"/>
        <v>2.7979999998933636E-2</v>
      </c>
      <c r="AG136" s="121"/>
      <c r="AH136">
        <f t="shared" si="68"/>
        <v>4.0660845624808539E-2</v>
      </c>
      <c r="AI136">
        <f t="shared" si="69"/>
        <v>0.72259188503287586</v>
      </c>
      <c r="AJ136">
        <f t="shared" si="70"/>
        <v>0.89706533639568065</v>
      </c>
      <c r="AK136">
        <f t="shared" si="71"/>
        <v>0.33579888266953384</v>
      </c>
      <c r="AL136">
        <f t="shared" si="72"/>
        <v>2.2612587813459135</v>
      </c>
      <c r="AM136">
        <f t="shared" si="73"/>
        <v>2.1232122209608653</v>
      </c>
      <c r="AN136" s="87">
        <f t="shared" si="85"/>
        <v>8.1363400610541579</v>
      </c>
      <c r="AO136" s="87">
        <f t="shared" si="85"/>
        <v>8.136339662701765</v>
      </c>
      <c r="AP136" s="87">
        <f t="shared" si="85"/>
        <v>8.1363429451573488</v>
      </c>
      <c r="AQ136" s="87">
        <f t="shared" si="85"/>
        <v>8.1363158963528708</v>
      </c>
      <c r="AR136" s="87">
        <f t="shared" si="85"/>
        <v>8.1365387146132395</v>
      </c>
      <c r="AS136" s="87">
        <f t="shared" si="85"/>
        <v>8.1346980870813468</v>
      </c>
      <c r="AT136" s="87">
        <f t="shared" si="85"/>
        <v>8.1495685114381367</v>
      </c>
      <c r="AU136" s="87">
        <f t="shared" si="74"/>
        <v>7.7180237413855277</v>
      </c>
    </row>
    <row r="137" spans="1:47" x14ac:dyDescent="0.2">
      <c r="A137" s="67" t="s">
        <v>433</v>
      </c>
      <c r="B137" s="69" t="s">
        <v>34</v>
      </c>
      <c r="C137" s="68">
        <v>40443.480000000003</v>
      </c>
      <c r="D137" s="68" t="s">
        <v>56</v>
      </c>
      <c r="E137">
        <f t="shared" si="57"/>
        <v>-2319.9334817790818</v>
      </c>
      <c r="F137">
        <f t="shared" si="81"/>
        <v>-2320</v>
      </c>
      <c r="G137" s="15">
        <f t="shared" si="58"/>
        <v>3.2980000003590249E-2</v>
      </c>
      <c r="I137">
        <f>G137</f>
        <v>3.2980000003590249E-2</v>
      </c>
      <c r="Q137" s="2">
        <f t="shared" si="59"/>
        <v>25424.980000000003</v>
      </c>
      <c r="S137" s="20">
        <f>S$16</f>
        <v>0.1</v>
      </c>
      <c r="T137">
        <f t="shared" si="60"/>
        <v>1.0876804002368128E-3</v>
      </c>
      <c r="Z137">
        <f t="shared" si="61"/>
        <v>-2320</v>
      </c>
      <c r="AA137" s="87">
        <f t="shared" si="62"/>
        <v>1.2899723499192946E-2</v>
      </c>
      <c r="AB137" s="87">
        <f t="shared" si="63"/>
        <v>-7.6808456212182907E-3</v>
      </c>
      <c r="AC137" s="87">
        <f t="shared" si="64"/>
        <v>3.2980000003590249E-2</v>
      </c>
      <c r="AD137" s="87">
        <f t="shared" si="65"/>
        <v>2.0080276504397303E-2</v>
      </c>
      <c r="AE137" s="87">
        <f t="shared" si="66"/>
        <v>4.0321750449305036E-5</v>
      </c>
      <c r="AF137">
        <f t="shared" si="67"/>
        <v>3.2980000003590249E-2</v>
      </c>
      <c r="AG137" s="121"/>
      <c r="AH137">
        <f t="shared" si="68"/>
        <v>4.0660845624808539E-2</v>
      </c>
      <c r="AI137">
        <f t="shared" si="69"/>
        <v>0.72259188503287586</v>
      </c>
      <c r="AJ137">
        <f t="shared" si="70"/>
        <v>0.89706533639568065</v>
      </c>
      <c r="AK137">
        <f t="shared" si="71"/>
        <v>0.33579888266953384</v>
      </c>
      <c r="AL137">
        <f t="shared" si="72"/>
        <v>2.2612587813459135</v>
      </c>
      <c r="AM137">
        <f t="shared" si="73"/>
        <v>2.1232122209608653</v>
      </c>
      <c r="AN137" s="87">
        <f t="shared" si="85"/>
        <v>8.1363400610541579</v>
      </c>
      <c r="AO137" s="87">
        <f t="shared" si="85"/>
        <v>8.136339662701765</v>
      </c>
      <c r="AP137" s="87">
        <f t="shared" si="85"/>
        <v>8.1363429451573488</v>
      </c>
      <c r="AQ137" s="87">
        <f t="shared" si="85"/>
        <v>8.1363158963528708</v>
      </c>
      <c r="AR137" s="87">
        <f t="shared" si="85"/>
        <v>8.1365387146132395</v>
      </c>
      <c r="AS137" s="87">
        <f t="shared" si="85"/>
        <v>8.1346980870813468</v>
      </c>
      <c r="AT137" s="87">
        <f t="shared" si="85"/>
        <v>8.1495685114381367</v>
      </c>
      <c r="AU137" s="87">
        <f t="shared" si="74"/>
        <v>7.7180237413855277</v>
      </c>
    </row>
    <row r="138" spans="1:47" x14ac:dyDescent="0.2">
      <c r="A138" s="44" t="s">
        <v>31</v>
      </c>
      <c r="B138" s="44"/>
      <c r="C138" s="45">
        <v>40546.583400000003</v>
      </c>
      <c r="D138" s="45"/>
      <c r="E138">
        <f t="shared" si="57"/>
        <v>-2111.9815491605473</v>
      </c>
      <c r="F138">
        <f t="shared" si="81"/>
        <v>-2112</v>
      </c>
      <c r="G138" s="15">
        <f t="shared" si="58"/>
        <v>9.1480000046431087E-3</v>
      </c>
      <c r="J138">
        <f>G138</f>
        <v>9.1480000046431087E-3</v>
      </c>
      <c r="Q138" s="2">
        <f t="shared" si="59"/>
        <v>25528.083400000003</v>
      </c>
      <c r="S138" s="20">
        <f>S$17</f>
        <v>1</v>
      </c>
      <c r="T138">
        <f t="shared" si="60"/>
        <v>8.3685904084950319E-5</v>
      </c>
      <c r="U138" s="13"/>
      <c r="Z138">
        <f t="shared" si="61"/>
        <v>-2112</v>
      </c>
      <c r="AA138" s="87">
        <f t="shared" si="62"/>
        <v>1.2110730775603023E-2</v>
      </c>
      <c r="AB138" s="87">
        <f t="shared" si="63"/>
        <v>-3.1461689163619883E-2</v>
      </c>
      <c r="AC138" s="87">
        <f t="shared" si="64"/>
        <v>9.1480000046431087E-3</v>
      </c>
      <c r="AD138" s="87">
        <f t="shared" si="65"/>
        <v>-2.9627307709599142E-3</v>
      </c>
      <c r="AE138" s="87">
        <f t="shared" si="66"/>
        <v>8.7777736211927271E-6</v>
      </c>
      <c r="AF138">
        <f t="shared" si="67"/>
        <v>9.1480000046431087E-3</v>
      </c>
      <c r="AG138" s="121"/>
      <c r="AH138">
        <f t="shared" si="68"/>
        <v>4.0609689168262991E-2</v>
      </c>
      <c r="AI138">
        <f t="shared" si="69"/>
        <v>0.71433759402325236</v>
      </c>
      <c r="AJ138">
        <f t="shared" si="70"/>
        <v>0.88581370675424576</v>
      </c>
      <c r="AK138">
        <f t="shared" si="71"/>
        <v>0.32880562900184102</v>
      </c>
      <c r="AL138">
        <f t="shared" si="72"/>
        <v>2.28609721228699</v>
      </c>
      <c r="AM138">
        <f t="shared" si="73"/>
        <v>2.1934739519758741</v>
      </c>
      <c r="AN138" s="87">
        <f t="shared" si="85"/>
        <v>8.1674608656778478</v>
      </c>
      <c r="AO138" s="87">
        <f t="shared" si="85"/>
        <v>8.1674598987850384</v>
      </c>
      <c r="AP138" s="87">
        <f t="shared" si="85"/>
        <v>8.1674670974222447</v>
      </c>
      <c r="AQ138" s="87">
        <f t="shared" si="85"/>
        <v>8.1674134988371474</v>
      </c>
      <c r="AR138" s="87">
        <f t="shared" si="85"/>
        <v>8.1678123631112882</v>
      </c>
      <c r="AS138" s="87">
        <f t="shared" si="85"/>
        <v>8.1648322751492941</v>
      </c>
      <c r="AT138" s="87">
        <f t="shared" si="85"/>
        <v>8.186473833065687</v>
      </c>
      <c r="AU138" s="87">
        <f t="shared" si="74"/>
        <v>7.7531231529651157</v>
      </c>
    </row>
    <row r="139" spans="1:47" x14ac:dyDescent="0.2">
      <c r="A139" s="44" t="s">
        <v>31</v>
      </c>
      <c r="B139" s="44"/>
      <c r="C139" s="45">
        <v>40561.470500000003</v>
      </c>
      <c r="D139" s="45"/>
      <c r="E139">
        <f t="shared" si="57"/>
        <v>-2081.9553694605047</v>
      </c>
      <c r="F139">
        <f t="shared" si="81"/>
        <v>-2082</v>
      </c>
      <c r="G139" s="15">
        <f t="shared" si="58"/>
        <v>2.2128000004158821E-2</v>
      </c>
      <c r="J139">
        <f>G139</f>
        <v>2.2128000004158821E-2</v>
      </c>
      <c r="Q139" s="2">
        <f t="shared" si="59"/>
        <v>25542.970500000003</v>
      </c>
      <c r="S139" s="20">
        <f>S$17</f>
        <v>1</v>
      </c>
      <c r="T139">
        <f t="shared" si="60"/>
        <v>4.8964838418405281E-4</v>
      </c>
      <c r="Z139">
        <f t="shared" si="61"/>
        <v>-2082</v>
      </c>
      <c r="AA139" s="87">
        <f t="shared" si="62"/>
        <v>1.1992802406710554E-2</v>
      </c>
      <c r="AB139" s="87">
        <f t="shared" si="63"/>
        <v>-1.8471135825882508E-2</v>
      </c>
      <c r="AC139" s="87">
        <f t="shared" si="64"/>
        <v>2.2128000004158821E-2</v>
      </c>
      <c r="AD139" s="87">
        <f t="shared" si="65"/>
        <v>1.0135197597448267E-2</v>
      </c>
      <c r="AE139" s="87">
        <f t="shared" si="66"/>
        <v>1.0272223033932111E-4</v>
      </c>
      <c r="AF139">
        <f t="shared" si="67"/>
        <v>2.2128000004158821E-2</v>
      </c>
      <c r="AG139" s="121"/>
      <c r="AH139">
        <f t="shared" si="68"/>
        <v>4.0599135830041329E-2</v>
      </c>
      <c r="AI139">
        <f t="shared" si="69"/>
        <v>0.71317674816278198</v>
      </c>
      <c r="AJ139">
        <f t="shared" si="70"/>
        <v>0.88416735545920333</v>
      </c>
      <c r="AK139">
        <f t="shared" si="71"/>
        <v>0.32779349300625904</v>
      </c>
      <c r="AL139">
        <f t="shared" si="72"/>
        <v>2.2896331434573929</v>
      </c>
      <c r="AM139">
        <f t="shared" si="73"/>
        <v>2.203788189063467</v>
      </c>
      <c r="AN139" s="87">
        <f t="shared" si="85"/>
        <v>8.1719202221061096</v>
      </c>
      <c r="AO139" s="87">
        <f t="shared" si="85"/>
        <v>8.1719191398442081</v>
      </c>
      <c r="AP139" s="87">
        <f t="shared" si="85"/>
        <v>8.1719270881532573</v>
      </c>
      <c r="AQ139" s="87">
        <f t="shared" si="85"/>
        <v>8.1718687099942198</v>
      </c>
      <c r="AR139" s="87">
        <f t="shared" si="85"/>
        <v>8.1722972406290921</v>
      </c>
      <c r="AS139" s="87">
        <f t="shared" si="85"/>
        <v>8.1691384696037055</v>
      </c>
      <c r="AT139" s="87">
        <f t="shared" si="85"/>
        <v>8.1917527110636179</v>
      </c>
      <c r="AU139" s="87">
        <f t="shared" si="74"/>
        <v>7.7581855680967875</v>
      </c>
    </row>
    <row r="140" spans="1:47" x14ac:dyDescent="0.2">
      <c r="A140" s="44" t="s">
        <v>31</v>
      </c>
      <c r="B140" s="44"/>
      <c r="C140" s="45">
        <v>40932.316800000001</v>
      </c>
      <c r="D140" s="45"/>
      <c r="E140">
        <f t="shared" si="57"/>
        <v>-1333.9858089083564</v>
      </c>
      <c r="F140">
        <f t="shared" si="81"/>
        <v>-1334</v>
      </c>
      <c r="G140" s="15">
        <f t="shared" si="58"/>
        <v>7.0360000026994385E-3</v>
      </c>
      <c r="J140">
        <f>G140</f>
        <v>7.0360000026994385E-3</v>
      </c>
      <c r="Q140" s="2">
        <f t="shared" si="59"/>
        <v>25913.816800000001</v>
      </c>
      <c r="S140" s="20">
        <f>S$17</f>
        <v>1</v>
      </c>
      <c r="T140">
        <f t="shared" si="60"/>
        <v>4.9505296037986498E-5</v>
      </c>
      <c r="Z140">
        <f t="shared" si="61"/>
        <v>-1334</v>
      </c>
      <c r="AA140" s="87">
        <f t="shared" si="62"/>
        <v>8.7296563954283174E-3</v>
      </c>
      <c r="AB140" s="87">
        <f t="shared" si="63"/>
        <v>-3.3055153373596997E-2</v>
      </c>
      <c r="AC140" s="87">
        <f t="shared" si="64"/>
        <v>7.0360000026994385E-3</v>
      </c>
      <c r="AD140" s="87">
        <f t="shared" si="65"/>
        <v>-1.6936563927288789E-3</v>
      </c>
      <c r="AE140" s="87">
        <f t="shared" si="66"/>
        <v>2.8684719766313984E-6</v>
      </c>
      <c r="AF140">
        <f t="shared" si="67"/>
        <v>7.0360000026994385E-3</v>
      </c>
      <c r="AG140" s="121"/>
      <c r="AH140">
        <f t="shared" si="68"/>
        <v>4.0091153376296436E-2</v>
      </c>
      <c r="AI140">
        <f t="shared" si="69"/>
        <v>0.68647960250388851</v>
      </c>
      <c r="AJ140">
        <f t="shared" si="70"/>
        <v>0.84148558274067442</v>
      </c>
      <c r="AK140">
        <f t="shared" si="71"/>
        <v>0.30235924362519623</v>
      </c>
      <c r="AL140">
        <f t="shared" si="72"/>
        <v>2.3743148038486193</v>
      </c>
      <c r="AM140">
        <f t="shared" si="73"/>
        <v>2.4774654315728757</v>
      </c>
      <c r="AN140" s="87">
        <f t="shared" si="85"/>
        <v>8.280883622859756</v>
      </c>
      <c r="AO140" s="87">
        <f t="shared" si="85"/>
        <v>8.2808745559204375</v>
      </c>
      <c r="AP140" s="87">
        <f t="shared" si="85"/>
        <v>8.2809248292288178</v>
      </c>
      <c r="AQ140" s="87">
        <f t="shared" si="85"/>
        <v>8.2806460096036982</v>
      </c>
      <c r="AR140" s="87">
        <f t="shared" si="85"/>
        <v>8.2821902166760157</v>
      </c>
      <c r="AS140" s="87">
        <f t="shared" si="85"/>
        <v>8.2735708038349429</v>
      </c>
      <c r="AT140" s="87">
        <f t="shared" si="85"/>
        <v>8.3197710233492579</v>
      </c>
      <c r="AU140" s="87">
        <f t="shared" si="74"/>
        <v>7.8844084520464586</v>
      </c>
    </row>
    <row r="141" spans="1:47" x14ac:dyDescent="0.2">
      <c r="A141" s="67" t="s">
        <v>467</v>
      </c>
      <c r="B141" s="69" t="s">
        <v>34</v>
      </c>
      <c r="C141" s="68">
        <v>40933.33</v>
      </c>
      <c r="D141" s="68" t="s">
        <v>56</v>
      </c>
      <c r="E141">
        <f t="shared" si="57"/>
        <v>-1331.9422594412256</v>
      </c>
      <c r="F141">
        <f t="shared" si="81"/>
        <v>-1332</v>
      </c>
      <c r="G141" s="15">
        <f t="shared" si="58"/>
        <v>2.8628000000026077E-2</v>
      </c>
      <c r="I141">
        <f>G141</f>
        <v>2.8628000000026077E-2</v>
      </c>
      <c r="Q141" s="2">
        <f t="shared" si="59"/>
        <v>25914.83</v>
      </c>
      <c r="S141" s="20">
        <f>S$16</f>
        <v>0.1</v>
      </c>
      <c r="T141">
        <f t="shared" si="60"/>
        <v>8.1956238400149306E-4</v>
      </c>
      <c r="Z141">
        <f t="shared" si="61"/>
        <v>-1332</v>
      </c>
      <c r="AA141" s="87">
        <f t="shared" si="62"/>
        <v>8.7201263651025332E-3</v>
      </c>
      <c r="AB141" s="87">
        <f t="shared" si="63"/>
        <v>-1.146119100483399E-2</v>
      </c>
      <c r="AC141" s="87">
        <f t="shared" si="64"/>
        <v>2.8628000000026077E-2</v>
      </c>
      <c r="AD141" s="87">
        <f t="shared" si="65"/>
        <v>1.9907873634923544E-2</v>
      </c>
      <c r="AE141" s="87">
        <f t="shared" si="66"/>
        <v>3.9632343266408397E-5</v>
      </c>
      <c r="AF141">
        <f t="shared" si="67"/>
        <v>2.8628000000026077E-2</v>
      </c>
      <c r="AG141" s="121"/>
      <c r="AH141">
        <f t="shared" si="68"/>
        <v>4.0089191004860067E-2</v>
      </c>
      <c r="AI141">
        <f t="shared" si="69"/>
        <v>0.68641368372212941</v>
      </c>
      <c r="AJ141">
        <f t="shared" si="70"/>
        <v>0.84136776049354201</v>
      </c>
      <c r="AK141">
        <f t="shared" si="71"/>
        <v>0.30229087663208737</v>
      </c>
      <c r="AL141">
        <f t="shared" si="72"/>
        <v>2.3745328432710537</v>
      </c>
      <c r="AM141">
        <f t="shared" si="73"/>
        <v>2.4782438065158066</v>
      </c>
      <c r="AN141" s="87">
        <f t="shared" ref="AN141:AT150" si="86">$AU141+$AB$7*SIN(AO141)</f>
        <v>8.2811695443702416</v>
      </c>
      <c r="AO141" s="87">
        <f t="shared" si="86"/>
        <v>8.2811604369151102</v>
      </c>
      <c r="AP141" s="87">
        <f t="shared" si="86"/>
        <v>8.2812109031465315</v>
      </c>
      <c r="AQ141" s="87">
        <f t="shared" si="86"/>
        <v>8.2809311892281112</v>
      </c>
      <c r="AR141" s="87">
        <f t="shared" si="86"/>
        <v>8.2824793732955868</v>
      </c>
      <c r="AS141" s="87">
        <f t="shared" si="86"/>
        <v>8.2738431342457019</v>
      </c>
      <c r="AT141" s="87">
        <f t="shared" si="86"/>
        <v>8.3201040208313319</v>
      </c>
      <c r="AU141" s="87">
        <f t="shared" si="74"/>
        <v>7.8847459463885698</v>
      </c>
    </row>
    <row r="142" spans="1:47" x14ac:dyDescent="0.2">
      <c r="A142" s="67" t="s">
        <v>471</v>
      </c>
      <c r="B142" s="69" t="s">
        <v>34</v>
      </c>
      <c r="C142" s="68">
        <v>41268.461000000003</v>
      </c>
      <c r="D142" s="68" t="s">
        <v>56</v>
      </c>
      <c r="E142">
        <f t="shared" si="57"/>
        <v>-656.00781760533653</v>
      </c>
      <c r="F142">
        <f t="shared" si="81"/>
        <v>-656</v>
      </c>
      <c r="G142" s="15">
        <f t="shared" si="58"/>
        <v>-3.8759999952162616E-3</v>
      </c>
      <c r="I142">
        <f>G142</f>
        <v>-3.8759999952162616E-3</v>
      </c>
      <c r="Q142" s="2">
        <f t="shared" si="59"/>
        <v>26249.961000000003</v>
      </c>
      <c r="S142" s="20">
        <f>S$16</f>
        <v>0.1</v>
      </c>
      <c r="T142">
        <f t="shared" si="60"/>
        <v>1.5023375962916461E-5</v>
      </c>
      <c r="Z142">
        <f t="shared" si="61"/>
        <v>-656</v>
      </c>
      <c r="AA142" s="87">
        <f t="shared" si="62"/>
        <v>5.2670095536548472E-3</v>
      </c>
      <c r="AB142" s="87">
        <f t="shared" si="63"/>
        <v>-4.3131331776211236E-2</v>
      </c>
      <c r="AC142" s="87">
        <f t="shared" si="64"/>
        <v>-3.8759999952162616E-3</v>
      </c>
      <c r="AD142" s="87">
        <f t="shared" si="65"/>
        <v>-9.1430095488711088E-3</v>
      </c>
      <c r="AE142" s="87">
        <f t="shared" si="66"/>
        <v>8.3594623610748272E-6</v>
      </c>
      <c r="AF142">
        <f t="shared" si="67"/>
        <v>-3.8759999952162616E-3</v>
      </c>
      <c r="AG142" s="121"/>
      <c r="AH142">
        <f t="shared" si="68"/>
        <v>3.9255331780994974E-2</v>
      </c>
      <c r="AI142">
        <f t="shared" si="69"/>
        <v>0.66563838391024333</v>
      </c>
      <c r="AJ142">
        <f t="shared" si="70"/>
        <v>0.80064833449767159</v>
      </c>
      <c r="AK142">
        <f t="shared" si="71"/>
        <v>0.27913878544116144</v>
      </c>
      <c r="AL142">
        <f t="shared" si="72"/>
        <v>2.4459652672653158</v>
      </c>
      <c r="AM142">
        <f t="shared" si="73"/>
        <v>2.7582186093371828</v>
      </c>
      <c r="AN142" s="87">
        <f t="shared" si="86"/>
        <v>8.3763117707253851</v>
      </c>
      <c r="AO142" s="87">
        <f t="shared" si="86"/>
        <v>8.376279042830193</v>
      </c>
      <c r="AP142" s="87">
        <f t="shared" si="86"/>
        <v>8.3764296409322547</v>
      </c>
      <c r="AQ142" s="87">
        <f t="shared" si="86"/>
        <v>8.3757363337622124</v>
      </c>
      <c r="AR142" s="87">
        <f t="shared" si="86"/>
        <v>8.3789212136470557</v>
      </c>
      <c r="AS142" s="87">
        <f t="shared" si="86"/>
        <v>8.3641418082888546</v>
      </c>
      <c r="AT142" s="87">
        <f t="shared" si="86"/>
        <v>8.4298225867058036</v>
      </c>
      <c r="AU142" s="87">
        <f t="shared" si="74"/>
        <v>7.9988190340222305</v>
      </c>
    </row>
    <row r="143" spans="1:47" x14ac:dyDescent="0.2">
      <c r="A143" s="67" t="s">
        <v>471</v>
      </c>
      <c r="B143" s="69" t="s">
        <v>34</v>
      </c>
      <c r="C143" s="68">
        <v>41270.434999999998</v>
      </c>
      <c r="D143" s="68" t="s">
        <v>56</v>
      </c>
      <c r="E143">
        <f t="shared" si="57"/>
        <v>-652.02640559576275</v>
      </c>
      <c r="F143">
        <f t="shared" si="81"/>
        <v>-652</v>
      </c>
      <c r="G143" s="15">
        <f t="shared" si="58"/>
        <v>-1.3092000001051929E-2</v>
      </c>
      <c r="I143">
        <f>G143</f>
        <v>-1.3092000001051929E-2</v>
      </c>
      <c r="Q143" s="2">
        <f t="shared" si="59"/>
        <v>26251.934999999998</v>
      </c>
      <c r="S143" s="20">
        <f>S$16</f>
        <v>0.1</v>
      </c>
      <c r="T143">
        <f t="shared" si="60"/>
        <v>1.714004640275437E-4</v>
      </c>
      <c r="Z143">
        <f t="shared" si="61"/>
        <v>-652</v>
      </c>
      <c r="AA143" s="87">
        <f t="shared" si="62"/>
        <v>5.2452372978312525E-3</v>
      </c>
      <c r="AB143" s="87">
        <f t="shared" si="63"/>
        <v>-5.234142241118598E-2</v>
      </c>
      <c r="AC143" s="87">
        <f t="shared" si="64"/>
        <v>-1.3092000001051929E-2</v>
      </c>
      <c r="AD143" s="87">
        <f t="shared" si="65"/>
        <v>-1.8337237298883181E-2</v>
      </c>
      <c r="AE143" s="87">
        <f t="shared" si="66"/>
        <v>3.3625427175555255E-5</v>
      </c>
      <c r="AF143">
        <f t="shared" si="67"/>
        <v>-1.3092000001051929E-2</v>
      </c>
      <c r="AG143" s="121"/>
      <c r="AH143">
        <f t="shared" si="68"/>
        <v>3.9249422410134051E-2</v>
      </c>
      <c r="AI143">
        <f t="shared" si="69"/>
        <v>0.66552396698329574</v>
      </c>
      <c r="AJ143">
        <f t="shared" si="70"/>
        <v>0.80040262604769508</v>
      </c>
      <c r="AK143">
        <f t="shared" si="71"/>
        <v>0.2790016759611475</v>
      </c>
      <c r="AL143">
        <f t="shared" si="72"/>
        <v>2.4463752605672076</v>
      </c>
      <c r="AM143">
        <f t="shared" si="73"/>
        <v>2.7599841716569844</v>
      </c>
      <c r="AN143" s="87">
        <f t="shared" si="86"/>
        <v>8.3768662615018741</v>
      </c>
      <c r="AO143" s="87">
        <f t="shared" si="86"/>
        <v>8.3768333221946154</v>
      </c>
      <c r="AP143" s="87">
        <f t="shared" si="86"/>
        <v>8.3769847472417176</v>
      </c>
      <c r="AQ143" s="87">
        <f t="shared" si="86"/>
        <v>8.3762883030000008</v>
      </c>
      <c r="AR143" s="87">
        <f t="shared" si="86"/>
        <v>8.3794845054858165</v>
      </c>
      <c r="AS143" s="87">
        <f t="shared" si="86"/>
        <v>8.3646667163632333</v>
      </c>
      <c r="AT143" s="87">
        <f t="shared" si="86"/>
        <v>8.4304550436089851</v>
      </c>
      <c r="AU143" s="87">
        <f t="shared" si="74"/>
        <v>7.9994940227064539</v>
      </c>
    </row>
    <row r="144" spans="1:47" x14ac:dyDescent="0.2">
      <c r="A144" s="67" t="s">
        <v>471</v>
      </c>
      <c r="B144" s="69" t="s">
        <v>34</v>
      </c>
      <c r="C144" s="68">
        <v>41274.417000000001</v>
      </c>
      <c r="D144" s="68" t="s">
        <v>56</v>
      </c>
      <c r="E144">
        <f t="shared" si="57"/>
        <v>-643.99500609111249</v>
      </c>
      <c r="F144">
        <f t="shared" si="81"/>
        <v>-644</v>
      </c>
      <c r="G144" s="15">
        <f t="shared" si="58"/>
        <v>2.4760000014794059E-3</v>
      </c>
      <c r="I144">
        <f>G144</f>
        <v>2.4760000014794059E-3</v>
      </c>
      <c r="Q144" s="2">
        <f t="shared" si="59"/>
        <v>26255.917000000001</v>
      </c>
      <c r="S144" s="20">
        <f>S$16</f>
        <v>0.1</v>
      </c>
      <c r="T144">
        <f t="shared" si="60"/>
        <v>6.130576007326018E-6</v>
      </c>
      <c r="Z144">
        <f t="shared" si="61"/>
        <v>-644</v>
      </c>
      <c r="AA144" s="87">
        <f t="shared" si="62"/>
        <v>5.201646779806543E-3</v>
      </c>
      <c r="AB144" s="87">
        <f t="shared" si="63"/>
        <v>-3.6761570518885463E-2</v>
      </c>
      <c r="AC144" s="87">
        <f t="shared" si="64"/>
        <v>2.4760000014794059E-3</v>
      </c>
      <c r="AD144" s="87">
        <f t="shared" si="65"/>
        <v>-2.7256467783271371E-3</v>
      </c>
      <c r="AE144" s="87">
        <f t="shared" si="66"/>
        <v>7.4291503602051019E-7</v>
      </c>
      <c r="AF144">
        <f t="shared" si="67"/>
        <v>2.4760000014794059E-3</v>
      </c>
      <c r="AG144" s="121"/>
      <c r="AH144">
        <f t="shared" si="68"/>
        <v>3.9237570520364869E-2</v>
      </c>
      <c r="AI144">
        <f t="shared" si="69"/>
        <v>0.66529541943561288</v>
      </c>
      <c r="AJ144">
        <f t="shared" si="70"/>
        <v>0.79991105879485902</v>
      </c>
      <c r="AK144">
        <f t="shared" si="71"/>
        <v>0.2787274575655192</v>
      </c>
      <c r="AL144">
        <f t="shared" si="72"/>
        <v>2.4471948251950941</v>
      </c>
      <c r="AM144">
        <f t="shared" si="73"/>
        <v>2.7635194745216558</v>
      </c>
      <c r="AN144" s="87">
        <f t="shared" si="86"/>
        <v>8.3779749580376599</v>
      </c>
      <c r="AO144" s="87">
        <f t="shared" si="86"/>
        <v>8.3779415929211289</v>
      </c>
      <c r="AP144" s="87">
        <f t="shared" si="86"/>
        <v>8.3780946810051358</v>
      </c>
      <c r="AQ144" s="87">
        <f t="shared" si="86"/>
        <v>8.3773919376863759</v>
      </c>
      <c r="AR144" s="87">
        <f t="shared" si="86"/>
        <v>8.3806108386675806</v>
      </c>
      <c r="AS144" s="87">
        <f t="shared" si="86"/>
        <v>8.3657162344785441</v>
      </c>
      <c r="AT144" s="87">
        <f t="shared" si="86"/>
        <v>8.4317193683847407</v>
      </c>
      <c r="AU144" s="87">
        <f t="shared" si="74"/>
        <v>8.000844000074899</v>
      </c>
    </row>
    <row r="145" spans="1:47" x14ac:dyDescent="0.2">
      <c r="A145" s="67" t="s">
        <v>481</v>
      </c>
      <c r="B145" s="69" t="s">
        <v>34</v>
      </c>
      <c r="C145" s="68">
        <v>41506.442999999999</v>
      </c>
      <c r="D145" s="68" t="s">
        <v>56</v>
      </c>
      <c r="E145">
        <f t="shared" si="57"/>
        <v>-176.01572395543386</v>
      </c>
      <c r="F145">
        <f t="shared" si="81"/>
        <v>-176</v>
      </c>
      <c r="G145" s="15">
        <f t="shared" si="58"/>
        <v>-7.7959999980521388E-3</v>
      </c>
      <c r="I145">
        <f>G145</f>
        <v>-7.7959999980521388E-3</v>
      </c>
      <c r="Q145" s="2">
        <f t="shared" si="59"/>
        <v>26487.942999999999</v>
      </c>
      <c r="S145" s="20">
        <f>S$16</f>
        <v>0.1</v>
      </c>
      <c r="T145">
        <f t="shared" si="60"/>
        <v>6.0777615969628952E-5</v>
      </c>
      <c r="Z145">
        <f t="shared" si="61"/>
        <v>-176</v>
      </c>
      <c r="AA145" s="87">
        <f t="shared" si="62"/>
        <v>2.5467938229380496E-3</v>
      </c>
      <c r="AB145" s="87">
        <f t="shared" si="63"/>
        <v>-4.6265265069726495E-2</v>
      </c>
      <c r="AC145" s="87">
        <f t="shared" si="64"/>
        <v>-7.7959999980521388E-3</v>
      </c>
      <c r="AD145" s="87">
        <f t="shared" si="65"/>
        <v>-1.0342793820990188E-2</v>
      </c>
      <c r="AE145" s="87">
        <f t="shared" si="66"/>
        <v>1.0697338402351283E-5</v>
      </c>
      <c r="AF145">
        <f t="shared" si="67"/>
        <v>-7.7959999980521388E-3</v>
      </c>
      <c r="AG145" s="121"/>
      <c r="AH145">
        <f t="shared" si="68"/>
        <v>3.8469265071674356E-2</v>
      </c>
      <c r="AI145">
        <f t="shared" si="69"/>
        <v>0.65256868993443984</v>
      </c>
      <c r="AJ145">
        <f t="shared" si="70"/>
        <v>0.77083016645128088</v>
      </c>
      <c r="AK145">
        <f t="shared" si="71"/>
        <v>0.26269304642081642</v>
      </c>
      <c r="AL145">
        <f t="shared" si="72"/>
        <v>2.4941985355182381</v>
      </c>
      <c r="AM145">
        <f t="shared" si="73"/>
        <v>2.9806479358158895</v>
      </c>
      <c r="AN145" s="87">
        <f t="shared" si="86"/>
        <v>8.442194174087982</v>
      </c>
      <c r="AO145" s="87">
        <f t="shared" si="86"/>
        <v>8.4421282708750649</v>
      </c>
      <c r="AP145" s="87">
        <f t="shared" si="86"/>
        <v>8.4424009259168908</v>
      </c>
      <c r="AQ145" s="87">
        <f t="shared" si="86"/>
        <v>8.4412721718999162</v>
      </c>
      <c r="AR145" s="87">
        <f t="shared" si="86"/>
        <v>8.4459327190474855</v>
      </c>
      <c r="AS145" s="87">
        <f t="shared" si="86"/>
        <v>8.4264736059720491</v>
      </c>
      <c r="AT145" s="87">
        <f t="shared" si="86"/>
        <v>8.5043216760727223</v>
      </c>
      <c r="AU145" s="87">
        <f t="shared" si="74"/>
        <v>8.0798176761289717</v>
      </c>
    </row>
    <row r="146" spans="1:47" x14ac:dyDescent="0.2">
      <c r="A146" s="46" t="s">
        <v>63</v>
      </c>
      <c r="B146" s="47" t="s">
        <v>45</v>
      </c>
      <c r="C146" s="46">
        <v>41513.391000000003</v>
      </c>
      <c r="D146" s="46" t="s">
        <v>64</v>
      </c>
      <c r="E146">
        <f t="shared" si="57"/>
        <v>-162.00212180618948</v>
      </c>
      <c r="F146">
        <f t="shared" si="81"/>
        <v>-162</v>
      </c>
      <c r="G146" s="15">
        <f t="shared" si="58"/>
        <v>-1.0519999923417345E-3</v>
      </c>
      <c r="J146">
        <f>G146</f>
        <v>-1.0519999923417345E-3</v>
      </c>
      <c r="Q146" s="2">
        <f t="shared" si="59"/>
        <v>26494.891000000003</v>
      </c>
      <c r="S146" s="20">
        <f>S$17</f>
        <v>1</v>
      </c>
      <c r="T146">
        <f t="shared" si="60"/>
        <v>1.1067039838870094E-6</v>
      </c>
      <c r="Z146">
        <f t="shared" si="61"/>
        <v>-162</v>
      </c>
      <c r="AA146" s="87">
        <f t="shared" si="62"/>
        <v>2.4642592609429234E-3</v>
      </c>
      <c r="AB146" s="87">
        <f t="shared" si="63"/>
        <v>-3.9496069517349852E-2</v>
      </c>
      <c r="AC146" s="87">
        <f t="shared" si="64"/>
        <v>-1.0519999923417345E-3</v>
      </c>
      <c r="AD146" s="87">
        <f t="shared" si="65"/>
        <v>-3.5162592532846579E-3</v>
      </c>
      <c r="AE146" s="87">
        <f t="shared" si="66"/>
        <v>1.236407913630998E-5</v>
      </c>
      <c r="AF146">
        <f t="shared" si="67"/>
        <v>-1.0519999923417345E-3</v>
      </c>
      <c r="AG146" s="121"/>
      <c r="AH146">
        <f t="shared" si="68"/>
        <v>3.8444069525008118E-2</v>
      </c>
      <c r="AI146">
        <f t="shared" si="69"/>
        <v>0.6522068341852415</v>
      </c>
      <c r="AJ146">
        <f t="shared" si="70"/>
        <v>0.76995111895049606</v>
      </c>
      <c r="AK146">
        <f t="shared" si="71"/>
        <v>0.26221377855533917</v>
      </c>
      <c r="AL146">
        <f t="shared" si="72"/>
        <v>2.4955772780860945</v>
      </c>
      <c r="AM146">
        <f t="shared" si="73"/>
        <v>2.9874758932672485</v>
      </c>
      <c r="AN146" s="87">
        <f t="shared" si="86"/>
        <v>8.4440965485949881</v>
      </c>
      <c r="AO146" s="87">
        <f t="shared" si="86"/>
        <v>8.4440294204028543</v>
      </c>
      <c r="AP146" s="87">
        <f t="shared" si="86"/>
        <v>8.4443063537895924</v>
      </c>
      <c r="AQ146" s="87">
        <f t="shared" si="86"/>
        <v>8.4431631420624758</v>
      </c>
      <c r="AR146" s="87">
        <f t="shared" si="86"/>
        <v>8.4478699262719861</v>
      </c>
      <c r="AS146" s="87">
        <f t="shared" si="86"/>
        <v>8.4282733390803077</v>
      </c>
      <c r="AT146" s="87">
        <f t="shared" si="86"/>
        <v>8.5064525363902757</v>
      </c>
      <c r="AU146" s="87">
        <f t="shared" si="74"/>
        <v>8.0821801365237516</v>
      </c>
    </row>
    <row r="147" spans="1:47" x14ac:dyDescent="0.2">
      <c r="A147" s="46" t="s">
        <v>63</v>
      </c>
      <c r="B147" s="47" t="s">
        <v>45</v>
      </c>
      <c r="C147" s="46">
        <v>41513.392999999996</v>
      </c>
      <c r="D147" s="46" t="s">
        <v>64</v>
      </c>
      <c r="E147">
        <f t="shared" si="57"/>
        <v>-161.99808795411661</v>
      </c>
      <c r="F147">
        <f t="shared" si="81"/>
        <v>-162</v>
      </c>
      <c r="G147" s="15">
        <f t="shared" si="58"/>
        <v>9.4800000078976154E-4</v>
      </c>
      <c r="J147">
        <f>G147</f>
        <v>9.4800000078976154E-4</v>
      </c>
      <c r="Q147" s="2">
        <f t="shared" si="59"/>
        <v>26494.892999999996</v>
      </c>
      <c r="S147" s="20">
        <f>S$17</f>
        <v>1</v>
      </c>
      <c r="T147">
        <f t="shared" si="60"/>
        <v>8.9870400149738789E-7</v>
      </c>
      <c r="Z147">
        <f t="shared" si="61"/>
        <v>-162</v>
      </c>
      <c r="AA147" s="87">
        <f t="shared" si="62"/>
        <v>2.4642592609429234E-3</v>
      </c>
      <c r="AB147" s="87">
        <f t="shared" si="63"/>
        <v>-3.7496069524218356E-2</v>
      </c>
      <c r="AC147" s="87">
        <f t="shared" si="64"/>
        <v>9.4800000078976154E-4</v>
      </c>
      <c r="AD147" s="87">
        <f t="shared" si="65"/>
        <v>-1.5162592601531619E-3</v>
      </c>
      <c r="AE147" s="87">
        <f t="shared" si="66"/>
        <v>2.2990421440002138E-6</v>
      </c>
      <c r="AF147">
        <f t="shared" si="67"/>
        <v>9.4800000078976154E-4</v>
      </c>
      <c r="AG147" s="121"/>
      <c r="AH147">
        <f t="shared" si="68"/>
        <v>3.8444069525008118E-2</v>
      </c>
      <c r="AI147">
        <f t="shared" si="69"/>
        <v>0.6522068341852415</v>
      </c>
      <c r="AJ147">
        <f t="shared" si="70"/>
        <v>0.76995111895049606</v>
      </c>
      <c r="AK147">
        <f t="shared" si="71"/>
        <v>0.26221377855533917</v>
      </c>
      <c r="AL147">
        <f t="shared" si="72"/>
        <v>2.4955772780860945</v>
      </c>
      <c r="AM147">
        <f t="shared" si="73"/>
        <v>2.9874758932672485</v>
      </c>
      <c r="AN147" s="87">
        <f t="shared" si="86"/>
        <v>8.4440965485949881</v>
      </c>
      <c r="AO147" s="87">
        <f t="shared" si="86"/>
        <v>8.4440294204028543</v>
      </c>
      <c r="AP147" s="87">
        <f t="shared" si="86"/>
        <v>8.4443063537895924</v>
      </c>
      <c r="AQ147" s="87">
        <f t="shared" si="86"/>
        <v>8.4431631420624758</v>
      </c>
      <c r="AR147" s="87">
        <f t="shared" si="86"/>
        <v>8.4478699262719861</v>
      </c>
      <c r="AS147" s="87">
        <f t="shared" si="86"/>
        <v>8.4282733390803077</v>
      </c>
      <c r="AT147" s="87">
        <f t="shared" si="86"/>
        <v>8.5064525363902757</v>
      </c>
      <c r="AU147" s="87">
        <f t="shared" si="74"/>
        <v>8.0821801365237516</v>
      </c>
    </row>
    <row r="148" spans="1:47" x14ac:dyDescent="0.2">
      <c r="A148" s="67" t="s">
        <v>1117</v>
      </c>
      <c r="B148" s="69" t="s">
        <v>45</v>
      </c>
      <c r="C148" s="68">
        <v>41592.721899999997</v>
      </c>
      <c r="D148" s="68" t="s">
        <v>56</v>
      </c>
      <c r="E148">
        <f t="shared" si="57"/>
        <v>-1.9975635533444864</v>
      </c>
      <c r="F148">
        <f t="shared" si="81"/>
        <v>-2</v>
      </c>
      <c r="G148" s="15">
        <f t="shared" si="58"/>
        <v>1.2079999942216091E-3</v>
      </c>
      <c r="J148">
        <f>G148</f>
        <v>1.2079999942216091E-3</v>
      </c>
      <c r="Q148" s="2">
        <f t="shared" si="59"/>
        <v>26574.221899999997</v>
      </c>
      <c r="S148" s="20">
        <f>S$17</f>
        <v>1</v>
      </c>
      <c r="T148">
        <f t="shared" si="60"/>
        <v>1.4592639860394075E-6</v>
      </c>
      <c r="Z148">
        <f t="shared" si="61"/>
        <v>-2</v>
      </c>
      <c r="AA148" s="87">
        <f t="shared" si="62"/>
        <v>1.5084608726911308E-3</v>
      </c>
      <c r="AB148" s="87">
        <f t="shared" si="63"/>
        <v>-3.693930309062287E-2</v>
      </c>
      <c r="AC148" s="87">
        <f t="shared" si="64"/>
        <v>1.2079999942216091E-3</v>
      </c>
      <c r="AD148" s="87">
        <f t="shared" si="65"/>
        <v>-3.0046087846952174E-4</v>
      </c>
      <c r="AE148" s="87">
        <f t="shared" si="66"/>
        <v>9.0276739490676711E-8</v>
      </c>
      <c r="AF148">
        <f t="shared" si="67"/>
        <v>1.2079999942216091E-3</v>
      </c>
      <c r="AG148" s="121"/>
      <c r="AH148">
        <f t="shared" si="68"/>
        <v>3.8147303084844479E-2</v>
      </c>
      <c r="AI148">
        <f t="shared" si="69"/>
        <v>0.64814590692331397</v>
      </c>
      <c r="AJ148">
        <f t="shared" si="70"/>
        <v>0.75987082950153839</v>
      </c>
      <c r="AK148">
        <f t="shared" si="71"/>
        <v>0.25673887324848832</v>
      </c>
      <c r="AL148">
        <f t="shared" si="72"/>
        <v>2.5112274317618675</v>
      </c>
      <c r="AM148">
        <f t="shared" si="73"/>
        <v>3.0670005660436375</v>
      </c>
      <c r="AN148" s="87">
        <f t="shared" si="86"/>
        <v>8.4657642178133088</v>
      </c>
      <c r="AO148" s="87">
        <f t="shared" si="86"/>
        <v>8.4656819513954744</v>
      </c>
      <c r="AP148" s="87">
        <f t="shared" si="86"/>
        <v>8.4660107726428624</v>
      </c>
      <c r="AQ148" s="87">
        <f t="shared" si="86"/>
        <v>8.4646955399305828</v>
      </c>
      <c r="AR148" s="87">
        <f t="shared" si="86"/>
        <v>8.4699415683620778</v>
      </c>
      <c r="AS148" s="87">
        <f t="shared" si="86"/>
        <v>8.4487765318025847</v>
      </c>
      <c r="AT148" s="87">
        <f t="shared" si="86"/>
        <v>8.5306373825853719</v>
      </c>
      <c r="AU148" s="87">
        <f t="shared" si="74"/>
        <v>8.1091796838926662</v>
      </c>
    </row>
    <row r="149" spans="1:47" x14ac:dyDescent="0.2">
      <c r="A149" s="44" t="s">
        <v>13</v>
      </c>
      <c r="B149" s="44"/>
      <c r="C149" s="45">
        <v>41593.712299999999</v>
      </c>
      <c r="D149" s="45" t="s">
        <v>15</v>
      </c>
      <c r="E149">
        <f t="shared" ref="E149:E212" si="87">+(C149-C$7)/C$8</f>
        <v>0</v>
      </c>
      <c r="F149">
        <f t="shared" si="81"/>
        <v>0</v>
      </c>
      <c r="G149" s="73">
        <f t="shared" ref="G149:G212" si="88">+C149-(C$7+F149*C$8)</f>
        <v>0</v>
      </c>
      <c r="H149">
        <f>+G149</f>
        <v>0</v>
      </c>
      <c r="Q149" s="2">
        <f t="shared" ref="Q149:Q212" si="89">+C149-15018.5</f>
        <v>26575.212299999999</v>
      </c>
      <c r="S149" s="20">
        <f>S$15</f>
        <v>0.2</v>
      </c>
      <c r="T149">
        <f t="shared" ref="T149:T212" si="90">(O149-G149)^2</f>
        <v>0</v>
      </c>
      <c r="Z149">
        <f t="shared" ref="Z149:Z212" si="91">F149</f>
        <v>0</v>
      </c>
      <c r="AA149" s="87">
        <f t="shared" ref="AA149:AA212" si="92">AB$3+AB$4*Z149+AB$5*Z149^2+AH149</f>
        <v>1.4963683366008632E-3</v>
      </c>
      <c r="AB149" s="87">
        <f t="shared" ref="AB149:AB212" si="93">IF(S149&lt;&gt;0,G149-AH149, -9999)</f>
        <v>-3.8143491844969735E-2</v>
      </c>
      <c r="AC149" s="87">
        <f t="shared" ref="AC149:AC212" si="94">+G149-P149</f>
        <v>0</v>
      </c>
      <c r="AD149" s="87">
        <f t="shared" ref="AD149:AD212" si="95">IF(S149&lt;&gt;0,G149-AA149, -9999)</f>
        <v>-1.4963683366008632E-3</v>
      </c>
      <c r="AE149" s="87">
        <f t="shared" ref="AE149:AE212" si="96">+(G149-AA149)^2*S149</f>
        <v>4.478236397563268E-7</v>
      </c>
      <c r="AF149">
        <f t="shared" ref="AF149:AF212" si="97">IF(S149&lt;&gt;0,G149-P149, -9999)</f>
        <v>0</v>
      </c>
      <c r="AG149" s="121"/>
      <c r="AH149">
        <f t="shared" ref="AH149:AH212" si="98">$AB$6*($AB$11/AI149*AJ149+$AB$12)</f>
        <v>3.8143491844969735E-2</v>
      </c>
      <c r="AI149">
        <f t="shared" ref="AI149:AI212" si="99">1+$AB$7*COS(AL149)</f>
        <v>0.64809600329878636</v>
      </c>
      <c r="AJ149">
        <f t="shared" ref="AJ149:AJ212" si="100">SIN(AL149+RADIANS($AB$9))</f>
        <v>0.75974444014208176</v>
      </c>
      <c r="AK149">
        <f t="shared" ref="AK149:AK212" si="101">$AB$7*SIN(AL149)</f>
        <v>0.25667046763785029</v>
      </c>
      <c r="AL149">
        <f t="shared" ref="AL149:AL212" si="102">2*ATAN(AM149)</f>
        <v>2.5114218326829119</v>
      </c>
      <c r="AM149">
        <f t="shared" ref="AM149:AM212" si="103">SQRT((1+$AB$7)/(1-$AB$7))*TAN(AN149/2)</f>
        <v>3.0680123835443642</v>
      </c>
      <c r="AN149" s="87">
        <f t="shared" si="86"/>
        <v>8.4660342159996134</v>
      </c>
      <c r="AO149" s="87">
        <f t="shared" si="86"/>
        <v>8.4659517468261836</v>
      </c>
      <c r="AP149" s="87">
        <f t="shared" si="86"/>
        <v>8.4662812516539887</v>
      </c>
      <c r="AQ149" s="87">
        <f t="shared" si="86"/>
        <v>8.4649637909529218</v>
      </c>
      <c r="AR149" s="87">
        <f t="shared" si="86"/>
        <v>8.4702166788664908</v>
      </c>
      <c r="AS149" s="87">
        <f t="shared" si="86"/>
        <v>8.4490320884345511</v>
      </c>
      <c r="AT149" s="87">
        <f t="shared" si="86"/>
        <v>8.5309377445670247</v>
      </c>
      <c r="AU149" s="87">
        <f t="shared" ref="AU149:AU212" si="104">RADIANS($AB$9)+$AB$18*(F149-AB$15)</f>
        <v>8.1095171782347766</v>
      </c>
    </row>
    <row r="150" spans="1:47" x14ac:dyDescent="0.2">
      <c r="A150" s="67" t="s">
        <v>1117</v>
      </c>
      <c r="B150" s="69" t="s">
        <v>34</v>
      </c>
      <c r="C150" s="68">
        <v>41593.712399999997</v>
      </c>
      <c r="D150" s="68" t="s">
        <v>56</v>
      </c>
      <c r="E150">
        <f t="shared" si="87"/>
        <v>2.0169259924040047E-4</v>
      </c>
      <c r="F150">
        <f t="shared" si="81"/>
        <v>0</v>
      </c>
      <c r="G150" s="15">
        <f t="shared" si="88"/>
        <v>9.9999997473787516E-5</v>
      </c>
      <c r="J150">
        <f>G150</f>
        <v>9.9999997473787516E-5</v>
      </c>
      <c r="Q150" s="2">
        <f t="shared" si="89"/>
        <v>26575.212399999997</v>
      </c>
      <c r="S150" s="20">
        <f>S$17</f>
        <v>1</v>
      </c>
      <c r="T150">
        <f t="shared" si="90"/>
        <v>9.9999994947575097E-9</v>
      </c>
      <c r="Z150">
        <f t="shared" si="91"/>
        <v>0</v>
      </c>
      <c r="AA150" s="87">
        <f t="shared" si="92"/>
        <v>1.4963683366008632E-3</v>
      </c>
      <c r="AB150" s="87">
        <f t="shared" si="93"/>
        <v>-3.8043491847495947E-2</v>
      </c>
      <c r="AC150" s="87">
        <f t="shared" si="94"/>
        <v>9.9999997473787516E-5</v>
      </c>
      <c r="AD150" s="87">
        <f t="shared" si="95"/>
        <v>-1.3963683391270756E-3</v>
      </c>
      <c r="AE150" s="87">
        <f t="shared" si="96"/>
        <v>1.9498445385165079E-6</v>
      </c>
      <c r="AF150">
        <f t="shared" si="97"/>
        <v>9.9999997473787516E-5</v>
      </c>
      <c r="AG150" s="121"/>
      <c r="AH150">
        <f t="shared" si="98"/>
        <v>3.8143491844969735E-2</v>
      </c>
      <c r="AI150">
        <f t="shared" si="99"/>
        <v>0.64809600329878636</v>
      </c>
      <c r="AJ150">
        <f t="shared" si="100"/>
        <v>0.75974444014208176</v>
      </c>
      <c r="AK150">
        <f t="shared" si="101"/>
        <v>0.25667046763785029</v>
      </c>
      <c r="AL150">
        <f t="shared" si="102"/>
        <v>2.5114218326829119</v>
      </c>
      <c r="AM150">
        <f t="shared" si="103"/>
        <v>3.0680123835443642</v>
      </c>
      <c r="AN150" s="87">
        <f t="shared" si="86"/>
        <v>8.4660342159996134</v>
      </c>
      <c r="AO150" s="87">
        <f t="shared" si="86"/>
        <v>8.4659517468261836</v>
      </c>
      <c r="AP150" s="87">
        <f t="shared" si="86"/>
        <v>8.4662812516539887</v>
      </c>
      <c r="AQ150" s="87">
        <f t="shared" si="86"/>
        <v>8.4649637909529218</v>
      </c>
      <c r="AR150" s="87">
        <f t="shared" si="86"/>
        <v>8.4702166788664908</v>
      </c>
      <c r="AS150" s="87">
        <f t="shared" si="86"/>
        <v>8.4490320884345511</v>
      </c>
      <c r="AT150" s="87">
        <f t="shared" si="86"/>
        <v>8.5309377445670247</v>
      </c>
      <c r="AU150" s="87">
        <f t="shared" si="104"/>
        <v>8.1095171782347766</v>
      </c>
    </row>
    <row r="151" spans="1:47" x14ac:dyDescent="0.2">
      <c r="A151" s="67" t="s">
        <v>1117</v>
      </c>
      <c r="B151" s="69" t="s">
        <v>45</v>
      </c>
      <c r="C151" s="68">
        <v>41604.6224</v>
      </c>
      <c r="D151" s="68" t="s">
        <v>56</v>
      </c>
      <c r="E151">
        <f t="shared" si="87"/>
        <v>22.004864825618522</v>
      </c>
      <c r="F151">
        <f t="shared" si="81"/>
        <v>22</v>
      </c>
      <c r="G151" s="15">
        <f t="shared" si="88"/>
        <v>2.4120000016409904E-3</v>
      </c>
      <c r="J151">
        <f>G151</f>
        <v>2.4120000016409904E-3</v>
      </c>
      <c r="Q151" s="2">
        <f t="shared" si="89"/>
        <v>26586.1224</v>
      </c>
      <c r="S151" s="20">
        <f>S$17</f>
        <v>1</v>
      </c>
      <c r="T151">
        <f t="shared" si="90"/>
        <v>5.8177440079161376E-6</v>
      </c>
      <c r="Z151">
        <f t="shared" si="91"/>
        <v>22</v>
      </c>
      <c r="AA151" s="87">
        <f t="shared" si="92"/>
        <v>1.3631156659684868E-3</v>
      </c>
      <c r="AB151" s="87">
        <f t="shared" si="93"/>
        <v>-3.5689404151883264E-2</v>
      </c>
      <c r="AC151" s="87">
        <f t="shared" si="94"/>
        <v>2.4120000016409904E-3</v>
      </c>
      <c r="AD151" s="87">
        <f t="shared" si="95"/>
        <v>1.0488843356725036E-3</v>
      </c>
      <c r="AE151" s="87">
        <f t="shared" si="96"/>
        <v>1.1001583496191492E-6</v>
      </c>
      <c r="AF151">
        <f t="shared" si="97"/>
        <v>2.4120000016409904E-3</v>
      </c>
      <c r="AG151" s="121"/>
      <c r="AH151">
        <f t="shared" si="98"/>
        <v>3.8101404153524254E-2</v>
      </c>
      <c r="AI151">
        <f t="shared" si="99"/>
        <v>0.64754844507739395</v>
      </c>
      <c r="AJ151">
        <f t="shared" si="100"/>
        <v>0.75835354569203184</v>
      </c>
      <c r="AK151">
        <f t="shared" si="101"/>
        <v>0.25591805970731674</v>
      </c>
      <c r="AL151">
        <f t="shared" si="102"/>
        <v>2.5135582754002548</v>
      </c>
      <c r="AM151">
        <f t="shared" si="103"/>
        <v>3.0791720300070344</v>
      </c>
      <c r="AN151" s="87">
        <f t="shared" ref="AN151:AT160" si="105">$AU151+$AB$7*SIN(AO151)</f>
        <v>8.4690028326345494</v>
      </c>
      <c r="AO151" s="87">
        <f t="shared" si="105"/>
        <v>8.4689181106560696</v>
      </c>
      <c r="AP151" s="87">
        <f t="shared" si="105"/>
        <v>8.46925519205403</v>
      </c>
      <c r="AQ151" s="87">
        <f t="shared" si="105"/>
        <v>8.4679130992249139</v>
      </c>
      <c r="AR151" s="87">
        <f t="shared" si="105"/>
        <v>8.4732416230519583</v>
      </c>
      <c r="AS151" s="87">
        <f t="shared" si="105"/>
        <v>8.451842059113428</v>
      </c>
      <c r="AT151" s="87">
        <f t="shared" si="105"/>
        <v>8.5342385592450558</v>
      </c>
      <c r="AU151" s="87">
        <f t="shared" si="104"/>
        <v>8.1132296159980015</v>
      </c>
    </row>
    <row r="152" spans="1:47" x14ac:dyDescent="0.2">
      <c r="A152" s="44" t="s">
        <v>31</v>
      </c>
      <c r="B152" s="44"/>
      <c r="C152" s="45">
        <v>41608.595099999999</v>
      </c>
      <c r="D152" s="45"/>
      <c r="E152">
        <f t="shared" si="87"/>
        <v>30.01750691805513</v>
      </c>
      <c r="F152">
        <f t="shared" ref="F152:F183" si="106">ROUND(2*E152,0)/2</f>
        <v>30</v>
      </c>
      <c r="G152" s="15">
        <f t="shared" si="88"/>
        <v>8.6799999990034848E-3</v>
      </c>
      <c r="H152">
        <f>G152</f>
        <v>8.6799999990034848E-3</v>
      </c>
      <c r="Q152" s="2">
        <f t="shared" si="89"/>
        <v>26590.095099999999</v>
      </c>
      <c r="S152" s="20">
        <f>S$15</f>
        <v>0.2</v>
      </c>
      <c r="T152">
        <f t="shared" si="90"/>
        <v>7.5342399982700496E-5</v>
      </c>
      <c r="Z152">
        <f t="shared" si="91"/>
        <v>30</v>
      </c>
      <c r="AA152" s="87">
        <f t="shared" si="92"/>
        <v>1.3145535605816328E-3</v>
      </c>
      <c r="AB152" s="87">
        <f t="shared" si="93"/>
        <v>-2.9406025096481922E-2</v>
      </c>
      <c r="AC152" s="87">
        <f t="shared" si="94"/>
        <v>8.6799999990034848E-3</v>
      </c>
      <c r="AD152" s="87">
        <f t="shared" si="95"/>
        <v>7.3654464384218521E-3</v>
      </c>
      <c r="AE152" s="87">
        <f t="shared" si="96"/>
        <v>1.0849960247452229E-5</v>
      </c>
      <c r="AF152">
        <f t="shared" si="97"/>
        <v>8.6799999990034848E-3</v>
      </c>
      <c r="AG152" s="121"/>
      <c r="AH152">
        <f t="shared" si="98"/>
        <v>3.8086025095485407E-2</v>
      </c>
      <c r="AI152">
        <f t="shared" si="99"/>
        <v>0.64734995973160525</v>
      </c>
      <c r="AJ152">
        <f t="shared" si="100"/>
        <v>0.75784748925733181</v>
      </c>
      <c r="AK152">
        <f t="shared" si="101"/>
        <v>0.25564448155675124</v>
      </c>
      <c r="AL152">
        <f t="shared" si="102"/>
        <v>2.5143342717636243</v>
      </c>
      <c r="AM152">
        <f t="shared" si="103"/>
        <v>3.0832436200867126</v>
      </c>
      <c r="AN152" s="87">
        <f t="shared" si="105"/>
        <v>8.4700817112674898</v>
      </c>
      <c r="AO152" s="87">
        <f t="shared" si="105"/>
        <v>8.4699961598295257</v>
      </c>
      <c r="AP152" s="87">
        <f t="shared" si="105"/>
        <v>8.4703360223445454</v>
      </c>
      <c r="AQ152" s="87">
        <f t="shared" si="105"/>
        <v>8.4689849161066846</v>
      </c>
      <c r="AR152" s="87">
        <f t="shared" si="105"/>
        <v>8.4743410254679166</v>
      </c>
      <c r="AS152" s="87">
        <f t="shared" si="105"/>
        <v>8.4528633462101119</v>
      </c>
      <c r="AT152" s="87">
        <f t="shared" si="105"/>
        <v>8.5354374165741582</v>
      </c>
      <c r="AU152" s="87">
        <f t="shared" si="104"/>
        <v>8.1145795933664484</v>
      </c>
    </row>
    <row r="153" spans="1:47" x14ac:dyDescent="0.2">
      <c r="A153" s="67" t="s">
        <v>454</v>
      </c>
      <c r="B153" s="69" t="s">
        <v>45</v>
      </c>
      <c r="C153" s="68">
        <v>41610.579599999997</v>
      </c>
      <c r="D153" s="68" t="s">
        <v>56</v>
      </c>
      <c r="E153">
        <f t="shared" si="87"/>
        <v>34.020096651092096</v>
      </c>
      <c r="F153">
        <f t="shared" si="106"/>
        <v>34</v>
      </c>
      <c r="G153" s="15">
        <f t="shared" si="88"/>
        <v>9.9639999971259385E-3</v>
      </c>
      <c r="I153">
        <f t="shared" ref="I153:I160" si="107">G153</f>
        <v>9.9639999971259385E-3</v>
      </c>
      <c r="Q153" s="2">
        <f t="shared" si="89"/>
        <v>26592.079599999997</v>
      </c>
      <c r="S153" s="20">
        <f t="shared" ref="S153:S160" si="108">S$16</f>
        <v>0.1</v>
      </c>
      <c r="T153">
        <f t="shared" si="90"/>
        <v>9.9281295942725702E-5</v>
      </c>
      <c r="Z153">
        <f t="shared" si="91"/>
        <v>34</v>
      </c>
      <c r="AA153" s="87">
        <f t="shared" si="92"/>
        <v>1.2902512169663191E-3</v>
      </c>
      <c r="AB153" s="87">
        <f t="shared" si="93"/>
        <v>-2.8114320707583261E-2</v>
      </c>
      <c r="AC153" s="87">
        <f t="shared" si="94"/>
        <v>9.9639999971259385E-3</v>
      </c>
      <c r="AD153" s="87">
        <f t="shared" si="95"/>
        <v>8.6737487801596194E-3</v>
      </c>
      <c r="AE153" s="87">
        <f t="shared" si="96"/>
        <v>7.5233917901320481E-6</v>
      </c>
      <c r="AF153">
        <f t="shared" si="97"/>
        <v>9.9639999971259385E-3</v>
      </c>
      <c r="AG153" s="121"/>
      <c r="AH153">
        <f t="shared" si="98"/>
        <v>3.80783207047092E-2</v>
      </c>
      <c r="AI153">
        <f t="shared" si="99"/>
        <v>0.64725084213283646</v>
      </c>
      <c r="AJ153">
        <f t="shared" si="100"/>
        <v>0.75759440599175587</v>
      </c>
      <c r="AK153">
        <f t="shared" si="101"/>
        <v>0.25550769748821156</v>
      </c>
      <c r="AL153">
        <f t="shared" si="102"/>
        <v>2.5147220920707265</v>
      </c>
      <c r="AM153">
        <f t="shared" si="103"/>
        <v>3.0852821348185344</v>
      </c>
      <c r="AN153" s="87">
        <f t="shared" si="105"/>
        <v>8.4706210272177156</v>
      </c>
      <c r="AO153" s="87">
        <f t="shared" si="105"/>
        <v>8.4705350589914872</v>
      </c>
      <c r="AP153" s="87">
        <f t="shared" si="105"/>
        <v>8.4708763172664145</v>
      </c>
      <c r="AQ153" s="87">
        <f t="shared" si="105"/>
        <v>8.4695206931144629</v>
      </c>
      <c r="AR153" s="87">
        <f t="shared" si="105"/>
        <v>8.4748906113459022</v>
      </c>
      <c r="AS153" s="87">
        <f t="shared" si="105"/>
        <v>8.4533738863815593</v>
      </c>
      <c r="AT153" s="87">
        <f t="shared" si="105"/>
        <v>8.5360365576011112</v>
      </c>
      <c r="AU153" s="87">
        <f t="shared" si="104"/>
        <v>8.115254582050671</v>
      </c>
    </row>
    <row r="154" spans="1:47" x14ac:dyDescent="0.2">
      <c r="A154" s="67" t="s">
        <v>508</v>
      </c>
      <c r="B154" s="69" t="s">
        <v>34</v>
      </c>
      <c r="C154" s="68">
        <v>41635.385999999999</v>
      </c>
      <c r="D154" s="68" t="s">
        <v>56</v>
      </c>
      <c r="E154">
        <f t="shared" si="87"/>
        <v>84.052770852997085</v>
      </c>
      <c r="F154">
        <f t="shared" si="106"/>
        <v>84</v>
      </c>
      <c r="G154" s="15">
        <f t="shared" si="88"/>
        <v>2.61640000026091E-2</v>
      </c>
      <c r="I154">
        <f t="shared" si="107"/>
        <v>2.61640000026091E-2</v>
      </c>
      <c r="Q154" s="2">
        <f t="shared" si="89"/>
        <v>26616.885999999999</v>
      </c>
      <c r="S154" s="20">
        <f t="shared" si="108"/>
        <v>0.1</v>
      </c>
      <c r="T154">
        <f t="shared" si="90"/>
        <v>6.84554896136529E-4</v>
      </c>
      <c r="Z154">
        <f t="shared" si="91"/>
        <v>84</v>
      </c>
      <c r="AA154" s="87">
        <f t="shared" si="92"/>
        <v>9.8527704968962015E-4</v>
      </c>
      <c r="AB154" s="87">
        <f t="shared" si="93"/>
        <v>-1.1817182585849087E-2</v>
      </c>
      <c r="AC154" s="87">
        <f t="shared" si="94"/>
        <v>2.61640000026091E-2</v>
      </c>
      <c r="AD154" s="87">
        <f t="shared" si="95"/>
        <v>2.517872295291948E-2</v>
      </c>
      <c r="AE154" s="87">
        <f t="shared" si="96"/>
        <v>6.3396808953987429E-5</v>
      </c>
      <c r="AF154">
        <f t="shared" si="97"/>
        <v>2.61640000026091E-2</v>
      </c>
      <c r="AG154" s="121"/>
      <c r="AH154">
        <f t="shared" si="98"/>
        <v>3.7981182588458187E-2</v>
      </c>
      <c r="AI154">
        <f t="shared" si="99"/>
        <v>0.64601887975776418</v>
      </c>
      <c r="AJ154">
        <f t="shared" si="100"/>
        <v>0.75442779697073503</v>
      </c>
      <c r="AK154">
        <f t="shared" si="101"/>
        <v>0.25379818431929785</v>
      </c>
      <c r="AL154">
        <f t="shared" si="102"/>
        <v>2.5195598919717614</v>
      </c>
      <c r="AM154">
        <f t="shared" si="103"/>
        <v>3.1109178296987343</v>
      </c>
      <c r="AN154" s="87">
        <f t="shared" si="105"/>
        <v>8.4773555677674608</v>
      </c>
      <c r="AO154" s="87">
        <f t="shared" si="105"/>
        <v>8.4772642731994576</v>
      </c>
      <c r="AP154" s="87">
        <f t="shared" si="105"/>
        <v>8.4776232711129822</v>
      </c>
      <c r="AQ154" s="87">
        <f t="shared" si="105"/>
        <v>8.4762105472055431</v>
      </c>
      <c r="AR154" s="87">
        <f t="shared" si="105"/>
        <v>8.4817539603887457</v>
      </c>
      <c r="AS154" s="87">
        <f t="shared" si="105"/>
        <v>8.4597498958003889</v>
      </c>
      <c r="AT154" s="87">
        <f t="shared" si="105"/>
        <v>8.5435096559876591</v>
      </c>
      <c r="AU154" s="87">
        <f t="shared" si="104"/>
        <v>8.1236919406034573</v>
      </c>
    </row>
    <row r="155" spans="1:47" x14ac:dyDescent="0.2">
      <c r="A155" s="67" t="s">
        <v>508</v>
      </c>
      <c r="B155" s="69" t="s">
        <v>34</v>
      </c>
      <c r="C155" s="68">
        <v>41637.343999999997</v>
      </c>
      <c r="D155" s="68" t="s">
        <v>56</v>
      </c>
      <c r="E155">
        <f t="shared" si="87"/>
        <v>88.001912045885248</v>
      </c>
      <c r="F155">
        <f t="shared" si="106"/>
        <v>88</v>
      </c>
      <c r="G155" s="15">
        <f t="shared" si="88"/>
        <v>9.4800000078976154E-4</v>
      </c>
      <c r="I155">
        <f t="shared" si="107"/>
        <v>9.4800000078976154E-4</v>
      </c>
      <c r="Q155" s="2">
        <f t="shared" si="89"/>
        <v>26618.843999999997</v>
      </c>
      <c r="S155" s="20">
        <f t="shared" si="108"/>
        <v>0.1</v>
      </c>
      <c r="T155">
        <f t="shared" si="90"/>
        <v>8.9870400149738789E-7</v>
      </c>
      <c r="Z155">
        <f t="shared" si="91"/>
        <v>88</v>
      </c>
      <c r="AA155" s="87">
        <f t="shared" si="92"/>
        <v>9.6078373115649623E-4</v>
      </c>
      <c r="AB155" s="87">
        <f t="shared" si="93"/>
        <v>-3.7025345084460308E-2</v>
      </c>
      <c r="AC155" s="87">
        <f t="shared" si="94"/>
        <v>9.4800000078976154E-4</v>
      </c>
      <c r="AD155" s="87">
        <f t="shared" si="95"/>
        <v>-1.2783730366734691E-5</v>
      </c>
      <c r="AE155" s="87">
        <f t="shared" si="96"/>
        <v>1.634237620893747E-11</v>
      </c>
      <c r="AF155">
        <f t="shared" si="97"/>
        <v>9.4800000078976154E-4</v>
      </c>
      <c r="AG155" s="121"/>
      <c r="AH155">
        <f t="shared" si="98"/>
        <v>3.797334508525007E-2</v>
      </c>
      <c r="AI155">
        <f t="shared" si="99"/>
        <v>0.64592088130543468</v>
      </c>
      <c r="AJ155">
        <f t="shared" si="100"/>
        <v>0.7541742248889558</v>
      </c>
      <c r="AK155">
        <f t="shared" si="101"/>
        <v>0.2536614467281153</v>
      </c>
      <c r="AL155">
        <f t="shared" si="102"/>
        <v>2.5199461234870011</v>
      </c>
      <c r="AM155">
        <f t="shared" si="103"/>
        <v>3.1129811226014623</v>
      </c>
      <c r="AN155" s="87">
        <f t="shared" si="105"/>
        <v>8.4778937805821162</v>
      </c>
      <c r="AO155" s="87">
        <f t="shared" si="105"/>
        <v>8.4778020505368517</v>
      </c>
      <c r="AP155" s="87">
        <f t="shared" si="105"/>
        <v>8.4781624910333484</v>
      </c>
      <c r="AQ155" s="87">
        <f t="shared" si="105"/>
        <v>8.4767451494409176</v>
      </c>
      <c r="AR155" s="87">
        <f t="shared" si="105"/>
        <v>8.4823025113096229</v>
      </c>
      <c r="AS155" s="87">
        <f t="shared" si="105"/>
        <v>8.4602595225197863</v>
      </c>
      <c r="AT155" s="87">
        <f t="shared" si="105"/>
        <v>8.5441062118491971</v>
      </c>
      <c r="AU155" s="87">
        <f t="shared" si="104"/>
        <v>8.1243669292876799</v>
      </c>
    </row>
    <row r="156" spans="1:47" x14ac:dyDescent="0.2">
      <c r="A156" s="67" t="s">
        <v>508</v>
      </c>
      <c r="B156" s="69" t="s">
        <v>34</v>
      </c>
      <c r="C156" s="68">
        <v>41639.339999999997</v>
      </c>
      <c r="D156" s="68" t="s">
        <v>56</v>
      </c>
      <c r="E156">
        <f t="shared" si="87"/>
        <v>92.027696428421862</v>
      </c>
      <c r="F156">
        <f t="shared" si="106"/>
        <v>92</v>
      </c>
      <c r="G156" s="15">
        <f t="shared" si="88"/>
        <v>1.3731999999436084E-2</v>
      </c>
      <c r="I156">
        <f t="shared" si="107"/>
        <v>1.3731999999436084E-2</v>
      </c>
      <c r="Q156" s="2">
        <f t="shared" si="89"/>
        <v>26620.839999999997</v>
      </c>
      <c r="S156" s="20">
        <f t="shared" si="108"/>
        <v>0.1</v>
      </c>
      <c r="T156">
        <f t="shared" si="90"/>
        <v>1.8856782398451262E-4</v>
      </c>
      <c r="Z156">
        <f t="shared" si="91"/>
        <v>92</v>
      </c>
      <c r="AA156" s="87">
        <f t="shared" si="92"/>
        <v>9.3627631171846332E-4</v>
      </c>
      <c r="AB156" s="87">
        <f t="shared" si="93"/>
        <v>-2.4233497767811023E-2</v>
      </c>
      <c r="AC156" s="87">
        <f t="shared" si="94"/>
        <v>1.3731999999436084E-2</v>
      </c>
      <c r="AD156" s="87">
        <f t="shared" si="95"/>
        <v>1.2795723687717621E-2</v>
      </c>
      <c r="AE156" s="87">
        <f t="shared" si="96"/>
        <v>1.6373054469241784E-5</v>
      </c>
      <c r="AF156">
        <f t="shared" si="97"/>
        <v>1.3731999999436084E-2</v>
      </c>
      <c r="AG156" s="121"/>
      <c r="AH156">
        <f t="shared" si="98"/>
        <v>3.7965497767247107E-2</v>
      </c>
      <c r="AI156">
        <f t="shared" si="99"/>
        <v>0.6458229652940104</v>
      </c>
      <c r="AJ156">
        <f t="shared" si="100"/>
        <v>0.75392061706171642</v>
      </c>
      <c r="AK156">
        <f t="shared" si="101"/>
        <v>0.25352471267825699</v>
      </c>
      <c r="AL156">
        <f t="shared" si="102"/>
        <v>2.5203322381645878</v>
      </c>
      <c r="AM156">
        <f t="shared" si="103"/>
        <v>3.115046272471544</v>
      </c>
      <c r="AN156" s="87">
        <f t="shared" si="105"/>
        <v>8.4784319121879843</v>
      </c>
      <c r="AO156" s="87">
        <f t="shared" si="105"/>
        <v>8.4783397452699703</v>
      </c>
      <c r="AP156" s="87">
        <f t="shared" si="105"/>
        <v>8.4787016318174206</v>
      </c>
      <c r="AQ156" s="87">
        <f t="shared" si="105"/>
        <v>8.4772796652311708</v>
      </c>
      <c r="AR156" s="87">
        <f t="shared" si="105"/>
        <v>8.4828509857769276</v>
      </c>
      <c r="AS156" s="87">
        <f t="shared" si="105"/>
        <v>8.460769082769481</v>
      </c>
      <c r="AT156" s="87">
        <f t="shared" si="105"/>
        <v>8.5447025764734441</v>
      </c>
      <c r="AU156" s="87">
        <f t="shared" si="104"/>
        <v>8.1250419179719024</v>
      </c>
    </row>
    <row r="157" spans="1:47" x14ac:dyDescent="0.2">
      <c r="A157" s="67" t="s">
        <v>508</v>
      </c>
      <c r="B157" s="69" t="s">
        <v>34</v>
      </c>
      <c r="C157" s="68">
        <v>41639.360999999997</v>
      </c>
      <c r="D157" s="68" t="s">
        <v>56</v>
      </c>
      <c r="E157">
        <f t="shared" si="87"/>
        <v>92.070051875333633</v>
      </c>
      <c r="F157">
        <f t="shared" si="106"/>
        <v>92</v>
      </c>
      <c r="G157" s="15">
        <f t="shared" si="88"/>
        <v>3.4732000000076368E-2</v>
      </c>
      <c r="I157">
        <f t="shared" si="107"/>
        <v>3.4732000000076368E-2</v>
      </c>
      <c r="Q157" s="2">
        <f t="shared" si="89"/>
        <v>26620.860999999997</v>
      </c>
      <c r="S157" s="20">
        <f t="shared" si="108"/>
        <v>0.1</v>
      </c>
      <c r="T157">
        <f t="shared" si="90"/>
        <v>1.2063118240053048E-3</v>
      </c>
      <c r="Z157">
        <f t="shared" si="91"/>
        <v>92</v>
      </c>
      <c r="AA157" s="87">
        <f t="shared" si="92"/>
        <v>9.3627631171846332E-4</v>
      </c>
      <c r="AB157" s="87">
        <f t="shared" si="93"/>
        <v>-3.2334977671707385E-3</v>
      </c>
      <c r="AC157" s="87">
        <f t="shared" si="94"/>
        <v>3.4732000000076368E-2</v>
      </c>
      <c r="AD157" s="87">
        <f t="shared" si="95"/>
        <v>3.3795723688357905E-2</v>
      </c>
      <c r="AE157" s="87">
        <f t="shared" si="96"/>
        <v>1.1421509396198357E-4</v>
      </c>
      <c r="AF157">
        <f t="shared" si="97"/>
        <v>3.4732000000076368E-2</v>
      </c>
      <c r="AG157" s="121"/>
      <c r="AH157">
        <f t="shared" si="98"/>
        <v>3.7965497767247107E-2</v>
      </c>
      <c r="AI157">
        <f t="shared" si="99"/>
        <v>0.6458229652940104</v>
      </c>
      <c r="AJ157">
        <f t="shared" si="100"/>
        <v>0.75392061706171642</v>
      </c>
      <c r="AK157">
        <f t="shared" si="101"/>
        <v>0.25352471267825699</v>
      </c>
      <c r="AL157">
        <f t="shared" si="102"/>
        <v>2.5203322381645878</v>
      </c>
      <c r="AM157">
        <f t="shared" si="103"/>
        <v>3.115046272471544</v>
      </c>
      <c r="AN157" s="87">
        <f t="shared" si="105"/>
        <v>8.4784319121879843</v>
      </c>
      <c r="AO157" s="87">
        <f t="shared" si="105"/>
        <v>8.4783397452699703</v>
      </c>
      <c r="AP157" s="87">
        <f t="shared" si="105"/>
        <v>8.4787016318174206</v>
      </c>
      <c r="AQ157" s="87">
        <f t="shared" si="105"/>
        <v>8.4772796652311708</v>
      </c>
      <c r="AR157" s="87">
        <f t="shared" si="105"/>
        <v>8.4828509857769276</v>
      </c>
      <c r="AS157" s="87">
        <f t="shared" si="105"/>
        <v>8.460769082769481</v>
      </c>
      <c r="AT157" s="87">
        <f t="shared" si="105"/>
        <v>8.5447025764734441</v>
      </c>
      <c r="AU157" s="87">
        <f t="shared" si="104"/>
        <v>8.1250419179719024</v>
      </c>
    </row>
    <row r="158" spans="1:47" x14ac:dyDescent="0.2">
      <c r="A158" s="67" t="s">
        <v>521</v>
      </c>
      <c r="B158" s="69" t="s">
        <v>34</v>
      </c>
      <c r="C158" s="68">
        <v>41911.017</v>
      </c>
      <c r="D158" s="68" t="s">
        <v>56</v>
      </c>
      <c r="E158">
        <f t="shared" si="87"/>
        <v>639.98011310921368</v>
      </c>
      <c r="F158">
        <f t="shared" si="106"/>
        <v>640</v>
      </c>
      <c r="G158" s="15">
        <f t="shared" si="88"/>
        <v>-9.859999998298008E-3</v>
      </c>
      <c r="I158">
        <f t="shared" si="107"/>
        <v>-9.859999998298008E-3</v>
      </c>
      <c r="Q158" s="2">
        <f t="shared" si="89"/>
        <v>26892.517</v>
      </c>
      <c r="S158" s="20">
        <f t="shared" si="108"/>
        <v>0.1</v>
      </c>
      <c r="T158">
        <f t="shared" si="90"/>
        <v>9.7219599966436713E-5</v>
      </c>
      <c r="Z158">
        <f t="shared" si="91"/>
        <v>640</v>
      </c>
      <c r="AA158" s="87">
        <f t="shared" si="92"/>
        <v>-2.5518692882089272E-3</v>
      </c>
      <c r="AB158" s="87">
        <f t="shared" si="93"/>
        <v>-4.6660302660682988E-2</v>
      </c>
      <c r="AC158" s="87">
        <f t="shared" si="94"/>
        <v>-9.859999998298008E-3</v>
      </c>
      <c r="AD158" s="87">
        <f t="shared" si="95"/>
        <v>-7.3081307100890808E-3</v>
      </c>
      <c r="AE158" s="87">
        <f t="shared" si="96"/>
        <v>5.3408774475747136E-6</v>
      </c>
      <c r="AF158">
        <f t="shared" si="97"/>
        <v>-9.859999998298008E-3</v>
      </c>
      <c r="AG158" s="121"/>
      <c r="AH158">
        <f t="shared" si="98"/>
        <v>3.680030266238498E-2</v>
      </c>
      <c r="AI158">
        <f t="shared" si="99"/>
        <v>0.63316131540121212</v>
      </c>
      <c r="AJ158">
        <f t="shared" si="100"/>
        <v>0.71886415028657058</v>
      </c>
      <c r="AK158">
        <f t="shared" si="101"/>
        <v>0.23483085685989288</v>
      </c>
      <c r="AL158">
        <f t="shared" si="102"/>
        <v>2.5721748491981313</v>
      </c>
      <c r="AM158">
        <f t="shared" si="103"/>
        <v>3.4169396297836583</v>
      </c>
      <c r="AN158" s="87">
        <f t="shared" si="105"/>
        <v>8.551417866639067</v>
      </c>
      <c r="AO158" s="87">
        <f t="shared" si="105"/>
        <v>8.55125216705909</v>
      </c>
      <c r="AP158" s="87">
        <f t="shared" si="105"/>
        <v>8.5518444024897224</v>
      </c>
      <c r="AQ158" s="87">
        <f t="shared" si="105"/>
        <v>8.549725732969959</v>
      </c>
      <c r="AR158" s="87">
        <f t="shared" si="105"/>
        <v>8.5572805905167417</v>
      </c>
      <c r="AS158" s="87">
        <f t="shared" si="105"/>
        <v>8.530019811850531</v>
      </c>
      <c r="AT158" s="87">
        <f t="shared" si="105"/>
        <v>8.6246137437964254</v>
      </c>
      <c r="AU158" s="87">
        <f t="shared" si="104"/>
        <v>8.2175153677104316</v>
      </c>
    </row>
    <row r="159" spans="1:47" x14ac:dyDescent="0.2">
      <c r="A159" s="67" t="s">
        <v>521</v>
      </c>
      <c r="B159" s="69" t="s">
        <v>34</v>
      </c>
      <c r="C159" s="68">
        <v>41920.947999999997</v>
      </c>
      <c r="D159" s="68" t="s">
        <v>56</v>
      </c>
      <c r="E159">
        <f t="shared" si="87"/>
        <v>660.01020564577425</v>
      </c>
      <c r="F159">
        <f t="shared" si="106"/>
        <v>660</v>
      </c>
      <c r="G159" s="15">
        <f t="shared" si="88"/>
        <v>5.0599999958649278E-3</v>
      </c>
      <c r="I159">
        <f t="shared" si="107"/>
        <v>5.0599999958649278E-3</v>
      </c>
      <c r="Q159" s="2">
        <f t="shared" si="89"/>
        <v>26902.447999999997</v>
      </c>
      <c r="S159" s="20">
        <f t="shared" si="108"/>
        <v>0.1</v>
      </c>
      <c r="T159">
        <f t="shared" si="90"/>
        <v>2.5603599958153069E-5</v>
      </c>
      <c r="Z159">
        <f t="shared" si="91"/>
        <v>660</v>
      </c>
      <c r="AA159" s="87">
        <f t="shared" si="92"/>
        <v>-2.6839790856710635E-3</v>
      </c>
      <c r="AB159" s="87">
        <f t="shared" si="93"/>
        <v>-3.1694493653279962E-2</v>
      </c>
      <c r="AC159" s="87">
        <f t="shared" si="94"/>
        <v>5.0599999958649278E-3</v>
      </c>
      <c r="AD159" s="87">
        <f t="shared" si="95"/>
        <v>7.7439790815359913E-3</v>
      </c>
      <c r="AE159" s="87">
        <f t="shared" si="96"/>
        <v>5.9969212015267023E-6</v>
      </c>
      <c r="AF159">
        <f t="shared" si="97"/>
        <v>5.0599999958649278E-3</v>
      </c>
      <c r="AG159" s="121"/>
      <c r="AH159">
        <f t="shared" si="98"/>
        <v>3.675449364914489E-2</v>
      </c>
      <c r="AI159">
        <f t="shared" si="99"/>
        <v>0.6327265038864367</v>
      </c>
      <c r="AJ159">
        <f t="shared" si="100"/>
        <v>0.71757391056325381</v>
      </c>
      <c r="AK159">
        <f t="shared" si="101"/>
        <v>0.23415023148449138</v>
      </c>
      <c r="AL159">
        <f t="shared" si="102"/>
        <v>2.5740291303237259</v>
      </c>
      <c r="AM159">
        <f t="shared" si="103"/>
        <v>3.4287289298220149</v>
      </c>
      <c r="AN159" s="87">
        <f t="shared" si="105"/>
        <v>8.5540549814179752</v>
      </c>
      <c r="AO159" s="87">
        <f t="shared" si="105"/>
        <v>8.5538860725836301</v>
      </c>
      <c r="AP159" s="87">
        <f t="shared" si="105"/>
        <v>8.5544878857944635</v>
      </c>
      <c r="AQ159" s="87">
        <f t="shared" si="105"/>
        <v>8.5523416894845798</v>
      </c>
      <c r="AR159" s="87">
        <f t="shared" si="105"/>
        <v>8.5599706776983595</v>
      </c>
      <c r="AS159" s="87">
        <f t="shared" si="105"/>
        <v>8.5325287946185746</v>
      </c>
      <c r="AT159" s="87">
        <f t="shared" si="105"/>
        <v>8.6274636666757303</v>
      </c>
      <c r="AU159" s="87">
        <f t="shared" si="104"/>
        <v>8.2208903111315461</v>
      </c>
    </row>
    <row r="160" spans="1:47" x14ac:dyDescent="0.2">
      <c r="A160" s="67" t="s">
        <v>521</v>
      </c>
      <c r="B160" s="69" t="s">
        <v>34</v>
      </c>
      <c r="C160" s="68">
        <v>41922.927000000003</v>
      </c>
      <c r="D160" s="68" t="s">
        <v>56</v>
      </c>
      <c r="E160">
        <f t="shared" si="87"/>
        <v>664.00170228558875</v>
      </c>
      <c r="F160">
        <f t="shared" si="106"/>
        <v>664</v>
      </c>
      <c r="G160" s="15">
        <f t="shared" si="88"/>
        <v>8.44000001961831E-4</v>
      </c>
      <c r="I160">
        <f t="shared" si="107"/>
        <v>8.44000001961831E-4</v>
      </c>
      <c r="Q160" s="2">
        <f t="shared" si="89"/>
        <v>26904.427000000003</v>
      </c>
      <c r="S160" s="20">
        <f t="shared" si="108"/>
        <v>0.1</v>
      </c>
      <c r="T160">
        <f t="shared" si="90"/>
        <v>7.1233600331157068E-7</v>
      </c>
      <c r="Z160">
        <f t="shared" si="91"/>
        <v>664</v>
      </c>
      <c r="AA160" s="87">
        <f t="shared" si="92"/>
        <v>-2.7104408245816544E-3</v>
      </c>
      <c r="AB160" s="87">
        <f t="shared" si="93"/>
        <v>-3.5901304923447078E-2</v>
      </c>
      <c r="AC160" s="87">
        <f t="shared" si="94"/>
        <v>8.44000001961831E-4</v>
      </c>
      <c r="AD160" s="87">
        <f t="shared" si="95"/>
        <v>3.5544408265434854E-3</v>
      </c>
      <c r="AE160" s="87">
        <f t="shared" si="96"/>
        <v>1.2634049589399135E-6</v>
      </c>
      <c r="AF160">
        <f t="shared" si="97"/>
        <v>8.44000001961831E-4</v>
      </c>
      <c r="AG160" s="121"/>
      <c r="AH160">
        <f t="shared" si="98"/>
        <v>3.6745304925408909E-2</v>
      </c>
      <c r="AI160">
        <f t="shared" si="99"/>
        <v>0.63263976429195146</v>
      </c>
      <c r="AJ160">
        <f t="shared" si="100"/>
        <v>0.71731577844667749</v>
      </c>
      <c r="AK160">
        <f t="shared" si="101"/>
        <v>0.23401412152314136</v>
      </c>
      <c r="AL160">
        <f t="shared" si="102"/>
        <v>2.5743996822161774</v>
      </c>
      <c r="AM160">
        <f t="shared" si="103"/>
        <v>3.4310938458920397</v>
      </c>
      <c r="AN160" s="87">
        <f t="shared" si="105"/>
        <v>8.5545821886666715</v>
      </c>
      <c r="AO160" s="87">
        <f t="shared" si="105"/>
        <v>8.5544126335048318</v>
      </c>
      <c r="AP160" s="87">
        <f t="shared" si="105"/>
        <v>8.5550163716679375</v>
      </c>
      <c r="AQ160" s="87">
        <f t="shared" si="105"/>
        <v>8.5528646548306853</v>
      </c>
      <c r="AR160" s="87">
        <f t="shared" si="105"/>
        <v>8.5605084757043066</v>
      </c>
      <c r="AS160" s="87">
        <f t="shared" si="105"/>
        <v>8.5330304564700636</v>
      </c>
      <c r="AT160" s="87">
        <f t="shared" si="105"/>
        <v>8.6280330953435023</v>
      </c>
      <c r="AU160" s="87">
        <f t="shared" si="104"/>
        <v>8.2215652998157687</v>
      </c>
    </row>
    <row r="161" spans="1:48" x14ac:dyDescent="0.2">
      <c r="A161" s="67" t="s">
        <v>1117</v>
      </c>
      <c r="B161" s="69" t="s">
        <v>34</v>
      </c>
      <c r="C161" s="68">
        <v>41936.802199999998</v>
      </c>
      <c r="D161" s="68" t="s">
        <v>56</v>
      </c>
      <c r="E161">
        <f t="shared" si="87"/>
        <v>691.98695452234961</v>
      </c>
      <c r="F161">
        <f t="shared" si="106"/>
        <v>692</v>
      </c>
      <c r="G161" s="15">
        <f t="shared" si="88"/>
        <v>-6.4679999995860271E-3</v>
      </c>
      <c r="J161">
        <f>G161</f>
        <v>-6.4679999995860271E-3</v>
      </c>
      <c r="Q161" s="2">
        <f t="shared" si="89"/>
        <v>26918.302199999998</v>
      </c>
      <c r="S161" s="20">
        <f>S$17</f>
        <v>1</v>
      </c>
      <c r="T161">
        <f t="shared" si="90"/>
        <v>4.1835023994644848E-5</v>
      </c>
      <c r="Z161">
        <f t="shared" si="91"/>
        <v>692</v>
      </c>
      <c r="AA161" s="87">
        <f t="shared" si="92"/>
        <v>-2.8960435868038495E-3</v>
      </c>
      <c r="AB161" s="87">
        <f t="shared" si="93"/>
        <v>-4.3148733280076873E-2</v>
      </c>
      <c r="AC161" s="87">
        <f t="shared" si="94"/>
        <v>-6.4679999995860271E-3</v>
      </c>
      <c r="AD161" s="87">
        <f t="shared" si="95"/>
        <v>-3.5719564127821776E-3</v>
      </c>
      <c r="AE161" s="87">
        <f t="shared" si="96"/>
        <v>1.2758872614815723E-5</v>
      </c>
      <c r="AF161">
        <f t="shared" si="97"/>
        <v>-6.4679999995860271E-3</v>
      </c>
      <c r="AG161" s="121"/>
      <c r="AH161">
        <f t="shared" si="98"/>
        <v>3.6680733280490846E-2</v>
      </c>
      <c r="AI161">
        <f t="shared" si="99"/>
        <v>0.63203465931020086</v>
      </c>
      <c r="AJ161">
        <f t="shared" si="100"/>
        <v>0.71550807359349655</v>
      </c>
      <c r="AK161">
        <f t="shared" si="101"/>
        <v>0.23306149382246855</v>
      </c>
      <c r="AL161">
        <f t="shared" si="102"/>
        <v>2.5769907172577895</v>
      </c>
      <c r="AM161">
        <f t="shared" si="103"/>
        <v>3.4477146096202014</v>
      </c>
      <c r="AN161" s="87">
        <f t="shared" ref="AN161:AT170" si="109">$AU161+$AB$7*SIN(AO161)</f>
        <v>8.5582706336671581</v>
      </c>
      <c r="AO161" s="87">
        <f t="shared" si="109"/>
        <v>8.5580965124620842</v>
      </c>
      <c r="AP161" s="87">
        <f t="shared" si="109"/>
        <v>8.5587138124222442</v>
      </c>
      <c r="AQ161" s="87">
        <f t="shared" si="109"/>
        <v>8.5565233127487499</v>
      </c>
      <c r="AR161" s="87">
        <f t="shared" si="109"/>
        <v>8.5642710160291564</v>
      </c>
      <c r="AS161" s="87">
        <f t="shared" si="109"/>
        <v>8.5365408492036892</v>
      </c>
      <c r="AT161" s="87">
        <f t="shared" si="109"/>
        <v>8.6320139133829734</v>
      </c>
      <c r="AU161" s="87">
        <f t="shared" si="104"/>
        <v>8.2262902206053283</v>
      </c>
    </row>
    <row r="162" spans="1:48" x14ac:dyDescent="0.2">
      <c r="A162" s="67" t="s">
        <v>1117</v>
      </c>
      <c r="B162" s="69" t="s">
        <v>34</v>
      </c>
      <c r="C162" s="68">
        <v>41938.787400000001</v>
      </c>
      <c r="D162" s="68" t="s">
        <v>56</v>
      </c>
      <c r="E162">
        <f t="shared" si="87"/>
        <v>695.99095610362531</v>
      </c>
      <c r="F162">
        <f t="shared" si="106"/>
        <v>696</v>
      </c>
      <c r="G162" s="15">
        <f t="shared" si="88"/>
        <v>-4.483999997319188E-3</v>
      </c>
      <c r="J162">
        <f>G162</f>
        <v>-4.483999997319188E-3</v>
      </c>
      <c r="Q162" s="2">
        <f t="shared" si="89"/>
        <v>26920.287400000001</v>
      </c>
      <c r="S162" s="20">
        <f>S$17</f>
        <v>1</v>
      </c>
      <c r="T162">
        <f t="shared" si="90"/>
        <v>2.0106255975958478E-5</v>
      </c>
      <c r="Z162">
        <f t="shared" si="91"/>
        <v>696</v>
      </c>
      <c r="AA162" s="87">
        <f t="shared" si="92"/>
        <v>-2.9226111409670075E-3</v>
      </c>
      <c r="AB162" s="87">
        <f t="shared" si="93"/>
        <v>-4.1155473027702012E-2</v>
      </c>
      <c r="AC162" s="87">
        <f t="shared" si="94"/>
        <v>-4.483999997319188E-3</v>
      </c>
      <c r="AD162" s="87">
        <f t="shared" si="95"/>
        <v>-1.5613888563521805E-3</v>
      </c>
      <c r="AE162" s="87">
        <f t="shared" si="96"/>
        <v>2.4379351607407702E-6</v>
      </c>
      <c r="AF162">
        <f t="shared" si="97"/>
        <v>-4.483999997319188E-3</v>
      </c>
      <c r="AG162" s="121"/>
      <c r="AH162">
        <f t="shared" si="98"/>
        <v>3.6671473030382824E-2</v>
      </c>
      <c r="AI162">
        <f t="shared" si="99"/>
        <v>0.6319485111334906</v>
      </c>
      <c r="AJ162">
        <f t="shared" si="100"/>
        <v>0.71524971915544067</v>
      </c>
      <c r="AK162">
        <f t="shared" si="101"/>
        <v>0.23292542453512069</v>
      </c>
      <c r="AL162">
        <f t="shared" si="102"/>
        <v>2.5773604622971242</v>
      </c>
      <c r="AM162">
        <f t="shared" si="103"/>
        <v>3.4500985324904851</v>
      </c>
      <c r="AN162" s="87">
        <f t="shared" si="109"/>
        <v>8.5587972685894549</v>
      </c>
      <c r="AO162" s="87">
        <f t="shared" si="109"/>
        <v>8.5586224891317588</v>
      </c>
      <c r="AP162" s="87">
        <f t="shared" si="109"/>
        <v>8.5592417388813953</v>
      </c>
      <c r="AQ162" s="87">
        <f t="shared" si="109"/>
        <v>8.5570456791680183</v>
      </c>
      <c r="AR162" s="87">
        <f t="shared" si="109"/>
        <v>8.5648082297700689</v>
      </c>
      <c r="AS162" s="87">
        <f t="shared" si="109"/>
        <v>8.5370421583782008</v>
      </c>
      <c r="AT162" s="87">
        <f t="shared" si="109"/>
        <v>8.6325818618790837</v>
      </c>
      <c r="AU162" s="87">
        <f t="shared" si="104"/>
        <v>8.2269652092895509</v>
      </c>
    </row>
    <row r="163" spans="1:48" x14ac:dyDescent="0.2">
      <c r="A163" s="67" t="s">
        <v>537</v>
      </c>
      <c r="B163" s="69" t="s">
        <v>34</v>
      </c>
      <c r="C163" s="68">
        <v>41962.603000000003</v>
      </c>
      <c r="D163" s="68" t="s">
        <v>56</v>
      </c>
      <c r="E163">
        <f t="shared" si="87"/>
        <v>744.02525998177418</v>
      </c>
      <c r="F163">
        <f t="shared" si="106"/>
        <v>744</v>
      </c>
      <c r="G163" s="15">
        <f t="shared" si="88"/>
        <v>1.2524000005214475E-2</v>
      </c>
      <c r="I163">
        <f>G163</f>
        <v>1.2524000005214475E-2</v>
      </c>
      <c r="Q163" s="2">
        <f t="shared" si="89"/>
        <v>26944.103000000003</v>
      </c>
      <c r="S163" s="20">
        <f>S$16</f>
        <v>0.1</v>
      </c>
      <c r="T163">
        <f t="shared" si="90"/>
        <v>1.5685057613061218E-4</v>
      </c>
      <c r="Z163">
        <f t="shared" si="91"/>
        <v>744</v>
      </c>
      <c r="AA163" s="87">
        <f t="shared" si="92"/>
        <v>-3.2424499135111015E-3</v>
      </c>
      <c r="AB163" s="87">
        <f t="shared" si="93"/>
        <v>-2.4035656217871168E-2</v>
      </c>
      <c r="AC163" s="87">
        <f t="shared" si="94"/>
        <v>1.2524000005214475E-2</v>
      </c>
      <c r="AD163" s="87">
        <f t="shared" si="95"/>
        <v>1.5766449918725577E-2</v>
      </c>
      <c r="AE163" s="87">
        <f t="shared" si="96"/>
        <v>2.4858094303968177E-5</v>
      </c>
      <c r="AF163">
        <f t="shared" si="97"/>
        <v>1.2524000005214475E-2</v>
      </c>
      <c r="AG163" s="121"/>
      <c r="AH163">
        <f t="shared" si="98"/>
        <v>3.6559656223085643E-2</v>
      </c>
      <c r="AI163">
        <f t="shared" si="99"/>
        <v>0.63092046587654016</v>
      </c>
      <c r="AJ163">
        <f t="shared" si="100"/>
        <v>0.71214732698304384</v>
      </c>
      <c r="AK163">
        <f t="shared" si="101"/>
        <v>0.23129299458247829</v>
      </c>
      <c r="AL163">
        <f t="shared" si="102"/>
        <v>2.5817895996772608</v>
      </c>
      <c r="AM163">
        <f t="shared" si="103"/>
        <v>3.4788935656170952</v>
      </c>
      <c r="AN163" s="87">
        <f t="shared" si="109"/>
        <v>8.565111346747031</v>
      </c>
      <c r="AO163" s="87">
        <f t="shared" si="109"/>
        <v>8.5649285522209375</v>
      </c>
      <c r="AP163" s="87">
        <f t="shared" si="109"/>
        <v>8.565571438473512</v>
      </c>
      <c r="AQ163" s="87">
        <f t="shared" si="109"/>
        <v>8.5633082860798204</v>
      </c>
      <c r="AR163" s="87">
        <f t="shared" si="109"/>
        <v>8.5712491099192931</v>
      </c>
      <c r="AS163" s="87">
        <f t="shared" si="109"/>
        <v>8.5430545182472599</v>
      </c>
      <c r="AT163" s="87">
        <f t="shared" si="109"/>
        <v>8.6393828432394955</v>
      </c>
      <c r="AU163" s="87">
        <f t="shared" si="104"/>
        <v>8.2350650735002251</v>
      </c>
    </row>
    <row r="164" spans="1:48" x14ac:dyDescent="0.2">
      <c r="A164" s="67" t="s">
        <v>537</v>
      </c>
      <c r="B164" s="69" t="s">
        <v>34</v>
      </c>
      <c r="C164" s="68">
        <v>41968.563999999998</v>
      </c>
      <c r="D164" s="68" t="s">
        <v>56</v>
      </c>
      <c r="E164">
        <f t="shared" si="87"/>
        <v>756.04815612620962</v>
      </c>
      <c r="F164">
        <f t="shared" si="106"/>
        <v>756</v>
      </c>
      <c r="G164" s="15">
        <f t="shared" si="88"/>
        <v>2.3875999999290798E-2</v>
      </c>
      <c r="I164">
        <f>G164</f>
        <v>2.3875999999290798E-2</v>
      </c>
      <c r="Q164" s="2">
        <f t="shared" si="89"/>
        <v>26950.063999999998</v>
      </c>
      <c r="S164" s="20">
        <f>S$16</f>
        <v>0.1</v>
      </c>
      <c r="T164">
        <f t="shared" si="90"/>
        <v>5.700633759661342E-4</v>
      </c>
      <c r="Z164">
        <f t="shared" si="91"/>
        <v>756</v>
      </c>
      <c r="AA164" s="87">
        <f t="shared" si="92"/>
        <v>-3.3227055097952221E-3</v>
      </c>
      <c r="AB164" s="87">
        <f t="shared" si="93"/>
        <v>-1.265550255629895E-2</v>
      </c>
      <c r="AC164" s="87">
        <f t="shared" si="94"/>
        <v>2.3875999999290798E-2</v>
      </c>
      <c r="AD164" s="87">
        <f t="shared" si="95"/>
        <v>2.719870550908602E-2</v>
      </c>
      <c r="AE164" s="87">
        <f t="shared" si="96"/>
        <v>7.3976958136998626E-5</v>
      </c>
      <c r="AF164">
        <f t="shared" si="97"/>
        <v>2.3875999999290798E-2</v>
      </c>
      <c r="AG164" s="121"/>
      <c r="AH164">
        <f t="shared" si="98"/>
        <v>3.6531502555589748E-2</v>
      </c>
      <c r="AI164">
        <f t="shared" si="99"/>
        <v>0.63066510202003312</v>
      </c>
      <c r="AJ164">
        <f t="shared" si="100"/>
        <v>0.71137111727335833</v>
      </c>
      <c r="AK164">
        <f t="shared" si="101"/>
        <v>0.23088500381325763</v>
      </c>
      <c r="AL164">
        <f t="shared" si="102"/>
        <v>2.5828946450554806</v>
      </c>
      <c r="AM164">
        <f t="shared" si="103"/>
        <v>3.4861470480465342</v>
      </c>
      <c r="AN164" s="87">
        <f t="shared" si="109"/>
        <v>8.5666882753068663</v>
      </c>
      <c r="AO164" s="87">
        <f t="shared" si="109"/>
        <v>8.5665034435969023</v>
      </c>
      <c r="AP164" s="87">
        <f t="shared" si="109"/>
        <v>8.5671523073102005</v>
      </c>
      <c r="AQ164" s="87">
        <f t="shared" si="109"/>
        <v>8.5648722768791803</v>
      </c>
      <c r="AR164" s="87">
        <f t="shared" si="109"/>
        <v>8.5728576923215964</v>
      </c>
      <c r="AS164" s="87">
        <f t="shared" si="109"/>
        <v>8.5445566583156332</v>
      </c>
      <c r="AT164" s="87">
        <f t="shared" si="109"/>
        <v>8.641078940485297</v>
      </c>
      <c r="AU164" s="87">
        <f t="shared" si="104"/>
        <v>8.2370900395528945</v>
      </c>
    </row>
    <row r="165" spans="1:48" x14ac:dyDescent="0.2">
      <c r="A165" s="67" t="s">
        <v>537</v>
      </c>
      <c r="B165" s="69" t="s">
        <v>34</v>
      </c>
      <c r="C165" s="68">
        <v>41972.536</v>
      </c>
      <c r="D165" s="68" t="s">
        <v>56</v>
      </c>
      <c r="E165">
        <f t="shared" si="87"/>
        <v>764.0593863704222</v>
      </c>
      <c r="F165">
        <f t="shared" si="106"/>
        <v>764</v>
      </c>
      <c r="G165" s="15">
        <f t="shared" si="88"/>
        <v>2.9443999999784864E-2</v>
      </c>
      <c r="I165">
        <f>G165</f>
        <v>2.9443999999784864E-2</v>
      </c>
      <c r="Q165" s="2">
        <f t="shared" si="89"/>
        <v>26954.036</v>
      </c>
      <c r="S165" s="20">
        <f>S$16</f>
        <v>0.1</v>
      </c>
      <c r="T165">
        <f t="shared" si="90"/>
        <v>8.6694913598733109E-4</v>
      </c>
      <c r="Z165">
        <f t="shared" si="91"/>
        <v>764</v>
      </c>
      <c r="AA165" s="87">
        <f t="shared" si="92"/>
        <v>-3.3762748390251118E-3</v>
      </c>
      <c r="AB165" s="87">
        <f t="shared" si="93"/>
        <v>-7.0686892763174788E-3</v>
      </c>
      <c r="AC165" s="87">
        <f t="shared" si="94"/>
        <v>2.9443999999784864E-2</v>
      </c>
      <c r="AD165" s="87">
        <f t="shared" si="95"/>
        <v>3.2820274838809976E-2</v>
      </c>
      <c r="AE165" s="87">
        <f t="shared" si="96"/>
        <v>1.0771704404950233E-4</v>
      </c>
      <c r="AF165">
        <f t="shared" si="97"/>
        <v>2.9443999999784864E-2</v>
      </c>
      <c r="AG165" s="121"/>
      <c r="AH165">
        <f t="shared" si="98"/>
        <v>3.6512689276102343E-2</v>
      </c>
      <c r="AI165">
        <f t="shared" si="99"/>
        <v>0.63049522408227587</v>
      </c>
      <c r="AJ165">
        <f t="shared" si="100"/>
        <v>0.7108535094529449</v>
      </c>
      <c r="AK165">
        <f t="shared" si="101"/>
        <v>0.23061303611399134</v>
      </c>
      <c r="AL165">
        <f t="shared" si="102"/>
        <v>2.5836308472292155</v>
      </c>
      <c r="AM165">
        <f t="shared" si="103"/>
        <v>3.4909949844362429</v>
      </c>
      <c r="AN165" s="87">
        <f t="shared" si="109"/>
        <v>8.5677392091941051</v>
      </c>
      <c r="AO165" s="87">
        <f t="shared" si="109"/>
        <v>8.567553011950535</v>
      </c>
      <c r="AP165" s="87">
        <f t="shared" si="109"/>
        <v>8.5682058756737991</v>
      </c>
      <c r="AQ165" s="87">
        <f t="shared" si="109"/>
        <v>8.56591457051044</v>
      </c>
      <c r="AR165" s="87">
        <f t="shared" si="109"/>
        <v>8.5739297171834039</v>
      </c>
      <c r="AS165" s="87">
        <f t="shared" si="109"/>
        <v>8.545557877816373</v>
      </c>
      <c r="AT165" s="87">
        <f t="shared" si="109"/>
        <v>8.6422087515929302</v>
      </c>
      <c r="AU165" s="87">
        <f t="shared" si="104"/>
        <v>8.2384400169213396</v>
      </c>
    </row>
    <row r="166" spans="1:48" x14ac:dyDescent="0.2">
      <c r="A166" s="67" t="s">
        <v>537</v>
      </c>
      <c r="B166" s="69" t="s">
        <v>34</v>
      </c>
      <c r="C166" s="68">
        <v>41974.517</v>
      </c>
      <c r="D166" s="68" t="s">
        <v>56</v>
      </c>
      <c r="E166">
        <f t="shared" si="87"/>
        <v>768.05491686230971</v>
      </c>
      <c r="F166">
        <f t="shared" si="106"/>
        <v>768</v>
      </c>
      <c r="G166" s="15">
        <f t="shared" si="88"/>
        <v>2.7227999999013264E-2</v>
      </c>
      <c r="I166">
        <f>G166</f>
        <v>2.7227999999013264E-2</v>
      </c>
      <c r="Q166" s="2">
        <f t="shared" si="89"/>
        <v>26956.017</v>
      </c>
      <c r="S166" s="20">
        <f>S$16</f>
        <v>0.1</v>
      </c>
      <c r="T166">
        <f t="shared" si="90"/>
        <v>7.4136398394626624E-4</v>
      </c>
      <c r="Z166">
        <f t="shared" si="91"/>
        <v>768</v>
      </c>
      <c r="AA166" s="87">
        <f t="shared" si="92"/>
        <v>-3.4030791664851623E-3</v>
      </c>
      <c r="AB166" s="87">
        <f t="shared" si="93"/>
        <v>-9.2752694036653746E-3</v>
      </c>
      <c r="AC166" s="87">
        <f t="shared" si="94"/>
        <v>2.7227999999013264E-2</v>
      </c>
      <c r="AD166" s="87">
        <f t="shared" si="95"/>
        <v>3.0631079165498426E-2</v>
      </c>
      <c r="AE166" s="87">
        <f t="shared" si="96"/>
        <v>9.3826301084303179E-5</v>
      </c>
      <c r="AF166">
        <f t="shared" si="97"/>
        <v>2.7227999999013264E-2</v>
      </c>
      <c r="AG166" s="121"/>
      <c r="AH166">
        <f t="shared" si="98"/>
        <v>3.6503269402678638E-2</v>
      </c>
      <c r="AI166">
        <f t="shared" si="99"/>
        <v>0.63041039434872004</v>
      </c>
      <c r="AJ166">
        <f t="shared" si="100"/>
        <v>0.7105946652690599</v>
      </c>
      <c r="AK166">
        <f t="shared" si="101"/>
        <v>0.23047706013018293</v>
      </c>
      <c r="AL166">
        <f t="shared" si="102"/>
        <v>2.5839988001880396</v>
      </c>
      <c r="AM166">
        <f t="shared" si="103"/>
        <v>3.4934226499519299</v>
      </c>
      <c r="AN166" s="87">
        <f t="shared" si="109"/>
        <v>8.5682645707746499</v>
      </c>
      <c r="AO166" s="87">
        <f t="shared" si="109"/>
        <v>8.5680776885427399</v>
      </c>
      <c r="AP166" s="87">
        <f t="shared" si="109"/>
        <v>8.5687325567655925</v>
      </c>
      <c r="AQ166" s="87">
        <f t="shared" si="109"/>
        <v>8.5664356074876444</v>
      </c>
      <c r="AR166" s="87">
        <f t="shared" si="109"/>
        <v>8.5744656206460732</v>
      </c>
      <c r="AS166" s="87">
        <f t="shared" si="109"/>
        <v>8.5460584258115251</v>
      </c>
      <c r="AT166" s="87">
        <f t="shared" si="109"/>
        <v>8.6427733811802163</v>
      </c>
      <c r="AU166" s="87">
        <f t="shared" si="104"/>
        <v>8.2391150056055622</v>
      </c>
    </row>
    <row r="167" spans="1:48" x14ac:dyDescent="0.2">
      <c r="A167" s="67" t="s">
        <v>412</v>
      </c>
      <c r="B167" s="69" t="s">
        <v>34</v>
      </c>
      <c r="C167" s="68">
        <v>42285.840600000003</v>
      </c>
      <c r="D167" s="68" t="s">
        <v>56</v>
      </c>
      <c r="E167">
        <f t="shared" si="87"/>
        <v>1395.9715936136133</v>
      </c>
      <c r="F167">
        <f t="shared" si="106"/>
        <v>1396</v>
      </c>
      <c r="G167" s="15">
        <f t="shared" si="88"/>
        <v>-1.4083999994909391E-2</v>
      </c>
      <c r="J167">
        <f t="shared" ref="J167:J173" si="110">G167</f>
        <v>-1.4083999994909391E-2</v>
      </c>
      <c r="Q167" s="2">
        <f t="shared" si="89"/>
        <v>27267.340600000003</v>
      </c>
      <c r="S167" s="20">
        <f t="shared" ref="S167:S173" si="111">S$17</f>
        <v>1</v>
      </c>
      <c r="T167">
        <f t="shared" si="90"/>
        <v>1.9835905585660773E-4</v>
      </c>
      <c r="Z167">
        <f t="shared" si="91"/>
        <v>1396</v>
      </c>
      <c r="AA167" s="87">
        <f t="shared" si="92"/>
        <v>-7.7703641845399268E-3</v>
      </c>
      <c r="AB167" s="87">
        <f t="shared" si="93"/>
        <v>-4.9002504286396298E-2</v>
      </c>
      <c r="AC167" s="87">
        <f t="shared" si="94"/>
        <v>-1.4083999994909391E-2</v>
      </c>
      <c r="AD167" s="87">
        <f t="shared" si="95"/>
        <v>-6.313635810369464E-3</v>
      </c>
      <c r="AE167" s="87">
        <f t="shared" si="96"/>
        <v>3.9861997145979675E-5</v>
      </c>
      <c r="AF167">
        <f t="shared" si="97"/>
        <v>-1.4083999994909391E-2</v>
      </c>
      <c r="AG167" s="121"/>
      <c r="AH167">
        <f t="shared" si="98"/>
        <v>3.4918504291486907E-2</v>
      </c>
      <c r="AI167">
        <f t="shared" si="99"/>
        <v>0.61796285584560695</v>
      </c>
      <c r="AJ167">
        <f t="shared" si="100"/>
        <v>0.66964938984719746</v>
      </c>
      <c r="AK167">
        <f t="shared" si="101"/>
        <v>0.20919792622795291</v>
      </c>
      <c r="AL167">
        <f t="shared" si="102"/>
        <v>2.6406052250285343</v>
      </c>
      <c r="AM167">
        <f t="shared" si="103"/>
        <v>3.9082668523459754</v>
      </c>
      <c r="AN167" s="87">
        <f t="shared" si="109"/>
        <v>8.6499141795035435</v>
      </c>
      <c r="AO167" s="87">
        <f t="shared" si="109"/>
        <v>8.6496021792064699</v>
      </c>
      <c r="AP167" s="87">
        <f t="shared" si="109"/>
        <v>8.6506045081729273</v>
      </c>
      <c r="AQ167" s="87">
        <f t="shared" si="109"/>
        <v>8.6473809289145951</v>
      </c>
      <c r="AR167" s="87">
        <f t="shared" si="109"/>
        <v>8.6577123362330788</v>
      </c>
      <c r="AS167" s="87">
        <f t="shared" si="109"/>
        <v>8.6242192686321708</v>
      </c>
      <c r="AT167" s="87">
        <f t="shared" si="109"/>
        <v>8.7291737402697667</v>
      </c>
      <c r="AU167" s="87">
        <f t="shared" si="104"/>
        <v>8.3450882290285495</v>
      </c>
    </row>
    <row r="168" spans="1:48" x14ac:dyDescent="0.2">
      <c r="A168" s="67" t="s">
        <v>412</v>
      </c>
      <c r="B168" s="69" t="s">
        <v>34</v>
      </c>
      <c r="C168" s="68">
        <v>42287.825700000001</v>
      </c>
      <c r="D168" s="68" t="s">
        <v>56</v>
      </c>
      <c r="E168">
        <f t="shared" si="87"/>
        <v>1399.975393502275</v>
      </c>
      <c r="F168">
        <f t="shared" si="106"/>
        <v>1400</v>
      </c>
      <c r="G168" s="15">
        <f t="shared" si="88"/>
        <v>-1.2199999997392297E-2</v>
      </c>
      <c r="J168">
        <f t="shared" si="110"/>
        <v>-1.2199999997392297E-2</v>
      </c>
      <c r="Q168" s="2">
        <f t="shared" si="89"/>
        <v>27269.325700000001</v>
      </c>
      <c r="S168" s="20">
        <f t="shared" si="111"/>
        <v>1</v>
      </c>
      <c r="T168">
        <f t="shared" si="90"/>
        <v>1.4883999993637204E-4</v>
      </c>
      <c r="Z168">
        <f t="shared" si="91"/>
        <v>1400</v>
      </c>
      <c r="AA168" s="87">
        <f t="shared" si="92"/>
        <v>-7.7991719722194999E-3</v>
      </c>
      <c r="AB168" s="87">
        <f t="shared" si="93"/>
        <v>-4.7107758160626505E-2</v>
      </c>
      <c r="AC168" s="87">
        <f t="shared" si="94"/>
        <v>-1.2199999997392297E-2</v>
      </c>
      <c r="AD168" s="87">
        <f t="shared" si="95"/>
        <v>-4.4008280251727969E-3</v>
      </c>
      <c r="AE168" s="87">
        <f t="shared" si="96"/>
        <v>1.9367287307146298E-5</v>
      </c>
      <c r="AF168">
        <f t="shared" si="97"/>
        <v>-1.2199999997392297E-2</v>
      </c>
      <c r="AG168" s="121"/>
      <c r="AH168">
        <f t="shared" si="98"/>
        <v>3.4907758163234208E-2</v>
      </c>
      <c r="AI168">
        <f t="shared" si="99"/>
        <v>0.61788892211849344</v>
      </c>
      <c r="AJ168">
        <f t="shared" si="100"/>
        <v>0.66938678976768529</v>
      </c>
      <c r="AK168">
        <f t="shared" si="101"/>
        <v>0.20906285182201501</v>
      </c>
      <c r="AL168">
        <f t="shared" si="102"/>
        <v>2.6409587543586719</v>
      </c>
      <c r="AM168">
        <f t="shared" si="103"/>
        <v>3.9111456064871133</v>
      </c>
      <c r="AN168" s="87">
        <f t="shared" si="109"/>
        <v>8.6504291800069879</v>
      </c>
      <c r="AO168" s="87">
        <f t="shared" si="109"/>
        <v>8.6501162784369132</v>
      </c>
      <c r="AP168" s="87">
        <f t="shared" si="109"/>
        <v>8.6511209962190385</v>
      </c>
      <c r="AQ168" s="87">
        <f t="shared" si="109"/>
        <v>8.647891360594496</v>
      </c>
      <c r="AR168" s="87">
        <f t="shared" si="109"/>
        <v>8.6582369647791246</v>
      </c>
      <c r="AS168" s="87">
        <f t="shared" si="109"/>
        <v>8.6247149123754046</v>
      </c>
      <c r="AT168" s="87">
        <f t="shared" si="109"/>
        <v>8.7297099900644746</v>
      </c>
      <c r="AU168" s="87">
        <f t="shared" si="104"/>
        <v>8.3457632177127721</v>
      </c>
    </row>
    <row r="169" spans="1:48" x14ac:dyDescent="0.2">
      <c r="A169" s="46" t="s">
        <v>65</v>
      </c>
      <c r="B169" s="47" t="s">
        <v>34</v>
      </c>
      <c r="C169" s="46">
        <v>42287.827499999999</v>
      </c>
      <c r="D169" s="46">
        <v>2.9999999999999997E-4</v>
      </c>
      <c r="E169">
        <f t="shared" si="87"/>
        <v>1399.9790239691495</v>
      </c>
      <c r="F169">
        <f t="shared" si="106"/>
        <v>1400</v>
      </c>
      <c r="G169" s="15">
        <f t="shared" si="88"/>
        <v>-1.0399999999208376E-2</v>
      </c>
      <c r="J169">
        <f t="shared" si="110"/>
        <v>-1.0399999999208376E-2</v>
      </c>
      <c r="Q169" s="2">
        <f t="shared" si="89"/>
        <v>27269.327499999999</v>
      </c>
      <c r="S169" s="20">
        <f t="shared" si="111"/>
        <v>1</v>
      </c>
      <c r="T169">
        <f t="shared" si="90"/>
        <v>1.0815999998353422E-4</v>
      </c>
      <c r="Z169">
        <f t="shared" si="91"/>
        <v>1400</v>
      </c>
      <c r="AA169" s="87">
        <f t="shared" si="92"/>
        <v>-7.7991719722194999E-3</v>
      </c>
      <c r="AB169" s="87">
        <f t="shared" si="93"/>
        <v>-4.5307758162442584E-2</v>
      </c>
      <c r="AC169" s="87">
        <f t="shared" si="94"/>
        <v>-1.0399999999208376E-2</v>
      </c>
      <c r="AD169" s="87">
        <f t="shared" si="95"/>
        <v>-2.6008280269888759E-3</v>
      </c>
      <c r="AE169" s="87">
        <f t="shared" si="96"/>
        <v>6.7643064259708485E-6</v>
      </c>
      <c r="AF169">
        <f t="shared" si="97"/>
        <v>-1.0399999999208376E-2</v>
      </c>
      <c r="AG169" s="121"/>
      <c r="AH169">
        <f t="shared" si="98"/>
        <v>3.4907758163234208E-2</v>
      </c>
      <c r="AI169">
        <f t="shared" si="99"/>
        <v>0.61788892211849344</v>
      </c>
      <c r="AJ169">
        <f t="shared" si="100"/>
        <v>0.66938678976768529</v>
      </c>
      <c r="AK169">
        <f t="shared" si="101"/>
        <v>0.20906285182201501</v>
      </c>
      <c r="AL169">
        <f t="shared" si="102"/>
        <v>2.6409587543586719</v>
      </c>
      <c r="AM169">
        <f t="shared" si="103"/>
        <v>3.9111456064871133</v>
      </c>
      <c r="AN169" s="87">
        <f t="shared" si="109"/>
        <v>8.6504291800069879</v>
      </c>
      <c r="AO169" s="87">
        <f t="shared" si="109"/>
        <v>8.6501162784369132</v>
      </c>
      <c r="AP169" s="87">
        <f t="shared" si="109"/>
        <v>8.6511209962190385</v>
      </c>
      <c r="AQ169" s="87">
        <f t="shared" si="109"/>
        <v>8.647891360594496</v>
      </c>
      <c r="AR169" s="87">
        <f t="shared" si="109"/>
        <v>8.6582369647791246</v>
      </c>
      <c r="AS169" s="87">
        <f t="shared" si="109"/>
        <v>8.6247149123754046</v>
      </c>
      <c r="AT169" s="87">
        <f t="shared" si="109"/>
        <v>8.7297099900644746</v>
      </c>
      <c r="AU169" s="87">
        <f t="shared" si="104"/>
        <v>8.3457632177127721</v>
      </c>
      <c r="AV169" s="87"/>
    </row>
    <row r="170" spans="1:48" x14ac:dyDescent="0.2">
      <c r="A170" s="46" t="s">
        <v>65</v>
      </c>
      <c r="B170" s="47" t="s">
        <v>45</v>
      </c>
      <c r="C170" s="46">
        <v>42288.821499999998</v>
      </c>
      <c r="D170" s="46">
        <v>6.9999999999999999E-4</v>
      </c>
      <c r="E170">
        <f t="shared" si="87"/>
        <v>1401.9838484562426</v>
      </c>
      <c r="F170">
        <f t="shared" si="106"/>
        <v>1402</v>
      </c>
      <c r="G170" s="15">
        <f t="shared" si="88"/>
        <v>-8.0080000043381006E-3</v>
      </c>
      <c r="J170">
        <f t="shared" si="110"/>
        <v>-8.0080000043381006E-3</v>
      </c>
      <c r="Q170" s="2">
        <f t="shared" si="89"/>
        <v>27270.321499999998</v>
      </c>
      <c r="S170" s="20">
        <f t="shared" si="111"/>
        <v>1</v>
      </c>
      <c r="T170">
        <f t="shared" si="90"/>
        <v>6.4128064069479018E-5</v>
      </c>
      <c r="Z170">
        <f t="shared" si="91"/>
        <v>1402</v>
      </c>
      <c r="AA170" s="87">
        <f t="shared" si="92"/>
        <v>-7.8135804667237851E-3</v>
      </c>
      <c r="AB170" s="87">
        <f t="shared" si="93"/>
        <v>-4.291038211007274E-2</v>
      </c>
      <c r="AC170" s="87">
        <f t="shared" si="94"/>
        <v>-8.0080000043381006E-3</v>
      </c>
      <c r="AD170" s="87">
        <f t="shared" si="95"/>
        <v>-1.9441953761431541E-4</v>
      </c>
      <c r="AE170" s="87">
        <f t="shared" si="96"/>
        <v>3.7798956606164205E-8</v>
      </c>
      <c r="AF170">
        <f t="shared" si="97"/>
        <v>-8.0080000043381006E-3</v>
      </c>
      <c r="AG170" s="121"/>
      <c r="AH170">
        <f t="shared" si="98"/>
        <v>3.4902382105734639E-2</v>
      </c>
      <c r="AI170">
        <f t="shared" si="99"/>
        <v>0.61785197976587902</v>
      </c>
      <c r="AJ170">
        <f t="shared" si="100"/>
        <v>0.66925548182624051</v>
      </c>
      <c r="AK170">
        <f t="shared" si="101"/>
        <v>0.20899531689217932</v>
      </c>
      <c r="AL170">
        <f t="shared" si="102"/>
        <v>2.6411354874321189</v>
      </c>
      <c r="AM170">
        <f t="shared" si="103"/>
        <v>3.9125862191343361</v>
      </c>
      <c r="AN170" s="87">
        <f t="shared" si="109"/>
        <v>8.6506866573363599</v>
      </c>
      <c r="AO170" s="87">
        <f t="shared" si="109"/>
        <v>8.6503733046826383</v>
      </c>
      <c r="AP170" s="87">
        <f t="shared" si="109"/>
        <v>8.6513792175280901</v>
      </c>
      <c r="AQ170" s="87">
        <f t="shared" si="109"/>
        <v>8.6481465535076918</v>
      </c>
      <c r="AR170" s="87">
        <f t="shared" si="109"/>
        <v>8.6584992527325415</v>
      </c>
      <c r="AS170" s="87">
        <f t="shared" si="109"/>
        <v>8.6249627261127948</v>
      </c>
      <c r="AT170" s="87">
        <f t="shared" si="109"/>
        <v>8.7299780493591719</v>
      </c>
      <c r="AU170" s="87">
        <f t="shared" si="104"/>
        <v>8.3461007120548825</v>
      </c>
    </row>
    <row r="171" spans="1:48" x14ac:dyDescent="0.2">
      <c r="A171" s="67" t="s">
        <v>412</v>
      </c>
      <c r="B171" s="69" t="s">
        <v>45</v>
      </c>
      <c r="C171" s="68">
        <v>42288.823100000001</v>
      </c>
      <c r="D171" s="68" t="s">
        <v>56</v>
      </c>
      <c r="E171">
        <f t="shared" si="87"/>
        <v>1401.9870755379186</v>
      </c>
      <c r="F171">
        <f t="shared" si="106"/>
        <v>1402</v>
      </c>
      <c r="G171" s="15">
        <f t="shared" si="88"/>
        <v>-6.4080000011017546E-3</v>
      </c>
      <c r="J171">
        <f t="shared" si="110"/>
        <v>-6.4080000011017546E-3</v>
      </c>
      <c r="Q171" s="2">
        <f t="shared" si="89"/>
        <v>27270.323100000001</v>
      </c>
      <c r="S171" s="20">
        <f t="shared" si="111"/>
        <v>1</v>
      </c>
      <c r="T171">
        <f t="shared" si="90"/>
        <v>4.106246401412009E-5</v>
      </c>
      <c r="Z171">
        <f t="shared" si="91"/>
        <v>1402</v>
      </c>
      <c r="AA171" s="87">
        <f t="shared" si="92"/>
        <v>-7.8135804667237851E-3</v>
      </c>
      <c r="AB171" s="87">
        <f t="shared" si="93"/>
        <v>-4.1310382106836394E-2</v>
      </c>
      <c r="AC171" s="87">
        <f t="shared" si="94"/>
        <v>-6.4080000011017546E-3</v>
      </c>
      <c r="AD171" s="87">
        <f t="shared" si="95"/>
        <v>1.4055804656220305E-3</v>
      </c>
      <c r="AE171" s="87">
        <f t="shared" si="96"/>
        <v>1.9756564453382443E-6</v>
      </c>
      <c r="AF171">
        <f t="shared" si="97"/>
        <v>-6.4080000011017546E-3</v>
      </c>
      <c r="AG171" s="121"/>
      <c r="AH171">
        <f t="shared" si="98"/>
        <v>3.4902382105734639E-2</v>
      </c>
      <c r="AI171">
        <f t="shared" si="99"/>
        <v>0.61785197976587902</v>
      </c>
      <c r="AJ171">
        <f t="shared" si="100"/>
        <v>0.66925548182624051</v>
      </c>
      <c r="AK171">
        <f t="shared" si="101"/>
        <v>0.20899531689217932</v>
      </c>
      <c r="AL171">
        <f t="shared" si="102"/>
        <v>2.6411354874321189</v>
      </c>
      <c r="AM171">
        <f t="shared" si="103"/>
        <v>3.9125862191343361</v>
      </c>
      <c r="AN171" s="87">
        <f t="shared" ref="AN171:AT180" si="112">$AU171+$AB$7*SIN(AO171)</f>
        <v>8.6506866573363599</v>
      </c>
      <c r="AO171" s="87">
        <f t="shared" si="112"/>
        <v>8.6503733046826383</v>
      </c>
      <c r="AP171" s="87">
        <f t="shared" si="112"/>
        <v>8.6513792175280901</v>
      </c>
      <c r="AQ171" s="87">
        <f t="shared" si="112"/>
        <v>8.6481465535076918</v>
      </c>
      <c r="AR171" s="87">
        <f t="shared" si="112"/>
        <v>8.6584992527325415</v>
      </c>
      <c r="AS171" s="87">
        <f t="shared" si="112"/>
        <v>8.6249627261127948</v>
      </c>
      <c r="AT171" s="87">
        <f t="shared" si="112"/>
        <v>8.7299780493591719</v>
      </c>
      <c r="AU171" s="87">
        <f t="shared" si="104"/>
        <v>8.3461007120548825</v>
      </c>
    </row>
    <row r="172" spans="1:48" x14ac:dyDescent="0.2">
      <c r="A172" s="67" t="s">
        <v>412</v>
      </c>
      <c r="B172" s="69" t="s">
        <v>34</v>
      </c>
      <c r="C172" s="68">
        <v>42289.811999999998</v>
      </c>
      <c r="D172" s="68" t="s">
        <v>56</v>
      </c>
      <c r="E172">
        <f t="shared" si="87"/>
        <v>1403.9816137021865</v>
      </c>
      <c r="F172">
        <f t="shared" si="106"/>
        <v>1404</v>
      </c>
      <c r="G172" s="15">
        <f t="shared" si="88"/>
        <v>-9.1160000010859221E-3</v>
      </c>
      <c r="J172">
        <f t="shared" si="110"/>
        <v>-9.1160000010859221E-3</v>
      </c>
      <c r="Q172" s="2">
        <f t="shared" si="89"/>
        <v>27271.311999999998</v>
      </c>
      <c r="S172" s="20">
        <f t="shared" si="111"/>
        <v>1</v>
      </c>
      <c r="T172">
        <f t="shared" si="90"/>
        <v>8.3101456019798531E-5</v>
      </c>
      <c r="Z172">
        <f t="shared" si="91"/>
        <v>1404</v>
      </c>
      <c r="AA172" s="87">
        <f t="shared" si="92"/>
        <v>-7.8279920275006881E-3</v>
      </c>
      <c r="AB172" s="87">
        <f t="shared" si="93"/>
        <v>-4.4013004054575887E-2</v>
      </c>
      <c r="AC172" s="87">
        <f t="shared" si="94"/>
        <v>-9.1160000010859221E-3</v>
      </c>
      <c r="AD172" s="87">
        <f t="shared" si="95"/>
        <v>-1.288007973585234E-3</v>
      </c>
      <c r="AE172" s="87">
        <f t="shared" si="96"/>
        <v>1.6589645400191409E-6</v>
      </c>
      <c r="AF172">
        <f t="shared" si="97"/>
        <v>-9.1160000010859221E-3</v>
      </c>
      <c r="AG172" s="121"/>
      <c r="AH172">
        <f t="shared" si="98"/>
        <v>3.4897004053489965E-2</v>
      </c>
      <c r="AI172">
        <f t="shared" si="99"/>
        <v>0.61781505374680423</v>
      </c>
      <c r="AJ172">
        <f t="shared" si="100"/>
        <v>0.66912416862198731</v>
      </c>
      <c r="AK172">
        <f t="shared" si="101"/>
        <v>0.20892778347831681</v>
      </c>
      <c r="AL172">
        <f t="shared" si="102"/>
        <v>2.6413121994585467</v>
      </c>
      <c r="AM172">
        <f t="shared" si="103"/>
        <v>3.9140276565462044</v>
      </c>
      <c r="AN172" s="87">
        <f t="shared" si="112"/>
        <v>8.650944119393138</v>
      </c>
      <c r="AO172" s="87">
        <f t="shared" si="112"/>
        <v>8.6506303153581836</v>
      </c>
      <c r="AP172" s="87">
        <f t="shared" si="112"/>
        <v>8.6516374237022706</v>
      </c>
      <c r="AQ172" s="87">
        <f t="shared" si="112"/>
        <v>8.648401731148768</v>
      </c>
      <c r="AR172" s="87">
        <f t="shared" si="112"/>
        <v>8.6587615231418837</v>
      </c>
      <c r="AS172" s="87">
        <f t="shared" si="112"/>
        <v>8.6252105344455163</v>
      </c>
      <c r="AT172" s="87">
        <f t="shared" si="112"/>
        <v>8.7302460649293074</v>
      </c>
      <c r="AU172" s="87">
        <f t="shared" si="104"/>
        <v>8.3464382063969946</v>
      </c>
      <c r="AV172" s="87"/>
    </row>
    <row r="173" spans="1:48" x14ac:dyDescent="0.2">
      <c r="A173" s="67" t="s">
        <v>412</v>
      </c>
      <c r="B173" s="69" t="s">
        <v>45</v>
      </c>
      <c r="C173" s="68">
        <v>42292.787199999999</v>
      </c>
      <c r="D173" s="68" t="s">
        <v>56</v>
      </c>
      <c r="E173">
        <f t="shared" si="87"/>
        <v>1409.9823720663803</v>
      </c>
      <c r="F173">
        <f t="shared" si="106"/>
        <v>1410</v>
      </c>
      <c r="G173" s="15">
        <f t="shared" si="88"/>
        <v>-8.7399999974877574E-3</v>
      </c>
      <c r="J173">
        <f t="shared" si="110"/>
        <v>-8.7399999974877574E-3</v>
      </c>
      <c r="Q173" s="2">
        <f t="shared" si="89"/>
        <v>27274.287199999999</v>
      </c>
      <c r="S173" s="20">
        <f t="shared" si="111"/>
        <v>1</v>
      </c>
      <c r="T173">
        <f t="shared" si="90"/>
        <v>7.6387599956086004E-5</v>
      </c>
      <c r="Z173">
        <f t="shared" si="91"/>
        <v>1410</v>
      </c>
      <c r="AA173" s="87">
        <f t="shared" si="92"/>
        <v>-7.8712451011921925E-3</v>
      </c>
      <c r="AB173" s="87">
        <f t="shared" si="93"/>
        <v>-4.3620857932048014E-2</v>
      </c>
      <c r="AC173" s="87">
        <f t="shared" si="94"/>
        <v>-8.7399999974877574E-3</v>
      </c>
      <c r="AD173" s="87">
        <f t="shared" si="95"/>
        <v>-8.687548962955649E-4</v>
      </c>
      <c r="AE173" s="87">
        <f t="shared" si="96"/>
        <v>7.547350698375177E-7</v>
      </c>
      <c r="AF173">
        <f t="shared" si="97"/>
        <v>-8.7399999974877574E-3</v>
      </c>
      <c r="AG173" s="121"/>
      <c r="AH173">
        <f t="shared" si="98"/>
        <v>3.4880857934560257E-2</v>
      </c>
      <c r="AI173">
        <f t="shared" si="99"/>
        <v>0.61770437363770481</v>
      </c>
      <c r="AJ173">
        <f t="shared" si="100"/>
        <v>0.66873019746967854</v>
      </c>
      <c r="AK173">
        <f t="shared" si="101"/>
        <v>0.20872519233667264</v>
      </c>
      <c r="AL173">
        <f t="shared" si="102"/>
        <v>2.6418422093611098</v>
      </c>
      <c r="AM173">
        <f t="shared" si="103"/>
        <v>3.9183569252384496</v>
      </c>
      <c r="AN173" s="87">
        <f t="shared" si="112"/>
        <v>8.6517164139951817</v>
      </c>
      <c r="AO173" s="87">
        <f t="shared" si="112"/>
        <v>8.6514012540348144</v>
      </c>
      <c r="AP173" s="87">
        <f t="shared" si="112"/>
        <v>8.6524119514740363</v>
      </c>
      <c r="AQ173" s="87">
        <f t="shared" si="112"/>
        <v>8.6491671725320813</v>
      </c>
      <c r="AR173" s="87">
        <f t="shared" si="112"/>
        <v>8.6595482291229224</v>
      </c>
      <c r="AS173" s="87">
        <f t="shared" si="112"/>
        <v>8.6259539271515493</v>
      </c>
      <c r="AT173" s="87">
        <f t="shared" si="112"/>
        <v>8.731049849371507</v>
      </c>
      <c r="AU173" s="87">
        <f t="shared" si="104"/>
        <v>8.3474506894233294</v>
      </c>
    </row>
    <row r="174" spans="1:48" x14ac:dyDescent="0.2">
      <c r="A174" s="67" t="s">
        <v>521</v>
      </c>
      <c r="B174" s="69" t="s">
        <v>34</v>
      </c>
      <c r="C174" s="68">
        <v>42319.557999999997</v>
      </c>
      <c r="D174" s="68" t="s">
        <v>56</v>
      </c>
      <c r="E174">
        <f t="shared" si="87"/>
        <v>1463.9770957878477</v>
      </c>
      <c r="F174">
        <f t="shared" si="106"/>
        <v>1464</v>
      </c>
      <c r="G174" s="15">
        <f t="shared" si="88"/>
        <v>-1.1356000002706423E-2</v>
      </c>
      <c r="I174">
        <f>G174</f>
        <v>-1.1356000002706423E-2</v>
      </c>
      <c r="Q174" s="2">
        <f t="shared" si="89"/>
        <v>27301.057999999997</v>
      </c>
      <c r="S174" s="20">
        <f>S$16</f>
        <v>0.1</v>
      </c>
      <c r="T174">
        <f t="shared" si="90"/>
        <v>1.2895873606146829E-4</v>
      </c>
      <c r="Z174">
        <f t="shared" si="91"/>
        <v>1464</v>
      </c>
      <c r="AA174" s="87">
        <f t="shared" si="92"/>
        <v>-8.2617615615686868E-3</v>
      </c>
      <c r="AB174" s="87">
        <f t="shared" si="93"/>
        <v>-4.6090738038390602E-2</v>
      </c>
      <c r="AC174" s="87">
        <f t="shared" si="94"/>
        <v>-1.1356000002706423E-2</v>
      </c>
      <c r="AD174" s="87">
        <f t="shared" si="95"/>
        <v>-3.0942384411377366E-3</v>
      </c>
      <c r="AE174" s="87">
        <f t="shared" si="96"/>
        <v>9.5743115306144903E-7</v>
      </c>
      <c r="AF174">
        <f t="shared" si="97"/>
        <v>-1.1356000002706423E-2</v>
      </c>
      <c r="AG174" s="121"/>
      <c r="AH174">
        <f t="shared" si="98"/>
        <v>3.4734738035684179E-2</v>
      </c>
      <c r="AI174">
        <f t="shared" si="99"/>
        <v>0.61671484203355087</v>
      </c>
      <c r="AJ174">
        <f t="shared" si="100"/>
        <v>0.66518234363925988</v>
      </c>
      <c r="AK174">
        <f t="shared" si="101"/>
        <v>0.20690248798493152</v>
      </c>
      <c r="AL174">
        <f t="shared" si="102"/>
        <v>2.6466038254967388</v>
      </c>
      <c r="AM174">
        <f t="shared" si="103"/>
        <v>3.9576582304216612</v>
      </c>
      <c r="AN174" s="87">
        <f t="shared" si="112"/>
        <v>8.6586609126194887</v>
      </c>
      <c r="AO174" s="87">
        <f t="shared" si="112"/>
        <v>8.6583334306972546</v>
      </c>
      <c r="AP174" s="87">
        <f t="shared" si="112"/>
        <v>8.6593766000956407</v>
      </c>
      <c r="AQ174" s="87">
        <f t="shared" si="112"/>
        <v>8.6560500048318172</v>
      </c>
      <c r="AR174" s="87">
        <f t="shared" si="112"/>
        <v>8.6666214860712536</v>
      </c>
      <c r="AS174" s="87">
        <f t="shared" si="112"/>
        <v>8.6326423383113795</v>
      </c>
      <c r="AT174" s="87">
        <f t="shared" si="112"/>
        <v>8.7382662395436039</v>
      </c>
      <c r="AU174" s="87">
        <f t="shared" si="104"/>
        <v>8.3565630366603365</v>
      </c>
      <c r="AV174" s="87"/>
    </row>
    <row r="175" spans="1:48" x14ac:dyDescent="0.2">
      <c r="A175" s="67" t="s">
        <v>521</v>
      </c>
      <c r="B175" s="69" t="s">
        <v>34</v>
      </c>
      <c r="C175" s="68">
        <v>42319.591999999997</v>
      </c>
      <c r="D175" s="68" t="s">
        <v>56</v>
      </c>
      <c r="E175">
        <f t="shared" si="87"/>
        <v>1464.045671273321</v>
      </c>
      <c r="F175">
        <f t="shared" si="106"/>
        <v>1464</v>
      </c>
      <c r="G175" s="15">
        <f t="shared" si="88"/>
        <v>2.2643999996944331E-2</v>
      </c>
      <c r="I175">
        <f>G175</f>
        <v>2.2643999996944331E-2</v>
      </c>
      <c r="Q175" s="2">
        <f t="shared" si="89"/>
        <v>27301.091999999997</v>
      </c>
      <c r="S175" s="20">
        <f>S$16</f>
        <v>0.1</v>
      </c>
      <c r="T175">
        <f t="shared" si="90"/>
        <v>5.1275073586161488E-4</v>
      </c>
      <c r="Z175">
        <f t="shared" si="91"/>
        <v>1464</v>
      </c>
      <c r="AA175" s="87">
        <f t="shared" si="92"/>
        <v>-8.2617615615686868E-3</v>
      </c>
      <c r="AB175" s="87">
        <f t="shared" si="93"/>
        <v>-1.2090738038739848E-2</v>
      </c>
      <c r="AC175" s="87">
        <f t="shared" si="94"/>
        <v>2.2643999996944331E-2</v>
      </c>
      <c r="AD175" s="87">
        <f t="shared" si="95"/>
        <v>3.0905761558513017E-2</v>
      </c>
      <c r="AE175" s="87">
        <f t="shared" si="96"/>
        <v>9.5516609751166101E-5</v>
      </c>
      <c r="AF175">
        <f t="shared" si="97"/>
        <v>2.2643999996944331E-2</v>
      </c>
      <c r="AG175" s="121"/>
      <c r="AH175">
        <f t="shared" si="98"/>
        <v>3.4734738035684179E-2</v>
      </c>
      <c r="AI175">
        <f t="shared" si="99"/>
        <v>0.61671484203355087</v>
      </c>
      <c r="AJ175">
        <f t="shared" si="100"/>
        <v>0.66518234363925988</v>
      </c>
      <c r="AK175">
        <f t="shared" si="101"/>
        <v>0.20690248798493152</v>
      </c>
      <c r="AL175">
        <f t="shared" si="102"/>
        <v>2.6466038254967388</v>
      </c>
      <c r="AM175">
        <f t="shared" si="103"/>
        <v>3.9576582304216612</v>
      </c>
      <c r="AN175" s="87">
        <f t="shared" si="112"/>
        <v>8.6586609126194887</v>
      </c>
      <c r="AO175" s="87">
        <f t="shared" si="112"/>
        <v>8.6583334306972546</v>
      </c>
      <c r="AP175" s="87">
        <f t="shared" si="112"/>
        <v>8.6593766000956407</v>
      </c>
      <c r="AQ175" s="87">
        <f t="shared" si="112"/>
        <v>8.6560500048318172</v>
      </c>
      <c r="AR175" s="87">
        <f t="shared" si="112"/>
        <v>8.6666214860712536</v>
      </c>
      <c r="AS175" s="87">
        <f t="shared" si="112"/>
        <v>8.6326423383113795</v>
      </c>
      <c r="AT175" s="87">
        <f t="shared" si="112"/>
        <v>8.7382662395436039</v>
      </c>
      <c r="AU175" s="87">
        <f t="shared" si="104"/>
        <v>8.3565630366603365</v>
      </c>
    </row>
    <row r="176" spans="1:48" x14ac:dyDescent="0.2">
      <c r="A176" s="67" t="s">
        <v>412</v>
      </c>
      <c r="B176" s="69" t="s">
        <v>34</v>
      </c>
      <c r="C176" s="68">
        <v>42634.885000000002</v>
      </c>
      <c r="D176" s="68" t="s">
        <v>56</v>
      </c>
      <c r="E176">
        <f t="shared" si="87"/>
        <v>2099.9683342611247</v>
      </c>
      <c r="F176">
        <f t="shared" si="106"/>
        <v>2100</v>
      </c>
      <c r="G176" s="15">
        <f t="shared" si="88"/>
        <v>-1.5699999996286351E-2</v>
      </c>
      <c r="J176">
        <f>G176</f>
        <v>-1.5699999996286351E-2</v>
      </c>
      <c r="Q176" s="2">
        <f t="shared" si="89"/>
        <v>27616.385000000002</v>
      </c>
      <c r="S176" s="20">
        <f>S$17</f>
        <v>1</v>
      </c>
      <c r="T176">
        <f t="shared" si="90"/>
        <v>2.4648999988339143E-4</v>
      </c>
      <c r="Z176">
        <f t="shared" si="91"/>
        <v>2100</v>
      </c>
      <c r="AA176" s="87">
        <f t="shared" si="92"/>
        <v>-1.3025081243591072E-2</v>
      </c>
      <c r="AB176" s="87">
        <f t="shared" si="93"/>
        <v>-4.8608645382880157E-2</v>
      </c>
      <c r="AC176" s="87">
        <f t="shared" si="94"/>
        <v>-1.5699999996286351E-2</v>
      </c>
      <c r="AD176" s="87">
        <f t="shared" si="95"/>
        <v>-2.6749187526952795E-3</v>
      </c>
      <c r="AE176" s="87">
        <f t="shared" si="96"/>
        <v>7.1551903335208695E-6</v>
      </c>
      <c r="AF176">
        <f t="shared" si="97"/>
        <v>-1.5699999996286351E-2</v>
      </c>
      <c r="AG176" s="121"/>
      <c r="AH176">
        <f t="shared" si="98"/>
        <v>3.2908645386593806E-2</v>
      </c>
      <c r="AI176">
        <f t="shared" si="99"/>
        <v>0.60592091325325215</v>
      </c>
      <c r="AJ176">
        <f t="shared" si="100"/>
        <v>0.62313144024895817</v>
      </c>
      <c r="AK176">
        <f t="shared" si="101"/>
        <v>0.1855204173145632</v>
      </c>
      <c r="AL176">
        <f t="shared" si="102"/>
        <v>2.701601674708165</v>
      </c>
      <c r="AM176">
        <f t="shared" si="103"/>
        <v>4.4719782073466439</v>
      </c>
      <c r="AN176" s="87">
        <f t="shared" si="112"/>
        <v>8.7396596254092458</v>
      </c>
      <c r="AO176" s="87">
        <f t="shared" si="112"/>
        <v>8.7391739482333719</v>
      </c>
      <c r="AP176" s="87">
        <f t="shared" si="112"/>
        <v>8.7406136696135306</v>
      </c>
      <c r="AQ176" s="87">
        <f t="shared" si="112"/>
        <v>8.7363408682101564</v>
      </c>
      <c r="AR176" s="87">
        <f t="shared" si="112"/>
        <v>8.7489785659450998</v>
      </c>
      <c r="AS176" s="87">
        <f t="shared" si="112"/>
        <v>8.7112095549322035</v>
      </c>
      <c r="AT176" s="87">
        <f t="shared" si="112"/>
        <v>8.8209193531336751</v>
      </c>
      <c r="AU176" s="87">
        <f t="shared" si="104"/>
        <v>8.4638862374517689</v>
      </c>
    </row>
    <row r="177" spans="1:48" x14ac:dyDescent="0.2">
      <c r="A177" s="44" t="s">
        <v>31</v>
      </c>
      <c r="B177" s="44"/>
      <c r="C177" s="45">
        <v>42700.303999999996</v>
      </c>
      <c r="D177" s="45"/>
      <c r="E177">
        <f t="shared" si="87"/>
        <v>2231.9136190914096</v>
      </c>
      <c r="F177">
        <f t="shared" si="106"/>
        <v>2232</v>
      </c>
      <c r="G177" s="15">
        <f t="shared" si="88"/>
        <v>-4.2828000005101785E-2</v>
      </c>
      <c r="H177">
        <f t="shared" ref="H177:H182" si="113">G177</f>
        <v>-4.2828000005101785E-2</v>
      </c>
      <c r="O177">
        <f t="shared" ref="O177:O240" ca="1" si="114">+C$11+C$12*F177</f>
        <v>-0.31075684091325362</v>
      </c>
      <c r="Q177" s="2">
        <f t="shared" si="89"/>
        <v>27681.803999999996</v>
      </c>
      <c r="S177" s="20">
        <f t="shared" ref="S177:S182" si="115">S$15</f>
        <v>0.2</v>
      </c>
      <c r="T177">
        <f t="shared" ca="1" si="90"/>
        <v>7.1785863790385734E-2</v>
      </c>
      <c r="Z177">
        <f t="shared" si="91"/>
        <v>2232</v>
      </c>
      <c r="AA177" s="87">
        <f t="shared" si="92"/>
        <v>-1.4050528395806214E-2</v>
      </c>
      <c r="AB177" s="87">
        <f t="shared" si="93"/>
        <v>-7.5334389793950074E-2</v>
      </c>
      <c r="AC177" s="87">
        <f t="shared" si="94"/>
        <v>-4.2828000005101785E-2</v>
      </c>
      <c r="AD177" s="87">
        <f t="shared" si="95"/>
        <v>-2.8777471609295571E-2</v>
      </c>
      <c r="AE177" s="87">
        <f t="shared" si="96"/>
        <v>1.6562857444476253E-4</v>
      </c>
      <c r="AF177">
        <f t="shared" si="97"/>
        <v>-4.2828000005101785E-2</v>
      </c>
      <c r="AG177" s="121"/>
      <c r="AH177">
        <f t="shared" si="98"/>
        <v>3.2506389788848289E-2</v>
      </c>
      <c r="AI177">
        <f t="shared" si="99"/>
        <v>0.60387126825851434</v>
      </c>
      <c r="AJ177">
        <f t="shared" si="100"/>
        <v>0.61434774672590442</v>
      </c>
      <c r="AK177">
        <f t="shared" si="101"/>
        <v>0.18110267734244748</v>
      </c>
      <c r="AL177">
        <f t="shared" si="102"/>
        <v>2.7127827687047765</v>
      </c>
      <c r="AM177">
        <f t="shared" si="103"/>
        <v>4.5923832847079851</v>
      </c>
      <c r="AN177" s="87">
        <f t="shared" si="112"/>
        <v>8.7562985587758391</v>
      </c>
      <c r="AO177" s="87">
        <f t="shared" si="112"/>
        <v>8.755778006125075</v>
      </c>
      <c r="AP177" s="87">
        <f t="shared" si="112"/>
        <v>8.7573006219907654</v>
      </c>
      <c r="AQ177" s="87">
        <f t="shared" si="112"/>
        <v>8.7528417970147689</v>
      </c>
      <c r="AR177" s="87">
        <f t="shared" si="112"/>
        <v>8.7658551393879574</v>
      </c>
      <c r="AS177" s="87">
        <f t="shared" si="112"/>
        <v>8.727488075218746</v>
      </c>
      <c r="AT177" s="87">
        <f t="shared" si="112"/>
        <v>8.8375486520245996</v>
      </c>
      <c r="AU177" s="87">
        <f t="shared" si="104"/>
        <v>8.4861608640311239</v>
      </c>
    </row>
    <row r="178" spans="1:48" x14ac:dyDescent="0.2">
      <c r="A178" s="44" t="s">
        <v>31</v>
      </c>
      <c r="B178" s="44"/>
      <c r="C178" s="45">
        <v>42701.313999999998</v>
      </c>
      <c r="D178" s="45"/>
      <c r="E178">
        <f t="shared" si="87"/>
        <v>2233.9507143952028</v>
      </c>
      <c r="F178">
        <f t="shared" si="106"/>
        <v>2234</v>
      </c>
      <c r="G178" s="15">
        <f t="shared" si="88"/>
        <v>-2.4435999999695923E-2</v>
      </c>
      <c r="H178">
        <f t="shared" si="113"/>
        <v>-2.4435999999695923E-2</v>
      </c>
      <c r="O178">
        <f t="shared" ca="1" si="114"/>
        <v>-0.31075265057403789</v>
      </c>
      <c r="Q178" s="2">
        <f t="shared" si="89"/>
        <v>27682.813999999998</v>
      </c>
      <c r="S178" s="20">
        <f t="shared" si="115"/>
        <v>0.2</v>
      </c>
      <c r="T178">
        <f t="shared" ca="1" si="90"/>
        <v>8.1977224396109841E-2</v>
      </c>
      <c r="Z178">
        <f t="shared" si="91"/>
        <v>2234</v>
      </c>
      <c r="AA178" s="87">
        <f t="shared" si="92"/>
        <v>-1.4066160369215285E-2</v>
      </c>
      <c r="AB178" s="87">
        <f t="shared" si="93"/>
        <v>-5.6936236007586787E-2</v>
      </c>
      <c r="AC178" s="87">
        <f t="shared" si="94"/>
        <v>-2.4435999999695923E-2</v>
      </c>
      <c r="AD178" s="87">
        <f t="shared" si="95"/>
        <v>-1.0369839630480639E-2</v>
      </c>
      <c r="AE178" s="87">
        <f t="shared" si="96"/>
        <v>2.1506714792377367E-5</v>
      </c>
      <c r="AF178">
        <f t="shared" si="97"/>
        <v>-2.4435999999695923E-2</v>
      </c>
      <c r="AG178" s="121"/>
      <c r="AH178">
        <f t="shared" si="98"/>
        <v>3.2500236007890863E-2</v>
      </c>
      <c r="AI178">
        <f t="shared" si="99"/>
        <v>0.60384069786016292</v>
      </c>
      <c r="AJ178">
        <f t="shared" si="100"/>
        <v>0.61421452303808444</v>
      </c>
      <c r="AK178">
        <f t="shared" si="101"/>
        <v>0.18103579529970823</v>
      </c>
      <c r="AL178">
        <f t="shared" si="102"/>
        <v>2.7129516013507846</v>
      </c>
      <c r="AM178">
        <f t="shared" si="103"/>
        <v>4.594248763150607</v>
      </c>
      <c r="AN178" s="87">
        <f t="shared" si="112"/>
        <v>8.756550234684342</v>
      </c>
      <c r="AO178" s="87">
        <f t="shared" si="112"/>
        <v>8.7560291510009485</v>
      </c>
      <c r="AP178" s="87">
        <f t="shared" si="112"/>
        <v>8.7575530173239695</v>
      </c>
      <c r="AQ178" s="87">
        <f t="shared" si="112"/>
        <v>8.7530914170741614</v>
      </c>
      <c r="AR178" s="87">
        <f t="shared" si="112"/>
        <v>8.7661102809760081</v>
      </c>
      <c r="AS178" s="87">
        <f t="shared" si="112"/>
        <v>8.7277346908763551</v>
      </c>
      <c r="AT178" s="87">
        <f t="shared" si="112"/>
        <v>8.8377992631707194</v>
      </c>
      <c r="AU178" s="87">
        <f t="shared" si="104"/>
        <v>8.4864983583732343</v>
      </c>
    </row>
    <row r="179" spans="1:48" x14ac:dyDescent="0.2">
      <c r="A179" s="44" t="s">
        <v>31</v>
      </c>
      <c r="B179" s="44"/>
      <c r="C179" s="45">
        <v>42715.167000000001</v>
      </c>
      <c r="D179" s="45"/>
      <c r="E179">
        <f t="shared" si="87"/>
        <v>2261.8911908738169</v>
      </c>
      <c r="F179">
        <f t="shared" si="106"/>
        <v>2262</v>
      </c>
      <c r="G179" s="15">
        <f t="shared" si="88"/>
        <v>-5.3948000000673346E-2</v>
      </c>
      <c r="H179">
        <f t="shared" si="113"/>
        <v>-5.3948000000673346E-2</v>
      </c>
      <c r="O179">
        <f t="shared" ca="1" si="114"/>
        <v>-0.31069398582501756</v>
      </c>
      <c r="Q179" s="2">
        <f t="shared" si="89"/>
        <v>27696.667000000001</v>
      </c>
      <c r="S179" s="20">
        <f t="shared" si="115"/>
        <v>0.2</v>
      </c>
      <c r="T179">
        <f t="shared" ca="1" si="90"/>
        <v>6.5918501236914354E-2</v>
      </c>
      <c r="Z179">
        <f t="shared" si="91"/>
        <v>2262</v>
      </c>
      <c r="AA179" s="87">
        <f t="shared" si="92"/>
        <v>-1.4285303838205275E-2</v>
      </c>
      <c r="AB179" s="87">
        <f t="shared" si="93"/>
        <v>-8.6361899744286597E-2</v>
      </c>
      <c r="AC179" s="87">
        <f t="shared" si="94"/>
        <v>-5.3948000000673346E-2</v>
      </c>
      <c r="AD179" s="87">
        <f t="shared" si="95"/>
        <v>-3.9662696162468071E-2</v>
      </c>
      <c r="AE179" s="87">
        <f t="shared" si="96"/>
        <v>3.1462589337525189E-4</v>
      </c>
      <c r="AF179">
        <f t="shared" si="97"/>
        <v>-5.3948000000673346E-2</v>
      </c>
      <c r="AG179" s="121"/>
      <c r="AH179">
        <f t="shared" si="98"/>
        <v>3.2413899743613243E-2</v>
      </c>
      <c r="AI179">
        <f t="shared" si="99"/>
        <v>0.60341422007542689</v>
      </c>
      <c r="AJ179">
        <f t="shared" si="100"/>
        <v>0.6123489670079576</v>
      </c>
      <c r="AK179">
        <f t="shared" si="101"/>
        <v>0.18009961413989373</v>
      </c>
      <c r="AL179">
        <f t="shared" si="102"/>
        <v>2.7153134721357146</v>
      </c>
      <c r="AM179">
        <f t="shared" si="103"/>
        <v>4.6204982748048966</v>
      </c>
      <c r="AN179" s="87">
        <f t="shared" si="112"/>
        <v>8.7600723687939368</v>
      </c>
      <c r="AO179" s="87">
        <f t="shared" si="112"/>
        <v>8.7595438444998255</v>
      </c>
      <c r="AP179" s="87">
        <f t="shared" si="112"/>
        <v>8.7610851950100503</v>
      </c>
      <c r="AQ179" s="87">
        <f t="shared" si="112"/>
        <v>8.7565848869996845</v>
      </c>
      <c r="AR179" s="87">
        <f t="shared" si="112"/>
        <v>8.7696805008674819</v>
      </c>
      <c r="AS179" s="87">
        <f t="shared" si="112"/>
        <v>8.7311872474232484</v>
      </c>
      <c r="AT179" s="87">
        <f t="shared" si="112"/>
        <v>8.841303622254669</v>
      </c>
      <c r="AU179" s="87">
        <f t="shared" si="104"/>
        <v>8.491223279162794</v>
      </c>
    </row>
    <row r="180" spans="1:48" x14ac:dyDescent="0.2">
      <c r="A180" s="44" t="s">
        <v>31</v>
      </c>
      <c r="B180" s="44"/>
      <c r="C180" s="45">
        <v>42716.199000000001</v>
      </c>
      <c r="D180" s="45"/>
      <c r="E180">
        <f t="shared" si="87"/>
        <v>2263.9726585505587</v>
      </c>
      <c r="F180">
        <f t="shared" si="106"/>
        <v>2264</v>
      </c>
      <c r="G180" s="15">
        <f t="shared" si="88"/>
        <v>-1.3555999998061452E-2</v>
      </c>
      <c r="H180">
        <f t="shared" si="113"/>
        <v>-1.3555999998061452E-2</v>
      </c>
      <c r="O180">
        <f t="shared" ca="1" si="114"/>
        <v>-0.31068979548580183</v>
      </c>
      <c r="Q180" s="2">
        <f t="shared" si="89"/>
        <v>27697.699000000001</v>
      </c>
      <c r="S180" s="20">
        <f t="shared" si="115"/>
        <v>0.2</v>
      </c>
      <c r="T180">
        <f t="shared" ca="1" si="90"/>
        <v>8.8288492420950326E-2</v>
      </c>
      <c r="Z180">
        <f t="shared" si="91"/>
        <v>2264</v>
      </c>
      <c r="AA180" s="87">
        <f t="shared" si="92"/>
        <v>-1.4300978052309156E-2</v>
      </c>
      <c r="AB180" s="87">
        <f t="shared" si="93"/>
        <v>-4.5963719792935225E-2</v>
      </c>
      <c r="AC180" s="87">
        <f t="shared" si="94"/>
        <v>-1.3555999998061452E-2</v>
      </c>
      <c r="AD180" s="87">
        <f t="shared" si="95"/>
        <v>7.4497805424770386E-4</v>
      </c>
      <c r="AE180" s="87">
        <f t="shared" si="96"/>
        <v>1.1099846026213896E-7</v>
      </c>
      <c r="AF180">
        <f t="shared" si="97"/>
        <v>-1.3555999998061452E-2</v>
      </c>
      <c r="AG180" s="121"/>
      <c r="AH180">
        <f t="shared" si="98"/>
        <v>3.2407719794873772E-2</v>
      </c>
      <c r="AI180">
        <f t="shared" si="99"/>
        <v>0.60338386491124396</v>
      </c>
      <c r="AJ180">
        <f t="shared" si="100"/>
        <v>0.61221568277820904</v>
      </c>
      <c r="AK180">
        <f t="shared" si="101"/>
        <v>0.18003275601672655</v>
      </c>
      <c r="AL180">
        <f t="shared" si="102"/>
        <v>2.7154820499511318</v>
      </c>
      <c r="AM180">
        <f t="shared" si="103"/>
        <v>4.6223827819048298</v>
      </c>
      <c r="AN180" s="87">
        <f t="shared" si="112"/>
        <v>8.7603238551317339</v>
      </c>
      <c r="AO180" s="87">
        <f t="shared" si="112"/>
        <v>8.75979479895528</v>
      </c>
      <c r="AP180" s="87">
        <f t="shared" si="112"/>
        <v>8.7613373966793304</v>
      </c>
      <c r="AQ180" s="87">
        <f t="shared" si="112"/>
        <v>8.7568343344099979</v>
      </c>
      <c r="AR180" s="87">
        <f t="shared" si="112"/>
        <v>8.7699353907733713</v>
      </c>
      <c r="AS180" s="87">
        <f t="shared" si="112"/>
        <v>8.7314338545017147</v>
      </c>
      <c r="AT180" s="87">
        <f t="shared" si="112"/>
        <v>8.8415536342320422</v>
      </c>
      <c r="AU180" s="87">
        <f t="shared" si="104"/>
        <v>8.4915607735049061</v>
      </c>
    </row>
    <row r="181" spans="1:48" x14ac:dyDescent="0.2">
      <c r="A181" s="44" t="s">
        <v>31</v>
      </c>
      <c r="B181" s="44"/>
      <c r="C181" s="45">
        <v>42717.186999999998</v>
      </c>
      <c r="D181" s="45"/>
      <c r="E181">
        <f t="shared" si="87"/>
        <v>2265.9653814813896</v>
      </c>
      <c r="F181">
        <f t="shared" si="106"/>
        <v>2266</v>
      </c>
      <c r="G181" s="15">
        <f t="shared" si="88"/>
        <v>-1.7164000004413538E-2</v>
      </c>
      <c r="H181">
        <f t="shared" si="113"/>
        <v>-1.7164000004413538E-2</v>
      </c>
      <c r="O181">
        <f t="shared" ca="1" si="114"/>
        <v>-0.31068560514658611</v>
      </c>
      <c r="Q181" s="2">
        <f t="shared" si="89"/>
        <v>27698.686999999998</v>
      </c>
      <c r="S181" s="20">
        <f t="shared" si="115"/>
        <v>0.2</v>
      </c>
      <c r="T181">
        <f t="shared" ca="1" si="90"/>
        <v>8.6154932685237468E-2</v>
      </c>
      <c r="Z181">
        <f t="shared" si="91"/>
        <v>2266</v>
      </c>
      <c r="AA181" s="87">
        <f t="shared" si="92"/>
        <v>-1.4316655077993977E-2</v>
      </c>
      <c r="AB181" s="87">
        <f t="shared" si="93"/>
        <v>-4.9565538110494405E-2</v>
      </c>
      <c r="AC181" s="87">
        <f t="shared" si="94"/>
        <v>-1.7164000004413538E-2</v>
      </c>
      <c r="AD181" s="87">
        <f t="shared" si="95"/>
        <v>-2.8473449264195608E-3</v>
      </c>
      <c r="AE181" s="87">
        <f t="shared" si="96"/>
        <v>1.6214746260014428E-6</v>
      </c>
      <c r="AF181">
        <f t="shared" si="97"/>
        <v>-1.7164000004413538E-2</v>
      </c>
      <c r="AG181" s="121"/>
      <c r="AH181">
        <f t="shared" si="98"/>
        <v>3.2401538106080867E-2</v>
      </c>
      <c r="AI181">
        <f t="shared" si="99"/>
        <v>0.6033535240631196</v>
      </c>
      <c r="AJ181">
        <f t="shared" si="100"/>
        <v>0.61208239452961144</v>
      </c>
      <c r="AK181">
        <f t="shared" si="101"/>
        <v>0.17996589948813707</v>
      </c>
      <c r="AL181">
        <f t="shared" si="102"/>
        <v>2.7156506108476166</v>
      </c>
      <c r="AM181">
        <f t="shared" si="103"/>
        <v>4.6242685686883229</v>
      </c>
      <c r="AN181" s="87">
        <f t="shared" ref="AN181:AT190" si="116">$AU181+$AB$7*SIN(AO181)</f>
        <v>8.7605753288775645</v>
      </c>
      <c r="AO181" s="87">
        <f t="shared" si="116"/>
        <v>8.760045740768021</v>
      </c>
      <c r="AP181" s="87">
        <f t="shared" si="116"/>
        <v>8.7615895854756705</v>
      </c>
      <c r="AQ181" s="87">
        <f t="shared" si="116"/>
        <v>8.7570837703778146</v>
      </c>
      <c r="AR181" s="87">
        <f t="shared" si="116"/>
        <v>8.770190263916664</v>
      </c>
      <c r="AS181" s="87">
        <f t="shared" si="116"/>
        <v>8.7316804610824619</v>
      </c>
      <c r="AT181" s="87">
        <f t="shared" si="116"/>
        <v>8.8418036063443761</v>
      </c>
      <c r="AU181" s="87">
        <f t="shared" si="104"/>
        <v>8.4918982678470165</v>
      </c>
    </row>
    <row r="182" spans="1:48" x14ac:dyDescent="0.2">
      <c r="A182" s="44" t="s">
        <v>31</v>
      </c>
      <c r="B182" s="44"/>
      <c r="C182" s="45">
        <v>42730.095000000001</v>
      </c>
      <c r="D182" s="45"/>
      <c r="E182">
        <f t="shared" si="87"/>
        <v>2291.999862849033</v>
      </c>
      <c r="F182">
        <f t="shared" si="106"/>
        <v>2292</v>
      </c>
      <c r="G182" s="15">
        <f t="shared" si="88"/>
        <v>-6.8000001192558557E-5</v>
      </c>
      <c r="H182">
        <f t="shared" si="113"/>
        <v>-6.8000001192558557E-5</v>
      </c>
      <c r="O182">
        <f t="shared" ca="1" si="114"/>
        <v>-0.3106311307367815</v>
      </c>
      <c r="Q182" s="2">
        <f t="shared" si="89"/>
        <v>27711.595000000001</v>
      </c>
      <c r="S182" s="20">
        <f t="shared" si="115"/>
        <v>0.2</v>
      </c>
      <c r="T182">
        <f t="shared" ca="1" si="90"/>
        <v>9.6449458172290503E-2</v>
      </c>
      <c r="Z182">
        <f t="shared" si="91"/>
        <v>2292</v>
      </c>
      <c r="AA182" s="87">
        <f t="shared" si="92"/>
        <v>-1.4520712012358765E-2</v>
      </c>
      <c r="AB182" s="87">
        <f t="shared" si="93"/>
        <v>-3.2389018061507589E-2</v>
      </c>
      <c r="AC182" s="87">
        <f t="shared" si="94"/>
        <v>-6.8000001192558557E-5</v>
      </c>
      <c r="AD182" s="87">
        <f t="shared" si="95"/>
        <v>1.4452712011166206E-2</v>
      </c>
      <c r="AE182" s="87">
        <f t="shared" si="96"/>
        <v>4.1776176895541585E-5</v>
      </c>
      <c r="AF182">
        <f t="shared" si="97"/>
        <v>-6.8000001192558557E-5</v>
      </c>
      <c r="AG182" s="121"/>
      <c r="AH182">
        <f t="shared" si="98"/>
        <v>3.2321018060315031E-2</v>
      </c>
      <c r="AI182">
        <f t="shared" si="99"/>
        <v>0.60296039393819911</v>
      </c>
      <c r="AJ182">
        <f t="shared" si="100"/>
        <v>0.61034928255334664</v>
      </c>
      <c r="AK182">
        <f t="shared" si="101"/>
        <v>0.179096909716529</v>
      </c>
      <c r="AL182">
        <f t="shared" si="102"/>
        <v>2.7178403668332165</v>
      </c>
      <c r="AM182">
        <f t="shared" si="103"/>
        <v>4.6489008876895941</v>
      </c>
      <c r="AN182" s="87">
        <f t="shared" si="116"/>
        <v>8.7638433443177934</v>
      </c>
      <c r="AO182" s="87">
        <f t="shared" si="116"/>
        <v>8.7633068367979039</v>
      </c>
      <c r="AP182" s="87">
        <f t="shared" si="116"/>
        <v>8.7648668705441448</v>
      </c>
      <c r="AQ182" s="87">
        <f t="shared" si="116"/>
        <v>8.760325400518127</v>
      </c>
      <c r="AR182" s="87">
        <f t="shared" si="116"/>
        <v>8.7735020903116823</v>
      </c>
      <c r="AS182" s="87">
        <f t="shared" si="116"/>
        <v>8.7348863055234958</v>
      </c>
      <c r="AT182" s="87">
        <f t="shared" si="116"/>
        <v>8.8450496206284281</v>
      </c>
      <c r="AU182" s="87">
        <f t="shared" si="104"/>
        <v>8.4962856942944658</v>
      </c>
    </row>
    <row r="183" spans="1:48" x14ac:dyDescent="0.2">
      <c r="A183" s="67" t="s">
        <v>597</v>
      </c>
      <c r="B183" s="69" t="s">
        <v>34</v>
      </c>
      <c r="C183" s="68">
        <v>42817.339</v>
      </c>
      <c r="D183" s="68" t="s">
        <v>56</v>
      </c>
      <c r="E183">
        <f t="shared" si="87"/>
        <v>2467.9645585755675</v>
      </c>
      <c r="F183">
        <f t="shared" si="106"/>
        <v>2468</v>
      </c>
      <c r="G183" s="15">
        <f t="shared" si="88"/>
        <v>-1.7571999997016974E-2</v>
      </c>
      <c r="I183">
        <f>G183</f>
        <v>-1.7571999997016974E-2</v>
      </c>
      <c r="O183">
        <f t="shared" ca="1" si="114"/>
        <v>-0.31026238088579666</v>
      </c>
      <c r="Q183" s="2">
        <f t="shared" si="89"/>
        <v>27798.839</v>
      </c>
      <c r="S183" s="20">
        <f>S$16</f>
        <v>0.1</v>
      </c>
      <c r="T183">
        <f t="shared" ca="1" si="90"/>
        <v>8.5667659064818935E-2</v>
      </c>
      <c r="Z183">
        <f t="shared" si="91"/>
        <v>2468</v>
      </c>
      <c r="AA183" s="87">
        <f t="shared" si="92"/>
        <v>-1.5914419174907116E-2</v>
      </c>
      <c r="AB183" s="87">
        <f t="shared" si="93"/>
        <v>-4.934032247050682E-2</v>
      </c>
      <c r="AC183" s="87">
        <f t="shared" si="94"/>
        <v>-1.7571999997016974E-2</v>
      </c>
      <c r="AD183" s="87">
        <f t="shared" si="95"/>
        <v>-1.6575808221098581E-3</v>
      </c>
      <c r="AE183" s="87">
        <f t="shared" si="96"/>
        <v>2.7475741818263932E-7</v>
      </c>
      <c r="AF183">
        <f t="shared" si="97"/>
        <v>-1.7571999997016974E-2</v>
      </c>
      <c r="AG183" s="121"/>
      <c r="AH183">
        <f t="shared" si="98"/>
        <v>3.1768322473489846E-2</v>
      </c>
      <c r="AI183">
        <f t="shared" si="99"/>
        <v>0.6003621267864272</v>
      </c>
      <c r="AJ183">
        <f t="shared" si="100"/>
        <v>0.59859994619281176</v>
      </c>
      <c r="AK183">
        <f t="shared" si="101"/>
        <v>0.17322159837922327</v>
      </c>
      <c r="AL183">
        <f t="shared" si="102"/>
        <v>2.7325896348361658</v>
      </c>
      <c r="AM183">
        <f t="shared" si="103"/>
        <v>4.8215814744241676</v>
      </c>
      <c r="AN183" s="87">
        <f t="shared" si="116"/>
        <v>8.7859103240701302</v>
      </c>
      <c r="AO183" s="87">
        <f t="shared" si="116"/>
        <v>8.7853268830422149</v>
      </c>
      <c r="AP183" s="87">
        <f t="shared" si="116"/>
        <v>8.7869951750584132</v>
      </c>
      <c r="AQ183" s="87">
        <f t="shared" si="116"/>
        <v>8.7822193400121229</v>
      </c>
      <c r="AR183" s="87">
        <f t="shared" si="116"/>
        <v>8.7958464750931924</v>
      </c>
      <c r="AS183" s="87">
        <f t="shared" si="116"/>
        <v>8.7565867506067416</v>
      </c>
      <c r="AT183" s="87">
        <f t="shared" si="116"/>
        <v>8.8668472278804753</v>
      </c>
      <c r="AU183" s="87">
        <f t="shared" si="104"/>
        <v>8.5259851964002706</v>
      </c>
      <c r="AV183" s="87"/>
    </row>
    <row r="184" spans="1:48" x14ac:dyDescent="0.2">
      <c r="A184" s="67" t="s">
        <v>597</v>
      </c>
      <c r="B184" s="69" t="s">
        <v>34</v>
      </c>
      <c r="C184" s="68">
        <v>42819.336000000003</v>
      </c>
      <c r="D184" s="68" t="s">
        <v>56</v>
      </c>
      <c r="E184">
        <f t="shared" si="87"/>
        <v>2471.9923598841551</v>
      </c>
      <c r="F184">
        <f t="shared" ref="F184:F185" si="117">ROUND(2*E184,0)/2</f>
        <v>2472</v>
      </c>
      <c r="G184" s="15">
        <f t="shared" si="88"/>
        <v>-3.7879999945289455E-3</v>
      </c>
      <c r="I184">
        <f>G184</f>
        <v>-3.7879999945289455E-3</v>
      </c>
      <c r="O184">
        <f t="shared" ca="1" si="114"/>
        <v>-0.31025400020736515</v>
      </c>
      <c r="Q184" s="2">
        <f t="shared" si="89"/>
        <v>27800.836000000003</v>
      </c>
      <c r="S184" s="20">
        <f>S$16</f>
        <v>0.1</v>
      </c>
      <c r="T184">
        <f t="shared" ca="1" si="90"/>
        <v>9.3921409286454122E-2</v>
      </c>
      <c r="Z184">
        <f t="shared" si="91"/>
        <v>2472</v>
      </c>
      <c r="AA184" s="87">
        <f t="shared" si="92"/>
        <v>-1.5946343737437037E-2</v>
      </c>
      <c r="AB184" s="87">
        <f t="shared" si="93"/>
        <v>-3.5543608242413628E-2</v>
      </c>
      <c r="AC184" s="87">
        <f t="shared" si="94"/>
        <v>-3.7879999945289455E-3</v>
      </c>
      <c r="AD184" s="87">
        <f t="shared" si="95"/>
        <v>1.2158343742908091E-2</v>
      </c>
      <c r="AE184" s="87">
        <f t="shared" si="96"/>
        <v>1.4782532257071234E-5</v>
      </c>
      <c r="AF184">
        <f t="shared" si="97"/>
        <v>-3.7879999945289455E-3</v>
      </c>
      <c r="AG184" s="121"/>
      <c r="AH184">
        <f t="shared" si="98"/>
        <v>3.1755608247884683E-2</v>
      </c>
      <c r="AI184">
        <f t="shared" si="99"/>
        <v>0.60030433730028554</v>
      </c>
      <c r="AJ184">
        <f t="shared" si="100"/>
        <v>0.59833256750672503</v>
      </c>
      <c r="AK184">
        <f t="shared" si="101"/>
        <v>0.17308821181916642</v>
      </c>
      <c r="AL184">
        <f t="shared" si="102"/>
        <v>2.732923379269061</v>
      </c>
      <c r="AM184">
        <f t="shared" si="103"/>
        <v>4.8256309914056104</v>
      </c>
      <c r="AN184" s="87">
        <f t="shared" si="116"/>
        <v>8.7864107505005666</v>
      </c>
      <c r="AO184" s="87">
        <f t="shared" si="116"/>
        <v>8.7858262432800203</v>
      </c>
      <c r="AP184" s="87">
        <f t="shared" si="116"/>
        <v>8.7874969632982882</v>
      </c>
      <c r="AQ184" s="87">
        <f t="shared" si="116"/>
        <v>8.782715954608177</v>
      </c>
      <c r="AR184" s="87">
        <f t="shared" si="116"/>
        <v>8.7963528072861195</v>
      </c>
      <c r="AS184" s="87">
        <f t="shared" si="116"/>
        <v>8.7570799561368524</v>
      </c>
      <c r="AT184" s="87">
        <f t="shared" si="116"/>
        <v>8.8673391071527377</v>
      </c>
      <c r="AU184" s="87">
        <f t="shared" si="104"/>
        <v>8.5266601850844932</v>
      </c>
    </row>
    <row r="185" spans="1:48" x14ac:dyDescent="0.2">
      <c r="A185" s="67" t="s">
        <v>605</v>
      </c>
      <c r="B185" s="69" t="s">
        <v>34</v>
      </c>
      <c r="C185" s="68">
        <v>42997.82</v>
      </c>
      <c r="D185" s="68" t="s">
        <v>56</v>
      </c>
      <c r="E185">
        <f t="shared" si="87"/>
        <v>2831.9813878064729</v>
      </c>
      <c r="F185">
        <f t="shared" si="117"/>
        <v>2832</v>
      </c>
      <c r="G185" s="15">
        <f t="shared" si="88"/>
        <v>-9.2280000026221387E-3</v>
      </c>
      <c r="I185">
        <f>G185</f>
        <v>-9.2280000026221387E-3</v>
      </c>
      <c r="O185">
        <f t="shared" ca="1" si="114"/>
        <v>-0.30949973914853252</v>
      </c>
      <c r="Q185" s="2">
        <f t="shared" si="89"/>
        <v>27979.32</v>
      </c>
      <c r="S185" s="20">
        <f>S$16</f>
        <v>0.1</v>
      </c>
      <c r="T185">
        <f t="shared" ca="1" si="90"/>
        <v>9.0163117329709649E-2</v>
      </c>
      <c r="Z185">
        <f t="shared" si="91"/>
        <v>2832</v>
      </c>
      <c r="AA185" s="87">
        <f t="shared" si="92"/>
        <v>-1.8864148628340693E-2</v>
      </c>
      <c r="AB185" s="87">
        <f t="shared" si="93"/>
        <v>-3.9812285303554171E-2</v>
      </c>
      <c r="AC185" s="87">
        <f t="shared" si="94"/>
        <v>-9.2280000026221387E-3</v>
      </c>
      <c r="AD185" s="87">
        <f t="shared" si="95"/>
        <v>9.636148625718554E-3</v>
      </c>
      <c r="AE185" s="87">
        <f t="shared" si="96"/>
        <v>9.285536033693759E-6</v>
      </c>
      <c r="AF185">
        <f t="shared" si="97"/>
        <v>-9.2280000026221387E-3</v>
      </c>
      <c r="AG185" s="121"/>
      <c r="AH185">
        <f t="shared" si="98"/>
        <v>3.0584285300932029E-2</v>
      </c>
      <c r="AI185">
        <f t="shared" si="99"/>
        <v>0.59532737781300593</v>
      </c>
      <c r="AJ185">
        <f t="shared" si="100"/>
        <v>0.57420772648389917</v>
      </c>
      <c r="AK185">
        <f t="shared" si="101"/>
        <v>0.16110934393765905</v>
      </c>
      <c r="AL185">
        <f t="shared" si="102"/>
        <v>2.762705713227398</v>
      </c>
      <c r="AM185">
        <f t="shared" si="103"/>
        <v>5.2153200935009467</v>
      </c>
      <c r="AN185" s="87">
        <f t="shared" si="116"/>
        <v>8.8312578124776682</v>
      </c>
      <c r="AO185" s="87">
        <f t="shared" si="116"/>
        <v>8.8305786277383547</v>
      </c>
      <c r="AP185" s="87">
        <f t="shared" si="116"/>
        <v>8.8324593160137042</v>
      </c>
      <c r="AQ185" s="87">
        <f t="shared" si="116"/>
        <v>8.8272457482972815</v>
      </c>
      <c r="AR185" s="87">
        <f t="shared" si="116"/>
        <v>8.8416540247921045</v>
      </c>
      <c r="AS185" s="87">
        <f t="shared" si="116"/>
        <v>8.8014827697617335</v>
      </c>
      <c r="AT185" s="87">
        <f t="shared" si="116"/>
        <v>8.9109829603455886</v>
      </c>
      <c r="AU185" s="87">
        <f t="shared" si="104"/>
        <v>8.5874091666645498</v>
      </c>
    </row>
    <row r="186" spans="1:48" x14ac:dyDescent="0.2">
      <c r="A186" s="135" t="s">
        <v>1176</v>
      </c>
      <c r="B186" s="135" t="s">
        <v>15</v>
      </c>
      <c r="C186" s="136">
        <v>42997.822099999998</v>
      </c>
      <c r="D186" s="137">
        <v>2.2000000000000001E-3</v>
      </c>
      <c r="E186">
        <f t="shared" si="87"/>
        <v>2831.9856233511596</v>
      </c>
      <c r="F186">
        <f>ROUND(2*E186,0)/2+0.5</f>
        <v>2832.5</v>
      </c>
      <c r="G186" s="15">
        <f t="shared" si="88"/>
        <v>-0.25503000000026077</v>
      </c>
      <c r="K186">
        <f>G186</f>
        <v>-0.25503000000026077</v>
      </c>
      <c r="O186">
        <f t="shared" ca="1" si="114"/>
        <v>-0.30949869156372856</v>
      </c>
      <c r="Q186" s="2">
        <f t="shared" si="89"/>
        <v>27979.322099999998</v>
      </c>
      <c r="S186" s="20">
        <f>S$18</f>
        <v>1</v>
      </c>
      <c r="T186">
        <f t="shared" ca="1" si="90"/>
        <v>2.9668383606361866E-3</v>
      </c>
      <c r="Z186">
        <f t="shared" si="91"/>
        <v>2832.5</v>
      </c>
      <c r="AA186" s="87">
        <f t="shared" si="92"/>
        <v>-1.886826174851066E-2</v>
      </c>
      <c r="AB186" s="87">
        <f t="shared" si="93"/>
        <v>-0.28561262199324378</v>
      </c>
      <c r="AC186" s="87">
        <f t="shared" si="94"/>
        <v>-0.25503000000026077</v>
      </c>
      <c r="AD186" s="87">
        <f t="shared" si="95"/>
        <v>-0.2361617382517501</v>
      </c>
      <c r="AE186" s="87">
        <f t="shared" si="96"/>
        <v>5.5772366614088124E-2</v>
      </c>
      <c r="AF186">
        <f t="shared" si="97"/>
        <v>-0.25503000000026077</v>
      </c>
      <c r="AG186" s="121"/>
      <c r="AH186">
        <f t="shared" si="98"/>
        <v>3.0582621992983013E-2</v>
      </c>
      <c r="AI186">
        <f t="shared" si="99"/>
        <v>0.59532076863243821</v>
      </c>
      <c r="AJ186">
        <f t="shared" si="100"/>
        <v>0.57417413838518083</v>
      </c>
      <c r="AK186">
        <f t="shared" si="101"/>
        <v>0.16109274208194455</v>
      </c>
      <c r="AL186">
        <f t="shared" si="102"/>
        <v>2.7627467382911925</v>
      </c>
      <c r="AM186">
        <f t="shared" si="103"/>
        <v>5.2158985998387255</v>
      </c>
      <c r="AN186" s="87">
        <f t="shared" si="116"/>
        <v>8.8313198442816816</v>
      </c>
      <c r="AO186" s="87">
        <f t="shared" si="116"/>
        <v>8.8306405309527864</v>
      </c>
      <c r="AP186" s="87">
        <f t="shared" si="116"/>
        <v>8.8325214966129639</v>
      </c>
      <c r="AQ186" s="87">
        <f t="shared" si="116"/>
        <v>8.8273073783608709</v>
      </c>
      <c r="AR186" s="87">
        <f t="shared" si="116"/>
        <v>8.841716576901101</v>
      </c>
      <c r="AS186" s="87">
        <f t="shared" si="116"/>
        <v>8.8015444701680554</v>
      </c>
      <c r="AT186" s="87">
        <f t="shared" si="116"/>
        <v>8.91104273152642</v>
      </c>
      <c r="AU186" s="87">
        <f t="shared" si="104"/>
        <v>8.5874935402500778</v>
      </c>
    </row>
    <row r="187" spans="1:48" x14ac:dyDescent="0.2">
      <c r="A187" s="67" t="s">
        <v>597</v>
      </c>
      <c r="B187" s="69" t="s">
        <v>34</v>
      </c>
      <c r="C187" s="68">
        <v>43041.453999999998</v>
      </c>
      <c r="D187" s="68" t="s">
        <v>56</v>
      </c>
      <c r="E187">
        <f t="shared" si="87"/>
        <v>2919.987938782258</v>
      </c>
      <c r="F187">
        <f t="shared" ref="F187:F220" si="118">ROUND(2*E187,0)/2</f>
        <v>2920</v>
      </c>
      <c r="G187" s="15">
        <f t="shared" si="88"/>
        <v>-5.9800000017276034E-3</v>
      </c>
      <c r="I187">
        <f>G187</f>
        <v>-5.9800000017276034E-3</v>
      </c>
      <c r="O187">
        <f t="shared" ca="1" si="114"/>
        <v>-0.30931536422304007</v>
      </c>
      <c r="Q187" s="2">
        <f t="shared" si="89"/>
        <v>28022.953999999998</v>
      </c>
      <c r="S187" s="20">
        <f>S$16</f>
        <v>0.1</v>
      </c>
      <c r="T187">
        <f t="shared" ca="1" si="90"/>
        <v>9.2012343187276288E-2</v>
      </c>
      <c r="Z187">
        <f t="shared" si="91"/>
        <v>2920</v>
      </c>
      <c r="AA187" s="87">
        <f t="shared" si="92"/>
        <v>-1.9590609395509335E-2</v>
      </c>
      <c r="AB187" s="87">
        <f t="shared" si="93"/>
        <v>-3.6270022831614512E-2</v>
      </c>
      <c r="AC187" s="87">
        <f t="shared" si="94"/>
        <v>-5.9800000017276034E-3</v>
      </c>
      <c r="AD187" s="87">
        <f t="shared" si="95"/>
        <v>1.3610609393781732E-2</v>
      </c>
      <c r="AE187" s="87">
        <f t="shared" si="96"/>
        <v>1.8524868807009955E-5</v>
      </c>
      <c r="AF187">
        <f t="shared" si="97"/>
        <v>-5.9800000017276034E-3</v>
      </c>
      <c r="AG187" s="121"/>
      <c r="AH187">
        <f t="shared" si="98"/>
        <v>3.0290022829886909E-2</v>
      </c>
      <c r="AI187">
        <f t="shared" si="99"/>
        <v>0.59417686409944492</v>
      </c>
      <c r="AJ187">
        <f t="shared" si="100"/>
        <v>0.56829285027854515</v>
      </c>
      <c r="AK187">
        <f t="shared" si="101"/>
        <v>0.15818891939563937</v>
      </c>
      <c r="AL187">
        <f t="shared" si="102"/>
        <v>2.7699121961087796</v>
      </c>
      <c r="AM187">
        <f t="shared" si="103"/>
        <v>5.3188764144600569</v>
      </c>
      <c r="AN187" s="87">
        <f t="shared" si="116"/>
        <v>8.8421648640578159</v>
      </c>
      <c r="AO187" s="87">
        <f t="shared" si="116"/>
        <v>8.8414632332620489</v>
      </c>
      <c r="AP187" s="87">
        <f t="shared" si="116"/>
        <v>8.8433920034131379</v>
      </c>
      <c r="AQ187" s="87">
        <f t="shared" si="116"/>
        <v>8.8380839305258263</v>
      </c>
      <c r="AR187" s="87">
        <f t="shared" si="116"/>
        <v>8.852647735191006</v>
      </c>
      <c r="AS187" s="87">
        <f t="shared" si="116"/>
        <v>8.8123438112691179</v>
      </c>
      <c r="AT187" s="87">
        <f t="shared" si="116"/>
        <v>8.9214673742047967</v>
      </c>
      <c r="AU187" s="87">
        <f t="shared" si="104"/>
        <v>8.6022589177174513</v>
      </c>
    </row>
    <row r="188" spans="1:48" x14ac:dyDescent="0.2">
      <c r="A188" s="44" t="s">
        <v>31</v>
      </c>
      <c r="B188" s="44"/>
      <c r="C188" s="45">
        <v>43084.076999999997</v>
      </c>
      <c r="D188" s="45"/>
      <c r="E188">
        <f t="shared" si="87"/>
        <v>3005.9553775282134</v>
      </c>
      <c r="F188">
        <f t="shared" si="118"/>
        <v>3006</v>
      </c>
      <c r="G188" s="15">
        <f t="shared" si="88"/>
        <v>-2.2124000002804678E-2</v>
      </c>
      <c r="H188">
        <f>G188</f>
        <v>-2.2124000002804678E-2</v>
      </c>
      <c r="O188">
        <f t="shared" ca="1" si="114"/>
        <v>-0.3091351796367634</v>
      </c>
      <c r="Q188" s="2">
        <f t="shared" si="89"/>
        <v>28065.576999999997</v>
      </c>
      <c r="S188" s="20">
        <f>S$15</f>
        <v>0.2</v>
      </c>
      <c r="T188">
        <f t="shared" ca="1" si="90"/>
        <v>8.2375417234876527E-2</v>
      </c>
      <c r="Z188">
        <f t="shared" si="91"/>
        <v>3006</v>
      </c>
      <c r="AA188" s="87">
        <f t="shared" si="92"/>
        <v>-2.0305490514991822E-2</v>
      </c>
      <c r="AB188" s="87">
        <f t="shared" si="93"/>
        <v>-5.2123521613004292E-2</v>
      </c>
      <c r="AC188" s="87">
        <f t="shared" si="94"/>
        <v>-2.2124000002804678E-2</v>
      </c>
      <c r="AD188" s="87">
        <f t="shared" si="95"/>
        <v>-1.8185094878128555E-3</v>
      </c>
      <c r="AE188" s="87">
        <f t="shared" si="96"/>
        <v>6.6139535145307486E-7</v>
      </c>
      <c r="AF188">
        <f t="shared" si="97"/>
        <v>-2.2124000002804678E-2</v>
      </c>
      <c r="AG188" s="121"/>
      <c r="AH188">
        <f t="shared" si="98"/>
        <v>2.9999521610199614E-2</v>
      </c>
      <c r="AI188">
        <f t="shared" si="99"/>
        <v>0.59307700072134995</v>
      </c>
      <c r="AJ188">
        <f t="shared" si="100"/>
        <v>0.56250592290194279</v>
      </c>
      <c r="AK188">
        <f t="shared" si="101"/>
        <v>0.1553377755402347</v>
      </c>
      <c r="AL188">
        <f t="shared" si="102"/>
        <v>2.7769282421688692</v>
      </c>
      <c r="AM188">
        <f t="shared" si="103"/>
        <v>5.4235820800862946</v>
      </c>
      <c r="AN188" s="87">
        <f t="shared" si="116"/>
        <v>8.8528038141091816</v>
      </c>
      <c r="AO188" s="87">
        <f t="shared" si="116"/>
        <v>8.85208065548359</v>
      </c>
      <c r="AP188" s="87">
        <f t="shared" si="116"/>
        <v>8.8540548840704023</v>
      </c>
      <c r="AQ188" s="87">
        <f t="shared" si="116"/>
        <v>8.8486592727728315</v>
      </c>
      <c r="AR188" s="87">
        <f t="shared" si="116"/>
        <v>8.863361690920204</v>
      </c>
      <c r="AS188" s="87">
        <f t="shared" si="116"/>
        <v>8.8229617916317427</v>
      </c>
      <c r="AT188" s="87">
        <f t="shared" si="116"/>
        <v>8.9316454912528709</v>
      </c>
      <c r="AU188" s="87">
        <f t="shared" si="104"/>
        <v>8.6167711744282425</v>
      </c>
    </row>
    <row r="189" spans="1:48" x14ac:dyDescent="0.2">
      <c r="A189" s="67" t="s">
        <v>597</v>
      </c>
      <c r="B189" s="69" t="s">
        <v>34</v>
      </c>
      <c r="C189" s="68">
        <v>43160.421999999999</v>
      </c>
      <c r="D189" s="68" t="s">
        <v>56</v>
      </c>
      <c r="E189">
        <f t="shared" si="87"/>
        <v>3159.9375963082171</v>
      </c>
      <c r="F189">
        <f t="shared" si="118"/>
        <v>3160</v>
      </c>
      <c r="G189" s="15">
        <f t="shared" si="88"/>
        <v>-3.094000000419328E-2</v>
      </c>
      <c r="I189">
        <f>G189</f>
        <v>-3.094000000419328E-2</v>
      </c>
      <c r="O189">
        <f t="shared" ca="1" si="114"/>
        <v>-0.30881252351715166</v>
      </c>
      <c r="Q189" s="2">
        <f t="shared" si="89"/>
        <v>28141.921999999999</v>
      </c>
      <c r="S189" s="20">
        <f>S$16</f>
        <v>0.1</v>
      </c>
      <c r="T189">
        <f t="shared" ca="1" si="90"/>
        <v>7.7213139323459606E-2</v>
      </c>
      <c r="Z189">
        <f t="shared" si="91"/>
        <v>3160</v>
      </c>
      <c r="AA189" s="87">
        <f t="shared" si="92"/>
        <v>-2.1597676056111563E-2</v>
      </c>
      <c r="AB189" s="87">
        <f t="shared" si="93"/>
        <v>-6.0412222630033457E-2</v>
      </c>
      <c r="AC189" s="87">
        <f t="shared" si="94"/>
        <v>-3.094000000419328E-2</v>
      </c>
      <c r="AD189" s="87">
        <f t="shared" si="95"/>
        <v>-9.3423239480817169E-3</v>
      </c>
      <c r="AE189" s="87">
        <f t="shared" si="96"/>
        <v>8.7279016750901151E-6</v>
      </c>
      <c r="AF189">
        <f t="shared" si="97"/>
        <v>-3.094000000419328E-2</v>
      </c>
      <c r="AG189" s="121"/>
      <c r="AH189">
        <f t="shared" si="98"/>
        <v>2.9472222625840178E-2</v>
      </c>
      <c r="AI189">
        <f t="shared" si="99"/>
        <v>0.59116716546494696</v>
      </c>
      <c r="AJ189">
        <f t="shared" si="100"/>
        <v>0.55212758602131418</v>
      </c>
      <c r="AK189">
        <f t="shared" si="101"/>
        <v>0.15023935988200454</v>
      </c>
      <c r="AL189">
        <f t="shared" si="102"/>
        <v>2.7894279364753105</v>
      </c>
      <c r="AM189">
        <f t="shared" si="103"/>
        <v>5.6203448397281646</v>
      </c>
      <c r="AN189" s="87">
        <f t="shared" si="116"/>
        <v>8.8718063252737203</v>
      </c>
      <c r="AO189" s="87">
        <f t="shared" si="116"/>
        <v>8.8710458464413158</v>
      </c>
      <c r="AP189" s="87">
        <f t="shared" si="116"/>
        <v>8.8730972494845357</v>
      </c>
      <c r="AQ189" s="87">
        <f t="shared" si="116"/>
        <v>8.8675575847151613</v>
      </c>
      <c r="AR189" s="87">
        <f t="shared" si="116"/>
        <v>8.8824740239740052</v>
      </c>
      <c r="AS189" s="87">
        <f t="shared" si="116"/>
        <v>8.8419862248643479</v>
      </c>
      <c r="AT189" s="87">
        <f t="shared" si="116"/>
        <v>8.9497063384578883</v>
      </c>
      <c r="AU189" s="87">
        <f t="shared" si="104"/>
        <v>8.6427582387708224</v>
      </c>
    </row>
    <row r="190" spans="1:48" x14ac:dyDescent="0.2">
      <c r="A190" s="67" t="s">
        <v>597</v>
      </c>
      <c r="B190" s="69" t="s">
        <v>34</v>
      </c>
      <c r="C190" s="68">
        <v>43394.470999999998</v>
      </c>
      <c r="D190" s="68" t="s">
        <v>56</v>
      </c>
      <c r="E190">
        <f t="shared" si="87"/>
        <v>3631.9971198296071</v>
      </c>
      <c r="F190">
        <f t="shared" si="118"/>
        <v>3632</v>
      </c>
      <c r="G190" s="15">
        <f t="shared" si="88"/>
        <v>-1.4280000032158569E-3</v>
      </c>
      <c r="I190">
        <f>G190</f>
        <v>-1.4280000032158569E-3</v>
      </c>
      <c r="O190">
        <f t="shared" ca="1" si="114"/>
        <v>-0.30782360346223769</v>
      </c>
      <c r="Q190" s="2">
        <f t="shared" si="89"/>
        <v>28375.970999999998</v>
      </c>
      <c r="S190" s="20">
        <f>S$16</f>
        <v>0.1</v>
      </c>
      <c r="T190">
        <f t="shared" ca="1" si="90"/>
        <v>9.3878265819018147E-2</v>
      </c>
      <c r="Z190">
        <f t="shared" si="91"/>
        <v>3632</v>
      </c>
      <c r="AA190" s="87">
        <f t="shared" si="92"/>
        <v>-2.5652277226884315E-2</v>
      </c>
      <c r="AB190" s="87">
        <f t="shared" si="93"/>
        <v>-2.9229524884096175E-2</v>
      </c>
      <c r="AC190" s="87">
        <f t="shared" si="94"/>
        <v>-1.4280000032158569E-3</v>
      </c>
      <c r="AD190" s="87">
        <f t="shared" si="95"/>
        <v>2.4224277223668458E-2</v>
      </c>
      <c r="AE190" s="87">
        <f t="shared" si="96"/>
        <v>5.8681560700914236E-5</v>
      </c>
      <c r="AF190">
        <f t="shared" si="97"/>
        <v>-1.4280000032158569E-3</v>
      </c>
      <c r="AG190" s="121"/>
      <c r="AH190">
        <f t="shared" si="98"/>
        <v>2.7801524880880318E-2</v>
      </c>
      <c r="AI190">
        <f t="shared" si="99"/>
        <v>0.58577724635326467</v>
      </c>
      <c r="AJ190">
        <f t="shared" si="100"/>
        <v>0.52019751225081978</v>
      </c>
      <c r="AK190">
        <f t="shared" si="101"/>
        <v>0.13466871282163731</v>
      </c>
      <c r="AL190">
        <f t="shared" si="102"/>
        <v>2.8272596215600578</v>
      </c>
      <c r="AM190">
        <f t="shared" si="103"/>
        <v>6.3102031076369878</v>
      </c>
      <c r="AN190" s="87">
        <f t="shared" si="116"/>
        <v>8.9296808701012598</v>
      </c>
      <c r="AO190" s="87">
        <f t="shared" si="116"/>
        <v>8.9288196824258836</v>
      </c>
      <c r="AP190" s="87">
        <f t="shared" si="116"/>
        <v>8.9310663552125096</v>
      </c>
      <c r="AQ190" s="87">
        <f t="shared" si="116"/>
        <v>8.92519947128784</v>
      </c>
      <c r="AR190" s="87">
        <f t="shared" si="116"/>
        <v>8.9404813585328959</v>
      </c>
      <c r="AS190" s="87">
        <f t="shared" si="116"/>
        <v>8.9004039339186747</v>
      </c>
      <c r="AT190" s="87">
        <f t="shared" si="116"/>
        <v>9.0037941493854508</v>
      </c>
      <c r="AU190" s="87">
        <f t="shared" si="104"/>
        <v>8.7224069035091176</v>
      </c>
      <c r="AV190" s="87"/>
    </row>
    <row r="191" spans="1:48" x14ac:dyDescent="0.2">
      <c r="A191" s="46" t="s">
        <v>66</v>
      </c>
      <c r="B191" s="47" t="s">
        <v>34</v>
      </c>
      <c r="C191" s="46">
        <v>43420.226999999999</v>
      </c>
      <c r="D191" s="46" t="s">
        <v>62</v>
      </c>
      <c r="E191">
        <f t="shared" si="87"/>
        <v>3683.9450670022825</v>
      </c>
      <c r="F191">
        <f t="shared" si="118"/>
        <v>3684</v>
      </c>
      <c r="G191" s="15">
        <f t="shared" si="88"/>
        <v>-2.723600000172155E-2</v>
      </c>
      <c r="J191">
        <f>G191</f>
        <v>-2.723600000172155E-2</v>
      </c>
      <c r="O191">
        <f t="shared" ca="1" si="114"/>
        <v>-0.30771465464262854</v>
      </c>
      <c r="Q191" s="2">
        <f t="shared" si="89"/>
        <v>28401.726999999999</v>
      </c>
      <c r="S191" s="20">
        <f>S$17</f>
        <v>1</v>
      </c>
      <c r="T191">
        <f t="shared" ca="1" si="90"/>
        <v>7.8668275709173174E-2</v>
      </c>
      <c r="Z191">
        <f t="shared" si="91"/>
        <v>3684</v>
      </c>
      <c r="AA191" s="87">
        <f t="shared" si="92"/>
        <v>-2.61074631738668E-2</v>
      </c>
      <c r="AB191" s="87">
        <f t="shared" si="93"/>
        <v>-5.4848621986608691E-2</v>
      </c>
      <c r="AC191" s="87">
        <f t="shared" si="94"/>
        <v>-2.723600000172155E-2</v>
      </c>
      <c r="AD191" s="87">
        <f t="shared" si="95"/>
        <v>-1.1285368278547495E-3</v>
      </c>
      <c r="AE191" s="87">
        <f t="shared" si="96"/>
        <v>1.2735953718244604E-6</v>
      </c>
      <c r="AF191">
        <f t="shared" si="97"/>
        <v>-2.723600000172155E-2</v>
      </c>
      <c r="AG191" s="121"/>
      <c r="AH191">
        <f t="shared" si="98"/>
        <v>2.7612621984887141E-2</v>
      </c>
      <c r="AI191">
        <f t="shared" si="99"/>
        <v>0.58522507282851355</v>
      </c>
      <c r="AJ191">
        <f t="shared" si="100"/>
        <v>0.51666892825544375</v>
      </c>
      <c r="AK191">
        <f t="shared" si="101"/>
        <v>0.13295830790743654</v>
      </c>
      <c r="AL191">
        <f t="shared" si="102"/>
        <v>2.8313860564748663</v>
      </c>
      <c r="AM191">
        <f t="shared" si="103"/>
        <v>6.3955319306959959</v>
      </c>
      <c r="AN191" s="87">
        <f t="shared" ref="AN191:AT200" si="119">$AU191+$AB$7*SIN(AO191)</f>
        <v>8.9360249157512044</v>
      </c>
      <c r="AO191" s="87">
        <f t="shared" si="119"/>
        <v>8.9351542262702992</v>
      </c>
      <c r="AP191" s="87">
        <f t="shared" si="119"/>
        <v>8.9374179845932744</v>
      </c>
      <c r="AQ191" s="87">
        <f t="shared" si="119"/>
        <v>8.9315266062436294</v>
      </c>
      <c r="AR191" s="87">
        <f t="shared" si="119"/>
        <v>8.9468206972763689</v>
      </c>
      <c r="AS191" s="87">
        <f t="shared" si="119"/>
        <v>8.9068515090652394</v>
      </c>
      <c r="AT191" s="87">
        <f t="shared" si="119"/>
        <v>9.0096408172084832</v>
      </c>
      <c r="AU191" s="87">
        <f t="shared" si="104"/>
        <v>8.7311817564040144</v>
      </c>
    </row>
    <row r="192" spans="1:48" x14ac:dyDescent="0.2">
      <c r="A192" s="44" t="s">
        <v>31</v>
      </c>
      <c r="B192" s="44"/>
      <c r="C192" s="45">
        <v>43420.228999999999</v>
      </c>
      <c r="D192" s="45"/>
      <c r="E192">
        <f t="shared" si="87"/>
        <v>3683.94910085437</v>
      </c>
      <c r="F192">
        <f t="shared" si="118"/>
        <v>3684</v>
      </c>
      <c r="G192" s="15">
        <f t="shared" si="88"/>
        <v>-2.5236000001314096E-2</v>
      </c>
      <c r="H192">
        <f>G192</f>
        <v>-2.5236000001314096E-2</v>
      </c>
      <c r="O192">
        <f t="shared" ca="1" si="114"/>
        <v>-0.30771465464262854</v>
      </c>
      <c r="Q192" s="2">
        <f t="shared" si="89"/>
        <v>28401.728999999999</v>
      </c>
      <c r="S192" s="20">
        <f>S$15</f>
        <v>0.2</v>
      </c>
      <c r="T192">
        <f t="shared" ca="1" si="90"/>
        <v>7.9794190327967002E-2</v>
      </c>
      <c r="Z192">
        <f t="shared" si="91"/>
        <v>3684</v>
      </c>
      <c r="AA192" s="87">
        <f t="shared" si="92"/>
        <v>-2.61074631738668E-2</v>
      </c>
      <c r="AB192" s="87">
        <f t="shared" si="93"/>
        <v>-5.2848621986201237E-2</v>
      </c>
      <c r="AC192" s="87">
        <f t="shared" si="94"/>
        <v>-2.5236000001314096E-2</v>
      </c>
      <c r="AD192" s="87">
        <f t="shared" si="95"/>
        <v>8.7146317255270417E-4</v>
      </c>
      <c r="AE192" s="87">
        <f t="shared" si="96"/>
        <v>1.5188961222312488E-7</v>
      </c>
      <c r="AF192">
        <f t="shared" si="97"/>
        <v>-2.5236000001314096E-2</v>
      </c>
      <c r="AG192" s="121"/>
      <c r="AH192">
        <f t="shared" si="98"/>
        <v>2.7612621984887141E-2</v>
      </c>
      <c r="AI192">
        <f t="shared" si="99"/>
        <v>0.58522507282851355</v>
      </c>
      <c r="AJ192">
        <f t="shared" si="100"/>
        <v>0.51666892825544375</v>
      </c>
      <c r="AK192">
        <f t="shared" si="101"/>
        <v>0.13295830790743654</v>
      </c>
      <c r="AL192">
        <f t="shared" si="102"/>
        <v>2.8313860564748663</v>
      </c>
      <c r="AM192">
        <f t="shared" si="103"/>
        <v>6.3955319306959959</v>
      </c>
      <c r="AN192" s="87">
        <f t="shared" si="119"/>
        <v>8.9360249157512044</v>
      </c>
      <c r="AO192" s="87">
        <f t="shared" si="119"/>
        <v>8.9351542262702992</v>
      </c>
      <c r="AP192" s="87">
        <f t="shared" si="119"/>
        <v>8.9374179845932744</v>
      </c>
      <c r="AQ192" s="87">
        <f t="shared" si="119"/>
        <v>8.9315266062436294</v>
      </c>
      <c r="AR192" s="87">
        <f t="shared" si="119"/>
        <v>8.9468206972763689</v>
      </c>
      <c r="AS192" s="87">
        <f t="shared" si="119"/>
        <v>8.9068515090652394</v>
      </c>
      <c r="AT192" s="87">
        <f t="shared" si="119"/>
        <v>9.0096408172084832</v>
      </c>
      <c r="AU192" s="87">
        <f t="shared" si="104"/>
        <v>8.7311817564040144</v>
      </c>
    </row>
    <row r="193" spans="1:48" x14ac:dyDescent="0.2">
      <c r="A193" s="44" t="s">
        <v>31</v>
      </c>
      <c r="B193" s="44"/>
      <c r="C193" s="45">
        <v>43427.17</v>
      </c>
      <c r="D193" s="45"/>
      <c r="E193">
        <f t="shared" si="87"/>
        <v>3697.9485845213007</v>
      </c>
      <c r="F193">
        <f t="shared" si="118"/>
        <v>3698</v>
      </c>
      <c r="G193" s="15">
        <f t="shared" si="88"/>
        <v>-2.5492000000667758E-2</v>
      </c>
      <c r="H193">
        <f>G193</f>
        <v>-2.5492000000667758E-2</v>
      </c>
      <c r="O193">
        <f t="shared" ca="1" si="114"/>
        <v>-0.3076853222681184</v>
      </c>
      <c r="Q193" s="2">
        <f t="shared" si="89"/>
        <v>28408.67</v>
      </c>
      <c r="S193" s="20">
        <f>S$15</f>
        <v>0.2</v>
      </c>
      <c r="T193">
        <f t="shared" ca="1" si="90"/>
        <v>7.9633071132341249E-2</v>
      </c>
      <c r="Z193">
        <f t="shared" si="91"/>
        <v>3698</v>
      </c>
      <c r="AA193" s="87">
        <f t="shared" si="92"/>
        <v>-2.6230296248483866E-2</v>
      </c>
      <c r="AB193" s="87">
        <f t="shared" si="93"/>
        <v>-5.305360426301698E-2</v>
      </c>
      <c r="AC193" s="87">
        <f t="shared" si="94"/>
        <v>-2.5492000000667758E-2</v>
      </c>
      <c r="AD193" s="87">
        <f t="shared" si="95"/>
        <v>7.3829624781610731E-4</v>
      </c>
      <c r="AE193" s="87">
        <f t="shared" si="96"/>
        <v>1.0901626990786859E-7</v>
      </c>
      <c r="AF193">
        <f t="shared" si="97"/>
        <v>-2.5492000000667758E-2</v>
      </c>
      <c r="AG193" s="121"/>
      <c r="AH193">
        <f t="shared" si="98"/>
        <v>2.7561604262349222E-2</v>
      </c>
      <c r="AI193">
        <f t="shared" si="99"/>
        <v>0.5850777939146512</v>
      </c>
      <c r="AJ193">
        <f t="shared" si="100"/>
        <v>0.51571856300199503</v>
      </c>
      <c r="AK193">
        <f t="shared" si="101"/>
        <v>0.13249798016946493</v>
      </c>
      <c r="AL193">
        <f t="shared" si="102"/>
        <v>2.8324956847290514</v>
      </c>
      <c r="AM193">
        <f t="shared" si="103"/>
        <v>6.4188630007748859</v>
      </c>
      <c r="AN193" s="87">
        <f t="shared" si="119"/>
        <v>8.9377318934931651</v>
      </c>
      <c r="AO193" s="87">
        <f t="shared" si="119"/>
        <v>8.9368587085444133</v>
      </c>
      <c r="AP193" s="87">
        <f t="shared" si="119"/>
        <v>8.9391269009740473</v>
      </c>
      <c r="AQ193" s="87">
        <f t="shared" si="119"/>
        <v>8.9332293443127995</v>
      </c>
      <c r="AR193" s="87">
        <f t="shared" si="119"/>
        <v>8.9485257414866961</v>
      </c>
      <c r="AS193" s="87">
        <f t="shared" si="119"/>
        <v>8.908587830209699</v>
      </c>
      <c r="AT193" s="87">
        <f t="shared" si="119"/>
        <v>9.0112112473522572</v>
      </c>
      <c r="AU193" s="87">
        <f t="shared" si="104"/>
        <v>8.7335442167987942</v>
      </c>
      <c r="AV193" s="87"/>
    </row>
    <row r="194" spans="1:48" x14ac:dyDescent="0.2">
      <c r="A194" s="44" t="s">
        <v>31</v>
      </c>
      <c r="B194" s="44"/>
      <c r="C194" s="45">
        <v>43428.163</v>
      </c>
      <c r="D194" s="45"/>
      <c r="E194">
        <f t="shared" si="87"/>
        <v>3699.9513920823574</v>
      </c>
      <c r="F194">
        <f t="shared" si="118"/>
        <v>3700</v>
      </c>
      <c r="G194" s="15">
        <f t="shared" si="88"/>
        <v>-2.4100000002363231E-2</v>
      </c>
      <c r="H194">
        <f>G194</f>
        <v>-2.4100000002363231E-2</v>
      </c>
      <c r="O194">
        <f t="shared" ca="1" si="114"/>
        <v>-0.30768113192890262</v>
      </c>
      <c r="Q194" s="2">
        <f t="shared" si="89"/>
        <v>28409.663</v>
      </c>
      <c r="S194" s="20">
        <f>S$15</f>
        <v>0.2</v>
      </c>
      <c r="T194">
        <f t="shared" ca="1" si="90"/>
        <v>8.0418258384737332E-2</v>
      </c>
      <c r="Z194">
        <f t="shared" si="91"/>
        <v>3700</v>
      </c>
      <c r="AA194" s="87">
        <f t="shared" si="92"/>
        <v>-2.6247853610375144E-2</v>
      </c>
      <c r="AB194" s="87">
        <f t="shared" si="93"/>
        <v>-5.1654310524942543E-2</v>
      </c>
      <c r="AC194" s="87">
        <f t="shared" si="94"/>
        <v>-2.4100000002363231E-2</v>
      </c>
      <c r="AD194" s="87">
        <f t="shared" si="95"/>
        <v>2.1478536080119133E-3</v>
      </c>
      <c r="AE194" s="87">
        <f t="shared" si="96"/>
        <v>9.2265502428995873E-7</v>
      </c>
      <c r="AF194">
        <f t="shared" si="97"/>
        <v>-2.4100000002363231E-2</v>
      </c>
      <c r="AG194" s="121"/>
      <c r="AH194">
        <f t="shared" si="98"/>
        <v>2.7554310522579308E-2</v>
      </c>
      <c r="AI194">
        <f t="shared" si="99"/>
        <v>0.58505680185284303</v>
      </c>
      <c r="AJ194">
        <f t="shared" si="100"/>
        <v>0.51558278402780622</v>
      </c>
      <c r="AK194">
        <f t="shared" si="101"/>
        <v>0.13243222479113517</v>
      </c>
      <c r="AL194">
        <f t="shared" si="102"/>
        <v>2.8326541571219401</v>
      </c>
      <c r="AM194">
        <f t="shared" si="103"/>
        <v>6.4222086126723648</v>
      </c>
      <c r="AN194" s="87">
        <f t="shared" si="119"/>
        <v>8.9379757118405703</v>
      </c>
      <c r="AO194" s="87">
        <f t="shared" si="119"/>
        <v>8.937102172604984</v>
      </c>
      <c r="AP194" s="87">
        <f t="shared" si="119"/>
        <v>8.9393709926701188</v>
      </c>
      <c r="AQ194" s="87">
        <f t="shared" si="119"/>
        <v>8.9334725679085913</v>
      </c>
      <c r="AR194" s="87">
        <f t="shared" si="119"/>
        <v>8.9487692605077402</v>
      </c>
      <c r="AS194" s="87">
        <f t="shared" si="119"/>
        <v>8.9088358913134051</v>
      </c>
      <c r="AT194" s="87">
        <f t="shared" si="119"/>
        <v>9.011435467904704</v>
      </c>
      <c r="AU194" s="87">
        <f t="shared" si="104"/>
        <v>8.7338817111409064</v>
      </c>
    </row>
    <row r="195" spans="1:48" x14ac:dyDescent="0.2">
      <c r="A195" s="67" t="s">
        <v>597</v>
      </c>
      <c r="B195" s="69" t="s">
        <v>34</v>
      </c>
      <c r="C195" s="68">
        <v>43527.326000000001</v>
      </c>
      <c r="D195" s="68" t="s">
        <v>56</v>
      </c>
      <c r="E195">
        <f t="shared" si="87"/>
        <v>3899.9558293196537</v>
      </c>
      <c r="F195">
        <f t="shared" si="118"/>
        <v>3900</v>
      </c>
      <c r="G195" s="15">
        <f t="shared" si="88"/>
        <v>-2.1899999999732245E-2</v>
      </c>
      <c r="I195">
        <f>G195</f>
        <v>-2.1899999999732245E-2</v>
      </c>
      <c r="O195">
        <f t="shared" ca="1" si="114"/>
        <v>-0.30726209800732895</v>
      </c>
      <c r="Q195" s="2">
        <f t="shared" si="89"/>
        <v>28508.826000000001</v>
      </c>
      <c r="S195" s="20">
        <f>S$16</f>
        <v>0.1</v>
      </c>
      <c r="T195">
        <f t="shared" ca="1" si="90"/>
        <v>8.1431526979297231E-2</v>
      </c>
      <c r="Z195">
        <f t="shared" si="91"/>
        <v>3900</v>
      </c>
      <c r="AA195" s="87">
        <f t="shared" si="92"/>
        <v>-2.8015851280487128E-2</v>
      </c>
      <c r="AB195" s="87">
        <f t="shared" si="93"/>
        <v>-4.8718086278296074E-2</v>
      </c>
      <c r="AC195" s="87">
        <f t="shared" si="94"/>
        <v>-2.1899999999732245E-2</v>
      </c>
      <c r="AD195" s="87">
        <f t="shared" si="95"/>
        <v>6.1158512807548832E-3</v>
      </c>
      <c r="AE195" s="87">
        <f t="shared" si="96"/>
        <v>3.7403636888311149E-6</v>
      </c>
      <c r="AF195">
        <f t="shared" si="97"/>
        <v>-2.1899999999732245E-2</v>
      </c>
      <c r="AG195" s="121"/>
      <c r="AH195">
        <f t="shared" si="98"/>
        <v>2.681808627856383E-2</v>
      </c>
      <c r="AI195">
        <f t="shared" si="99"/>
        <v>0.58301745235223845</v>
      </c>
      <c r="AJ195">
        <f t="shared" si="100"/>
        <v>0.50198917433520562</v>
      </c>
      <c r="AK195">
        <f t="shared" si="101"/>
        <v>0.125863842341249</v>
      </c>
      <c r="AL195">
        <f t="shared" si="102"/>
        <v>2.848444619199102</v>
      </c>
      <c r="AM195">
        <f t="shared" si="103"/>
        <v>6.7735634658135044</v>
      </c>
      <c r="AN195" s="87">
        <f t="shared" si="119"/>
        <v>8.962313429157172</v>
      </c>
      <c r="AO195" s="87">
        <f t="shared" si="119"/>
        <v>8.9614073938205863</v>
      </c>
      <c r="AP195" s="87">
        <f t="shared" si="119"/>
        <v>8.9637313940394563</v>
      </c>
      <c r="AQ195" s="87">
        <f t="shared" si="119"/>
        <v>8.9577648520486228</v>
      </c>
      <c r="AR195" s="87">
        <f t="shared" si="119"/>
        <v>8.973047767984049</v>
      </c>
      <c r="AS195" s="87">
        <f t="shared" si="119"/>
        <v>8.9336617522050954</v>
      </c>
      <c r="AT195" s="87">
        <f t="shared" si="119"/>
        <v>9.0337000375346932</v>
      </c>
      <c r="AU195" s="87">
        <f t="shared" si="104"/>
        <v>8.7676311453520483</v>
      </c>
    </row>
    <row r="196" spans="1:48" x14ac:dyDescent="0.2">
      <c r="A196" s="67" t="s">
        <v>597</v>
      </c>
      <c r="B196" s="69" t="s">
        <v>34</v>
      </c>
      <c r="C196" s="68">
        <v>43533.292000000001</v>
      </c>
      <c r="D196" s="68" t="s">
        <v>56</v>
      </c>
      <c r="E196">
        <f t="shared" si="87"/>
        <v>3911.9888100943153</v>
      </c>
      <c r="F196">
        <f t="shared" si="118"/>
        <v>3912</v>
      </c>
      <c r="G196" s="15">
        <f t="shared" si="88"/>
        <v>-5.5480000009993091E-3</v>
      </c>
      <c r="I196">
        <f>G196</f>
        <v>-5.5480000009993091E-3</v>
      </c>
      <c r="O196">
        <f t="shared" ca="1" si="114"/>
        <v>-0.30723695597203449</v>
      </c>
      <c r="Q196" s="2">
        <f t="shared" si="89"/>
        <v>28514.792000000001</v>
      </c>
      <c r="S196" s="20">
        <f>S$16</f>
        <v>0.1</v>
      </c>
      <c r="T196">
        <f t="shared" ca="1" si="90"/>
        <v>9.1016226154893201E-2</v>
      </c>
      <c r="Z196">
        <f t="shared" si="91"/>
        <v>3912</v>
      </c>
      <c r="AA196" s="87">
        <f t="shared" si="92"/>
        <v>-2.8122697946459267E-2</v>
      </c>
      <c r="AB196" s="87">
        <f t="shared" si="93"/>
        <v>-3.2321486764907099E-2</v>
      </c>
      <c r="AC196" s="87">
        <f t="shared" si="94"/>
        <v>-5.5480000009993091E-3</v>
      </c>
      <c r="AD196" s="87">
        <f t="shared" si="95"/>
        <v>2.2574697945459958E-2</v>
      </c>
      <c r="AE196" s="87">
        <f t="shared" si="96"/>
        <v>5.0961698732875408E-5</v>
      </c>
      <c r="AF196">
        <f t="shared" si="97"/>
        <v>-5.5480000009993091E-3</v>
      </c>
      <c r="AG196" s="121"/>
      <c r="AH196">
        <f t="shared" si="98"/>
        <v>2.677348676390779E-2</v>
      </c>
      <c r="AI196">
        <f t="shared" si="99"/>
        <v>0.58289883183118851</v>
      </c>
      <c r="AJ196">
        <f t="shared" si="100"/>
        <v>0.50117257281984673</v>
      </c>
      <c r="AK196">
        <f t="shared" si="101"/>
        <v>0.12547018515939679</v>
      </c>
      <c r="AL196">
        <f t="shared" si="102"/>
        <v>2.8493885463976754</v>
      </c>
      <c r="AM196">
        <f t="shared" si="103"/>
        <v>6.795760631001083</v>
      </c>
      <c r="AN196" s="87">
        <f t="shared" si="119"/>
        <v>8.9637709666774441</v>
      </c>
      <c r="AO196" s="87">
        <f t="shared" si="119"/>
        <v>8.9628631750554106</v>
      </c>
      <c r="AP196" s="87">
        <f t="shared" si="119"/>
        <v>8.9651899934427242</v>
      </c>
      <c r="AQ196" s="87">
        <f t="shared" si="119"/>
        <v>8.9592205632054327</v>
      </c>
      <c r="AR196" s="87">
        <f t="shared" si="119"/>
        <v>8.9744999042704503</v>
      </c>
      <c r="AS196" s="87">
        <f t="shared" si="119"/>
        <v>8.9351525781542307</v>
      </c>
      <c r="AT196" s="87">
        <f t="shared" si="119"/>
        <v>9.035026143219886</v>
      </c>
      <c r="AU196" s="87">
        <f t="shared" si="104"/>
        <v>8.7696561114047178</v>
      </c>
    </row>
    <row r="197" spans="1:48" x14ac:dyDescent="0.2">
      <c r="A197" s="67" t="s">
        <v>633</v>
      </c>
      <c r="B197" s="69" t="s">
        <v>34</v>
      </c>
      <c r="C197" s="68">
        <v>43739.512999999999</v>
      </c>
      <c r="D197" s="68" t="s">
        <v>56</v>
      </c>
      <c r="E197">
        <f t="shared" si="87"/>
        <v>4327.9213156811957</v>
      </c>
      <c r="F197">
        <f t="shared" si="118"/>
        <v>4328</v>
      </c>
      <c r="G197" s="15">
        <f t="shared" si="88"/>
        <v>-3.9012000001093838E-2</v>
      </c>
      <c r="I197">
        <f>G197</f>
        <v>-3.9012000001093838E-2</v>
      </c>
      <c r="O197">
        <f t="shared" ca="1" si="114"/>
        <v>-0.30636536541516118</v>
      </c>
      <c r="Q197" s="2">
        <f t="shared" si="89"/>
        <v>28721.012999999999</v>
      </c>
      <c r="S197" s="20">
        <f>S$16</f>
        <v>0.1</v>
      </c>
      <c r="T197">
        <f t="shared" ca="1" si="90"/>
        <v>7.1477821998227817E-2</v>
      </c>
      <c r="Z197">
        <f t="shared" si="91"/>
        <v>4328</v>
      </c>
      <c r="AA197" s="87">
        <f t="shared" si="92"/>
        <v>-3.1879311059225146E-2</v>
      </c>
      <c r="AB197" s="87">
        <f t="shared" si="93"/>
        <v>-6.4210622814271368E-2</v>
      </c>
      <c r="AC197" s="87">
        <f t="shared" si="94"/>
        <v>-3.9012000001093838E-2</v>
      </c>
      <c r="AD197" s="87">
        <f t="shared" si="95"/>
        <v>-7.1326889418686923E-3</v>
      </c>
      <c r="AE197" s="87">
        <f t="shared" si="96"/>
        <v>5.0875251541455935E-6</v>
      </c>
      <c r="AF197">
        <f t="shared" si="97"/>
        <v>-3.9012000001093838E-2</v>
      </c>
      <c r="AG197" s="121"/>
      <c r="AH197">
        <f t="shared" si="98"/>
        <v>2.5198622813177529E-2</v>
      </c>
      <c r="AI197">
        <f t="shared" si="99"/>
        <v>0.57904283251411393</v>
      </c>
      <c r="AJ197">
        <f t="shared" si="100"/>
        <v>0.47279539179541896</v>
      </c>
      <c r="AK197">
        <f t="shared" si="101"/>
        <v>0.1118535426080917</v>
      </c>
      <c r="AL197">
        <f t="shared" si="102"/>
        <v>2.8818813787730386</v>
      </c>
      <c r="AM197">
        <f t="shared" si="103"/>
        <v>7.6575254034534037</v>
      </c>
      <c r="AN197" s="87">
        <f t="shared" si="119"/>
        <v>9.0141188236646261</v>
      </c>
      <c r="AO197" s="87">
        <f t="shared" si="119"/>
        <v>9.0131653752547152</v>
      </c>
      <c r="AP197" s="87">
        <f t="shared" si="119"/>
        <v>9.0155526242650055</v>
      </c>
      <c r="AQ197" s="87">
        <f t="shared" si="119"/>
        <v>9.0095707225556136</v>
      </c>
      <c r="AR197" s="87">
        <f t="shared" si="119"/>
        <v>9.0245309063378993</v>
      </c>
      <c r="AS197" s="87">
        <f t="shared" si="119"/>
        <v>8.9869287364564361</v>
      </c>
      <c r="AT197" s="87">
        <f t="shared" si="119"/>
        <v>9.080345251192913</v>
      </c>
      <c r="AU197" s="87">
        <f t="shared" si="104"/>
        <v>8.8398549345638919</v>
      </c>
    </row>
    <row r="198" spans="1:48" x14ac:dyDescent="0.2">
      <c r="A198" s="44" t="s">
        <v>31</v>
      </c>
      <c r="B198" s="44"/>
      <c r="C198" s="45">
        <v>43739.519399999997</v>
      </c>
      <c r="D198" s="45"/>
      <c r="E198">
        <f t="shared" si="87"/>
        <v>4327.9342240078704</v>
      </c>
      <c r="F198">
        <f t="shared" si="118"/>
        <v>4328</v>
      </c>
      <c r="G198" s="15">
        <f t="shared" si="88"/>
        <v>-3.261200000270037E-2</v>
      </c>
      <c r="H198">
        <f>G198</f>
        <v>-3.261200000270037E-2</v>
      </c>
      <c r="O198">
        <f t="shared" ca="1" si="114"/>
        <v>-0.30636536541516118</v>
      </c>
      <c r="Q198" s="2">
        <f t="shared" si="89"/>
        <v>28721.019399999997</v>
      </c>
      <c r="S198" s="20">
        <f>S$15</f>
        <v>0.2</v>
      </c>
      <c r="T198">
        <f t="shared" ca="1" si="90"/>
        <v>7.4940905074648304E-2</v>
      </c>
      <c r="Z198">
        <f t="shared" si="91"/>
        <v>4328</v>
      </c>
      <c r="AA198" s="87">
        <f t="shared" si="92"/>
        <v>-3.1879311059225146E-2</v>
      </c>
      <c r="AB198" s="87">
        <f t="shared" si="93"/>
        <v>-5.7810622815877899E-2</v>
      </c>
      <c r="AC198" s="87">
        <f t="shared" si="94"/>
        <v>-3.261200000270037E-2</v>
      </c>
      <c r="AD198" s="87">
        <f t="shared" si="95"/>
        <v>-7.3268894347522373E-4</v>
      </c>
      <c r="AE198" s="87">
        <f t="shared" si="96"/>
        <v>1.0736661757816793E-7</v>
      </c>
      <c r="AF198">
        <f t="shared" si="97"/>
        <v>-3.261200000270037E-2</v>
      </c>
      <c r="AG198" s="121"/>
      <c r="AH198">
        <f t="shared" si="98"/>
        <v>2.5198622813177529E-2</v>
      </c>
      <c r="AI198">
        <f t="shared" si="99"/>
        <v>0.57904283251411393</v>
      </c>
      <c r="AJ198">
        <f t="shared" si="100"/>
        <v>0.47279539179541896</v>
      </c>
      <c r="AK198">
        <f t="shared" si="101"/>
        <v>0.1118535426080917</v>
      </c>
      <c r="AL198">
        <f t="shared" si="102"/>
        <v>2.8818813787730386</v>
      </c>
      <c r="AM198">
        <f t="shared" si="103"/>
        <v>7.6575254034534037</v>
      </c>
      <c r="AN198" s="87">
        <f t="shared" si="119"/>
        <v>9.0141188236646261</v>
      </c>
      <c r="AO198" s="87">
        <f t="shared" si="119"/>
        <v>9.0131653752547152</v>
      </c>
      <c r="AP198" s="87">
        <f t="shared" si="119"/>
        <v>9.0155526242650055</v>
      </c>
      <c r="AQ198" s="87">
        <f t="shared" si="119"/>
        <v>9.0095707225556136</v>
      </c>
      <c r="AR198" s="87">
        <f t="shared" si="119"/>
        <v>9.0245309063378993</v>
      </c>
      <c r="AS198" s="87">
        <f t="shared" si="119"/>
        <v>8.9869287364564361</v>
      </c>
      <c r="AT198" s="87">
        <f t="shared" si="119"/>
        <v>9.080345251192913</v>
      </c>
      <c r="AU198" s="87">
        <f t="shared" si="104"/>
        <v>8.8398549345638919</v>
      </c>
    </row>
    <row r="199" spans="1:48" x14ac:dyDescent="0.2">
      <c r="A199" s="44" t="s">
        <v>31</v>
      </c>
      <c r="B199" s="44"/>
      <c r="C199" s="45">
        <v>43740.510399999999</v>
      </c>
      <c r="D199" s="45"/>
      <c r="E199">
        <f t="shared" si="87"/>
        <v>4329.9329977168391</v>
      </c>
      <c r="F199">
        <f t="shared" si="118"/>
        <v>4330</v>
      </c>
      <c r="G199" s="15">
        <f t="shared" si="88"/>
        <v>-3.3219999997527339E-2</v>
      </c>
      <c r="H199">
        <f>G199</f>
        <v>-3.3219999997527339E-2</v>
      </c>
      <c r="O199">
        <f t="shared" ca="1" si="114"/>
        <v>-0.30636117507594546</v>
      </c>
      <c r="Q199" s="2">
        <f t="shared" si="89"/>
        <v>28722.010399999999</v>
      </c>
      <c r="S199" s="20">
        <f>S$15</f>
        <v>0.2</v>
      </c>
      <c r="T199">
        <f t="shared" ca="1" si="90"/>
        <v>7.4606101523219059E-2</v>
      </c>
      <c r="Z199">
        <f t="shared" si="91"/>
        <v>4330</v>
      </c>
      <c r="AA199" s="87">
        <f t="shared" si="92"/>
        <v>-3.189761526516658E-2</v>
      </c>
      <c r="AB199" s="87">
        <f t="shared" si="93"/>
        <v>-5.8410919758052557E-2</v>
      </c>
      <c r="AC199" s="87">
        <f t="shared" si="94"/>
        <v>-3.3219999997527339E-2</v>
      </c>
      <c r="AD199" s="87">
        <f t="shared" si="95"/>
        <v>-1.3223847323607582E-3</v>
      </c>
      <c r="AE199" s="87">
        <f t="shared" si="96"/>
        <v>3.4974027607616685E-7</v>
      </c>
      <c r="AF199">
        <f t="shared" si="97"/>
        <v>-3.3219999997527339E-2</v>
      </c>
      <c r="AG199" s="121"/>
      <c r="AH199">
        <f t="shared" si="98"/>
        <v>2.5190919760525218E-2</v>
      </c>
      <c r="AI199">
        <f t="shared" si="99"/>
        <v>0.57902547981783714</v>
      </c>
      <c r="AJ199">
        <f t="shared" si="100"/>
        <v>0.47265864317699441</v>
      </c>
      <c r="AK199">
        <f t="shared" si="101"/>
        <v>0.11178821587769559</v>
      </c>
      <c r="AL199">
        <f t="shared" si="102"/>
        <v>2.8820365617438708</v>
      </c>
      <c r="AM199">
        <f t="shared" si="103"/>
        <v>7.6621555318595727</v>
      </c>
      <c r="AN199" s="87">
        <f t="shared" si="119"/>
        <v>9.014360068747779</v>
      </c>
      <c r="AO199" s="87">
        <f t="shared" si="119"/>
        <v>9.0134064773010074</v>
      </c>
      <c r="AP199" s="87">
        <f t="shared" si="119"/>
        <v>9.0157938340022596</v>
      </c>
      <c r="AQ199" s="87">
        <f t="shared" si="119"/>
        <v>9.0098122936370419</v>
      </c>
      <c r="AR199" s="87">
        <f t="shared" si="119"/>
        <v>9.0247700213289992</v>
      </c>
      <c r="AS199" s="87">
        <f t="shared" si="119"/>
        <v>8.9871781146919432</v>
      </c>
      <c r="AT199" s="87">
        <f t="shared" si="119"/>
        <v>9.0805601695454712</v>
      </c>
      <c r="AU199" s="87">
        <f t="shared" si="104"/>
        <v>8.8401924289060041</v>
      </c>
    </row>
    <row r="200" spans="1:48" x14ac:dyDescent="0.2">
      <c r="A200" s="67" t="s">
        <v>597</v>
      </c>
      <c r="B200" s="69" t="s">
        <v>34</v>
      </c>
      <c r="C200" s="68">
        <v>43743.508000000002</v>
      </c>
      <c r="D200" s="68" t="s">
        <v>56</v>
      </c>
      <c r="E200">
        <f t="shared" si="87"/>
        <v>4335.9789352244079</v>
      </c>
      <c r="F200">
        <f t="shared" si="118"/>
        <v>4336</v>
      </c>
      <c r="G200" s="15">
        <f t="shared" si="88"/>
        <v>-1.0443999999552034E-2</v>
      </c>
      <c r="I200">
        <f>G200</f>
        <v>-1.0443999999552034E-2</v>
      </c>
      <c r="O200">
        <f t="shared" ca="1" si="114"/>
        <v>-0.30634860405829828</v>
      </c>
      <c r="Q200" s="2">
        <f t="shared" si="89"/>
        <v>28725.008000000002</v>
      </c>
      <c r="S200" s="20">
        <f>S$16</f>
        <v>0.1</v>
      </c>
      <c r="T200">
        <f t="shared" ca="1" si="90"/>
        <v>8.7559534703163383E-2</v>
      </c>
      <c r="Z200">
        <f t="shared" si="91"/>
        <v>4336</v>
      </c>
      <c r="AA200" s="87">
        <f t="shared" si="92"/>
        <v>-3.1952541677970292E-2</v>
      </c>
      <c r="AB200" s="87">
        <f t="shared" si="93"/>
        <v>-3.5611803236306014E-2</v>
      </c>
      <c r="AC200" s="87">
        <f t="shared" si="94"/>
        <v>-1.0443999999552034E-2</v>
      </c>
      <c r="AD200" s="87">
        <f t="shared" si="95"/>
        <v>2.1508541678418258E-2</v>
      </c>
      <c r="AE200" s="87">
        <f t="shared" si="96"/>
        <v>4.6261736513225533E-5</v>
      </c>
      <c r="AF200">
        <f t="shared" si="97"/>
        <v>-1.0443999999552034E-2</v>
      </c>
      <c r="AG200" s="121"/>
      <c r="AH200">
        <f t="shared" si="98"/>
        <v>2.5167803236753983E-2</v>
      </c>
      <c r="AI200">
        <f t="shared" si="99"/>
        <v>0.57897348887900502</v>
      </c>
      <c r="AJ200">
        <f t="shared" si="100"/>
        <v>0.47224837897362909</v>
      </c>
      <c r="AK200">
        <f t="shared" si="101"/>
        <v>0.11159224339085268</v>
      </c>
      <c r="AL200">
        <f t="shared" si="102"/>
        <v>2.8825020540081758</v>
      </c>
      <c r="AM200">
        <f t="shared" si="103"/>
        <v>7.6760773114186245</v>
      </c>
      <c r="AN200" s="87">
        <f t="shared" si="119"/>
        <v>9.0150837592753525</v>
      </c>
      <c r="AO200" s="87">
        <f t="shared" si="119"/>
        <v>9.0141297433696721</v>
      </c>
      <c r="AP200" s="87">
        <f t="shared" si="119"/>
        <v>9.0165174122464169</v>
      </c>
      <c r="AQ200" s="87">
        <f t="shared" si="119"/>
        <v>9.0105369805601505</v>
      </c>
      <c r="AR200" s="87">
        <f t="shared" si="119"/>
        <v>9.0254872869455571</v>
      </c>
      <c r="AS200" s="87">
        <f t="shared" si="119"/>
        <v>8.9879262760251724</v>
      </c>
      <c r="AT200" s="87">
        <f t="shared" si="119"/>
        <v>9.0812047603881911</v>
      </c>
      <c r="AU200" s="87">
        <f t="shared" si="104"/>
        <v>8.8412049119323388</v>
      </c>
    </row>
    <row r="201" spans="1:48" x14ac:dyDescent="0.2">
      <c r="A201" s="44" t="s">
        <v>31</v>
      </c>
      <c r="B201" s="44"/>
      <c r="C201" s="45">
        <v>43745.470099999999</v>
      </c>
      <c r="D201" s="45"/>
      <c r="E201">
        <f t="shared" si="87"/>
        <v>4339.9363458140706</v>
      </c>
      <c r="F201">
        <f t="shared" si="118"/>
        <v>4340</v>
      </c>
      <c r="G201" s="15">
        <f t="shared" si="88"/>
        <v>-3.1560000003082678E-2</v>
      </c>
      <c r="H201">
        <f>G201</f>
        <v>-3.1560000003082678E-2</v>
      </c>
      <c r="O201">
        <f t="shared" ca="1" si="114"/>
        <v>-0.30634022337986677</v>
      </c>
      <c r="Q201" s="2">
        <f t="shared" si="89"/>
        <v>28726.970099999999</v>
      </c>
      <c r="S201" s="20">
        <f>S$15</f>
        <v>0.2</v>
      </c>
      <c r="T201">
        <f t="shared" ca="1" si="90"/>
        <v>7.5504171158995367E-2</v>
      </c>
      <c r="Z201">
        <f t="shared" si="91"/>
        <v>4340</v>
      </c>
      <c r="AA201" s="87">
        <f t="shared" si="92"/>
        <v>-3.1989170777898673E-2</v>
      </c>
      <c r="AB201" s="87">
        <f t="shared" si="93"/>
        <v>-5.6712386090234171E-2</v>
      </c>
      <c r="AC201" s="87">
        <f t="shared" si="94"/>
        <v>-3.1560000003082678E-2</v>
      </c>
      <c r="AD201" s="87">
        <f t="shared" si="95"/>
        <v>4.2917077481599564E-4</v>
      </c>
      <c r="AE201" s="87">
        <f t="shared" si="96"/>
        <v>3.6837510791232407E-8</v>
      </c>
      <c r="AF201">
        <f t="shared" si="97"/>
        <v>-3.1560000003082678E-2</v>
      </c>
      <c r="AG201" s="121"/>
      <c r="AH201">
        <f t="shared" si="98"/>
        <v>2.5152386087151497E-2</v>
      </c>
      <c r="AI201">
        <f t="shared" si="99"/>
        <v>0.57893888419027484</v>
      </c>
      <c r="AJ201">
        <f t="shared" si="100"/>
        <v>0.47197485421419777</v>
      </c>
      <c r="AK201">
        <f t="shared" si="101"/>
        <v>0.11146160148136112</v>
      </c>
      <c r="AL201">
        <f t="shared" si="102"/>
        <v>2.8828123350389507</v>
      </c>
      <c r="AM201">
        <f t="shared" si="103"/>
        <v>7.6853847506830011</v>
      </c>
      <c r="AN201" s="87">
        <f t="shared" ref="AN201:AT210" si="120">$AU201+$AB$7*SIN(AO201)</f>
        <v>9.0155661824032087</v>
      </c>
      <c r="AO201" s="87">
        <f t="shared" si="120"/>
        <v>9.0146118874069749</v>
      </c>
      <c r="AP201" s="87">
        <f t="shared" si="120"/>
        <v>9.0169997553112449</v>
      </c>
      <c r="AQ201" s="87">
        <f t="shared" si="120"/>
        <v>9.0110200832915144</v>
      </c>
      <c r="AR201" s="87">
        <f t="shared" si="120"/>
        <v>9.0259653979440611</v>
      </c>
      <c r="AS201" s="87">
        <f t="shared" si="120"/>
        <v>8.9884250724455335</v>
      </c>
      <c r="AT201" s="87">
        <f t="shared" si="120"/>
        <v>9.0816343509105604</v>
      </c>
      <c r="AU201" s="87">
        <f t="shared" si="104"/>
        <v>8.8418799006165614</v>
      </c>
    </row>
    <row r="202" spans="1:48" x14ac:dyDescent="0.2">
      <c r="A202" s="44" t="s">
        <v>31</v>
      </c>
      <c r="B202" s="44"/>
      <c r="C202" s="45">
        <v>43747.453300000001</v>
      </c>
      <c r="D202" s="45"/>
      <c r="E202">
        <f t="shared" si="87"/>
        <v>4343.9363135432586</v>
      </c>
      <c r="F202">
        <f t="shared" si="118"/>
        <v>4344</v>
      </c>
      <c r="G202" s="15">
        <f t="shared" si="88"/>
        <v>-3.1576000001223292E-2</v>
      </c>
      <c r="H202">
        <f>G202</f>
        <v>-3.1576000001223292E-2</v>
      </c>
      <c r="O202">
        <f t="shared" ca="1" si="114"/>
        <v>-0.30633184270143532</v>
      </c>
      <c r="Q202" s="2">
        <f t="shared" si="89"/>
        <v>28728.953300000001</v>
      </c>
      <c r="S202" s="20">
        <f>S$15</f>
        <v>0.2</v>
      </c>
      <c r="T202">
        <f t="shared" ca="1" si="90"/>
        <v>7.5490773097903655E-2</v>
      </c>
      <c r="Z202">
        <f t="shared" si="91"/>
        <v>4344</v>
      </c>
      <c r="AA202" s="87">
        <f t="shared" si="92"/>
        <v>-3.2025809066813772E-2</v>
      </c>
      <c r="AB202" s="87">
        <f t="shared" si="93"/>
        <v>-5.6712964035895659E-2</v>
      </c>
      <c r="AC202" s="87">
        <f t="shared" si="94"/>
        <v>-3.1576000001223292E-2</v>
      </c>
      <c r="AD202" s="87">
        <f t="shared" si="95"/>
        <v>4.498090655904799E-4</v>
      </c>
      <c r="AE202" s="87">
        <f t="shared" si="96"/>
        <v>4.0465639097476129E-8</v>
      </c>
      <c r="AF202">
        <f t="shared" si="97"/>
        <v>-3.1576000001223292E-2</v>
      </c>
      <c r="AG202" s="121"/>
      <c r="AH202">
        <f t="shared" si="98"/>
        <v>2.5136964034672367E-2</v>
      </c>
      <c r="AI202">
        <f t="shared" si="99"/>
        <v>0.57890432423153659</v>
      </c>
      <c r="AJ202">
        <f t="shared" si="100"/>
        <v>0.47170131722191144</v>
      </c>
      <c r="AK202">
        <f t="shared" si="101"/>
        <v>0.11133096469905276</v>
      </c>
      <c r="AL202">
        <f t="shared" si="102"/>
        <v>2.8831225784106529</v>
      </c>
      <c r="AM202">
        <f t="shared" si="103"/>
        <v>7.6947132775324452</v>
      </c>
      <c r="AN202" s="87">
        <f t="shared" si="120"/>
        <v>9.0160485757933753</v>
      </c>
      <c r="AO202" s="87">
        <f t="shared" si="120"/>
        <v>9.0150940048175041</v>
      </c>
      <c r="AP202" s="87">
        <f t="shared" si="120"/>
        <v>9.017482064470002</v>
      </c>
      <c r="AQ202" s="87">
        <f t="shared" si="120"/>
        <v>9.0115031685624967</v>
      </c>
      <c r="AR202" s="87">
        <f t="shared" si="120"/>
        <v>9.0264434561272644</v>
      </c>
      <c r="AS202" s="87">
        <f t="shared" si="120"/>
        <v>8.988923886633005</v>
      </c>
      <c r="AT202" s="87">
        <f t="shared" si="120"/>
        <v>9.0820638321984752</v>
      </c>
      <c r="AU202" s="87">
        <f t="shared" si="104"/>
        <v>8.8425548893007839</v>
      </c>
    </row>
    <row r="203" spans="1:48" x14ac:dyDescent="0.2">
      <c r="A203" s="67" t="s">
        <v>638</v>
      </c>
      <c r="B203" s="69" t="s">
        <v>34</v>
      </c>
      <c r="C203" s="68">
        <v>43747.453500000003</v>
      </c>
      <c r="D203" s="68" t="s">
        <v>56</v>
      </c>
      <c r="E203">
        <f t="shared" si="87"/>
        <v>4343.9367169284715</v>
      </c>
      <c r="F203">
        <f t="shared" si="118"/>
        <v>4344</v>
      </c>
      <c r="G203" s="15">
        <f t="shared" si="88"/>
        <v>-3.137599999899976E-2</v>
      </c>
      <c r="J203">
        <f>G203</f>
        <v>-3.137599999899976E-2</v>
      </c>
      <c r="O203">
        <f t="shared" ca="1" si="114"/>
        <v>-0.30633184270143532</v>
      </c>
      <c r="Q203" s="2">
        <f t="shared" si="89"/>
        <v>28728.953500000003</v>
      </c>
      <c r="S203" s="20">
        <f>S$17</f>
        <v>1</v>
      </c>
      <c r="T203">
        <f t="shared" ca="1" si="90"/>
        <v>7.5600715436206486E-2</v>
      </c>
      <c r="Z203">
        <f t="shared" si="91"/>
        <v>4344</v>
      </c>
      <c r="AA203" s="87">
        <f t="shared" si="92"/>
        <v>-3.2025809066813772E-2</v>
      </c>
      <c r="AB203" s="87">
        <f t="shared" si="93"/>
        <v>-5.6512964033672126E-2</v>
      </c>
      <c r="AC203" s="87">
        <f t="shared" si="94"/>
        <v>-3.137599999899976E-2</v>
      </c>
      <c r="AD203" s="87">
        <f t="shared" si="95"/>
        <v>6.4980906781401254E-4</v>
      </c>
      <c r="AE203" s="87">
        <f t="shared" si="96"/>
        <v>4.2225182461331598E-7</v>
      </c>
      <c r="AF203">
        <f t="shared" si="97"/>
        <v>-3.137599999899976E-2</v>
      </c>
      <c r="AG203" s="121"/>
      <c r="AH203">
        <f t="shared" si="98"/>
        <v>2.5136964034672367E-2</v>
      </c>
      <c r="AI203">
        <f t="shared" si="99"/>
        <v>0.57890432423153659</v>
      </c>
      <c r="AJ203">
        <f t="shared" si="100"/>
        <v>0.47170131722191144</v>
      </c>
      <c r="AK203">
        <f t="shared" si="101"/>
        <v>0.11133096469905276</v>
      </c>
      <c r="AL203">
        <f t="shared" si="102"/>
        <v>2.8831225784106529</v>
      </c>
      <c r="AM203">
        <f t="shared" si="103"/>
        <v>7.6947132775324452</v>
      </c>
      <c r="AN203" s="87">
        <f t="shared" si="120"/>
        <v>9.0160485757933753</v>
      </c>
      <c r="AO203" s="87">
        <f t="shared" si="120"/>
        <v>9.0150940048175041</v>
      </c>
      <c r="AP203" s="87">
        <f t="shared" si="120"/>
        <v>9.017482064470002</v>
      </c>
      <c r="AQ203" s="87">
        <f t="shared" si="120"/>
        <v>9.0115031685624967</v>
      </c>
      <c r="AR203" s="87">
        <f t="shared" si="120"/>
        <v>9.0264434561272644</v>
      </c>
      <c r="AS203" s="87">
        <f t="shared" si="120"/>
        <v>8.988923886633005</v>
      </c>
      <c r="AT203" s="87">
        <f t="shared" si="120"/>
        <v>9.0820638321984752</v>
      </c>
      <c r="AU203" s="87">
        <f t="shared" si="104"/>
        <v>8.8425548893007839</v>
      </c>
    </row>
    <row r="204" spans="1:48" x14ac:dyDescent="0.2">
      <c r="A204" s="44" t="s">
        <v>31</v>
      </c>
      <c r="B204" s="44"/>
      <c r="C204" s="45">
        <v>43750.4274</v>
      </c>
      <c r="D204" s="45"/>
      <c r="E204">
        <f t="shared" si="87"/>
        <v>4349.9348532888016</v>
      </c>
      <c r="F204">
        <f t="shared" si="118"/>
        <v>4350</v>
      </c>
      <c r="G204" s="15">
        <f t="shared" si="88"/>
        <v>-3.2299999998940621E-2</v>
      </c>
      <c r="H204">
        <f>G204</f>
        <v>-3.2299999998940621E-2</v>
      </c>
      <c r="O204">
        <f t="shared" ca="1" si="114"/>
        <v>-0.30631927168378809</v>
      </c>
      <c r="Q204" s="2">
        <f t="shared" si="89"/>
        <v>28731.9274</v>
      </c>
      <c r="S204" s="20">
        <f>S$15</f>
        <v>0.2</v>
      </c>
      <c r="T204">
        <f t="shared" ca="1" si="90"/>
        <v>7.5086561254694248E-2</v>
      </c>
      <c r="Z204">
        <f t="shared" si="91"/>
        <v>4350</v>
      </c>
      <c r="AA204" s="87">
        <f t="shared" si="92"/>
        <v>-3.2080783721801703E-2</v>
      </c>
      <c r="AB204" s="87">
        <f t="shared" si="93"/>
        <v>-5.7413821769735376E-2</v>
      </c>
      <c r="AC204" s="87">
        <f t="shared" si="94"/>
        <v>-3.2299999998940621E-2</v>
      </c>
      <c r="AD204" s="87">
        <f t="shared" si="95"/>
        <v>-2.1921627713891723E-4</v>
      </c>
      <c r="AE204" s="87">
        <f t="shared" si="96"/>
        <v>9.6111552325293134E-9</v>
      </c>
      <c r="AF204">
        <f t="shared" si="97"/>
        <v>-3.2299999998940621E-2</v>
      </c>
      <c r="AG204" s="121"/>
      <c r="AH204">
        <f t="shared" si="98"/>
        <v>2.5113821770794759E-2</v>
      </c>
      <c r="AI204">
        <f t="shared" si="99"/>
        <v>0.57885256812522645</v>
      </c>
      <c r="AJ204">
        <f t="shared" si="100"/>
        <v>0.47129098879598952</v>
      </c>
      <c r="AK204">
        <f t="shared" si="101"/>
        <v>0.11113501912990131</v>
      </c>
      <c r="AL204">
        <f t="shared" si="102"/>
        <v>2.8835878729647741</v>
      </c>
      <c r="AM204">
        <f t="shared" si="103"/>
        <v>7.708745767841461</v>
      </c>
      <c r="AN204" s="87">
        <f t="shared" si="120"/>
        <v>9.0167721101980689</v>
      </c>
      <c r="AO204" s="87">
        <f t="shared" si="120"/>
        <v>9.0158171310955364</v>
      </c>
      <c r="AP204" s="87">
        <f t="shared" si="120"/>
        <v>9.0182054647073162</v>
      </c>
      <c r="AQ204" s="87">
        <f t="shared" si="120"/>
        <v>9.0122277638184549</v>
      </c>
      <c r="AR204" s="87">
        <f t="shared" si="120"/>
        <v>9.0271604444636466</v>
      </c>
      <c r="AS204" s="87">
        <f t="shared" si="120"/>
        <v>8.9896721412433056</v>
      </c>
      <c r="AT204" s="87">
        <f t="shared" si="120"/>
        <v>9.0827078495604443</v>
      </c>
      <c r="AU204" s="87">
        <f t="shared" si="104"/>
        <v>8.8435673723271186</v>
      </c>
    </row>
    <row r="205" spans="1:48" x14ac:dyDescent="0.2">
      <c r="A205" s="44" t="s">
        <v>31</v>
      </c>
      <c r="B205" s="44"/>
      <c r="C205" s="45">
        <v>43751.4182</v>
      </c>
      <c r="D205" s="45"/>
      <c r="E205">
        <f t="shared" si="87"/>
        <v>4351.9332236125583</v>
      </c>
      <c r="F205">
        <f t="shared" si="118"/>
        <v>4352</v>
      </c>
      <c r="G205" s="15">
        <f t="shared" si="88"/>
        <v>-3.3107999995991122E-2</v>
      </c>
      <c r="H205">
        <f>G205</f>
        <v>-3.3107999995991122E-2</v>
      </c>
      <c r="O205">
        <f t="shared" ca="1" si="114"/>
        <v>-0.30631508134457236</v>
      </c>
      <c r="Q205" s="2">
        <f t="shared" si="89"/>
        <v>28732.9182</v>
      </c>
      <c r="S205" s="20">
        <f>S$15</f>
        <v>0.2</v>
      </c>
      <c r="T205">
        <f t="shared" ca="1" si="90"/>
        <v>7.4642109299010287E-2</v>
      </c>
      <c r="Z205">
        <f t="shared" si="91"/>
        <v>4352</v>
      </c>
      <c r="AA205" s="87">
        <f t="shared" si="92"/>
        <v>-3.2099113197461282E-2</v>
      </c>
      <c r="AB205" s="87">
        <f t="shared" si="93"/>
        <v>-5.8214105231218116E-2</v>
      </c>
      <c r="AC205" s="87">
        <f t="shared" si="94"/>
        <v>-3.3107999995991122E-2</v>
      </c>
      <c r="AD205" s="87">
        <f t="shared" si="95"/>
        <v>-1.00888679852984E-3</v>
      </c>
      <c r="AE205" s="87">
        <f t="shared" si="96"/>
        <v>2.03570514449558E-7</v>
      </c>
      <c r="AF205">
        <f t="shared" si="97"/>
        <v>-3.3107999995991122E-2</v>
      </c>
      <c r="AG205" s="121"/>
      <c r="AH205">
        <f t="shared" si="98"/>
        <v>2.5106105235226994E-2</v>
      </c>
      <c r="AI205">
        <f t="shared" si="99"/>
        <v>0.57883533843650481</v>
      </c>
      <c r="AJ205">
        <f t="shared" si="100"/>
        <v>0.47115420653713402</v>
      </c>
      <c r="AK205">
        <f t="shared" si="101"/>
        <v>0.11106970649923902</v>
      </c>
      <c r="AL205">
        <f t="shared" si="102"/>
        <v>2.8837429523730842</v>
      </c>
      <c r="AM205">
        <f t="shared" si="103"/>
        <v>7.7134338882150422</v>
      </c>
      <c r="AN205" s="87">
        <f t="shared" si="120"/>
        <v>9.0170132735025508</v>
      </c>
      <c r="AO205" s="87">
        <f t="shared" si="120"/>
        <v>9.0160581599181171</v>
      </c>
      <c r="AP205" s="87">
        <f t="shared" si="120"/>
        <v>9.0184465812029053</v>
      </c>
      <c r="AQ205" s="87">
        <f t="shared" si="120"/>
        <v>9.0124692868836487</v>
      </c>
      <c r="AR205" s="87">
        <f t="shared" si="120"/>
        <v>9.0273994142128551</v>
      </c>
      <c r="AS205" s="87">
        <f t="shared" si="120"/>
        <v>8.9899215683380476</v>
      </c>
      <c r="AT205" s="87">
        <f t="shared" si="120"/>
        <v>9.0829224675184133</v>
      </c>
      <c r="AU205" s="87">
        <f t="shared" si="104"/>
        <v>8.843904866669229</v>
      </c>
    </row>
    <row r="206" spans="1:48" x14ac:dyDescent="0.2">
      <c r="A206" s="44" t="s">
        <v>31</v>
      </c>
      <c r="B206" s="44"/>
      <c r="C206" s="45">
        <v>43752.4107</v>
      </c>
      <c r="D206" s="45"/>
      <c r="E206">
        <f t="shared" si="87"/>
        <v>4353.9350227105897</v>
      </c>
      <c r="F206">
        <f t="shared" si="118"/>
        <v>4354</v>
      </c>
      <c r="G206" s="15">
        <f t="shared" si="88"/>
        <v>-3.2215999999607448E-2</v>
      </c>
      <c r="H206">
        <f>G206</f>
        <v>-3.2215999999607448E-2</v>
      </c>
      <c r="O206">
        <f t="shared" ca="1" si="114"/>
        <v>-0.30631089100535663</v>
      </c>
      <c r="Q206" s="2">
        <f t="shared" si="89"/>
        <v>28733.9107</v>
      </c>
      <c r="S206" s="20">
        <f>S$15</f>
        <v>0.2</v>
      </c>
      <c r="T206">
        <f t="shared" ca="1" si="90"/>
        <v>7.5128009275453531E-2</v>
      </c>
      <c r="Z206">
        <f t="shared" si="91"/>
        <v>4354</v>
      </c>
      <c r="AA206" s="87">
        <f t="shared" si="92"/>
        <v>-3.2117444967716555E-2</v>
      </c>
      <c r="AB206" s="87">
        <f t="shared" si="93"/>
        <v>-5.7314387476198492E-2</v>
      </c>
      <c r="AC206" s="87">
        <f t="shared" si="94"/>
        <v>-3.2215999999607448E-2</v>
      </c>
      <c r="AD206" s="87">
        <f t="shared" si="95"/>
        <v>-9.8555031890892875E-5</v>
      </c>
      <c r="AE206" s="87">
        <f t="shared" si="96"/>
        <v>1.9426188622029825E-9</v>
      </c>
      <c r="AF206">
        <f t="shared" si="97"/>
        <v>-3.2215999999607448E-2</v>
      </c>
      <c r="AG206" s="121"/>
      <c r="AH206">
        <f t="shared" si="98"/>
        <v>2.5098387476591041E-2</v>
      </c>
      <c r="AI206">
        <f t="shared" si="99"/>
        <v>0.5788181199176321</v>
      </c>
      <c r="AJ206">
        <f t="shared" si="100"/>
        <v>0.4710174212197436</v>
      </c>
      <c r="AK206">
        <f t="shared" si="101"/>
        <v>0.11100439514723029</v>
      </c>
      <c r="AL206">
        <f t="shared" si="102"/>
        <v>2.8838980224034074</v>
      </c>
      <c r="AM206">
        <f t="shared" si="103"/>
        <v>7.7181273358397995</v>
      </c>
      <c r="AN206" s="87">
        <f t="shared" si="120"/>
        <v>9.0172544293992107</v>
      </c>
      <c r="AO206" s="87">
        <f t="shared" si="120"/>
        <v>9.0162991821139702</v>
      </c>
      <c r="AP206" s="87">
        <f t="shared" si="120"/>
        <v>9.0186876892470327</v>
      </c>
      <c r="AQ206" s="87">
        <f t="shared" si="120"/>
        <v>9.0127108056137786</v>
      </c>
      <c r="AR206" s="87">
        <f t="shared" si="120"/>
        <v>9.0276383707892247</v>
      </c>
      <c r="AS206" s="87">
        <f t="shared" si="120"/>
        <v>8.9901709998799078</v>
      </c>
      <c r="AT206" s="87">
        <f t="shared" si="120"/>
        <v>9.0831370582516993</v>
      </c>
      <c r="AU206" s="87">
        <f t="shared" si="104"/>
        <v>8.8442423610113412</v>
      </c>
    </row>
    <row r="207" spans="1:48" x14ac:dyDescent="0.2">
      <c r="A207" s="67" t="s">
        <v>638</v>
      </c>
      <c r="B207" s="69" t="s">
        <v>45</v>
      </c>
      <c r="C207" s="68">
        <v>43752.410799999998</v>
      </c>
      <c r="D207" s="68" t="s">
        <v>56</v>
      </c>
      <c r="E207">
        <f t="shared" si="87"/>
        <v>4353.9352244031888</v>
      </c>
      <c r="F207">
        <f t="shared" si="118"/>
        <v>4354</v>
      </c>
      <c r="G207" s="15">
        <f t="shared" si="88"/>
        <v>-3.211600000213366E-2</v>
      </c>
      <c r="J207">
        <f>G207</f>
        <v>-3.211600000213366E-2</v>
      </c>
      <c r="O207">
        <f t="shared" ca="1" si="114"/>
        <v>-0.30631089100535663</v>
      </c>
      <c r="Q207" s="2">
        <f t="shared" si="89"/>
        <v>28733.910799999998</v>
      </c>
      <c r="S207" s="20">
        <f>S$17</f>
        <v>1</v>
      </c>
      <c r="T207">
        <f t="shared" ca="1" si="90"/>
        <v>7.5182838252269332E-2</v>
      </c>
      <c r="Z207">
        <f t="shared" si="91"/>
        <v>4354</v>
      </c>
      <c r="AA207" s="87">
        <f t="shared" si="92"/>
        <v>-3.2117444967716555E-2</v>
      </c>
      <c r="AB207" s="87">
        <f t="shared" si="93"/>
        <v>-5.7214387478724704E-2</v>
      </c>
      <c r="AC207" s="87">
        <f t="shared" si="94"/>
        <v>-3.211600000213366E-2</v>
      </c>
      <c r="AD207" s="87">
        <f t="shared" si="95"/>
        <v>1.4449655828946417E-6</v>
      </c>
      <c r="AE207" s="87">
        <f t="shared" si="96"/>
        <v>2.0879255357500516E-12</v>
      </c>
      <c r="AF207">
        <f t="shared" si="97"/>
        <v>-3.211600000213366E-2</v>
      </c>
      <c r="AG207" s="121"/>
      <c r="AH207">
        <f t="shared" si="98"/>
        <v>2.5098387476591041E-2</v>
      </c>
      <c r="AI207">
        <f t="shared" si="99"/>
        <v>0.5788181199176321</v>
      </c>
      <c r="AJ207">
        <f t="shared" si="100"/>
        <v>0.4710174212197436</v>
      </c>
      <c r="AK207">
        <f t="shared" si="101"/>
        <v>0.11100439514723029</v>
      </c>
      <c r="AL207">
        <f t="shared" si="102"/>
        <v>2.8838980224034074</v>
      </c>
      <c r="AM207">
        <f t="shared" si="103"/>
        <v>7.7181273358397995</v>
      </c>
      <c r="AN207" s="87">
        <f t="shared" si="120"/>
        <v>9.0172544293992107</v>
      </c>
      <c r="AO207" s="87">
        <f t="shared" si="120"/>
        <v>9.0162991821139702</v>
      </c>
      <c r="AP207" s="87">
        <f t="shared" si="120"/>
        <v>9.0186876892470327</v>
      </c>
      <c r="AQ207" s="87">
        <f t="shared" si="120"/>
        <v>9.0127108056137786</v>
      </c>
      <c r="AR207" s="87">
        <f t="shared" si="120"/>
        <v>9.0276383707892247</v>
      </c>
      <c r="AS207" s="87">
        <f t="shared" si="120"/>
        <v>8.9901709998799078</v>
      </c>
      <c r="AT207" s="87">
        <f t="shared" si="120"/>
        <v>9.0831370582516993</v>
      </c>
      <c r="AU207" s="87">
        <f t="shared" si="104"/>
        <v>8.8442423610113412</v>
      </c>
      <c r="AV207" s="87"/>
    </row>
    <row r="208" spans="1:48" x14ac:dyDescent="0.2">
      <c r="A208" s="44" t="s">
        <v>31</v>
      </c>
      <c r="B208" s="44"/>
      <c r="C208" s="45">
        <v>43755.385799999996</v>
      </c>
      <c r="D208" s="45"/>
      <c r="E208">
        <f t="shared" si="87"/>
        <v>4359.9355793821696</v>
      </c>
      <c r="F208">
        <f t="shared" si="118"/>
        <v>4360</v>
      </c>
      <c r="G208" s="15">
        <f t="shared" si="88"/>
        <v>-3.1940000000759028E-2</v>
      </c>
      <c r="H208">
        <f>G208</f>
        <v>-3.1940000000759028E-2</v>
      </c>
      <c r="O208">
        <f t="shared" ca="1" si="114"/>
        <v>-0.3062983199877094</v>
      </c>
      <c r="Q208" s="2">
        <f t="shared" si="89"/>
        <v>28736.885799999996</v>
      </c>
      <c r="S208" s="20">
        <f>S$15</f>
        <v>0.2</v>
      </c>
      <c r="T208">
        <f t="shared" ca="1" si="90"/>
        <v>7.527248774606185E-2</v>
      </c>
      <c r="Z208">
        <f t="shared" si="91"/>
        <v>4360</v>
      </c>
      <c r="AA208" s="87">
        <f t="shared" si="92"/>
        <v>-3.2172454041641985E-2</v>
      </c>
      <c r="AB208" s="87">
        <f t="shared" si="93"/>
        <v>-5.7015226867447727E-2</v>
      </c>
      <c r="AC208" s="87">
        <f t="shared" si="94"/>
        <v>-3.1940000000759028E-2</v>
      </c>
      <c r="AD208" s="87">
        <f t="shared" si="95"/>
        <v>2.3245404088295674E-4</v>
      </c>
      <c r="AE208" s="87">
        <f t="shared" si="96"/>
        <v>1.0806976224563065E-8</v>
      </c>
      <c r="AF208">
        <f t="shared" si="97"/>
        <v>-3.1940000000759028E-2</v>
      </c>
      <c r="AG208" s="121"/>
      <c r="AH208">
        <f t="shared" si="98"/>
        <v>2.5075226866688696E-2</v>
      </c>
      <c r="AI208">
        <f t="shared" si="99"/>
        <v>0.57876653135908573</v>
      </c>
      <c r="AJ208">
        <f t="shared" si="100"/>
        <v>0.47060704691576588</v>
      </c>
      <c r="AK208">
        <f t="shared" si="101"/>
        <v>0.11080846875787238</v>
      </c>
      <c r="AL208">
        <f t="shared" si="102"/>
        <v>2.8843631762877049</v>
      </c>
      <c r="AM208">
        <f t="shared" si="103"/>
        <v>7.7322397353485384</v>
      </c>
      <c r="AN208" s="87">
        <f t="shared" si="120"/>
        <v>9.0179778526865828</v>
      </c>
      <c r="AO208" s="87">
        <f t="shared" si="120"/>
        <v>9.0170222089910226</v>
      </c>
      <c r="AP208" s="87">
        <f t="shared" si="120"/>
        <v>9.0194109627124242</v>
      </c>
      <c r="AQ208" s="87">
        <f t="shared" si="120"/>
        <v>9.013435335843667</v>
      </c>
      <c r="AR208" s="87">
        <f t="shared" si="120"/>
        <v>9.0283551615330904</v>
      </c>
      <c r="AS208" s="87">
        <f t="shared" si="120"/>
        <v>8.9909193211968397</v>
      </c>
      <c r="AT208" s="87">
        <f t="shared" si="120"/>
        <v>9.0837806672434471</v>
      </c>
      <c r="AU208" s="87">
        <f t="shared" si="104"/>
        <v>8.8452548440376759</v>
      </c>
      <c r="AV208" s="87"/>
    </row>
    <row r="209" spans="1:48" x14ac:dyDescent="0.2">
      <c r="A209" s="67" t="s">
        <v>633</v>
      </c>
      <c r="B209" s="69" t="s">
        <v>34</v>
      </c>
      <c r="C209" s="68">
        <v>43759.326000000001</v>
      </c>
      <c r="D209" s="68" t="s">
        <v>56</v>
      </c>
      <c r="E209">
        <f t="shared" si="87"/>
        <v>4367.8826713782091</v>
      </c>
      <c r="F209">
        <f t="shared" si="118"/>
        <v>4368</v>
      </c>
      <c r="G209" s="15">
        <f t="shared" si="88"/>
        <v>-5.8171999997284729E-2</v>
      </c>
      <c r="I209">
        <f t="shared" ref="I209:I216" si="121">G209</f>
        <v>-5.8171999997284729E-2</v>
      </c>
      <c r="O209">
        <f t="shared" ca="1" si="114"/>
        <v>-0.30628155863084644</v>
      </c>
      <c r="Q209" s="2">
        <f t="shared" si="89"/>
        <v>28740.826000000001</v>
      </c>
      <c r="S209" s="20">
        <f t="shared" ref="S209:S216" si="122">S$16</f>
        <v>0.1</v>
      </c>
      <c r="T209">
        <f t="shared" ca="1" si="90"/>
        <v>6.1558353085340793E-2</v>
      </c>
      <c r="Z209">
        <f t="shared" si="91"/>
        <v>4368</v>
      </c>
      <c r="AA209" s="87">
        <f t="shared" si="92"/>
        <v>-3.2245831571108385E-2</v>
      </c>
      <c r="AB209" s="87">
        <f t="shared" si="93"/>
        <v>-8.3216328954589691E-2</v>
      </c>
      <c r="AC209" s="87">
        <f t="shared" si="94"/>
        <v>-5.8171999997284729E-2</v>
      </c>
      <c r="AD209" s="87">
        <f t="shared" si="95"/>
        <v>-2.5926168426176344E-2</v>
      </c>
      <c r="AE209" s="87">
        <f t="shared" si="96"/>
        <v>6.7216620926246321E-5</v>
      </c>
      <c r="AF209">
        <f t="shared" si="97"/>
        <v>-5.8171999997284729E-2</v>
      </c>
      <c r="AG209" s="121"/>
      <c r="AH209">
        <f t="shared" si="98"/>
        <v>2.5044328957304959E-2</v>
      </c>
      <c r="AI209">
        <f t="shared" si="99"/>
        <v>0.57869790286483402</v>
      </c>
      <c r="AJ209">
        <f t="shared" si="100"/>
        <v>0.47005983835387916</v>
      </c>
      <c r="AK209">
        <f t="shared" si="101"/>
        <v>0.11054725144132559</v>
      </c>
      <c r="AL209">
        <f t="shared" si="102"/>
        <v>2.8849832505463779</v>
      </c>
      <c r="AM209">
        <f t="shared" si="103"/>
        <v>7.7511314163409413</v>
      </c>
      <c r="AN209" s="87">
        <f t="shared" si="120"/>
        <v>9.0189423136290312</v>
      </c>
      <c r="AO209" s="87">
        <f t="shared" si="120"/>
        <v>9.0179861523553217</v>
      </c>
      <c r="AP209" s="87">
        <f t="shared" si="120"/>
        <v>9.0203752092659979</v>
      </c>
      <c r="AQ209" s="87">
        <f t="shared" si="120"/>
        <v>9.0144013157616811</v>
      </c>
      <c r="AR209" s="87">
        <f t="shared" si="120"/>
        <v>9.0293106984196552</v>
      </c>
      <c r="AS209" s="87">
        <f t="shared" si="120"/>
        <v>8.9919171452643525</v>
      </c>
      <c r="AT209" s="87">
        <f t="shared" si="120"/>
        <v>9.0846384322698075</v>
      </c>
      <c r="AU209" s="87">
        <f t="shared" si="104"/>
        <v>8.846604821406121</v>
      </c>
      <c r="AV209" s="87"/>
    </row>
    <row r="210" spans="1:48" x14ac:dyDescent="0.2">
      <c r="A210" s="67" t="s">
        <v>597</v>
      </c>
      <c r="B210" s="69" t="s">
        <v>34</v>
      </c>
      <c r="C210" s="68">
        <v>43759.38</v>
      </c>
      <c r="D210" s="68" t="s">
        <v>56</v>
      </c>
      <c r="E210">
        <f t="shared" si="87"/>
        <v>4367.9915853845432</v>
      </c>
      <c r="F210">
        <f t="shared" si="118"/>
        <v>4368</v>
      </c>
      <c r="G210" s="15">
        <f t="shared" si="88"/>
        <v>-4.1720000008353963E-3</v>
      </c>
      <c r="I210">
        <f t="shared" si="121"/>
        <v>-4.1720000008353963E-3</v>
      </c>
      <c r="O210">
        <f t="shared" ca="1" si="114"/>
        <v>-0.30628155863084644</v>
      </c>
      <c r="Q210" s="2">
        <f t="shared" si="89"/>
        <v>28740.879999999997</v>
      </c>
      <c r="S210" s="20">
        <f t="shared" si="122"/>
        <v>0.1</v>
      </c>
      <c r="T210">
        <f t="shared" ca="1" si="90"/>
        <v>9.1270185415620084E-2</v>
      </c>
      <c r="Z210">
        <f t="shared" si="91"/>
        <v>4368</v>
      </c>
      <c r="AA210" s="87">
        <f t="shared" si="92"/>
        <v>-3.2245831571108385E-2</v>
      </c>
      <c r="AB210" s="87">
        <f t="shared" si="93"/>
        <v>-2.9216328958140355E-2</v>
      </c>
      <c r="AC210" s="87">
        <f t="shared" si="94"/>
        <v>-4.1720000008353963E-3</v>
      </c>
      <c r="AD210" s="87">
        <f t="shared" si="95"/>
        <v>2.8073831570272989E-2</v>
      </c>
      <c r="AE210" s="87">
        <f t="shared" si="96"/>
        <v>7.8814001903605645E-5</v>
      </c>
      <c r="AF210">
        <f t="shared" si="97"/>
        <v>-4.1720000008353963E-3</v>
      </c>
      <c r="AG210" s="121"/>
      <c r="AH210">
        <f t="shared" si="98"/>
        <v>2.5044328957304959E-2</v>
      </c>
      <c r="AI210">
        <f t="shared" si="99"/>
        <v>0.57869790286483402</v>
      </c>
      <c r="AJ210">
        <f t="shared" si="100"/>
        <v>0.47005983835387916</v>
      </c>
      <c r="AK210">
        <f t="shared" si="101"/>
        <v>0.11054725144132559</v>
      </c>
      <c r="AL210">
        <f t="shared" si="102"/>
        <v>2.8849832505463779</v>
      </c>
      <c r="AM210">
        <f t="shared" si="103"/>
        <v>7.7511314163409413</v>
      </c>
      <c r="AN210" s="87">
        <f t="shared" si="120"/>
        <v>9.0189423136290312</v>
      </c>
      <c r="AO210" s="87">
        <f t="shared" si="120"/>
        <v>9.0179861523553217</v>
      </c>
      <c r="AP210" s="87">
        <f t="shared" si="120"/>
        <v>9.0203752092659979</v>
      </c>
      <c r="AQ210" s="87">
        <f t="shared" si="120"/>
        <v>9.0144013157616811</v>
      </c>
      <c r="AR210" s="87">
        <f t="shared" si="120"/>
        <v>9.0293106984196552</v>
      </c>
      <c r="AS210" s="87">
        <f t="shared" si="120"/>
        <v>8.9919171452643525</v>
      </c>
      <c r="AT210" s="87">
        <f t="shared" si="120"/>
        <v>9.0846384322698075</v>
      </c>
      <c r="AU210" s="87">
        <f t="shared" si="104"/>
        <v>8.846604821406121</v>
      </c>
    </row>
    <row r="211" spans="1:48" x14ac:dyDescent="0.2">
      <c r="A211" s="67" t="s">
        <v>670</v>
      </c>
      <c r="B211" s="69" t="s">
        <v>34</v>
      </c>
      <c r="C211" s="68">
        <v>43876.385000000002</v>
      </c>
      <c r="D211" s="68" t="s">
        <v>56</v>
      </c>
      <c r="E211">
        <f t="shared" si="87"/>
        <v>4603.9820170874027</v>
      </c>
      <c r="F211">
        <f t="shared" si="118"/>
        <v>4604</v>
      </c>
      <c r="G211" s="15">
        <f t="shared" si="88"/>
        <v>-8.9159999988623895E-3</v>
      </c>
      <c r="I211">
        <f t="shared" si="121"/>
        <v>-8.9159999988623895E-3</v>
      </c>
      <c r="O211">
        <f t="shared" ca="1" si="114"/>
        <v>-0.30578709860338948</v>
      </c>
      <c r="Q211" s="2">
        <f t="shared" si="89"/>
        <v>28857.885000000002</v>
      </c>
      <c r="S211" s="20">
        <f t="shared" si="122"/>
        <v>0.1</v>
      </c>
      <c r="T211">
        <f t="shared" ca="1" si="90"/>
        <v>8.8132449186658843E-2</v>
      </c>
      <c r="Z211">
        <f t="shared" si="91"/>
        <v>4604</v>
      </c>
      <c r="AA211" s="87">
        <f t="shared" si="92"/>
        <v>-3.442683993861393E-2</v>
      </c>
      <c r="AB211" s="87">
        <f t="shared" si="93"/>
        <v>-3.3040182236165519E-2</v>
      </c>
      <c r="AC211" s="87">
        <f t="shared" si="94"/>
        <v>-8.9159999988623895E-3</v>
      </c>
      <c r="AD211" s="87">
        <f t="shared" si="95"/>
        <v>2.5510839939751541E-2</v>
      </c>
      <c r="AE211" s="87">
        <f t="shared" si="96"/>
        <v>6.5080295443162238E-5</v>
      </c>
      <c r="AF211">
        <f t="shared" si="97"/>
        <v>-8.9159999988623895E-3</v>
      </c>
      <c r="AG211" s="121"/>
      <c r="AH211">
        <f t="shared" si="98"/>
        <v>2.4124182237303129E-2</v>
      </c>
      <c r="AI211">
        <f t="shared" si="99"/>
        <v>0.57675308170155326</v>
      </c>
      <c r="AJ211">
        <f t="shared" si="100"/>
        <v>0.45389513507018786</v>
      </c>
      <c r="AK211">
        <f t="shared" si="101"/>
        <v>0.10285036705130662</v>
      </c>
      <c r="AL211">
        <f t="shared" si="102"/>
        <v>2.903209951814544</v>
      </c>
      <c r="AM211">
        <f t="shared" si="103"/>
        <v>8.3501023809848451</v>
      </c>
      <c r="AN211" s="87">
        <f t="shared" ref="AN211:AT220" si="123">$AU211+$AB$7*SIN(AO211)</f>
        <v>9.0473420516549332</v>
      </c>
      <c r="AO211" s="87">
        <f t="shared" si="123"/>
        <v>9.046376417924364</v>
      </c>
      <c r="AP211" s="87">
        <f t="shared" si="123"/>
        <v>9.0487610387638231</v>
      </c>
      <c r="AQ211" s="87">
        <f t="shared" si="123"/>
        <v>9.0428681348898117</v>
      </c>
      <c r="AR211" s="87">
        <f t="shared" si="123"/>
        <v>9.0574059699989924</v>
      </c>
      <c r="AS211" s="87">
        <f t="shared" si="123"/>
        <v>9.0213851907157974</v>
      </c>
      <c r="AT211" s="87">
        <f t="shared" si="123"/>
        <v>9.1097512040605118</v>
      </c>
      <c r="AU211" s="87">
        <f t="shared" si="104"/>
        <v>8.8864291537752678</v>
      </c>
    </row>
    <row r="212" spans="1:48" x14ac:dyDescent="0.2">
      <c r="A212" s="67" t="s">
        <v>674</v>
      </c>
      <c r="B212" s="69" t="s">
        <v>34</v>
      </c>
      <c r="C212" s="68">
        <v>43882.321000000004</v>
      </c>
      <c r="D212" s="68" t="s">
        <v>56</v>
      </c>
      <c r="E212">
        <f t="shared" si="87"/>
        <v>4615.9544900807659</v>
      </c>
      <c r="F212">
        <f t="shared" si="118"/>
        <v>4616</v>
      </c>
      <c r="G212" s="15">
        <f t="shared" si="88"/>
        <v>-2.2563999998965301E-2</v>
      </c>
      <c r="I212">
        <f t="shared" si="121"/>
        <v>-2.2563999998965301E-2</v>
      </c>
      <c r="O212">
        <f t="shared" ca="1" si="114"/>
        <v>-0.30576195656809507</v>
      </c>
      <c r="Q212" s="2">
        <f t="shared" si="89"/>
        <v>28863.821000000004</v>
      </c>
      <c r="S212" s="20">
        <f t="shared" si="122"/>
        <v>0.1</v>
      </c>
      <c r="T212">
        <f t="shared" ca="1" si="90"/>
        <v>8.020108260493071E-2</v>
      </c>
      <c r="Z212">
        <f t="shared" si="91"/>
        <v>4616</v>
      </c>
      <c r="AA212" s="87">
        <f t="shared" si="92"/>
        <v>-3.4538577840225362E-2</v>
      </c>
      <c r="AB212" s="87">
        <f t="shared" si="93"/>
        <v>-4.6640954552088304E-2</v>
      </c>
      <c r="AC212" s="87">
        <f t="shared" si="94"/>
        <v>-2.2563999998965301E-2</v>
      </c>
      <c r="AD212" s="87">
        <f t="shared" si="95"/>
        <v>1.1974577841260062E-2</v>
      </c>
      <c r="AE212" s="87">
        <f t="shared" si="96"/>
        <v>1.4339051447639649E-5</v>
      </c>
      <c r="AF212">
        <f t="shared" si="97"/>
        <v>-2.2563999998965301E-2</v>
      </c>
      <c r="AG212" s="121"/>
      <c r="AH212">
        <f t="shared" si="98"/>
        <v>2.4076954553123003E-2</v>
      </c>
      <c r="AI212">
        <f t="shared" si="99"/>
        <v>0.57665828064353697</v>
      </c>
      <c r="AJ212">
        <f t="shared" si="100"/>
        <v>0.45307205884494584</v>
      </c>
      <c r="AK212">
        <f t="shared" si="101"/>
        <v>0.1024594578554576</v>
      </c>
      <c r="AL212">
        <f t="shared" si="102"/>
        <v>2.9041334444074756</v>
      </c>
      <c r="AM212">
        <f t="shared" si="103"/>
        <v>8.3828854244961875</v>
      </c>
      <c r="AN212" s="87">
        <f t="shared" si="123"/>
        <v>9.0487834957432405</v>
      </c>
      <c r="AO212" s="87">
        <f t="shared" si="123"/>
        <v>9.0478176876420875</v>
      </c>
      <c r="AP212" s="87">
        <f t="shared" si="123"/>
        <v>9.0502013809044577</v>
      </c>
      <c r="AQ212" s="87">
        <f t="shared" si="123"/>
        <v>9.0443141464846999</v>
      </c>
      <c r="AR212" s="87">
        <f t="shared" si="123"/>
        <v>9.0588298193643038</v>
      </c>
      <c r="AS212" s="87">
        <f t="shared" si="123"/>
        <v>9.0228852392893462</v>
      </c>
      <c r="AT212" s="87">
        <f t="shared" si="123"/>
        <v>9.1110184636844114</v>
      </c>
      <c r="AU212" s="87">
        <f t="shared" si="104"/>
        <v>8.8884541198279372</v>
      </c>
    </row>
    <row r="213" spans="1:48" x14ac:dyDescent="0.2">
      <c r="A213" s="67" t="s">
        <v>679</v>
      </c>
      <c r="B213" s="69" t="s">
        <v>34</v>
      </c>
      <c r="C213" s="68">
        <v>44100.447</v>
      </c>
      <c r="D213" s="68" t="s">
        <v>56</v>
      </c>
      <c r="E213">
        <f t="shared" ref="E213:E276" si="124">+(C213-C$7)/C$8</f>
        <v>5055.8985002137961</v>
      </c>
      <c r="F213">
        <f t="shared" si="118"/>
        <v>5056</v>
      </c>
      <c r="G213" s="15">
        <f t="shared" ref="G213:G276" si="125">+C213-(C$7+F213*C$8)</f>
        <v>-5.0323999996180646E-2</v>
      </c>
      <c r="I213">
        <f t="shared" si="121"/>
        <v>-5.0323999996180646E-2</v>
      </c>
      <c r="O213">
        <f t="shared" ca="1" si="114"/>
        <v>-0.30484008194063295</v>
      </c>
      <c r="Q213" s="2">
        <f t="shared" ref="Q213:Q276" si="126">+C213-15018.5</f>
        <v>29081.947</v>
      </c>
      <c r="S213" s="20">
        <f t="shared" si="122"/>
        <v>0.1</v>
      </c>
      <c r="T213">
        <f t="shared" ref="T213:T276" ca="1" si="127">(O213-G213)^2</f>
        <v>6.4778435968355155E-2</v>
      </c>
      <c r="Z213">
        <f t="shared" ref="Z213:Z276" si="128">F213</f>
        <v>5056</v>
      </c>
      <c r="AA213" s="87">
        <f t="shared" ref="AA213:AA276" si="129">AB$3+AB$4*Z213+AB$5*Z213^2+AH213</f>
        <v>-3.8690494783694199E-2</v>
      </c>
      <c r="AB213" s="87">
        <f t="shared" ref="AB213:AB276" si="130">IF(S213&lt;&gt;0,G213-AH213, -9999)</f>
        <v>-7.2641050419047226E-2</v>
      </c>
      <c r="AC213" s="87">
        <f t="shared" ref="AC213:AC276" si="131">+G213-P213</f>
        <v>-5.0323999996180646E-2</v>
      </c>
      <c r="AD213" s="87">
        <f t="shared" ref="AD213:AD276" si="132">IF(S213&lt;&gt;0,G213-AA213, -9999)</f>
        <v>-1.1633505212486447E-2</v>
      </c>
      <c r="AE213" s="87">
        <f t="shared" ref="AE213:AE276" si="133">+(G213-AA213)^2*S213</f>
        <v>1.3533844352894935E-5</v>
      </c>
      <c r="AF213">
        <f t="shared" ref="AF213:AF276" si="134">IF(S213&lt;&gt;0,G213-P213, -9999)</f>
        <v>-5.0323999996180646E-2</v>
      </c>
      <c r="AG213" s="121"/>
      <c r="AH213">
        <f t="shared" ref="AH213:AH276" si="135">$AB$6*($AB$11/AI213*AJ213+$AB$12)</f>
        <v>2.2317050422866583E-2</v>
      </c>
      <c r="AI213">
        <f t="shared" ref="AI213:AI276" si="136">1+$AB$7*COS(AL213)</f>
        <v>0.57345007938098713</v>
      </c>
      <c r="AJ213">
        <f t="shared" ref="AJ213:AJ276" si="137">SIN(AL213+RADIANS($AB$9))</f>
        <v>0.42281544439651314</v>
      </c>
      <c r="AK213">
        <f t="shared" ref="AK213:AK276" si="138">$AB$7*SIN(AL213)</f>
        <v>8.8155073998235661E-2</v>
      </c>
      <c r="AL213">
        <f t="shared" ref="AL213:AL276" si="139">2*ATAN(AM213)</f>
        <v>2.9377919314742371</v>
      </c>
      <c r="AM213">
        <f t="shared" ref="AM213:AM276" si="140">SQRT((1+$AB$7)/(1-$AB$7))*TAN(AN213/2)</f>
        <v>9.7795175934864655</v>
      </c>
      <c r="AN213" s="87">
        <f t="shared" si="123"/>
        <v>9.1014744236539737</v>
      </c>
      <c r="AO213" s="87">
        <f t="shared" si="123"/>
        <v>9.1005238642449342</v>
      </c>
      <c r="AP213" s="87">
        <f t="shared" si="123"/>
        <v>9.1028253179032816</v>
      </c>
      <c r="AQ213" s="87">
        <f t="shared" si="123"/>
        <v>9.0972500678295187</v>
      </c>
      <c r="AR213" s="87">
        <f t="shared" si="123"/>
        <v>9.1107382836812576</v>
      </c>
      <c r="AS213" s="87">
        <f t="shared" si="123"/>
        <v>9.0779987777567541</v>
      </c>
      <c r="AT213" s="87">
        <f t="shared" si="123"/>
        <v>9.156880231614867</v>
      </c>
      <c r="AU213" s="87">
        <f t="shared" ref="AU213:AU276" si="141">RADIANS($AB$9)+$AB$18*(F213-AB$15)</f>
        <v>8.9627028750924502</v>
      </c>
    </row>
    <row r="214" spans="1:48" x14ac:dyDescent="0.2">
      <c r="A214" s="67" t="s">
        <v>679</v>
      </c>
      <c r="B214" s="69" t="s">
        <v>34</v>
      </c>
      <c r="C214" s="68">
        <v>44100.45</v>
      </c>
      <c r="D214" s="68" t="s">
        <v>56</v>
      </c>
      <c r="E214">
        <f t="shared" si="124"/>
        <v>5055.9045509919197</v>
      </c>
      <c r="F214">
        <f t="shared" si="118"/>
        <v>5056</v>
      </c>
      <c r="G214" s="15">
        <f t="shared" si="125"/>
        <v>-4.7323999999207444E-2</v>
      </c>
      <c r="I214">
        <f t="shared" si="121"/>
        <v>-4.7323999999207444E-2</v>
      </c>
      <c r="O214">
        <f t="shared" ca="1" si="114"/>
        <v>-0.30484008194063295</v>
      </c>
      <c r="Q214" s="2">
        <f t="shared" si="126"/>
        <v>29081.949999999997</v>
      </c>
      <c r="S214" s="20">
        <f t="shared" si="122"/>
        <v>0.1</v>
      </c>
      <c r="T214">
        <f t="shared" ca="1" si="127"/>
        <v>6.6314532458462971E-2</v>
      </c>
      <c r="Z214">
        <f t="shared" si="128"/>
        <v>5056</v>
      </c>
      <c r="AA214" s="87">
        <f t="shared" si="129"/>
        <v>-3.8690494783694199E-2</v>
      </c>
      <c r="AB214" s="87">
        <f t="shared" si="130"/>
        <v>-6.9641050422074025E-2</v>
      </c>
      <c r="AC214" s="87">
        <f t="shared" si="131"/>
        <v>-4.7323999999207444E-2</v>
      </c>
      <c r="AD214" s="87">
        <f t="shared" si="132"/>
        <v>-8.6335052155132458E-3</v>
      </c>
      <c r="AE214" s="87">
        <f t="shared" si="133"/>
        <v>7.4537412306294422E-6</v>
      </c>
      <c r="AF214">
        <f t="shared" si="134"/>
        <v>-4.7323999999207444E-2</v>
      </c>
      <c r="AG214" s="121"/>
      <c r="AH214">
        <f t="shared" si="135"/>
        <v>2.2317050422866583E-2</v>
      </c>
      <c r="AI214">
        <f t="shared" si="136"/>
        <v>0.57345007938098713</v>
      </c>
      <c r="AJ214">
        <f t="shared" si="137"/>
        <v>0.42281544439651314</v>
      </c>
      <c r="AK214">
        <f t="shared" si="138"/>
        <v>8.8155073998235661E-2</v>
      </c>
      <c r="AL214">
        <f t="shared" si="139"/>
        <v>2.9377919314742371</v>
      </c>
      <c r="AM214">
        <f t="shared" si="140"/>
        <v>9.7795175934864655</v>
      </c>
      <c r="AN214" s="87">
        <f t="shared" si="123"/>
        <v>9.1014744236539737</v>
      </c>
      <c r="AO214" s="87">
        <f t="shared" si="123"/>
        <v>9.1005238642449342</v>
      </c>
      <c r="AP214" s="87">
        <f t="shared" si="123"/>
        <v>9.1028253179032816</v>
      </c>
      <c r="AQ214" s="87">
        <f t="shared" si="123"/>
        <v>9.0972500678295187</v>
      </c>
      <c r="AR214" s="87">
        <f t="shared" si="123"/>
        <v>9.1107382836812576</v>
      </c>
      <c r="AS214" s="87">
        <f t="shared" si="123"/>
        <v>9.0779987777567541</v>
      </c>
      <c r="AT214" s="87">
        <f t="shared" si="123"/>
        <v>9.156880231614867</v>
      </c>
      <c r="AU214" s="87">
        <f t="shared" si="141"/>
        <v>8.9627028750924502</v>
      </c>
    </row>
    <row r="215" spans="1:48" x14ac:dyDescent="0.2">
      <c r="A215" s="67" t="s">
        <v>679</v>
      </c>
      <c r="B215" s="69" t="s">
        <v>34</v>
      </c>
      <c r="C215" s="68">
        <v>44102.44</v>
      </c>
      <c r="D215" s="68" t="s">
        <v>56</v>
      </c>
      <c r="E215">
        <f t="shared" si="124"/>
        <v>5059.9182338182081</v>
      </c>
      <c r="F215">
        <f t="shared" si="118"/>
        <v>5060</v>
      </c>
      <c r="G215" s="15">
        <f t="shared" si="125"/>
        <v>-4.0539999994507525E-2</v>
      </c>
      <c r="I215">
        <f t="shared" si="121"/>
        <v>-4.0539999994507525E-2</v>
      </c>
      <c r="O215">
        <f t="shared" ca="1" si="114"/>
        <v>-0.30483170126220144</v>
      </c>
      <c r="Q215" s="2">
        <f t="shared" si="126"/>
        <v>29083.940000000002</v>
      </c>
      <c r="S215" s="20">
        <f t="shared" si="122"/>
        <v>0.1</v>
      </c>
      <c r="T215">
        <f t="shared" ca="1" si="127"/>
        <v>6.985010335897196E-2</v>
      </c>
      <c r="Z215">
        <f t="shared" si="128"/>
        <v>5060</v>
      </c>
      <c r="AA215" s="87">
        <f t="shared" si="129"/>
        <v>-3.8728722296158889E-2</v>
      </c>
      <c r="AB215" s="87">
        <f t="shared" si="130"/>
        <v>-6.2840806355047324E-2</v>
      </c>
      <c r="AC215" s="87">
        <f t="shared" si="131"/>
        <v>-4.0539999994507525E-2</v>
      </c>
      <c r="AD215" s="87">
        <f t="shared" si="132"/>
        <v>-1.8112776983486359E-3</v>
      </c>
      <c r="AE215" s="87">
        <f t="shared" si="133"/>
        <v>3.2807269005351323E-7</v>
      </c>
      <c r="AF215">
        <f t="shared" si="134"/>
        <v>-4.0539999994507525E-2</v>
      </c>
      <c r="AG215" s="121"/>
      <c r="AH215">
        <f t="shared" si="135"/>
        <v>2.2300806360539799E-2</v>
      </c>
      <c r="AI215">
        <f t="shared" si="136"/>
        <v>0.57342327596565679</v>
      </c>
      <c r="AJ215">
        <f t="shared" si="137"/>
        <v>0.42253968831473743</v>
      </c>
      <c r="AK215">
        <f t="shared" si="138"/>
        <v>8.8025282526376203E-2</v>
      </c>
      <c r="AL215">
        <f t="shared" si="139"/>
        <v>2.9380962039328962</v>
      </c>
      <c r="AM215">
        <f t="shared" si="140"/>
        <v>9.7942417881799084</v>
      </c>
      <c r="AN215" s="87">
        <f t="shared" si="123"/>
        <v>9.1019520582431781</v>
      </c>
      <c r="AO215" s="87">
        <f t="shared" si="123"/>
        <v>9.1010018355276188</v>
      </c>
      <c r="AP215" s="87">
        <f t="shared" si="123"/>
        <v>9.1033021065739739</v>
      </c>
      <c r="AQ215" s="87">
        <f t="shared" si="123"/>
        <v>9.097730618573749</v>
      </c>
      <c r="AR215" s="87">
        <f t="shared" si="123"/>
        <v>9.1112076074805817</v>
      </c>
      <c r="AS215" s="87">
        <f t="shared" si="123"/>
        <v>9.0785007996216311</v>
      </c>
      <c r="AT215" s="87">
        <f t="shared" si="123"/>
        <v>9.1572920072619546</v>
      </c>
      <c r="AU215" s="87">
        <f t="shared" si="141"/>
        <v>8.9633778637766728</v>
      </c>
    </row>
    <row r="216" spans="1:48" x14ac:dyDescent="0.2">
      <c r="A216" s="67" t="s">
        <v>679</v>
      </c>
      <c r="B216" s="69" t="s">
        <v>34</v>
      </c>
      <c r="C216" s="68">
        <v>44102.442999999999</v>
      </c>
      <c r="D216" s="68" t="s">
        <v>56</v>
      </c>
      <c r="E216">
        <f t="shared" si="124"/>
        <v>5059.9242845963327</v>
      </c>
      <c r="F216">
        <f t="shared" si="118"/>
        <v>5060</v>
      </c>
      <c r="G216" s="15">
        <f t="shared" si="125"/>
        <v>-3.7539999997534323E-2</v>
      </c>
      <c r="I216">
        <f t="shared" si="121"/>
        <v>-3.7539999997534323E-2</v>
      </c>
      <c r="O216">
        <f t="shared" ca="1" si="114"/>
        <v>-0.30483170126220144</v>
      </c>
      <c r="Q216" s="2">
        <f t="shared" si="126"/>
        <v>29083.942999999999</v>
      </c>
      <c r="S216" s="20">
        <f t="shared" si="122"/>
        <v>0.1</v>
      </c>
      <c r="T216">
        <f t="shared" ca="1" si="127"/>
        <v>7.1444853564960054E-2</v>
      </c>
      <c r="Z216">
        <f t="shared" si="128"/>
        <v>5060</v>
      </c>
      <c r="AA216" s="87">
        <f t="shared" si="129"/>
        <v>-3.8728722296158889E-2</v>
      </c>
      <c r="AB216" s="87">
        <f t="shared" si="130"/>
        <v>-5.9840806358074122E-2</v>
      </c>
      <c r="AC216" s="87">
        <f t="shared" si="131"/>
        <v>-3.7539999997534323E-2</v>
      </c>
      <c r="AD216" s="87">
        <f t="shared" si="132"/>
        <v>1.1887222986245657E-3</v>
      </c>
      <c r="AE216" s="87">
        <f t="shared" si="133"/>
        <v>1.4130607032472712E-7</v>
      </c>
      <c r="AF216">
        <f t="shared" si="134"/>
        <v>-3.7539999997534323E-2</v>
      </c>
      <c r="AG216" s="121"/>
      <c r="AH216">
        <f t="shared" si="135"/>
        <v>2.2300806360539799E-2</v>
      </c>
      <c r="AI216">
        <f t="shared" si="136"/>
        <v>0.57342327596565679</v>
      </c>
      <c r="AJ216">
        <f t="shared" si="137"/>
        <v>0.42253968831473743</v>
      </c>
      <c r="AK216">
        <f t="shared" si="138"/>
        <v>8.8025282526376203E-2</v>
      </c>
      <c r="AL216">
        <f t="shared" si="139"/>
        <v>2.9380962039328962</v>
      </c>
      <c r="AM216">
        <f t="shared" si="140"/>
        <v>9.7942417881799084</v>
      </c>
      <c r="AN216" s="87">
        <f t="shared" si="123"/>
        <v>9.1019520582431781</v>
      </c>
      <c r="AO216" s="87">
        <f t="shared" si="123"/>
        <v>9.1010018355276188</v>
      </c>
      <c r="AP216" s="87">
        <f t="shared" si="123"/>
        <v>9.1033021065739739</v>
      </c>
      <c r="AQ216" s="87">
        <f t="shared" si="123"/>
        <v>9.097730618573749</v>
      </c>
      <c r="AR216" s="87">
        <f t="shared" si="123"/>
        <v>9.1112076074805817</v>
      </c>
      <c r="AS216" s="87">
        <f t="shared" si="123"/>
        <v>9.0785007996216311</v>
      </c>
      <c r="AT216" s="87">
        <f t="shared" si="123"/>
        <v>9.1572920072619546</v>
      </c>
      <c r="AU216" s="87">
        <f t="shared" si="141"/>
        <v>8.9633778637766728</v>
      </c>
    </row>
    <row r="217" spans="1:48" x14ac:dyDescent="0.2">
      <c r="A217" s="44" t="s">
        <v>31</v>
      </c>
      <c r="B217" s="44"/>
      <c r="C217" s="45">
        <v>44113.358200000002</v>
      </c>
      <c r="D217" s="45"/>
      <c r="E217">
        <f t="shared" si="124"/>
        <v>5081.9394357447763</v>
      </c>
      <c r="F217">
        <f t="shared" si="118"/>
        <v>5082</v>
      </c>
      <c r="G217" s="15">
        <f t="shared" si="125"/>
        <v>-3.0027999993762933E-2</v>
      </c>
      <c r="H217">
        <f>G217</f>
        <v>-3.0027999993762933E-2</v>
      </c>
      <c r="O217">
        <f t="shared" ca="1" si="114"/>
        <v>-0.30478560753082834</v>
      </c>
      <c r="Q217" s="2">
        <f t="shared" si="126"/>
        <v>29094.858200000002</v>
      </c>
      <c r="S217" s="20">
        <f>S$15</f>
        <v>0.2</v>
      </c>
      <c r="T217">
        <f t="shared" ca="1" si="127"/>
        <v>7.5491742899492065E-2</v>
      </c>
      <c r="Z217">
        <f t="shared" si="128"/>
        <v>5082</v>
      </c>
      <c r="AA217" s="87">
        <f t="shared" si="129"/>
        <v>-3.8939126809045238E-2</v>
      </c>
      <c r="AB217" s="87">
        <f t="shared" si="130"/>
        <v>-5.2239387431392295E-2</v>
      </c>
      <c r="AC217" s="87">
        <f t="shared" si="131"/>
        <v>-3.0027999993762933E-2</v>
      </c>
      <c r="AD217" s="87">
        <f t="shared" si="132"/>
        <v>8.9111268152823053E-3</v>
      </c>
      <c r="AE217" s="87">
        <f t="shared" si="133"/>
        <v>1.5881636223608671E-5</v>
      </c>
      <c r="AF217">
        <f t="shared" si="134"/>
        <v>-3.0027999993762933E-2</v>
      </c>
      <c r="AG217" s="121"/>
      <c r="AH217">
        <f t="shared" si="135"/>
        <v>2.2211387437629366E-2</v>
      </c>
      <c r="AI217">
        <f t="shared" si="136"/>
        <v>0.57327660859114615</v>
      </c>
      <c r="AJ217">
        <f t="shared" si="137"/>
        <v>0.42102280295959199</v>
      </c>
      <c r="AK217">
        <f t="shared" si="138"/>
        <v>8.7311505978574552E-2</v>
      </c>
      <c r="AL217">
        <f t="shared" si="139"/>
        <v>2.9397691824510135</v>
      </c>
      <c r="AM217">
        <f t="shared" si="140"/>
        <v>9.8759900914122838</v>
      </c>
      <c r="AN217" s="87">
        <f t="shared" si="123"/>
        <v>9.1045786299395051</v>
      </c>
      <c r="AO217" s="87">
        <f t="shared" si="123"/>
        <v>9.1036303239940679</v>
      </c>
      <c r="AP217" s="87">
        <f t="shared" si="123"/>
        <v>9.1059239499745317</v>
      </c>
      <c r="AQ217" s="87">
        <f t="shared" si="123"/>
        <v>9.1003734488727517</v>
      </c>
      <c r="AR217" s="87">
        <f t="shared" si="123"/>
        <v>9.1137880948911416</v>
      </c>
      <c r="AS217" s="87">
        <f t="shared" si="123"/>
        <v>9.0812622341993325</v>
      </c>
      <c r="AT217" s="87">
        <f t="shared" si="123"/>
        <v>9.1595551972970348</v>
      </c>
      <c r="AU217" s="87">
        <f t="shared" si="141"/>
        <v>8.9670903015398977</v>
      </c>
    </row>
    <row r="218" spans="1:48" x14ac:dyDescent="0.2">
      <c r="A218" s="67" t="s">
        <v>638</v>
      </c>
      <c r="B218" s="69" t="s">
        <v>45</v>
      </c>
      <c r="C218" s="68">
        <v>44113.358399999997</v>
      </c>
      <c r="D218" s="68" t="s">
        <v>56</v>
      </c>
      <c r="E218">
        <f t="shared" si="124"/>
        <v>5081.9398391299746</v>
      </c>
      <c r="F218">
        <f t="shared" si="118"/>
        <v>5082</v>
      </c>
      <c r="G218" s="15">
        <f t="shared" si="125"/>
        <v>-2.9827999998815358E-2</v>
      </c>
      <c r="J218">
        <f>G218</f>
        <v>-2.9827999998815358E-2</v>
      </c>
      <c r="O218">
        <f t="shared" ca="1" si="114"/>
        <v>-0.30478560753082834</v>
      </c>
      <c r="Q218" s="2">
        <f t="shared" si="126"/>
        <v>29094.858399999997</v>
      </c>
      <c r="S218" s="20">
        <f>S$17</f>
        <v>1</v>
      </c>
      <c r="T218">
        <f t="shared" ca="1" si="127"/>
        <v>7.5601685939728477E-2</v>
      </c>
      <c r="Z218">
        <f t="shared" si="128"/>
        <v>5082</v>
      </c>
      <c r="AA218" s="87">
        <f t="shared" si="129"/>
        <v>-3.8939126809045238E-2</v>
      </c>
      <c r="AB218" s="87">
        <f t="shared" si="130"/>
        <v>-5.203938743644472E-2</v>
      </c>
      <c r="AC218" s="87">
        <f t="shared" si="131"/>
        <v>-2.9827999998815358E-2</v>
      </c>
      <c r="AD218" s="87">
        <f t="shared" si="132"/>
        <v>9.1111268102298804E-3</v>
      </c>
      <c r="AE218" s="87">
        <f t="shared" si="133"/>
        <v>8.3012631752089712E-5</v>
      </c>
      <c r="AF218">
        <f t="shared" si="134"/>
        <v>-2.9827999998815358E-2</v>
      </c>
      <c r="AG218" s="121"/>
      <c r="AH218">
        <f t="shared" si="135"/>
        <v>2.2211387437629366E-2</v>
      </c>
      <c r="AI218">
        <f t="shared" si="136"/>
        <v>0.57327660859114615</v>
      </c>
      <c r="AJ218">
        <f t="shared" si="137"/>
        <v>0.42102280295959199</v>
      </c>
      <c r="AK218">
        <f t="shared" si="138"/>
        <v>8.7311505978574552E-2</v>
      </c>
      <c r="AL218">
        <f t="shared" si="139"/>
        <v>2.9397691824510135</v>
      </c>
      <c r="AM218">
        <f t="shared" si="140"/>
        <v>9.8759900914122838</v>
      </c>
      <c r="AN218" s="87">
        <f t="shared" si="123"/>
        <v>9.1045786299395051</v>
      </c>
      <c r="AO218" s="87">
        <f t="shared" si="123"/>
        <v>9.1036303239940679</v>
      </c>
      <c r="AP218" s="87">
        <f t="shared" si="123"/>
        <v>9.1059239499745317</v>
      </c>
      <c r="AQ218" s="87">
        <f t="shared" si="123"/>
        <v>9.1003734488727517</v>
      </c>
      <c r="AR218" s="87">
        <f t="shared" si="123"/>
        <v>9.1137880948911416</v>
      </c>
      <c r="AS218" s="87">
        <f t="shared" si="123"/>
        <v>9.0812622341993325</v>
      </c>
      <c r="AT218" s="87">
        <f t="shared" si="123"/>
        <v>9.1595551972970348</v>
      </c>
      <c r="AU218" s="87">
        <f t="shared" si="141"/>
        <v>8.9670903015398977</v>
      </c>
    </row>
    <row r="219" spans="1:48" x14ac:dyDescent="0.2">
      <c r="A219" s="67" t="s">
        <v>638</v>
      </c>
      <c r="B219" s="69" t="s">
        <v>34</v>
      </c>
      <c r="C219" s="68">
        <v>44114.338000000003</v>
      </c>
      <c r="D219" s="68" t="s">
        <v>56</v>
      </c>
      <c r="E219">
        <f t="shared" si="124"/>
        <v>5083.9156198820583</v>
      </c>
      <c r="F219">
        <f t="shared" si="118"/>
        <v>5084</v>
      </c>
      <c r="G219" s="15">
        <f t="shared" si="125"/>
        <v>-4.1835999996692408E-2</v>
      </c>
      <c r="I219">
        <f>G219</f>
        <v>-4.1835999996692408E-2</v>
      </c>
      <c r="O219">
        <f t="shared" ca="1" si="114"/>
        <v>-0.30478141719161261</v>
      </c>
      <c r="Q219" s="2">
        <f t="shared" si="126"/>
        <v>29095.838000000003</v>
      </c>
      <c r="S219" s="20">
        <f>S$16</f>
        <v>0.1</v>
      </c>
      <c r="T219">
        <f t="shared" ca="1" si="127"/>
        <v>6.9140292423810645E-2</v>
      </c>
      <c r="Z219">
        <f t="shared" si="128"/>
        <v>5084</v>
      </c>
      <c r="AA219" s="87">
        <f t="shared" si="129"/>
        <v>-3.8958267336011175E-2</v>
      </c>
      <c r="AB219" s="87">
        <f t="shared" si="130"/>
        <v>-6.403925202651875E-2</v>
      </c>
      <c r="AC219" s="87">
        <f t="shared" si="131"/>
        <v>-4.1835999996692408E-2</v>
      </c>
      <c r="AD219" s="87">
        <f t="shared" si="132"/>
        <v>-2.8777326606812328E-3</v>
      </c>
      <c r="AE219" s="87">
        <f t="shared" si="133"/>
        <v>8.2813452663514877E-7</v>
      </c>
      <c r="AF219">
        <f t="shared" si="134"/>
        <v>-4.1835999996692408E-2</v>
      </c>
      <c r="AG219" s="121"/>
      <c r="AH219">
        <f t="shared" si="135"/>
        <v>2.2203252029826342E-2</v>
      </c>
      <c r="AI219">
        <f t="shared" si="136"/>
        <v>0.5732633382039134</v>
      </c>
      <c r="AJ219">
        <f t="shared" si="137"/>
        <v>0.42088488523377077</v>
      </c>
      <c r="AK219">
        <f t="shared" si="138"/>
        <v>8.7246623607179885E-2</v>
      </c>
      <c r="AL219">
        <f t="shared" si="139"/>
        <v>2.939921227929946</v>
      </c>
      <c r="AM219">
        <f t="shared" si="140"/>
        <v>9.883486634168829</v>
      </c>
      <c r="AN219" s="87">
        <f t="shared" si="123"/>
        <v>9.1048173741822946</v>
      </c>
      <c r="AO219" s="87">
        <f t="shared" si="123"/>
        <v>9.1038692479432903</v>
      </c>
      <c r="AP219" s="87">
        <f t="shared" si="123"/>
        <v>9.1061622580208557</v>
      </c>
      <c r="AQ219" s="87">
        <f t="shared" si="123"/>
        <v>9.1006136895949119</v>
      </c>
      <c r="AR219" s="87">
        <f t="shared" si="123"/>
        <v>9.1140226182499404</v>
      </c>
      <c r="AS219" s="87">
        <f t="shared" si="123"/>
        <v>9.0815133000525154</v>
      </c>
      <c r="AT219" s="87">
        <f t="shared" si="123"/>
        <v>9.1597608100120915</v>
      </c>
      <c r="AU219" s="87">
        <f t="shared" si="141"/>
        <v>8.9674277958820099</v>
      </c>
    </row>
    <row r="220" spans="1:48" x14ac:dyDescent="0.2">
      <c r="A220" s="44" t="s">
        <v>31</v>
      </c>
      <c r="B220" s="44"/>
      <c r="C220" s="45">
        <v>44114.338900000002</v>
      </c>
      <c r="D220" s="45"/>
      <c r="E220">
        <f t="shared" si="124"/>
        <v>5083.9174351154952</v>
      </c>
      <c r="F220">
        <f t="shared" si="118"/>
        <v>5084</v>
      </c>
      <c r="G220" s="15">
        <f t="shared" si="125"/>
        <v>-4.0935999997600447E-2</v>
      </c>
      <c r="H220">
        <f>G220</f>
        <v>-4.0935999997600447E-2</v>
      </c>
      <c r="O220">
        <f t="shared" ca="1" si="114"/>
        <v>-0.30478141719161261</v>
      </c>
      <c r="Q220" s="2">
        <f t="shared" si="126"/>
        <v>29095.838900000002</v>
      </c>
      <c r="S220" s="20">
        <f>S$15</f>
        <v>0.2</v>
      </c>
      <c r="T220">
        <f t="shared" ca="1" si="127"/>
        <v>6.9614404174282329E-2</v>
      </c>
      <c r="Z220">
        <f t="shared" si="128"/>
        <v>5084</v>
      </c>
      <c r="AA220" s="87">
        <f t="shared" si="129"/>
        <v>-3.8958267336011175E-2</v>
      </c>
      <c r="AB220" s="87">
        <f t="shared" si="130"/>
        <v>-6.313925202742679E-2</v>
      </c>
      <c r="AC220" s="87">
        <f t="shared" si="131"/>
        <v>-4.0935999997600447E-2</v>
      </c>
      <c r="AD220" s="87">
        <f t="shared" si="132"/>
        <v>-1.9777326615892724E-3</v>
      </c>
      <c r="AE220" s="87">
        <f t="shared" si="133"/>
        <v>7.8228529614339742E-7</v>
      </c>
      <c r="AF220">
        <f t="shared" si="134"/>
        <v>-4.0935999997600447E-2</v>
      </c>
      <c r="AG220" s="121"/>
      <c r="AH220">
        <f t="shared" si="135"/>
        <v>2.2203252029826342E-2</v>
      </c>
      <c r="AI220">
        <f t="shared" si="136"/>
        <v>0.5732633382039134</v>
      </c>
      <c r="AJ220">
        <f t="shared" si="137"/>
        <v>0.42088488523377077</v>
      </c>
      <c r="AK220">
        <f t="shared" si="138"/>
        <v>8.7246623607179885E-2</v>
      </c>
      <c r="AL220">
        <f t="shared" si="139"/>
        <v>2.939921227929946</v>
      </c>
      <c r="AM220">
        <f t="shared" si="140"/>
        <v>9.883486634168829</v>
      </c>
      <c r="AN220" s="87">
        <f t="shared" si="123"/>
        <v>9.1048173741822946</v>
      </c>
      <c r="AO220" s="87">
        <f t="shared" si="123"/>
        <v>9.1038692479432903</v>
      </c>
      <c r="AP220" s="87">
        <f t="shared" si="123"/>
        <v>9.1061622580208557</v>
      </c>
      <c r="AQ220" s="87">
        <f t="shared" si="123"/>
        <v>9.1006136895949119</v>
      </c>
      <c r="AR220" s="87">
        <f t="shared" si="123"/>
        <v>9.1140226182499404</v>
      </c>
      <c r="AS220" s="87">
        <f t="shared" si="123"/>
        <v>9.0815133000525154</v>
      </c>
      <c r="AT220" s="87">
        <f t="shared" si="123"/>
        <v>9.1597608100120915</v>
      </c>
      <c r="AU220" s="87">
        <f t="shared" si="141"/>
        <v>8.9674277958820099</v>
      </c>
    </row>
    <row r="221" spans="1:48" x14ac:dyDescent="0.2">
      <c r="A221" s="135" t="s">
        <v>1176</v>
      </c>
      <c r="B221" s="135" t="s">
        <v>15</v>
      </c>
      <c r="C221" s="136">
        <v>44191.704700000002</v>
      </c>
      <c r="D221" s="137">
        <v>1.2999999999999999E-3</v>
      </c>
      <c r="E221">
        <f t="shared" si="124"/>
        <v>5239.9585320005544</v>
      </c>
      <c r="F221">
        <f>ROUND(2*E221,0)/2+0.5</f>
        <v>5240.5</v>
      </c>
      <c r="G221" s="15">
        <f t="shared" si="125"/>
        <v>-0.26846199999999953</v>
      </c>
      <c r="K221">
        <f>G221</f>
        <v>-0.26846199999999953</v>
      </c>
      <c r="O221">
        <f t="shared" ca="1" si="114"/>
        <v>-0.30445352314798119</v>
      </c>
      <c r="Q221" s="2">
        <f t="shared" si="126"/>
        <v>29173.204700000002</v>
      </c>
      <c r="S221" s="20">
        <f>S$18</f>
        <v>1</v>
      </c>
      <c r="T221">
        <f t="shared" ca="1" si="127"/>
        <v>1.2953897385116991E-3</v>
      </c>
      <c r="Z221">
        <f t="shared" si="128"/>
        <v>5240.5</v>
      </c>
      <c r="AA221" s="87">
        <f t="shared" si="129"/>
        <v>-4.0462612921746077E-2</v>
      </c>
      <c r="AB221" s="87">
        <f t="shared" si="130"/>
        <v>-0.2900253794570804</v>
      </c>
      <c r="AC221" s="87">
        <f t="shared" si="131"/>
        <v>-0.26846199999999953</v>
      </c>
      <c r="AD221" s="87">
        <f t="shared" si="132"/>
        <v>-0.22799938707825346</v>
      </c>
      <c r="AE221" s="87">
        <f t="shared" si="133"/>
        <v>5.1983720508059252E-2</v>
      </c>
      <c r="AF221">
        <f t="shared" si="134"/>
        <v>-0.26846199999999953</v>
      </c>
      <c r="AG221" s="121"/>
      <c r="AH221">
        <f t="shared" si="135"/>
        <v>2.1563379457080856E-2</v>
      </c>
      <c r="AI221">
        <f t="shared" si="136"/>
        <v>0.57225734586630916</v>
      </c>
      <c r="AJ221">
        <f t="shared" si="137"/>
        <v>0.41008291817703152</v>
      </c>
      <c r="AK221">
        <f t="shared" si="138"/>
        <v>8.2172828151319335E-2</v>
      </c>
      <c r="AL221">
        <f t="shared" si="139"/>
        <v>2.9517968479273016</v>
      </c>
      <c r="AM221">
        <f t="shared" si="140"/>
        <v>10.505989024081833</v>
      </c>
      <c r="AN221" s="87">
        <f t="shared" ref="AN221:AT230" si="142">$AU221+$AB$7*SIN(AO221)</f>
        <v>9.1234814230360541</v>
      </c>
      <c r="AO221" s="87">
        <f t="shared" si="142"/>
        <v>9.122550187281167</v>
      </c>
      <c r="AP221" s="87">
        <f t="shared" si="142"/>
        <v>9.1247889105509223</v>
      </c>
      <c r="AQ221" s="87">
        <f t="shared" si="142"/>
        <v>9.1194042993327162</v>
      </c>
      <c r="AR221" s="87">
        <f t="shared" si="142"/>
        <v>9.1323403624014805</v>
      </c>
      <c r="AS221" s="87">
        <f t="shared" si="142"/>
        <v>9.101172706493184</v>
      </c>
      <c r="AT221" s="87">
        <f t="shared" si="142"/>
        <v>9.1757832815872273</v>
      </c>
      <c r="AU221" s="87">
        <f t="shared" si="141"/>
        <v>8.9938367281522282</v>
      </c>
    </row>
    <row r="222" spans="1:48" x14ac:dyDescent="0.2">
      <c r="A222" s="67" t="s">
        <v>605</v>
      </c>
      <c r="B222" s="69" t="s">
        <v>34</v>
      </c>
      <c r="C222" s="68">
        <v>44191.705000000002</v>
      </c>
      <c r="D222" s="68" t="s">
        <v>56</v>
      </c>
      <c r="E222">
        <f t="shared" si="124"/>
        <v>5239.9591370783664</v>
      </c>
      <c r="F222">
        <f t="shared" ref="F222:F227" si="143">ROUND(2*E222,0)/2</f>
        <v>5240</v>
      </c>
      <c r="G222" s="15">
        <f t="shared" si="125"/>
        <v>-2.0259999997506384E-2</v>
      </c>
      <c r="I222">
        <f t="shared" ref="I222:I227" si="144">G222</f>
        <v>-2.0259999997506384E-2</v>
      </c>
      <c r="O222">
        <f t="shared" ca="1" si="114"/>
        <v>-0.30445457073278515</v>
      </c>
      <c r="Q222" s="2">
        <f t="shared" si="126"/>
        <v>29173.205000000002</v>
      </c>
      <c r="S222" s="20">
        <f t="shared" ref="S222:S227" si="145">S$16</f>
        <v>0.1</v>
      </c>
      <c r="T222">
        <f t="shared" ca="1" si="127"/>
        <v>8.076655403540936E-2</v>
      </c>
      <c r="Z222">
        <f t="shared" si="128"/>
        <v>5240</v>
      </c>
      <c r="AA222" s="87">
        <f t="shared" si="129"/>
        <v>-4.0457786058613762E-2</v>
      </c>
      <c r="AB222" s="87">
        <f t="shared" si="130"/>
        <v>-4.1825433975716059E-2</v>
      </c>
      <c r="AC222" s="87">
        <f t="shared" si="131"/>
        <v>-2.0259999997506384E-2</v>
      </c>
      <c r="AD222" s="87">
        <f t="shared" si="132"/>
        <v>2.0197786061107378E-2</v>
      </c>
      <c r="AE222" s="87">
        <f t="shared" si="133"/>
        <v>4.0795056177026354E-5</v>
      </c>
      <c r="AF222">
        <f t="shared" si="134"/>
        <v>-2.0259999997506384E-2</v>
      </c>
      <c r="AG222" s="121"/>
      <c r="AH222">
        <f t="shared" si="135"/>
        <v>2.1565433978209678E-2</v>
      </c>
      <c r="AI222">
        <f t="shared" si="136"/>
        <v>0.57226045836568806</v>
      </c>
      <c r="AJ222">
        <f t="shared" si="137"/>
        <v>0.41011746056398146</v>
      </c>
      <c r="AK222">
        <f t="shared" si="138"/>
        <v>8.2189028307854073E-2</v>
      </c>
      <c r="AL222">
        <f t="shared" si="139"/>
        <v>2.9517589741840187</v>
      </c>
      <c r="AM222">
        <f t="shared" si="140"/>
        <v>10.503880334276284</v>
      </c>
      <c r="AN222" s="87">
        <f t="shared" si="142"/>
        <v>9.1234218480067302</v>
      </c>
      <c r="AO222" s="87">
        <f t="shared" si="142"/>
        <v>9.1224905493757174</v>
      </c>
      <c r="AP222" s="87">
        <f t="shared" si="142"/>
        <v>9.1247294652050872</v>
      </c>
      <c r="AQ222" s="87">
        <f t="shared" si="142"/>
        <v>9.1193442903876001</v>
      </c>
      <c r="AR222" s="87">
        <f t="shared" si="142"/>
        <v>9.1322819435605265</v>
      </c>
      <c r="AS222" s="87">
        <f t="shared" si="142"/>
        <v>9.1011098547605389</v>
      </c>
      <c r="AT222" s="87">
        <f t="shared" si="142"/>
        <v>9.1757322975119724</v>
      </c>
      <c r="AU222" s="87">
        <f t="shared" si="141"/>
        <v>8.9937523545667002</v>
      </c>
    </row>
    <row r="223" spans="1:48" x14ac:dyDescent="0.2">
      <c r="A223" s="67" t="s">
        <v>679</v>
      </c>
      <c r="B223" s="69" t="s">
        <v>34</v>
      </c>
      <c r="C223" s="68">
        <v>44282.917000000001</v>
      </c>
      <c r="D223" s="68" t="s">
        <v>56</v>
      </c>
      <c r="E223">
        <f t="shared" si="124"/>
        <v>5423.9269953449384</v>
      </c>
      <c r="F223">
        <f t="shared" si="143"/>
        <v>5424</v>
      </c>
      <c r="G223" s="15">
        <f t="shared" si="125"/>
        <v>-3.6196000000927597E-2</v>
      </c>
      <c r="I223">
        <f t="shared" si="144"/>
        <v>-3.6196000000927597E-2</v>
      </c>
      <c r="O223">
        <f t="shared" ca="1" si="114"/>
        <v>-0.30406905952493729</v>
      </c>
      <c r="Q223" s="2">
        <f t="shared" si="126"/>
        <v>29264.417000000001</v>
      </c>
      <c r="S223" s="20">
        <f t="shared" si="145"/>
        <v>0.1</v>
      </c>
      <c r="T223">
        <f t="shared" ca="1" si="127"/>
        <v>7.1755976018753637E-2</v>
      </c>
      <c r="Z223">
        <f t="shared" si="128"/>
        <v>5424</v>
      </c>
      <c r="AA223" s="87">
        <f t="shared" si="129"/>
        <v>-4.224291283001308E-2</v>
      </c>
      <c r="AB223" s="87">
        <f t="shared" si="130"/>
        <v>-5.7001051446901763E-2</v>
      </c>
      <c r="AC223" s="87">
        <f t="shared" si="131"/>
        <v>-3.6196000000927597E-2</v>
      </c>
      <c r="AD223" s="87">
        <f t="shared" si="132"/>
        <v>6.0469128290854823E-3</v>
      </c>
      <c r="AE223" s="87">
        <f t="shared" si="133"/>
        <v>3.6565154762558593E-6</v>
      </c>
      <c r="AF223">
        <f t="shared" si="134"/>
        <v>-3.6196000000927597E-2</v>
      </c>
      <c r="AG223" s="121"/>
      <c r="AH223">
        <f t="shared" si="135"/>
        <v>2.0805051445974169E-2</v>
      </c>
      <c r="AI223">
        <f t="shared" si="136"/>
        <v>0.57115865335391436</v>
      </c>
      <c r="AJ223">
        <f t="shared" si="137"/>
        <v>0.39739214286728725</v>
      </c>
      <c r="AK223">
        <f t="shared" si="138"/>
        <v>7.6231563400551816E-2</v>
      </c>
      <c r="AL223">
        <f t="shared" si="139"/>
        <v>2.9656686210957419</v>
      </c>
      <c r="AM223">
        <f t="shared" si="140"/>
        <v>11.339207601003515</v>
      </c>
      <c r="AN223" s="87">
        <f t="shared" si="142"/>
        <v>9.1453228823240931</v>
      </c>
      <c r="AO223" s="87">
        <f t="shared" si="142"/>
        <v>9.1444185840460825</v>
      </c>
      <c r="AP223" s="87">
        <f t="shared" si="142"/>
        <v>9.1465784228153133</v>
      </c>
      <c r="AQ223" s="87">
        <f t="shared" si="142"/>
        <v>9.1414176021737195</v>
      </c>
      <c r="AR223" s="87">
        <f t="shared" si="142"/>
        <v>9.1537365381217839</v>
      </c>
      <c r="AS223" s="87">
        <f t="shared" si="142"/>
        <v>9.1242571708118323</v>
      </c>
      <c r="AT223" s="87">
        <f t="shared" si="142"/>
        <v>9.1944089360678927</v>
      </c>
      <c r="AU223" s="87">
        <f t="shared" si="141"/>
        <v>9.0248018340409519</v>
      </c>
    </row>
    <row r="224" spans="1:48" x14ac:dyDescent="0.2">
      <c r="A224" s="67" t="s">
        <v>679</v>
      </c>
      <c r="B224" s="69" t="s">
        <v>34</v>
      </c>
      <c r="C224" s="68">
        <v>44282.919000000002</v>
      </c>
      <c r="D224" s="68" t="s">
        <v>56</v>
      </c>
      <c r="E224">
        <f t="shared" si="124"/>
        <v>5423.931029197026</v>
      </c>
      <c r="F224">
        <f t="shared" si="143"/>
        <v>5424</v>
      </c>
      <c r="G224" s="15">
        <f t="shared" si="125"/>
        <v>-3.4196000000520144E-2</v>
      </c>
      <c r="I224">
        <f t="shared" si="144"/>
        <v>-3.4196000000520144E-2</v>
      </c>
      <c r="O224">
        <f t="shared" ca="1" si="114"/>
        <v>-0.30406905952493729</v>
      </c>
      <c r="Q224" s="2">
        <f t="shared" si="126"/>
        <v>29264.419000000002</v>
      </c>
      <c r="S224" s="20">
        <f t="shared" si="145"/>
        <v>0.1</v>
      </c>
      <c r="T224">
        <f t="shared" ca="1" si="127"/>
        <v>7.2831468257069598E-2</v>
      </c>
      <c r="Z224">
        <f t="shared" si="128"/>
        <v>5424</v>
      </c>
      <c r="AA224" s="87">
        <f t="shared" si="129"/>
        <v>-4.224291283001308E-2</v>
      </c>
      <c r="AB224" s="87">
        <f t="shared" si="130"/>
        <v>-5.5001051446494309E-2</v>
      </c>
      <c r="AC224" s="87">
        <f t="shared" si="131"/>
        <v>-3.4196000000520144E-2</v>
      </c>
      <c r="AD224" s="87">
        <f t="shared" si="132"/>
        <v>8.046912829492936E-3</v>
      </c>
      <c r="AE224" s="87">
        <f t="shared" si="133"/>
        <v>6.4752806085458005E-6</v>
      </c>
      <c r="AF224">
        <f t="shared" si="134"/>
        <v>-3.4196000000520144E-2</v>
      </c>
      <c r="AG224" s="121"/>
      <c r="AH224">
        <f t="shared" si="135"/>
        <v>2.0805051445974169E-2</v>
      </c>
      <c r="AI224">
        <f t="shared" si="136"/>
        <v>0.57115865335391436</v>
      </c>
      <c r="AJ224">
        <f t="shared" si="137"/>
        <v>0.39739214286728725</v>
      </c>
      <c r="AK224">
        <f t="shared" si="138"/>
        <v>7.6231563400551816E-2</v>
      </c>
      <c r="AL224">
        <f t="shared" si="139"/>
        <v>2.9656686210957419</v>
      </c>
      <c r="AM224">
        <f t="shared" si="140"/>
        <v>11.339207601003515</v>
      </c>
      <c r="AN224" s="87">
        <f t="shared" si="142"/>
        <v>9.1453228823240931</v>
      </c>
      <c r="AO224" s="87">
        <f t="shared" si="142"/>
        <v>9.1444185840460825</v>
      </c>
      <c r="AP224" s="87">
        <f t="shared" si="142"/>
        <v>9.1465784228153133</v>
      </c>
      <c r="AQ224" s="87">
        <f t="shared" si="142"/>
        <v>9.1414176021737195</v>
      </c>
      <c r="AR224" s="87">
        <f t="shared" si="142"/>
        <v>9.1537365381217839</v>
      </c>
      <c r="AS224" s="87">
        <f t="shared" si="142"/>
        <v>9.1242571708118323</v>
      </c>
      <c r="AT224" s="87">
        <f t="shared" si="142"/>
        <v>9.1944089360678927</v>
      </c>
      <c r="AU224" s="87">
        <f t="shared" si="141"/>
        <v>9.0248018340409519</v>
      </c>
    </row>
    <row r="225" spans="1:48" x14ac:dyDescent="0.2">
      <c r="A225" s="67" t="s">
        <v>679</v>
      </c>
      <c r="B225" s="69" t="s">
        <v>34</v>
      </c>
      <c r="C225" s="68">
        <v>44284.894999999997</v>
      </c>
      <c r="D225" s="68" t="s">
        <v>56</v>
      </c>
      <c r="E225">
        <f t="shared" si="124"/>
        <v>5427.916475058687</v>
      </c>
      <c r="F225">
        <f t="shared" si="143"/>
        <v>5428</v>
      </c>
      <c r="G225" s="15">
        <f t="shared" si="125"/>
        <v>-4.1412000005948357E-2</v>
      </c>
      <c r="I225">
        <f t="shared" si="144"/>
        <v>-4.1412000005948357E-2</v>
      </c>
      <c r="O225">
        <f t="shared" ca="1" si="114"/>
        <v>-0.30406067884650584</v>
      </c>
      <c r="Q225" s="2">
        <f t="shared" si="126"/>
        <v>29266.394999999997</v>
      </c>
      <c r="S225" s="20">
        <f t="shared" si="145"/>
        <v>0.1</v>
      </c>
      <c r="T225">
        <f t="shared" ca="1" si="127"/>
        <v>6.8984328496690311E-2</v>
      </c>
      <c r="Z225">
        <f t="shared" si="128"/>
        <v>5428</v>
      </c>
      <c r="AA225" s="87">
        <f t="shared" si="129"/>
        <v>-4.2281915671033898E-2</v>
      </c>
      <c r="AB225" s="87">
        <f t="shared" si="130"/>
        <v>-6.2200426383165738E-2</v>
      </c>
      <c r="AC225" s="87">
        <f t="shared" si="131"/>
        <v>-4.1412000005948357E-2</v>
      </c>
      <c r="AD225" s="87">
        <f t="shared" si="132"/>
        <v>8.6991566508554108E-4</v>
      </c>
      <c r="AE225" s="87">
        <f t="shared" si="133"/>
        <v>7.5675326436121938E-8</v>
      </c>
      <c r="AF225">
        <f t="shared" si="134"/>
        <v>-4.1412000005948357E-2</v>
      </c>
      <c r="AG225" s="121"/>
      <c r="AH225">
        <f t="shared" si="135"/>
        <v>2.0788426377217385E-2</v>
      </c>
      <c r="AI225">
        <f t="shared" si="136"/>
        <v>0.57113566780924496</v>
      </c>
      <c r="AJ225">
        <f t="shared" si="137"/>
        <v>0.39711519776308163</v>
      </c>
      <c r="AK225">
        <f t="shared" si="138"/>
        <v>7.6102144689215154E-2</v>
      </c>
      <c r="AL225">
        <f t="shared" si="139"/>
        <v>2.9659703999309479</v>
      </c>
      <c r="AM225">
        <f t="shared" si="140"/>
        <v>11.358793004096389</v>
      </c>
      <c r="AN225" s="87">
        <f t="shared" si="142"/>
        <v>9.1457985014926457</v>
      </c>
      <c r="AO225" s="87">
        <f t="shared" si="142"/>
        <v>9.1448948760680455</v>
      </c>
      <c r="AP225" s="87">
        <f t="shared" si="142"/>
        <v>9.1470528138668126</v>
      </c>
      <c r="AQ225" s="87">
        <f t="shared" si="142"/>
        <v>9.1418972441760005</v>
      </c>
      <c r="AR225" s="87">
        <f t="shared" si="142"/>
        <v>9.1542019928384182</v>
      </c>
      <c r="AS225" s="87">
        <f t="shared" si="142"/>
        <v>9.124760766584826</v>
      </c>
      <c r="AT225" s="87">
        <f t="shared" si="142"/>
        <v>9.1948130906498573</v>
      </c>
      <c r="AU225" s="87">
        <f t="shared" si="141"/>
        <v>9.0254768227251745</v>
      </c>
    </row>
    <row r="226" spans="1:48" x14ac:dyDescent="0.2">
      <c r="A226" s="67" t="s">
        <v>679</v>
      </c>
      <c r="B226" s="69" t="s">
        <v>34</v>
      </c>
      <c r="C226" s="68">
        <v>44286.885000000002</v>
      </c>
      <c r="D226" s="68" t="s">
        <v>56</v>
      </c>
      <c r="E226">
        <f t="shared" si="124"/>
        <v>5431.9301578849763</v>
      </c>
      <c r="F226">
        <f t="shared" si="143"/>
        <v>5432</v>
      </c>
      <c r="G226" s="15">
        <f t="shared" si="125"/>
        <v>-3.462799999397248E-2</v>
      </c>
      <c r="I226">
        <f t="shared" si="144"/>
        <v>-3.462799999397248E-2</v>
      </c>
      <c r="O226">
        <f t="shared" ca="1" si="114"/>
        <v>-0.30405229816807439</v>
      </c>
      <c r="Q226" s="2">
        <f t="shared" si="126"/>
        <v>29268.385000000002</v>
      </c>
      <c r="S226" s="20">
        <f t="shared" si="145"/>
        <v>0.1</v>
      </c>
      <c r="T226">
        <f t="shared" ca="1" si="127"/>
        <v>7.2589452446607375E-2</v>
      </c>
      <c r="Z226">
        <f t="shared" si="128"/>
        <v>5432</v>
      </c>
      <c r="AA226" s="87">
        <f t="shared" si="129"/>
        <v>-4.2320926790353819E-2</v>
      </c>
      <c r="AB226" s="87">
        <f t="shared" si="130"/>
        <v>-5.5399797310244053E-2</v>
      </c>
      <c r="AC226" s="87">
        <f t="shared" si="131"/>
        <v>-3.462799999397248E-2</v>
      </c>
      <c r="AD226" s="87">
        <f t="shared" si="132"/>
        <v>7.6929267963813386E-3</v>
      </c>
      <c r="AE226" s="87">
        <f t="shared" si="133"/>
        <v>5.9181122694482046E-6</v>
      </c>
      <c r="AF226">
        <f t="shared" si="134"/>
        <v>-3.462799999397248E-2</v>
      </c>
      <c r="AG226" s="121"/>
      <c r="AH226">
        <f t="shared" si="135"/>
        <v>2.077179731627157E-2</v>
      </c>
      <c r="AI226">
        <f t="shared" si="136"/>
        <v>0.5711127232225901</v>
      </c>
      <c r="AJ226">
        <f t="shared" si="137"/>
        <v>0.39683823946264307</v>
      </c>
      <c r="AK226">
        <f t="shared" si="138"/>
        <v>7.5972729779690606E-2</v>
      </c>
      <c r="AL226">
        <f t="shared" si="139"/>
        <v>2.9662721537421666</v>
      </c>
      <c r="AM226">
        <f t="shared" si="140"/>
        <v>11.378444025718466</v>
      </c>
      <c r="AN226" s="87">
        <f t="shared" si="142"/>
        <v>9.1462741003452859</v>
      </c>
      <c r="AO226" s="87">
        <f t="shared" si="142"/>
        <v>9.1453711514193401</v>
      </c>
      <c r="AP226" s="87">
        <f t="shared" si="142"/>
        <v>9.1475271805610863</v>
      </c>
      <c r="AQ226" s="87">
        <f t="shared" si="142"/>
        <v>9.1423768775432883</v>
      </c>
      <c r="AR226" s="87">
        <f t="shared" si="142"/>
        <v>9.1546674080400354</v>
      </c>
      <c r="AS226" s="87">
        <f t="shared" si="142"/>
        <v>9.1252643788634451</v>
      </c>
      <c r="AT226" s="87">
        <f t="shared" si="142"/>
        <v>9.1952171680805748</v>
      </c>
      <c r="AU226" s="87">
        <f t="shared" si="141"/>
        <v>9.026151811409397</v>
      </c>
    </row>
    <row r="227" spans="1:48" x14ac:dyDescent="0.2">
      <c r="A227" s="67" t="s">
        <v>605</v>
      </c>
      <c r="B227" s="69" t="s">
        <v>34</v>
      </c>
      <c r="C227" s="68">
        <v>44419.748</v>
      </c>
      <c r="D227" s="68" t="s">
        <v>56</v>
      </c>
      <c r="E227">
        <f t="shared" si="124"/>
        <v>5699.9050027833582</v>
      </c>
      <c r="F227">
        <f t="shared" si="143"/>
        <v>5700</v>
      </c>
      <c r="G227" s="15">
        <f t="shared" si="125"/>
        <v>-4.7100000003410969E-2</v>
      </c>
      <c r="I227">
        <f t="shared" si="144"/>
        <v>-4.7100000003410969E-2</v>
      </c>
      <c r="O227">
        <f t="shared" ca="1" si="114"/>
        <v>-0.30349079271316559</v>
      </c>
      <c r="Q227" s="2">
        <f t="shared" si="126"/>
        <v>29401.248</v>
      </c>
      <c r="S227" s="20">
        <f t="shared" si="145"/>
        <v>0.1</v>
      </c>
      <c r="T227">
        <f t="shared" ca="1" si="127"/>
        <v>6.5736238586336371E-2</v>
      </c>
      <c r="Z227">
        <f t="shared" si="128"/>
        <v>5700</v>
      </c>
      <c r="AA227" s="87">
        <f t="shared" si="129"/>
        <v>-4.4953364763721373E-2</v>
      </c>
      <c r="AB227" s="87">
        <f t="shared" si="130"/>
        <v>-6.6748721016112136E-2</v>
      </c>
      <c r="AC227" s="87">
        <f t="shared" si="131"/>
        <v>-4.7100000003410969E-2</v>
      </c>
      <c r="AD227" s="87">
        <f t="shared" si="132"/>
        <v>-2.1466352396895955E-3</v>
      </c>
      <c r="AE227" s="87">
        <f t="shared" si="133"/>
        <v>4.6080428522772066E-7</v>
      </c>
      <c r="AF227">
        <f t="shared" si="134"/>
        <v>-4.7100000003410969E-2</v>
      </c>
      <c r="AG227" s="121"/>
      <c r="AH227">
        <f t="shared" si="135"/>
        <v>1.9648721012701171E-2</v>
      </c>
      <c r="AI227">
        <f t="shared" si="136"/>
        <v>0.56966817975646977</v>
      </c>
      <c r="AJ227">
        <f t="shared" si="137"/>
        <v>0.37825161470225105</v>
      </c>
      <c r="AK227">
        <f t="shared" si="138"/>
        <v>6.7310298897051826E-2</v>
      </c>
      <c r="AL227">
        <f t="shared" si="139"/>
        <v>2.9864349677267148</v>
      </c>
      <c r="AM227">
        <f t="shared" si="140"/>
        <v>12.864242336372843</v>
      </c>
      <c r="AN227" s="87">
        <f t="shared" si="142"/>
        <v>9.1780947324340438</v>
      </c>
      <c r="AO227" s="87">
        <f t="shared" si="142"/>
        <v>9.1772453483135745</v>
      </c>
      <c r="AP227" s="87">
        <f t="shared" si="142"/>
        <v>9.1792562239273288</v>
      </c>
      <c r="AQ227" s="87">
        <f t="shared" si="142"/>
        <v>9.174493916785897</v>
      </c>
      <c r="AR227" s="87">
        <f t="shared" si="142"/>
        <v>9.1857631999458551</v>
      </c>
      <c r="AS227" s="87">
        <f t="shared" si="142"/>
        <v>9.1590431548298579</v>
      </c>
      <c r="AT227" s="87">
        <f t="shared" si="142"/>
        <v>9.2221211020832605</v>
      </c>
      <c r="AU227" s="87">
        <f t="shared" si="141"/>
        <v>9.0713760532523278</v>
      </c>
    </row>
    <row r="228" spans="1:48" x14ac:dyDescent="0.2">
      <c r="A228" s="135" t="s">
        <v>1176</v>
      </c>
      <c r="B228" s="135" t="s">
        <v>15</v>
      </c>
      <c r="C228" s="136">
        <v>44419.756600000001</v>
      </c>
      <c r="D228" s="137">
        <v>1.5E-3</v>
      </c>
      <c r="E228">
        <f t="shared" si="124"/>
        <v>5699.9223483473334</v>
      </c>
      <c r="F228">
        <f>ROUND(2*E228,0)/2+0.5</f>
        <v>5700.5</v>
      </c>
      <c r="G228" s="15">
        <f t="shared" si="125"/>
        <v>-0.28640199999790639</v>
      </c>
      <c r="K228">
        <f>G228</f>
        <v>-0.28640199999790639</v>
      </c>
      <c r="O228">
        <f t="shared" ca="1" si="114"/>
        <v>-0.30348974512836169</v>
      </c>
      <c r="Q228" s="2">
        <f t="shared" si="126"/>
        <v>29401.256600000001</v>
      </c>
      <c r="S228" s="20">
        <f>S$18</f>
        <v>1</v>
      </c>
      <c r="T228">
        <f t="shared" ca="1" si="127"/>
        <v>2.9199103364339885E-4</v>
      </c>
      <c r="Z228">
        <f t="shared" si="128"/>
        <v>5700.5</v>
      </c>
      <c r="AA228" s="87">
        <f t="shared" si="129"/>
        <v>-4.4958310156780951E-2</v>
      </c>
      <c r="AB228" s="87">
        <f t="shared" si="130"/>
        <v>-0.30604860957238367</v>
      </c>
      <c r="AC228" s="87">
        <f t="shared" si="131"/>
        <v>-0.28640199999790639</v>
      </c>
      <c r="AD228" s="87">
        <f t="shared" si="132"/>
        <v>-0.24144368984112544</v>
      </c>
      <c r="AE228" s="87">
        <f t="shared" si="133"/>
        <v>5.8295055364097577E-2</v>
      </c>
      <c r="AF228">
        <f t="shared" si="134"/>
        <v>-0.28640199999790639</v>
      </c>
      <c r="AG228" s="121"/>
      <c r="AH228">
        <f t="shared" si="135"/>
        <v>1.9646609574477284E-2</v>
      </c>
      <c r="AI228">
        <f t="shared" si="136"/>
        <v>0.56966565453287799</v>
      </c>
      <c r="AJ228">
        <f t="shared" si="137"/>
        <v>0.37821688145976712</v>
      </c>
      <c r="AK228">
        <f t="shared" si="138"/>
        <v>6.7294152517914235E-2</v>
      </c>
      <c r="AL228">
        <f t="shared" si="139"/>
        <v>2.986472488381712</v>
      </c>
      <c r="AM228">
        <f t="shared" si="140"/>
        <v>12.867366473460622</v>
      </c>
      <c r="AN228" s="87">
        <f t="shared" si="142"/>
        <v>9.1781540205982779</v>
      </c>
      <c r="AO228" s="87">
        <f t="shared" si="142"/>
        <v>9.1773047514331196</v>
      </c>
      <c r="AP228" s="87">
        <f t="shared" si="142"/>
        <v>9.1793153249204593</v>
      </c>
      <c r="AQ228" s="87">
        <f t="shared" si="142"/>
        <v>9.1745538049926196</v>
      </c>
      <c r="AR228" s="87">
        <f t="shared" si="142"/>
        <v>9.1858210597231267</v>
      </c>
      <c r="AS228" s="87">
        <f t="shared" si="142"/>
        <v>9.1591062409790442</v>
      </c>
      <c r="AT228" s="87">
        <f t="shared" si="142"/>
        <v>9.2221709961494387</v>
      </c>
      <c r="AU228" s="87">
        <f t="shared" si="141"/>
        <v>9.0714604268378558</v>
      </c>
    </row>
    <row r="229" spans="1:48" x14ac:dyDescent="0.2">
      <c r="A229" s="44" t="s">
        <v>31</v>
      </c>
      <c r="B229" s="44"/>
      <c r="C229" s="45">
        <v>44449.496899999998</v>
      </c>
      <c r="D229" s="45"/>
      <c r="E229">
        <f t="shared" si="124"/>
        <v>5759.9063339545446</v>
      </c>
      <c r="F229">
        <f t="shared" ref="F229:F236" si="146">ROUND(2*E229,0)/2</f>
        <v>5760</v>
      </c>
      <c r="G229" s="15">
        <f t="shared" si="125"/>
        <v>-4.6439999998256098E-2</v>
      </c>
      <c r="H229">
        <f>G229</f>
        <v>-4.6439999998256098E-2</v>
      </c>
      <c r="O229">
        <f t="shared" ca="1" si="114"/>
        <v>-0.30336508253669348</v>
      </c>
      <c r="Q229" s="2">
        <f t="shared" si="126"/>
        <v>29430.996899999998</v>
      </c>
      <c r="S229" s="20">
        <f>S$15</f>
        <v>0.2</v>
      </c>
      <c r="T229">
        <f t="shared" ca="1" si="127"/>
        <v>6.6010498037382861E-2</v>
      </c>
      <c r="Z229">
        <f t="shared" si="128"/>
        <v>5760</v>
      </c>
      <c r="AA229" s="87">
        <f t="shared" si="129"/>
        <v>-4.5547710009508101E-2</v>
      </c>
      <c r="AB229" s="87">
        <f t="shared" si="130"/>
        <v>-6.5834928514607177E-2</v>
      </c>
      <c r="AC229" s="87">
        <f t="shared" si="131"/>
        <v>-4.6439999998256098E-2</v>
      </c>
      <c r="AD229" s="87">
        <f t="shared" si="132"/>
        <v>-8.9228998874799764E-4</v>
      </c>
      <c r="AE229" s="87">
        <f t="shared" si="133"/>
        <v>1.5923628480398036E-7</v>
      </c>
      <c r="AF229">
        <f t="shared" si="134"/>
        <v>-4.6439999998256098E-2</v>
      </c>
      <c r="AG229" s="121"/>
      <c r="AH229">
        <f t="shared" si="135"/>
        <v>1.9394928516351086E-2</v>
      </c>
      <c r="AI229">
        <f t="shared" si="136"/>
        <v>0.56936963860132583</v>
      </c>
      <c r="AJ229">
        <f t="shared" si="137"/>
        <v>0.37408209463567693</v>
      </c>
      <c r="AK229">
        <f t="shared" si="138"/>
        <v>6.5373111394271904E-2</v>
      </c>
      <c r="AL229">
        <f t="shared" si="139"/>
        <v>2.990935012618384</v>
      </c>
      <c r="AM229">
        <f t="shared" si="140"/>
        <v>13.25001241988315</v>
      </c>
      <c r="AN229" s="87">
        <f t="shared" si="142"/>
        <v>9.1852073237145593</v>
      </c>
      <c r="AO229" s="87">
        <f t="shared" si="142"/>
        <v>9.1843721273868635</v>
      </c>
      <c r="AP229" s="87">
        <f t="shared" si="142"/>
        <v>9.1863459333071322</v>
      </c>
      <c r="AQ229" s="87">
        <f t="shared" si="142"/>
        <v>9.1816797287673424</v>
      </c>
      <c r="AR229" s="87">
        <f t="shared" si="142"/>
        <v>9.1927024373113433</v>
      </c>
      <c r="AS229" s="87">
        <f t="shared" si="142"/>
        <v>9.1666151925894503</v>
      </c>
      <c r="AT229" s="87">
        <f t="shared" si="142"/>
        <v>9.2281007985616199</v>
      </c>
      <c r="AU229" s="87">
        <f t="shared" si="141"/>
        <v>9.0815008835156696</v>
      </c>
    </row>
    <row r="230" spans="1:48" x14ac:dyDescent="0.2">
      <c r="A230" s="46" t="s">
        <v>67</v>
      </c>
      <c r="B230" s="47" t="s">
        <v>34</v>
      </c>
      <c r="C230" s="46">
        <v>44449.497199999998</v>
      </c>
      <c r="D230" s="46" t="s">
        <v>62</v>
      </c>
      <c r="E230">
        <f t="shared" si="124"/>
        <v>5759.9069390323566</v>
      </c>
      <c r="F230">
        <f t="shared" si="146"/>
        <v>5760</v>
      </c>
      <c r="G230" s="15">
        <f t="shared" si="125"/>
        <v>-4.6139999998558778E-2</v>
      </c>
      <c r="J230">
        <f>G230</f>
        <v>-4.6139999998558778E-2</v>
      </c>
      <c r="O230">
        <f t="shared" ca="1" si="114"/>
        <v>-0.30336508253669348</v>
      </c>
      <c r="Q230" s="2">
        <f t="shared" si="126"/>
        <v>29430.997199999998</v>
      </c>
      <c r="S230" s="20">
        <f>S$17</f>
        <v>1</v>
      </c>
      <c r="T230">
        <f t="shared" ca="1" si="127"/>
        <v>6.6164743086750202E-2</v>
      </c>
      <c r="Z230">
        <f t="shared" si="128"/>
        <v>5760</v>
      </c>
      <c r="AA230" s="87">
        <f t="shared" si="129"/>
        <v>-4.5547710009508101E-2</v>
      </c>
      <c r="AB230" s="87">
        <f t="shared" si="130"/>
        <v>-6.5534928514909857E-2</v>
      </c>
      <c r="AC230" s="87">
        <f t="shared" si="131"/>
        <v>-4.6139999998558778E-2</v>
      </c>
      <c r="AD230" s="87">
        <f t="shared" si="132"/>
        <v>-5.9228998905067748E-4</v>
      </c>
      <c r="AE230" s="87">
        <f t="shared" si="133"/>
        <v>3.5080743112965163E-7</v>
      </c>
      <c r="AF230">
        <f t="shared" si="134"/>
        <v>-4.6139999998558778E-2</v>
      </c>
      <c r="AG230" s="121"/>
      <c r="AH230">
        <f t="shared" si="135"/>
        <v>1.9394928516351086E-2</v>
      </c>
      <c r="AI230">
        <f t="shared" si="136"/>
        <v>0.56936963860132583</v>
      </c>
      <c r="AJ230">
        <f t="shared" si="137"/>
        <v>0.37408209463567693</v>
      </c>
      <c r="AK230">
        <f t="shared" si="138"/>
        <v>6.5373111394271904E-2</v>
      </c>
      <c r="AL230">
        <f t="shared" si="139"/>
        <v>2.990935012618384</v>
      </c>
      <c r="AM230">
        <f t="shared" si="140"/>
        <v>13.25001241988315</v>
      </c>
      <c r="AN230" s="87">
        <f t="shared" si="142"/>
        <v>9.1852073237145593</v>
      </c>
      <c r="AO230" s="87">
        <f t="shared" si="142"/>
        <v>9.1843721273868635</v>
      </c>
      <c r="AP230" s="87">
        <f t="shared" si="142"/>
        <v>9.1863459333071322</v>
      </c>
      <c r="AQ230" s="87">
        <f t="shared" si="142"/>
        <v>9.1816797287673424</v>
      </c>
      <c r="AR230" s="87">
        <f t="shared" si="142"/>
        <v>9.1927024373113433</v>
      </c>
      <c r="AS230" s="87">
        <f t="shared" si="142"/>
        <v>9.1666151925894503</v>
      </c>
      <c r="AT230" s="87">
        <f t="shared" si="142"/>
        <v>9.2281007985616199</v>
      </c>
      <c r="AU230" s="87">
        <f t="shared" si="141"/>
        <v>9.0815008835156696</v>
      </c>
    </row>
    <row r="231" spans="1:48" x14ac:dyDescent="0.2">
      <c r="A231" s="44" t="s">
        <v>31</v>
      </c>
      <c r="B231" s="44"/>
      <c r="C231" s="45">
        <v>44451.480300000003</v>
      </c>
      <c r="D231" s="45"/>
      <c r="E231">
        <f t="shared" si="124"/>
        <v>5763.9067050689455</v>
      </c>
      <c r="F231">
        <f t="shared" si="146"/>
        <v>5764</v>
      </c>
      <c r="G231" s="15">
        <f t="shared" si="125"/>
        <v>-4.625599999417318E-2</v>
      </c>
      <c r="H231">
        <f>G231</f>
        <v>-4.625599999417318E-2</v>
      </c>
      <c r="O231">
        <f t="shared" ca="1" si="114"/>
        <v>-0.30335670185826202</v>
      </c>
      <c r="Q231" s="2">
        <f t="shared" si="126"/>
        <v>29432.980300000003</v>
      </c>
      <c r="S231" s="20">
        <f>S$15</f>
        <v>0.2</v>
      </c>
      <c r="T231">
        <f t="shared" ca="1" si="127"/>
        <v>6.6100770899007094E-2</v>
      </c>
      <c r="Z231">
        <f t="shared" si="128"/>
        <v>5764</v>
      </c>
      <c r="AA231" s="87">
        <f t="shared" si="129"/>
        <v>-4.5587397295566268E-2</v>
      </c>
      <c r="AB231" s="87">
        <f t="shared" si="130"/>
        <v>-6.5633979029975739E-2</v>
      </c>
      <c r="AC231" s="87">
        <f t="shared" si="131"/>
        <v>-4.625599999417318E-2</v>
      </c>
      <c r="AD231" s="87">
        <f t="shared" si="132"/>
        <v>-6.6860269860691268E-4</v>
      </c>
      <c r="AE231" s="87">
        <f t="shared" si="133"/>
        <v>8.9405913716889235E-8</v>
      </c>
      <c r="AF231">
        <f t="shared" si="134"/>
        <v>-4.625599999417318E-2</v>
      </c>
      <c r="AG231" s="121"/>
      <c r="AH231">
        <f t="shared" si="135"/>
        <v>1.9377979035802555E-2</v>
      </c>
      <c r="AI231">
        <f t="shared" si="136"/>
        <v>0.56935005711732556</v>
      </c>
      <c r="AJ231">
        <f t="shared" si="137"/>
        <v>0.37380401650999867</v>
      </c>
      <c r="AK231">
        <f t="shared" si="138"/>
        <v>6.5243992419760144E-2</v>
      </c>
      <c r="AL231">
        <f t="shared" si="139"/>
        <v>2.9912348429358837</v>
      </c>
      <c r="AM231">
        <f t="shared" si="140"/>
        <v>13.276534547603211</v>
      </c>
      <c r="AN231" s="87">
        <f t="shared" ref="AN231:AT240" si="147">$AU231+$AB$7*SIN(AO231)</f>
        <v>9.1856813553229451</v>
      </c>
      <c r="AO231" s="87">
        <f t="shared" si="147"/>
        <v>9.184847132934447</v>
      </c>
      <c r="AP231" s="87">
        <f t="shared" si="147"/>
        <v>9.1868184094208747</v>
      </c>
      <c r="AQ231" s="87">
        <f t="shared" si="147"/>
        <v>9.1821587283931425</v>
      </c>
      <c r="AR231" s="87">
        <f t="shared" si="147"/>
        <v>9.1931647734296575</v>
      </c>
      <c r="AS231" s="87">
        <f t="shared" si="147"/>
        <v>9.1671201161664015</v>
      </c>
      <c r="AT231" s="87">
        <f t="shared" si="147"/>
        <v>9.2284989059500173</v>
      </c>
      <c r="AU231" s="87">
        <f t="shared" si="141"/>
        <v>9.082175872199894</v>
      </c>
      <c r="AV231" s="87"/>
    </row>
    <row r="232" spans="1:48" x14ac:dyDescent="0.2">
      <c r="A232" s="46" t="s">
        <v>67</v>
      </c>
      <c r="B232" s="47" t="s">
        <v>34</v>
      </c>
      <c r="C232" s="46">
        <v>44451.4807</v>
      </c>
      <c r="D232" s="46" t="s">
        <v>62</v>
      </c>
      <c r="E232">
        <f t="shared" si="124"/>
        <v>5763.9075118393575</v>
      </c>
      <c r="F232">
        <f t="shared" si="146"/>
        <v>5764</v>
      </c>
      <c r="G232" s="15">
        <f t="shared" si="125"/>
        <v>-4.5855999997002073E-2</v>
      </c>
      <c r="J232">
        <f>G232</f>
        <v>-4.5855999997002073E-2</v>
      </c>
      <c r="O232">
        <f t="shared" ca="1" si="114"/>
        <v>-0.30335670185826202</v>
      </c>
      <c r="Q232" s="2">
        <f t="shared" si="126"/>
        <v>29432.9807</v>
      </c>
      <c r="S232" s="20">
        <f>S$17</f>
        <v>1</v>
      </c>
      <c r="T232">
        <f t="shared" ca="1" si="127"/>
        <v>6.6306611459041487E-2</v>
      </c>
      <c r="Z232">
        <f t="shared" si="128"/>
        <v>5764</v>
      </c>
      <c r="AA232" s="87">
        <f t="shared" si="129"/>
        <v>-4.5587397295566268E-2</v>
      </c>
      <c r="AB232" s="87">
        <f t="shared" si="130"/>
        <v>-6.5233979032804632E-2</v>
      </c>
      <c r="AC232" s="87">
        <f t="shared" si="131"/>
        <v>-4.5855999997002073E-2</v>
      </c>
      <c r="AD232" s="87">
        <f t="shared" si="132"/>
        <v>-2.68602701435805E-4</v>
      </c>
      <c r="AE232" s="87">
        <f t="shared" si="133"/>
        <v>7.2147411218612202E-8</v>
      </c>
      <c r="AF232">
        <f t="shared" si="134"/>
        <v>-4.5855999997002073E-2</v>
      </c>
      <c r="AG232" s="121"/>
      <c r="AH232">
        <f t="shared" si="135"/>
        <v>1.9377979035802555E-2</v>
      </c>
      <c r="AI232">
        <f t="shared" si="136"/>
        <v>0.56935005711732556</v>
      </c>
      <c r="AJ232">
        <f t="shared" si="137"/>
        <v>0.37380401650999867</v>
      </c>
      <c r="AK232">
        <f t="shared" si="138"/>
        <v>6.5243992419760144E-2</v>
      </c>
      <c r="AL232">
        <f t="shared" si="139"/>
        <v>2.9912348429358837</v>
      </c>
      <c r="AM232">
        <f t="shared" si="140"/>
        <v>13.276534547603211</v>
      </c>
      <c r="AN232" s="87">
        <f t="shared" si="147"/>
        <v>9.1856813553229451</v>
      </c>
      <c r="AO232" s="87">
        <f t="shared" si="147"/>
        <v>9.184847132934447</v>
      </c>
      <c r="AP232" s="87">
        <f t="shared" si="147"/>
        <v>9.1868184094208747</v>
      </c>
      <c r="AQ232" s="87">
        <f t="shared" si="147"/>
        <v>9.1821587283931425</v>
      </c>
      <c r="AR232" s="87">
        <f t="shared" si="147"/>
        <v>9.1931647734296575</v>
      </c>
      <c r="AS232" s="87">
        <f t="shared" si="147"/>
        <v>9.1671201161664015</v>
      </c>
      <c r="AT232" s="87">
        <f t="shared" si="147"/>
        <v>9.2284989059500173</v>
      </c>
      <c r="AU232" s="87">
        <f t="shared" si="141"/>
        <v>9.082175872199894</v>
      </c>
    </row>
    <row r="233" spans="1:48" x14ac:dyDescent="0.2">
      <c r="A233" s="44" t="s">
        <v>31</v>
      </c>
      <c r="B233" s="44"/>
      <c r="C233" s="45">
        <v>44458.421399999999</v>
      </c>
      <c r="D233" s="45"/>
      <c r="E233">
        <f t="shared" si="124"/>
        <v>5777.9063904284758</v>
      </c>
      <c r="F233">
        <f t="shared" si="146"/>
        <v>5778</v>
      </c>
      <c r="G233" s="15">
        <f t="shared" si="125"/>
        <v>-4.6412000003329013E-2</v>
      </c>
      <c r="H233">
        <f>G233</f>
        <v>-4.6412000003329013E-2</v>
      </c>
      <c r="O233">
        <f t="shared" ca="1" si="114"/>
        <v>-0.30332736948375183</v>
      </c>
      <c r="Q233" s="2">
        <f t="shared" si="126"/>
        <v>29439.921399999999</v>
      </c>
      <c r="S233" s="20">
        <f>S$15</f>
        <v>0.2</v>
      </c>
      <c r="T233">
        <f t="shared" ca="1" si="127"/>
        <v>6.6005507075262176E-2</v>
      </c>
      <c r="Z233">
        <f t="shared" si="128"/>
        <v>5778</v>
      </c>
      <c r="AA233" s="87">
        <f t="shared" si="129"/>
        <v>-4.572636590488155E-2</v>
      </c>
      <c r="AB233" s="87">
        <f t="shared" si="130"/>
        <v>-6.5730626502216824E-2</v>
      </c>
      <c r="AC233" s="87">
        <f t="shared" si="131"/>
        <v>-4.6412000003329013E-2</v>
      </c>
      <c r="AD233" s="87">
        <f t="shared" si="132"/>
        <v>-6.8563409844746293E-4</v>
      </c>
      <c r="AE233" s="87">
        <f t="shared" si="133"/>
        <v>9.4018823390773061E-8</v>
      </c>
      <c r="AF233">
        <f t="shared" si="134"/>
        <v>-4.6412000003329013E-2</v>
      </c>
      <c r="AG233" s="121"/>
      <c r="AH233">
        <f t="shared" si="135"/>
        <v>1.9318626498887808E-2</v>
      </c>
      <c r="AI233">
        <f t="shared" si="136"/>
        <v>0.56928183768177831</v>
      </c>
      <c r="AJ233">
        <f t="shared" si="137"/>
        <v>0.37283063425672669</v>
      </c>
      <c r="AK233">
        <f t="shared" si="138"/>
        <v>6.4792102149371714E-2</v>
      </c>
      <c r="AL233">
        <f t="shared" si="139"/>
        <v>2.9922840812956575</v>
      </c>
      <c r="AM233">
        <f t="shared" si="140"/>
        <v>13.370184174962073</v>
      </c>
      <c r="AN233" s="87">
        <f t="shared" si="147"/>
        <v>9.1873403287598876</v>
      </c>
      <c r="AO233" s="87">
        <f t="shared" si="147"/>
        <v>9.1865095426721766</v>
      </c>
      <c r="AP233" s="87">
        <f t="shared" si="147"/>
        <v>9.1884719092843543</v>
      </c>
      <c r="AQ233" s="87">
        <f t="shared" si="147"/>
        <v>9.1838351745203344</v>
      </c>
      <c r="AR233" s="87">
        <f t="shared" si="147"/>
        <v>9.1947826775817223</v>
      </c>
      <c r="AS233" s="87">
        <f t="shared" si="147"/>
        <v>9.1688874668302418</v>
      </c>
      <c r="AT233" s="87">
        <f t="shared" si="147"/>
        <v>9.2298917576412514</v>
      </c>
      <c r="AU233" s="87">
        <f t="shared" si="141"/>
        <v>9.084538332594672</v>
      </c>
    </row>
    <row r="234" spans="1:48" x14ac:dyDescent="0.2">
      <c r="A234" s="46" t="s">
        <v>67</v>
      </c>
      <c r="B234" s="47" t="s">
        <v>45</v>
      </c>
      <c r="C234" s="46">
        <v>44458.421999999999</v>
      </c>
      <c r="D234" s="46" t="s">
        <v>62</v>
      </c>
      <c r="E234">
        <f t="shared" si="124"/>
        <v>5777.9076005841007</v>
      </c>
      <c r="F234">
        <f t="shared" si="146"/>
        <v>5778</v>
      </c>
      <c r="G234" s="15">
        <f t="shared" si="125"/>
        <v>-4.5812000003934372E-2</v>
      </c>
      <c r="J234">
        <f>G234</f>
        <v>-4.5812000003934372E-2</v>
      </c>
      <c r="O234">
        <f t="shared" ca="1" si="114"/>
        <v>-0.30332736948375183</v>
      </c>
      <c r="Q234" s="2">
        <f t="shared" si="126"/>
        <v>29439.921999999999</v>
      </c>
      <c r="S234" s="20">
        <f>S$17</f>
        <v>1</v>
      </c>
      <c r="T234">
        <f t="shared" ca="1" si="127"/>
        <v>6.6314165518326904E-2</v>
      </c>
      <c r="Z234">
        <f t="shared" si="128"/>
        <v>5778</v>
      </c>
      <c r="AA234" s="87">
        <f t="shared" si="129"/>
        <v>-4.572636590488155E-2</v>
      </c>
      <c r="AB234" s="87">
        <f t="shared" si="130"/>
        <v>-6.5130626502822184E-2</v>
      </c>
      <c r="AC234" s="87">
        <f t="shared" si="131"/>
        <v>-4.5812000003934372E-2</v>
      </c>
      <c r="AD234" s="87">
        <f t="shared" si="132"/>
        <v>-8.5634099052822599E-5</v>
      </c>
      <c r="AE234" s="87">
        <f t="shared" si="133"/>
        <v>7.3331989205886321E-9</v>
      </c>
      <c r="AF234">
        <f t="shared" si="134"/>
        <v>-4.5812000003934372E-2</v>
      </c>
      <c r="AG234" s="121"/>
      <c r="AH234">
        <f t="shared" si="135"/>
        <v>1.9318626498887808E-2</v>
      </c>
      <c r="AI234">
        <f t="shared" si="136"/>
        <v>0.56928183768177831</v>
      </c>
      <c r="AJ234">
        <f t="shared" si="137"/>
        <v>0.37283063425672669</v>
      </c>
      <c r="AK234">
        <f t="shared" si="138"/>
        <v>6.4792102149371714E-2</v>
      </c>
      <c r="AL234">
        <f t="shared" si="139"/>
        <v>2.9922840812956575</v>
      </c>
      <c r="AM234">
        <f t="shared" si="140"/>
        <v>13.370184174962073</v>
      </c>
      <c r="AN234" s="87">
        <f t="shared" si="147"/>
        <v>9.1873403287598876</v>
      </c>
      <c r="AO234" s="87">
        <f t="shared" si="147"/>
        <v>9.1865095426721766</v>
      </c>
      <c r="AP234" s="87">
        <f t="shared" si="147"/>
        <v>9.1884719092843543</v>
      </c>
      <c r="AQ234" s="87">
        <f t="shared" si="147"/>
        <v>9.1838351745203344</v>
      </c>
      <c r="AR234" s="87">
        <f t="shared" si="147"/>
        <v>9.1947826775817223</v>
      </c>
      <c r="AS234" s="87">
        <f t="shared" si="147"/>
        <v>9.1688874668302418</v>
      </c>
      <c r="AT234" s="87">
        <f t="shared" si="147"/>
        <v>9.2298917576412514</v>
      </c>
      <c r="AU234" s="87">
        <f t="shared" si="141"/>
        <v>9.084538332594672</v>
      </c>
    </row>
    <row r="235" spans="1:48" x14ac:dyDescent="0.2">
      <c r="A235" s="67" t="s">
        <v>723</v>
      </c>
      <c r="B235" s="69" t="s">
        <v>34</v>
      </c>
      <c r="C235" s="68">
        <v>44550.639799999997</v>
      </c>
      <c r="D235" s="68" t="s">
        <v>56</v>
      </c>
      <c r="E235">
        <f t="shared" si="124"/>
        <v>5963.9040830650774</v>
      </c>
      <c r="F235">
        <f t="shared" si="146"/>
        <v>5964</v>
      </c>
      <c r="G235" s="15">
        <f t="shared" si="125"/>
        <v>-4.7556000004988164E-2</v>
      </c>
      <c r="I235">
        <f>G235</f>
        <v>-4.7556000004988164E-2</v>
      </c>
      <c r="O235">
        <f t="shared" ca="1" si="114"/>
        <v>-0.3029376679366883</v>
      </c>
      <c r="Q235" s="2">
        <f t="shared" si="126"/>
        <v>29532.139799999997</v>
      </c>
      <c r="S235" s="20">
        <f>S$16</f>
        <v>0.1</v>
      </c>
      <c r="T235">
        <f t="shared" ca="1" si="127"/>
        <v>6.5219796315577158E-2</v>
      </c>
      <c r="Z235">
        <f t="shared" si="128"/>
        <v>5964</v>
      </c>
      <c r="AA235" s="87">
        <f t="shared" si="129"/>
        <v>-4.7581918721727776E-2</v>
      </c>
      <c r="AB235" s="87">
        <f t="shared" si="130"/>
        <v>-6.6081812680446425E-2</v>
      </c>
      <c r="AC235" s="87">
        <f t="shared" si="131"/>
        <v>-4.7556000004988164E-2</v>
      </c>
      <c r="AD235" s="87">
        <f t="shared" si="132"/>
        <v>2.591871673961188E-5</v>
      </c>
      <c r="AE235" s="87">
        <f t="shared" si="133"/>
        <v>6.7177987742823715E-11</v>
      </c>
      <c r="AF235">
        <f t="shared" si="134"/>
        <v>-4.7556000004988164E-2</v>
      </c>
      <c r="AG235" s="121"/>
      <c r="AH235">
        <f t="shared" si="135"/>
        <v>1.8525812675458265E-2</v>
      </c>
      <c r="AI235">
        <f t="shared" si="136"/>
        <v>0.56842192611565234</v>
      </c>
      <c r="AJ235">
        <f t="shared" si="137"/>
        <v>0.3598823273113243</v>
      </c>
      <c r="AK235">
        <f t="shared" si="138"/>
        <v>5.8792159290139499E-2</v>
      </c>
      <c r="AL235">
        <f t="shared" si="139"/>
        <v>3.006200055367624</v>
      </c>
      <c r="AM235">
        <f t="shared" si="140"/>
        <v>14.749283932689586</v>
      </c>
      <c r="AN235" s="87">
        <f t="shared" si="147"/>
        <v>9.2093613977513122</v>
      </c>
      <c r="AO235" s="87">
        <f t="shared" si="147"/>
        <v>9.2085802682286637</v>
      </c>
      <c r="AP235" s="87">
        <f t="shared" si="147"/>
        <v>9.2104160178394618</v>
      </c>
      <c r="AQ235" s="87">
        <f t="shared" si="147"/>
        <v>9.2061006064285156</v>
      </c>
      <c r="AR235" s="87">
        <f t="shared" si="147"/>
        <v>9.2162386999983941</v>
      </c>
      <c r="AS235" s="87">
        <f t="shared" si="147"/>
        <v>9.1923850099679996</v>
      </c>
      <c r="AT235" s="87">
        <f t="shared" si="147"/>
        <v>9.2483219111148216</v>
      </c>
      <c r="AU235" s="87">
        <f t="shared" si="141"/>
        <v>9.1159253064110359</v>
      </c>
    </row>
    <row r="236" spans="1:48" x14ac:dyDescent="0.2">
      <c r="A236" s="67" t="s">
        <v>605</v>
      </c>
      <c r="B236" s="69" t="s">
        <v>34</v>
      </c>
      <c r="C236" s="68">
        <v>44560.555</v>
      </c>
      <c r="D236" s="68" t="s">
        <v>56</v>
      </c>
      <c r="E236">
        <f t="shared" si="124"/>
        <v>5983.9023081701662</v>
      </c>
      <c r="F236">
        <f t="shared" si="146"/>
        <v>5984</v>
      </c>
      <c r="G236" s="15">
        <f t="shared" si="125"/>
        <v>-4.8435999997309409E-2</v>
      </c>
      <c r="I236">
        <f>G236</f>
        <v>-4.8435999997309409E-2</v>
      </c>
      <c r="O236">
        <f t="shared" ca="1" si="114"/>
        <v>-0.30289576454453093</v>
      </c>
      <c r="Q236" s="2">
        <f t="shared" si="126"/>
        <v>29542.055</v>
      </c>
      <c r="S236" s="20">
        <f>S$16</f>
        <v>0.1</v>
      </c>
      <c r="T236">
        <f t="shared" ca="1" si="127"/>
        <v>6.4749771773427417E-2</v>
      </c>
      <c r="Z236">
        <f t="shared" si="128"/>
        <v>5984</v>
      </c>
      <c r="AA236" s="87">
        <f t="shared" si="129"/>
        <v>-4.7782458435100192E-2</v>
      </c>
      <c r="AB236" s="87">
        <f t="shared" si="130"/>
        <v>-6.6876097806111132E-2</v>
      </c>
      <c r="AC236" s="87">
        <f t="shared" si="131"/>
        <v>-4.8435999997309409E-2</v>
      </c>
      <c r="AD236" s="87">
        <f t="shared" si="132"/>
        <v>-6.5354156220921722E-4</v>
      </c>
      <c r="AE236" s="87">
        <f t="shared" si="133"/>
        <v>4.2711657353486415E-8</v>
      </c>
      <c r="AF236">
        <f t="shared" si="134"/>
        <v>-4.8435999997309409E-2</v>
      </c>
      <c r="AG236" s="121"/>
      <c r="AH236">
        <f t="shared" si="135"/>
        <v>1.8440097808801726E-2</v>
      </c>
      <c r="AI236">
        <f t="shared" si="136"/>
        <v>0.56833458420106964</v>
      </c>
      <c r="AJ236">
        <f t="shared" si="137"/>
        <v>0.35848821851727819</v>
      </c>
      <c r="AK236">
        <f t="shared" si="138"/>
        <v>5.8147404541020145E-2</v>
      </c>
      <c r="AL236">
        <f t="shared" si="139"/>
        <v>3.0076938508886593</v>
      </c>
      <c r="AM236">
        <f t="shared" si="140"/>
        <v>14.914330212090146</v>
      </c>
      <c r="AN236" s="87">
        <f t="shared" si="147"/>
        <v>9.2117271668326204</v>
      </c>
      <c r="AO236" s="87">
        <f t="shared" si="147"/>
        <v>9.2109518123434491</v>
      </c>
      <c r="AP236" s="87">
        <f t="shared" si="147"/>
        <v>9.2127730534352175</v>
      </c>
      <c r="AQ236" s="87">
        <f t="shared" si="147"/>
        <v>9.208493971772711</v>
      </c>
      <c r="AR236" s="87">
        <f t="shared" si="147"/>
        <v>9.2185416258536748</v>
      </c>
      <c r="AS236" s="87">
        <f t="shared" si="147"/>
        <v>9.1949134621895361</v>
      </c>
      <c r="AT236" s="87">
        <f t="shared" si="147"/>
        <v>9.2502956550016648</v>
      </c>
      <c r="AU236" s="87">
        <f t="shared" si="141"/>
        <v>9.1193002498321487</v>
      </c>
    </row>
    <row r="237" spans="1:48" x14ac:dyDescent="0.2">
      <c r="A237" s="135" t="s">
        <v>1176</v>
      </c>
      <c r="B237" s="135" t="s">
        <v>15</v>
      </c>
      <c r="C237" s="136">
        <v>44560.555500000002</v>
      </c>
      <c r="D237" s="137">
        <v>9.7999999999999997E-4</v>
      </c>
      <c r="E237">
        <f t="shared" si="124"/>
        <v>5983.903316633191</v>
      </c>
      <c r="F237">
        <f>ROUND(2*E237,0)/2+0.5</f>
        <v>5984.5</v>
      </c>
      <c r="G237" s="15">
        <f t="shared" si="125"/>
        <v>-0.29583799999818439</v>
      </c>
      <c r="K237">
        <f>G237</f>
        <v>-0.29583799999818439</v>
      </c>
      <c r="O237">
        <f t="shared" ca="1" si="114"/>
        <v>-0.30289471695972703</v>
      </c>
      <c r="Q237" s="2">
        <f t="shared" si="126"/>
        <v>29542.055500000002</v>
      </c>
      <c r="S237" s="20">
        <f>S$18</f>
        <v>1</v>
      </c>
      <c r="T237">
        <f t="shared" ca="1" si="127"/>
        <v>4.9797254275323614E-5</v>
      </c>
      <c r="Z237">
        <f t="shared" si="128"/>
        <v>5984.5</v>
      </c>
      <c r="AA237" s="87">
        <f t="shared" si="129"/>
        <v>-4.7787474443671978E-2</v>
      </c>
      <c r="AB237" s="87">
        <f t="shared" si="130"/>
        <v>-0.31427595379247686</v>
      </c>
      <c r="AC237" s="87">
        <f t="shared" si="131"/>
        <v>-0.29583799999818439</v>
      </c>
      <c r="AD237" s="87">
        <f t="shared" si="132"/>
        <v>-0.2480505255545124</v>
      </c>
      <c r="AE237" s="87">
        <f t="shared" si="133"/>
        <v>6.1529063227869808E-2</v>
      </c>
      <c r="AF237">
        <f t="shared" si="134"/>
        <v>-0.29583799999818439</v>
      </c>
      <c r="AG237" s="121"/>
      <c r="AH237">
        <f t="shared" si="135"/>
        <v>1.8437953794292479E-2</v>
      </c>
      <c r="AI237">
        <f t="shared" si="136"/>
        <v>0.56833241334813778</v>
      </c>
      <c r="AJ237">
        <f t="shared" si="137"/>
        <v>0.35845336122618288</v>
      </c>
      <c r="AK237">
        <f t="shared" si="138"/>
        <v>5.8131286635318885E-2</v>
      </c>
      <c r="AL237">
        <f t="shared" si="139"/>
        <v>3.0077311896806518</v>
      </c>
      <c r="AM237">
        <f t="shared" si="140"/>
        <v>14.918502812335683</v>
      </c>
      <c r="AN237" s="87">
        <f t="shared" si="147"/>
        <v>9.211786306053579</v>
      </c>
      <c r="AO237" s="87">
        <f t="shared" si="147"/>
        <v>9.2110110970044019</v>
      </c>
      <c r="AP237" s="87">
        <f t="shared" si="147"/>
        <v>9.2128319732070487</v>
      </c>
      <c r="AQ237" s="87">
        <f t="shared" si="147"/>
        <v>9.208553804104751</v>
      </c>
      <c r="AR237" s="87">
        <f t="shared" si="147"/>
        <v>9.2185991889590131</v>
      </c>
      <c r="AS237" s="87">
        <f t="shared" si="147"/>
        <v>9.1949766779361433</v>
      </c>
      <c r="AT237" s="87">
        <f t="shared" si="147"/>
        <v>9.2503449794152193</v>
      </c>
      <c r="AU237" s="87">
        <f t="shared" si="141"/>
        <v>9.1193846234176767</v>
      </c>
    </row>
    <row r="238" spans="1:48" x14ac:dyDescent="0.2">
      <c r="A238" s="46" t="s">
        <v>67</v>
      </c>
      <c r="B238" s="47" t="s">
        <v>45</v>
      </c>
      <c r="C238" s="46">
        <v>44809.445</v>
      </c>
      <c r="D238" s="46" t="s">
        <v>62</v>
      </c>
      <c r="E238">
        <f t="shared" si="124"/>
        <v>6485.8950311010003</v>
      </c>
      <c r="F238">
        <f t="shared" ref="F238:F246" si="148">ROUND(2*E238,0)/2</f>
        <v>6486</v>
      </c>
      <c r="G238" s="15">
        <f t="shared" si="125"/>
        <v>-5.2043999996385537E-2</v>
      </c>
      <c r="J238">
        <f t="shared" ref="J238:J245" si="149">G238</f>
        <v>-5.2043999996385537E-2</v>
      </c>
      <c r="O238">
        <f t="shared" ca="1" si="114"/>
        <v>-0.30184398940138096</v>
      </c>
      <c r="Q238" s="2">
        <f t="shared" si="126"/>
        <v>29790.945</v>
      </c>
      <c r="S238" s="20">
        <f t="shared" ref="S238:S245" si="150">S$17</f>
        <v>1</v>
      </c>
      <c r="T238">
        <f t="shared" ca="1" si="127"/>
        <v>6.240003470673583E-2</v>
      </c>
      <c r="Z238">
        <f t="shared" si="128"/>
        <v>6486</v>
      </c>
      <c r="AA238" s="87">
        <f t="shared" si="129"/>
        <v>-5.2879301458043856E-2</v>
      </c>
      <c r="AB238" s="87">
        <f t="shared" si="130"/>
        <v>-6.8304456854384854E-2</v>
      </c>
      <c r="AC238" s="87">
        <f t="shared" si="131"/>
        <v>-5.2043999996385537E-2</v>
      </c>
      <c r="AD238" s="87">
        <f t="shared" si="132"/>
        <v>8.3530146165831931E-4</v>
      </c>
      <c r="AE238" s="87">
        <f t="shared" si="133"/>
        <v>6.9772853184852474E-7</v>
      </c>
      <c r="AF238">
        <f t="shared" si="134"/>
        <v>-5.2043999996385537E-2</v>
      </c>
      <c r="AG238" s="121"/>
      <c r="AH238">
        <f t="shared" si="135"/>
        <v>1.6260456857999313E-2</v>
      </c>
      <c r="AI238">
        <f t="shared" si="136"/>
        <v>0.56646421187125773</v>
      </c>
      <c r="AJ238">
        <f t="shared" si="137"/>
        <v>0.32337591141841399</v>
      </c>
      <c r="AK238">
        <f t="shared" si="138"/>
        <v>4.1986572416796097E-2</v>
      </c>
      <c r="AL238">
        <f t="shared" si="139"/>
        <v>3.0450469035035348</v>
      </c>
      <c r="AM238">
        <f t="shared" si="140"/>
        <v>20.699474012860936</v>
      </c>
      <c r="AN238" s="87">
        <f t="shared" si="147"/>
        <v>9.2709916798732248</v>
      </c>
      <c r="AO238" s="87">
        <f t="shared" si="147"/>
        <v>9.2703869599619892</v>
      </c>
      <c r="AP238" s="87">
        <f t="shared" si="147"/>
        <v>9.2717918797343852</v>
      </c>
      <c r="AQ238" s="87">
        <f t="shared" si="147"/>
        <v>9.268527417250132</v>
      </c>
      <c r="AR238" s="87">
        <f t="shared" si="147"/>
        <v>9.2761101817875566</v>
      </c>
      <c r="AS238" s="87">
        <f t="shared" si="147"/>
        <v>9.2584827602409998</v>
      </c>
      <c r="AT238" s="87">
        <f t="shared" si="147"/>
        <v>9.2993901765806637</v>
      </c>
      <c r="AU238" s="87">
        <f t="shared" si="141"/>
        <v>9.2040113297021158</v>
      </c>
    </row>
    <row r="239" spans="1:48" x14ac:dyDescent="0.2">
      <c r="A239" s="46" t="s">
        <v>67</v>
      </c>
      <c r="B239" s="47" t="s">
        <v>45</v>
      </c>
      <c r="C239" s="46">
        <v>44809.445299999999</v>
      </c>
      <c r="D239" s="46" t="s">
        <v>62</v>
      </c>
      <c r="E239">
        <f t="shared" si="124"/>
        <v>6485.8956361788123</v>
      </c>
      <c r="F239">
        <f t="shared" si="148"/>
        <v>6486</v>
      </c>
      <c r="G239" s="15">
        <f t="shared" si="125"/>
        <v>-5.1743999996688217E-2</v>
      </c>
      <c r="J239">
        <f t="shared" si="149"/>
        <v>-5.1743999996688217E-2</v>
      </c>
      <c r="O239">
        <f t="shared" ca="1" si="114"/>
        <v>-0.30184398940138096</v>
      </c>
      <c r="Q239" s="2">
        <f t="shared" si="126"/>
        <v>29790.945299999999</v>
      </c>
      <c r="S239" s="20">
        <f t="shared" si="150"/>
        <v>1</v>
      </c>
      <c r="T239">
        <f t="shared" ca="1" si="127"/>
        <v>6.2550004700227424E-2</v>
      </c>
      <c r="Z239">
        <f t="shared" si="128"/>
        <v>6486</v>
      </c>
      <c r="AA239" s="87">
        <f t="shared" si="129"/>
        <v>-5.2879301458043856E-2</v>
      </c>
      <c r="AB239" s="87">
        <f t="shared" si="130"/>
        <v>-6.8004456854687534E-2</v>
      </c>
      <c r="AC239" s="87">
        <f t="shared" si="131"/>
        <v>-5.1743999996688217E-2</v>
      </c>
      <c r="AD239" s="87">
        <f t="shared" si="132"/>
        <v>1.1353014613556395E-3</v>
      </c>
      <c r="AE239" s="87">
        <f t="shared" si="133"/>
        <v>1.2889094081562506E-6</v>
      </c>
      <c r="AF239">
        <f t="shared" si="134"/>
        <v>-5.1743999996688217E-2</v>
      </c>
      <c r="AG239" s="121"/>
      <c r="AH239">
        <f t="shared" si="135"/>
        <v>1.6260456857999313E-2</v>
      </c>
      <c r="AI239">
        <f t="shared" si="136"/>
        <v>0.56646421187125773</v>
      </c>
      <c r="AJ239">
        <f t="shared" si="137"/>
        <v>0.32337591141841399</v>
      </c>
      <c r="AK239">
        <f t="shared" si="138"/>
        <v>4.1986572416796097E-2</v>
      </c>
      <c r="AL239">
        <f t="shared" si="139"/>
        <v>3.0450469035035348</v>
      </c>
      <c r="AM239">
        <f t="shared" si="140"/>
        <v>20.699474012860936</v>
      </c>
      <c r="AN239" s="87">
        <f t="shared" si="147"/>
        <v>9.2709916798732248</v>
      </c>
      <c r="AO239" s="87">
        <f t="shared" si="147"/>
        <v>9.2703869599619892</v>
      </c>
      <c r="AP239" s="87">
        <f t="shared" si="147"/>
        <v>9.2717918797343852</v>
      </c>
      <c r="AQ239" s="87">
        <f t="shared" si="147"/>
        <v>9.268527417250132</v>
      </c>
      <c r="AR239" s="87">
        <f t="shared" si="147"/>
        <v>9.2761101817875566</v>
      </c>
      <c r="AS239" s="87">
        <f t="shared" si="147"/>
        <v>9.2584827602409998</v>
      </c>
      <c r="AT239" s="87">
        <f t="shared" si="147"/>
        <v>9.2993901765806637</v>
      </c>
      <c r="AU239" s="87">
        <f t="shared" si="141"/>
        <v>9.2040113297021158</v>
      </c>
    </row>
    <row r="240" spans="1:48" x14ac:dyDescent="0.2">
      <c r="A240" s="46" t="s">
        <v>67</v>
      </c>
      <c r="B240" s="47" t="s">
        <v>45</v>
      </c>
      <c r="C240" s="46">
        <v>44817.381099999999</v>
      </c>
      <c r="D240" s="46" t="s">
        <v>62</v>
      </c>
      <c r="E240">
        <f t="shared" si="124"/>
        <v>6501.9015578736744</v>
      </c>
      <c r="F240">
        <f t="shared" si="148"/>
        <v>6502</v>
      </c>
      <c r="G240" s="15">
        <f t="shared" si="125"/>
        <v>-4.8807999999553431E-2</v>
      </c>
      <c r="J240">
        <f t="shared" si="149"/>
        <v>-4.8807999999553431E-2</v>
      </c>
      <c r="O240">
        <f t="shared" ca="1" si="114"/>
        <v>-0.30181046668765504</v>
      </c>
      <c r="Q240" s="2">
        <f t="shared" si="126"/>
        <v>29798.881099999999</v>
      </c>
      <c r="S240" s="20">
        <f t="shared" si="150"/>
        <v>1</v>
      </c>
      <c r="T240">
        <f t="shared" ca="1" si="127"/>
        <v>6.401024815026396E-2</v>
      </c>
      <c r="Z240">
        <f t="shared" si="128"/>
        <v>6502</v>
      </c>
      <c r="AA240" s="87">
        <f t="shared" si="129"/>
        <v>-5.3043718376510722E-2</v>
      </c>
      <c r="AB240" s="87">
        <f t="shared" si="130"/>
        <v>-6.4998128593693277E-2</v>
      </c>
      <c r="AC240" s="87">
        <f t="shared" si="131"/>
        <v>-4.8807999999553431E-2</v>
      </c>
      <c r="AD240" s="87">
        <f t="shared" si="132"/>
        <v>4.2357183769572912E-3</v>
      </c>
      <c r="AE240" s="87">
        <f t="shared" si="133"/>
        <v>1.7941310168893709E-5</v>
      </c>
      <c r="AF240">
        <f t="shared" si="134"/>
        <v>-4.8807999999553431E-2</v>
      </c>
      <c r="AG240" s="121"/>
      <c r="AH240">
        <f t="shared" si="135"/>
        <v>1.619012859413984E-2</v>
      </c>
      <c r="AI240">
        <f t="shared" si="136"/>
        <v>0.56641469735988736</v>
      </c>
      <c r="AJ240">
        <f t="shared" si="137"/>
        <v>0.32225287427865579</v>
      </c>
      <c r="AK240">
        <f t="shared" si="138"/>
        <v>4.1472125412165668E-2</v>
      </c>
      <c r="AL240">
        <f t="shared" si="139"/>
        <v>3.0462334666023874</v>
      </c>
      <c r="AM240">
        <f t="shared" si="140"/>
        <v>20.957437568101717</v>
      </c>
      <c r="AN240" s="87">
        <f t="shared" si="147"/>
        <v>9.27287730767274</v>
      </c>
      <c r="AO240" s="87">
        <f t="shared" si="147"/>
        <v>9.272278779563722</v>
      </c>
      <c r="AP240" s="87">
        <f t="shared" si="147"/>
        <v>9.2736689108519013</v>
      </c>
      <c r="AQ240" s="87">
        <f t="shared" si="147"/>
        <v>9.2704397586298022</v>
      </c>
      <c r="AR240" s="87">
        <f t="shared" si="147"/>
        <v>9.2779383615796238</v>
      </c>
      <c r="AS240" s="87">
        <f t="shared" si="147"/>
        <v>9.2605118977118526</v>
      </c>
      <c r="AT240" s="87">
        <f t="shared" si="147"/>
        <v>9.3009423232760309</v>
      </c>
      <c r="AU240" s="87">
        <f t="shared" si="141"/>
        <v>9.2067112844390078</v>
      </c>
    </row>
    <row r="241" spans="1:48" x14ac:dyDescent="0.2">
      <c r="A241" s="46" t="s">
        <v>67</v>
      </c>
      <c r="B241" s="47" t="s">
        <v>45</v>
      </c>
      <c r="C241" s="46">
        <v>44817.3822</v>
      </c>
      <c r="D241" s="46" t="s">
        <v>62</v>
      </c>
      <c r="E241">
        <f t="shared" si="124"/>
        <v>6501.9037764923251</v>
      </c>
      <c r="F241">
        <f t="shared" si="148"/>
        <v>6502</v>
      </c>
      <c r="G241" s="15">
        <f t="shared" si="125"/>
        <v>-4.7707999998237938E-2</v>
      </c>
      <c r="J241">
        <f t="shared" si="149"/>
        <v>-4.7707999998237938E-2</v>
      </c>
      <c r="O241">
        <f t="shared" ref="O241:O304" ca="1" si="151">+C$11+C$12*F241</f>
        <v>-0.30181046668765504</v>
      </c>
      <c r="Q241" s="2">
        <f t="shared" si="126"/>
        <v>29798.8822</v>
      </c>
      <c r="S241" s="20">
        <f t="shared" si="150"/>
        <v>1</v>
      </c>
      <c r="T241">
        <f t="shared" ca="1" si="127"/>
        <v>6.4568063577646329E-2</v>
      </c>
      <c r="Z241">
        <f t="shared" si="128"/>
        <v>6502</v>
      </c>
      <c r="AA241" s="87">
        <f t="shared" si="129"/>
        <v>-5.3043718376510722E-2</v>
      </c>
      <c r="AB241" s="87">
        <f t="shared" si="130"/>
        <v>-6.3898128592377784E-2</v>
      </c>
      <c r="AC241" s="87">
        <f t="shared" si="131"/>
        <v>-4.7707999998237938E-2</v>
      </c>
      <c r="AD241" s="87">
        <f t="shared" si="132"/>
        <v>5.3357183782727843E-3</v>
      </c>
      <c r="AE241" s="87">
        <f t="shared" si="133"/>
        <v>2.8469890612237951E-5</v>
      </c>
      <c r="AF241">
        <f t="shared" si="134"/>
        <v>-4.7707999998237938E-2</v>
      </c>
      <c r="AG241" s="121"/>
      <c r="AH241">
        <f t="shared" si="135"/>
        <v>1.619012859413984E-2</v>
      </c>
      <c r="AI241">
        <f t="shared" si="136"/>
        <v>0.56641469735988736</v>
      </c>
      <c r="AJ241">
        <f t="shared" si="137"/>
        <v>0.32225287427865579</v>
      </c>
      <c r="AK241">
        <f t="shared" si="138"/>
        <v>4.1472125412165668E-2</v>
      </c>
      <c r="AL241">
        <f t="shared" si="139"/>
        <v>3.0462334666023874</v>
      </c>
      <c r="AM241">
        <f t="shared" si="140"/>
        <v>20.957437568101717</v>
      </c>
      <c r="AN241" s="87">
        <f t="shared" ref="AN241:AT250" si="152">$AU241+$AB$7*SIN(AO241)</f>
        <v>9.27287730767274</v>
      </c>
      <c r="AO241" s="87">
        <f t="shared" si="152"/>
        <v>9.272278779563722</v>
      </c>
      <c r="AP241" s="87">
        <f t="shared" si="152"/>
        <v>9.2736689108519013</v>
      </c>
      <c r="AQ241" s="87">
        <f t="shared" si="152"/>
        <v>9.2704397586298022</v>
      </c>
      <c r="AR241" s="87">
        <f t="shared" si="152"/>
        <v>9.2779383615796238</v>
      </c>
      <c r="AS241" s="87">
        <f t="shared" si="152"/>
        <v>9.2605118977118526</v>
      </c>
      <c r="AT241" s="87">
        <f t="shared" si="152"/>
        <v>9.3009423232760309</v>
      </c>
      <c r="AU241" s="87">
        <f t="shared" si="141"/>
        <v>9.2067112844390078</v>
      </c>
    </row>
    <row r="242" spans="1:48" x14ac:dyDescent="0.2">
      <c r="A242" s="46" t="s">
        <v>67</v>
      </c>
      <c r="B242" s="47" t="s">
        <v>34</v>
      </c>
      <c r="C242" s="46">
        <v>44818.368999999999</v>
      </c>
      <c r="D242" s="46" t="s">
        <v>62</v>
      </c>
      <c r="E242">
        <f t="shared" si="124"/>
        <v>6503.8940791119057</v>
      </c>
      <c r="F242">
        <f t="shared" si="148"/>
        <v>6504</v>
      </c>
      <c r="G242" s="15">
        <f t="shared" si="125"/>
        <v>-5.2516000003379304E-2</v>
      </c>
      <c r="J242">
        <f t="shared" si="149"/>
        <v>-5.2516000003379304E-2</v>
      </c>
      <c r="O242">
        <f t="shared" ca="1" si="151"/>
        <v>-0.30180627634843932</v>
      </c>
      <c r="Q242" s="2">
        <f t="shared" si="126"/>
        <v>29799.868999999999</v>
      </c>
      <c r="S242" s="20">
        <f t="shared" si="150"/>
        <v>1</v>
      </c>
      <c r="T242">
        <f t="shared" ca="1" si="127"/>
        <v>6.2145641880196389E-2</v>
      </c>
      <c r="Z242">
        <f t="shared" si="128"/>
        <v>6504</v>
      </c>
      <c r="AA242" s="87">
        <f t="shared" si="129"/>
        <v>-5.3064278896380573E-2</v>
      </c>
      <c r="AB242" s="87">
        <f t="shared" si="130"/>
        <v>-6.8697333981349043E-2</v>
      </c>
      <c r="AC242" s="87">
        <f t="shared" si="131"/>
        <v>-5.2516000003379304E-2</v>
      </c>
      <c r="AD242" s="87">
        <f t="shared" si="132"/>
        <v>5.4827889300126942E-4</v>
      </c>
      <c r="AE242" s="87">
        <f t="shared" si="133"/>
        <v>3.0060974451069746E-7</v>
      </c>
      <c r="AF242">
        <f t="shared" si="134"/>
        <v>-5.2516000003379304E-2</v>
      </c>
      <c r="AG242" s="121"/>
      <c r="AH242">
        <f t="shared" si="135"/>
        <v>1.6181333977969739E-2</v>
      </c>
      <c r="AI242">
        <f t="shared" si="136"/>
        <v>0.56640855159644432</v>
      </c>
      <c r="AJ242">
        <f t="shared" si="137"/>
        <v>0.3221124770837438</v>
      </c>
      <c r="AK242">
        <f t="shared" si="138"/>
        <v>4.1407822002942102E-2</v>
      </c>
      <c r="AL242">
        <f t="shared" si="139"/>
        <v>3.0463817717985964</v>
      </c>
      <c r="AM242">
        <f t="shared" si="140"/>
        <v>20.990131401831118</v>
      </c>
      <c r="AN242" s="87">
        <f t="shared" si="152"/>
        <v>9.2731129985655674</v>
      </c>
      <c r="AO242" s="87">
        <f t="shared" si="152"/>
        <v>9.2725152474252859</v>
      </c>
      <c r="AP242" s="87">
        <f t="shared" si="152"/>
        <v>9.2739035241530843</v>
      </c>
      <c r="AQ242" s="87">
        <f t="shared" si="152"/>
        <v>9.2706787973746536</v>
      </c>
      <c r="AR242" s="87">
        <f t="shared" si="152"/>
        <v>9.278166858286907</v>
      </c>
      <c r="AS242" s="87">
        <f t="shared" si="152"/>
        <v>9.2607655517000254</v>
      </c>
      <c r="AT242" s="87">
        <f t="shared" si="152"/>
        <v>9.3011362931421822</v>
      </c>
      <c r="AU242" s="87">
        <f t="shared" si="141"/>
        <v>9.2070487787811182</v>
      </c>
    </row>
    <row r="243" spans="1:48" x14ac:dyDescent="0.2">
      <c r="A243" s="46" t="s">
        <v>67</v>
      </c>
      <c r="B243" s="47" t="s">
        <v>34</v>
      </c>
      <c r="C243" s="46">
        <v>44818.371400000004</v>
      </c>
      <c r="D243" s="46" t="s">
        <v>62</v>
      </c>
      <c r="E243">
        <f t="shared" si="124"/>
        <v>6503.8989197344199</v>
      </c>
      <c r="F243">
        <f t="shared" si="148"/>
        <v>6504</v>
      </c>
      <c r="G243" s="15">
        <f t="shared" si="125"/>
        <v>-5.0115999998524785E-2</v>
      </c>
      <c r="J243">
        <f t="shared" si="149"/>
        <v>-5.0115999998524785E-2</v>
      </c>
      <c r="O243">
        <f t="shared" ca="1" si="151"/>
        <v>-0.30180627634843932</v>
      </c>
      <c r="Q243" s="2">
        <f t="shared" si="126"/>
        <v>29799.871400000004</v>
      </c>
      <c r="S243" s="20">
        <f t="shared" si="150"/>
        <v>1</v>
      </c>
      <c r="T243">
        <f t="shared" ca="1" si="127"/>
        <v>6.3347995209096342E-2</v>
      </c>
      <c r="Z243">
        <f t="shared" si="128"/>
        <v>6504</v>
      </c>
      <c r="AA243" s="87">
        <f t="shared" si="129"/>
        <v>-5.3064278896380573E-2</v>
      </c>
      <c r="AB243" s="87">
        <f t="shared" si="130"/>
        <v>-6.6297333976494524E-2</v>
      </c>
      <c r="AC243" s="87">
        <f t="shared" si="131"/>
        <v>-5.0115999998524785E-2</v>
      </c>
      <c r="AD243" s="87">
        <f t="shared" si="132"/>
        <v>2.9482788978557883E-3</v>
      </c>
      <c r="AE243" s="87">
        <f t="shared" si="133"/>
        <v>8.6923484595417414E-6</v>
      </c>
      <c r="AF243">
        <f t="shared" si="134"/>
        <v>-5.0115999998524785E-2</v>
      </c>
      <c r="AG243" s="121"/>
      <c r="AH243">
        <f t="shared" si="135"/>
        <v>1.6181333977969739E-2</v>
      </c>
      <c r="AI243">
        <f t="shared" si="136"/>
        <v>0.56640855159644432</v>
      </c>
      <c r="AJ243">
        <f t="shared" si="137"/>
        <v>0.3221124770837438</v>
      </c>
      <c r="AK243">
        <f t="shared" si="138"/>
        <v>4.1407822002942102E-2</v>
      </c>
      <c r="AL243">
        <f t="shared" si="139"/>
        <v>3.0463817717985964</v>
      </c>
      <c r="AM243">
        <f t="shared" si="140"/>
        <v>20.990131401831118</v>
      </c>
      <c r="AN243" s="87">
        <f t="shared" si="152"/>
        <v>9.2731129985655674</v>
      </c>
      <c r="AO243" s="87">
        <f t="shared" si="152"/>
        <v>9.2725152474252859</v>
      </c>
      <c r="AP243" s="87">
        <f t="shared" si="152"/>
        <v>9.2739035241530843</v>
      </c>
      <c r="AQ243" s="87">
        <f t="shared" si="152"/>
        <v>9.2706787973746536</v>
      </c>
      <c r="AR243" s="87">
        <f t="shared" si="152"/>
        <v>9.278166858286907</v>
      </c>
      <c r="AS243" s="87">
        <f t="shared" si="152"/>
        <v>9.2607655517000254</v>
      </c>
      <c r="AT243" s="87">
        <f t="shared" si="152"/>
        <v>9.3011362931421822</v>
      </c>
      <c r="AU243" s="87">
        <f t="shared" si="141"/>
        <v>9.2070487787811182</v>
      </c>
    </row>
    <row r="244" spans="1:48" x14ac:dyDescent="0.2">
      <c r="A244" s="46" t="s">
        <v>68</v>
      </c>
      <c r="B244" s="47" t="s">
        <v>45</v>
      </c>
      <c r="C244" s="46">
        <v>44898.682800000002</v>
      </c>
      <c r="D244" s="46">
        <v>1.1000000000000001E-3</v>
      </c>
      <c r="E244">
        <f t="shared" si="124"/>
        <v>6665.8810739727851</v>
      </c>
      <c r="F244">
        <f t="shared" si="148"/>
        <v>6666</v>
      </c>
      <c r="G244" s="15">
        <f t="shared" si="125"/>
        <v>-5.8963999996194616E-2</v>
      </c>
      <c r="J244">
        <f t="shared" si="149"/>
        <v>-5.8963999996194616E-2</v>
      </c>
      <c r="O244">
        <f t="shared" ca="1" si="151"/>
        <v>-0.30146685887196462</v>
      </c>
      <c r="Q244" s="2">
        <f t="shared" si="126"/>
        <v>29880.182800000002</v>
      </c>
      <c r="S244" s="20">
        <f t="shared" si="150"/>
        <v>1</v>
      </c>
      <c r="T244">
        <f t="shared" ca="1" si="127"/>
        <v>5.8807636562921622E-2</v>
      </c>
      <c r="Z244">
        <f t="shared" si="128"/>
        <v>6666</v>
      </c>
      <c r="AA244" s="87">
        <f t="shared" si="129"/>
        <v>-5.4735848123925027E-2</v>
      </c>
      <c r="AB244" s="87">
        <f t="shared" si="130"/>
        <v>-7.4430361489182459E-2</v>
      </c>
      <c r="AC244" s="87">
        <f t="shared" si="131"/>
        <v>-5.8963999996194616E-2</v>
      </c>
      <c r="AD244" s="87">
        <f t="shared" si="132"/>
        <v>-4.2281518722695893E-3</v>
      </c>
      <c r="AE244" s="87">
        <f t="shared" si="133"/>
        <v>1.7877268254976834E-5</v>
      </c>
      <c r="AF244">
        <f t="shared" si="134"/>
        <v>-5.8963999996194616E-2</v>
      </c>
      <c r="AG244" s="121"/>
      <c r="AH244">
        <f t="shared" si="135"/>
        <v>1.5466361492987846E-2</v>
      </c>
      <c r="AI244">
        <f t="shared" si="136"/>
        <v>0.56594281422748605</v>
      </c>
      <c r="AJ244">
        <f t="shared" si="137"/>
        <v>0.31072720756109401</v>
      </c>
      <c r="AK244">
        <f t="shared" si="138"/>
        <v>3.6200985220928329E-2</v>
      </c>
      <c r="AL244">
        <f t="shared" si="139"/>
        <v>3.0583838059712929</v>
      </c>
      <c r="AM244">
        <f t="shared" si="140"/>
        <v>24.022035780716962</v>
      </c>
      <c r="AN244" s="87">
        <f t="shared" si="152"/>
        <v>9.292195102480262</v>
      </c>
      <c r="AO244" s="87">
        <f t="shared" si="152"/>
        <v>9.2916624145874138</v>
      </c>
      <c r="AP244" s="87">
        <f t="shared" si="152"/>
        <v>9.292896212753865</v>
      </c>
      <c r="AQ244" s="87">
        <f t="shared" si="152"/>
        <v>9.2900382097064984</v>
      </c>
      <c r="AR244" s="87">
        <f t="shared" si="152"/>
        <v>9.2966569168638475</v>
      </c>
      <c r="AS244" s="87">
        <f t="shared" si="152"/>
        <v>9.2813198761441988</v>
      </c>
      <c r="AT244" s="87">
        <f t="shared" si="152"/>
        <v>9.3168137117682637</v>
      </c>
      <c r="AU244" s="87">
        <f t="shared" si="141"/>
        <v>9.2343858204921432</v>
      </c>
    </row>
    <row r="245" spans="1:48" x14ac:dyDescent="0.2">
      <c r="A245" s="46" t="s">
        <v>68</v>
      </c>
      <c r="B245" s="47" t="s">
        <v>45</v>
      </c>
      <c r="C245" s="46">
        <v>44898.686900000001</v>
      </c>
      <c r="D245" s="46">
        <v>2.3E-3</v>
      </c>
      <c r="E245">
        <f t="shared" si="124"/>
        <v>6665.8893433695594</v>
      </c>
      <c r="F245">
        <f t="shared" si="148"/>
        <v>6666</v>
      </c>
      <c r="G245" s="15">
        <f t="shared" si="125"/>
        <v>-5.4863999997905921E-2</v>
      </c>
      <c r="J245">
        <f t="shared" si="149"/>
        <v>-5.4863999997905921E-2</v>
      </c>
      <c r="O245">
        <f t="shared" ca="1" si="151"/>
        <v>-0.30146685887196462</v>
      </c>
      <c r="Q245" s="2">
        <f t="shared" si="126"/>
        <v>29880.186900000001</v>
      </c>
      <c r="S245" s="20">
        <f t="shared" si="150"/>
        <v>1</v>
      </c>
      <c r="T245">
        <f t="shared" ca="1" si="127"/>
        <v>6.0812970004858906E-2</v>
      </c>
      <c r="Z245">
        <f t="shared" si="128"/>
        <v>6666</v>
      </c>
      <c r="AA245" s="87">
        <f t="shared" si="129"/>
        <v>-5.4735848123925027E-2</v>
      </c>
      <c r="AB245" s="87">
        <f t="shared" si="130"/>
        <v>-7.0330361490893764E-2</v>
      </c>
      <c r="AC245" s="87">
        <f t="shared" si="131"/>
        <v>-5.4863999997905921E-2</v>
      </c>
      <c r="AD245" s="87">
        <f t="shared" si="132"/>
        <v>-1.2815187398089456E-4</v>
      </c>
      <c r="AE245" s="87">
        <f t="shared" si="133"/>
        <v>1.6422902804815081E-8</v>
      </c>
      <c r="AF245">
        <f t="shared" si="134"/>
        <v>-5.4863999997905921E-2</v>
      </c>
      <c r="AG245" s="121"/>
      <c r="AH245">
        <f t="shared" si="135"/>
        <v>1.5466361492987846E-2</v>
      </c>
      <c r="AI245">
        <f t="shared" si="136"/>
        <v>0.56594281422748605</v>
      </c>
      <c r="AJ245">
        <f t="shared" si="137"/>
        <v>0.31072720756109401</v>
      </c>
      <c r="AK245">
        <f t="shared" si="138"/>
        <v>3.6200985220928329E-2</v>
      </c>
      <c r="AL245">
        <f t="shared" si="139"/>
        <v>3.0583838059712929</v>
      </c>
      <c r="AM245">
        <f t="shared" si="140"/>
        <v>24.022035780716962</v>
      </c>
      <c r="AN245" s="87">
        <f t="shared" si="152"/>
        <v>9.292195102480262</v>
      </c>
      <c r="AO245" s="87">
        <f t="shared" si="152"/>
        <v>9.2916624145874138</v>
      </c>
      <c r="AP245" s="87">
        <f t="shared" si="152"/>
        <v>9.292896212753865</v>
      </c>
      <c r="AQ245" s="87">
        <f t="shared" si="152"/>
        <v>9.2900382097064984</v>
      </c>
      <c r="AR245" s="87">
        <f t="shared" si="152"/>
        <v>9.2966569168638475</v>
      </c>
      <c r="AS245" s="87">
        <f t="shared" si="152"/>
        <v>9.2813198761441988</v>
      </c>
      <c r="AT245" s="87">
        <f t="shared" si="152"/>
        <v>9.3168137117682637</v>
      </c>
      <c r="AU245" s="87">
        <f t="shared" si="141"/>
        <v>9.2343858204921432</v>
      </c>
    </row>
    <row r="246" spans="1:48" x14ac:dyDescent="0.2">
      <c r="A246" s="67" t="s">
        <v>723</v>
      </c>
      <c r="B246" s="69" t="s">
        <v>34</v>
      </c>
      <c r="C246" s="68">
        <v>44977.0216</v>
      </c>
      <c r="D246" s="68" t="s">
        <v>56</v>
      </c>
      <c r="E246">
        <f t="shared" si="124"/>
        <v>6823.8846398980259</v>
      </c>
      <c r="F246">
        <f t="shared" si="148"/>
        <v>6824</v>
      </c>
      <c r="G246" s="15">
        <f t="shared" si="125"/>
        <v>-5.7196000001567882E-2</v>
      </c>
      <c r="I246">
        <f>G246</f>
        <v>-5.7196000001567882E-2</v>
      </c>
      <c r="O246">
        <f t="shared" ca="1" si="151"/>
        <v>-0.30113582207392137</v>
      </c>
      <c r="Q246" s="2">
        <f t="shared" si="126"/>
        <v>29958.5216</v>
      </c>
      <c r="S246" s="20">
        <f>S$16</f>
        <v>0.1</v>
      </c>
      <c r="T246">
        <f t="shared" ca="1" si="127"/>
        <v>5.9506636792691477E-2</v>
      </c>
      <c r="Z246">
        <f t="shared" si="128"/>
        <v>6824</v>
      </c>
      <c r="AA246" s="87">
        <f t="shared" si="129"/>
        <v>-5.6377759118548906E-2</v>
      </c>
      <c r="AB246" s="87">
        <f t="shared" si="130"/>
        <v>-7.196019962374392E-2</v>
      </c>
      <c r="AC246" s="87">
        <f t="shared" si="131"/>
        <v>-5.7196000001567882E-2</v>
      </c>
      <c r="AD246" s="87">
        <f t="shared" si="132"/>
        <v>-8.1824088301897524E-4</v>
      </c>
      <c r="AE246" s="87">
        <f t="shared" si="133"/>
        <v>6.6951814264367245E-8</v>
      </c>
      <c r="AF246">
        <f t="shared" si="134"/>
        <v>-5.7196000001567882E-2</v>
      </c>
      <c r="AG246" s="121"/>
      <c r="AH246">
        <f t="shared" si="135"/>
        <v>1.4764199622176042E-2</v>
      </c>
      <c r="AI246">
        <f t="shared" si="136"/>
        <v>0.565549381578213</v>
      </c>
      <c r="AJ246">
        <f t="shared" si="137"/>
        <v>0.29959763147202328</v>
      </c>
      <c r="AK246">
        <f t="shared" si="138"/>
        <v>3.1125745045659372E-2</v>
      </c>
      <c r="AL246">
        <f t="shared" si="139"/>
        <v>3.0700709373525252</v>
      </c>
      <c r="AM246">
        <f t="shared" si="140"/>
        <v>27.95161348418711</v>
      </c>
      <c r="AN246" s="87">
        <f t="shared" si="152"/>
        <v>9.3107906410882908</v>
      </c>
      <c r="AO246" s="87">
        <f t="shared" si="152"/>
        <v>9.3103251731812566</v>
      </c>
      <c r="AP246" s="87">
        <f t="shared" si="152"/>
        <v>9.3114007998543702</v>
      </c>
      <c r="AQ246" s="87">
        <f t="shared" si="152"/>
        <v>9.308914985918161</v>
      </c>
      <c r="AR246" s="87">
        <f t="shared" si="152"/>
        <v>9.3146587328612807</v>
      </c>
      <c r="AS246" s="87">
        <f t="shared" si="152"/>
        <v>9.3013813240966066</v>
      </c>
      <c r="AT246" s="87">
        <f t="shared" si="152"/>
        <v>9.3320446311582668</v>
      </c>
      <c r="AU246" s="87">
        <f t="shared" si="141"/>
        <v>9.2610478735189457</v>
      </c>
    </row>
    <row r="247" spans="1:48" x14ac:dyDescent="0.2">
      <c r="A247" s="135" t="s">
        <v>1176</v>
      </c>
      <c r="B247" s="135" t="s">
        <v>15</v>
      </c>
      <c r="C247" s="136">
        <v>45131.740599999997</v>
      </c>
      <c r="D247" s="137">
        <v>1.4E-3</v>
      </c>
      <c r="E247">
        <f t="shared" si="124"/>
        <v>7135.9414203999922</v>
      </c>
      <c r="F247">
        <f>ROUND(2*E247,0)/2+0.5</f>
        <v>7136.5</v>
      </c>
      <c r="G247" s="15">
        <f t="shared" si="125"/>
        <v>-0.27694600000540959</v>
      </c>
      <c r="K247">
        <f>G247</f>
        <v>-0.27694600000540959</v>
      </c>
      <c r="O247">
        <f t="shared" ca="1" si="151"/>
        <v>-0.30048108157146247</v>
      </c>
      <c r="Q247" s="2">
        <f t="shared" si="126"/>
        <v>30113.240599999997</v>
      </c>
      <c r="S247" s="20">
        <f>S$18</f>
        <v>1</v>
      </c>
      <c r="T247">
        <f t="shared" ca="1" si="127"/>
        <v>5.5390006432076233E-4</v>
      </c>
      <c r="Z247">
        <f t="shared" si="128"/>
        <v>7136.5</v>
      </c>
      <c r="AA247" s="87">
        <f t="shared" si="129"/>
        <v>-5.96583019313561E-2</v>
      </c>
      <c r="AB247" s="87">
        <f t="shared" si="130"/>
        <v>-0.29030803133874955</v>
      </c>
      <c r="AC247" s="87">
        <f t="shared" si="131"/>
        <v>-0.27694600000540959</v>
      </c>
      <c r="AD247" s="87">
        <f t="shared" si="132"/>
        <v>-0.21728769807405349</v>
      </c>
      <c r="AE247" s="87">
        <f t="shared" si="133"/>
        <v>4.7213943734321029E-2</v>
      </c>
      <c r="AF247">
        <f t="shared" si="134"/>
        <v>-0.27694600000540959</v>
      </c>
      <c r="AG247" s="121"/>
      <c r="AH247">
        <f t="shared" si="135"/>
        <v>1.3362031333339989E-2</v>
      </c>
      <c r="AI247">
        <f t="shared" si="136"/>
        <v>0.56494694935868428</v>
      </c>
      <c r="AJ247">
        <f t="shared" si="137"/>
        <v>0.27750808307454417</v>
      </c>
      <c r="AK247">
        <f t="shared" si="138"/>
        <v>2.1094904109885619E-2</v>
      </c>
      <c r="AL247">
        <f t="shared" si="139"/>
        <v>3.0931424811321651</v>
      </c>
      <c r="AM247">
        <f t="shared" si="140"/>
        <v>41.271447483620229</v>
      </c>
      <c r="AN247" s="87">
        <f t="shared" si="152"/>
        <v>9.3475333306953505</v>
      </c>
      <c r="AO247" s="87">
        <f t="shared" si="152"/>
        <v>9.3472099736659313</v>
      </c>
      <c r="AP247" s="87">
        <f t="shared" si="152"/>
        <v>9.3479545778433941</v>
      </c>
      <c r="AQ247" s="87">
        <f t="shared" si="152"/>
        <v>9.3462398901981558</v>
      </c>
      <c r="AR247" s="87">
        <f t="shared" si="152"/>
        <v>9.3501881645057896</v>
      </c>
      <c r="AS247" s="87">
        <f t="shared" si="152"/>
        <v>9.341094938560051</v>
      </c>
      <c r="AT247" s="87">
        <f t="shared" si="152"/>
        <v>9.3620282939569019</v>
      </c>
      <c r="AU247" s="87">
        <f t="shared" si="141"/>
        <v>9.3137813644738561</v>
      </c>
    </row>
    <row r="248" spans="1:48" x14ac:dyDescent="0.2">
      <c r="A248" s="67" t="s">
        <v>605</v>
      </c>
      <c r="B248" s="69" t="s">
        <v>34</v>
      </c>
      <c r="C248" s="68">
        <v>45131.741000000002</v>
      </c>
      <c r="D248" s="68" t="s">
        <v>56</v>
      </c>
      <c r="E248">
        <f t="shared" si="124"/>
        <v>7135.9422271704188</v>
      </c>
      <c r="F248">
        <f t="shared" ref="F248:F255" si="153">ROUND(2*E248,0)/2</f>
        <v>7136</v>
      </c>
      <c r="G248" s="15">
        <f t="shared" si="125"/>
        <v>-2.8643999998166692E-2</v>
      </c>
      <c r="I248">
        <f>G248</f>
        <v>-2.8643999998166692E-2</v>
      </c>
      <c r="O248">
        <f t="shared" ca="1" si="151"/>
        <v>-0.30048212915626643</v>
      </c>
      <c r="Q248" s="2">
        <f t="shared" si="126"/>
        <v>30113.241000000002</v>
      </c>
      <c r="S248" s="20">
        <f>S$16</f>
        <v>0.1</v>
      </c>
      <c r="T248">
        <f t="shared" ca="1" si="127"/>
        <v>7.3895968464175718E-2</v>
      </c>
      <c r="Z248">
        <f t="shared" si="128"/>
        <v>7136</v>
      </c>
      <c r="AA248" s="87">
        <f t="shared" si="129"/>
        <v>-5.9653018486812398E-2</v>
      </c>
      <c r="AB248" s="87">
        <f t="shared" si="130"/>
        <v>-4.2008288482025466E-2</v>
      </c>
      <c r="AC248" s="87">
        <f t="shared" si="131"/>
        <v>-2.8643999998166692E-2</v>
      </c>
      <c r="AD248" s="87">
        <f t="shared" si="132"/>
        <v>3.1009018488645707E-2</v>
      </c>
      <c r="AE248" s="87">
        <f t="shared" si="133"/>
        <v>9.6155922762917133E-5</v>
      </c>
      <c r="AF248">
        <f t="shared" si="134"/>
        <v>-2.8643999998166692E-2</v>
      </c>
      <c r="AG248" s="121"/>
      <c r="AH248">
        <f t="shared" si="135"/>
        <v>1.3364288483858773E-2</v>
      </c>
      <c r="AI248">
        <f t="shared" si="136"/>
        <v>0.56494772754880773</v>
      </c>
      <c r="AJ248">
        <f t="shared" si="137"/>
        <v>0.27754351045640246</v>
      </c>
      <c r="AK248">
        <f t="shared" si="138"/>
        <v>2.1110947083780411E-2</v>
      </c>
      <c r="AL248">
        <f t="shared" si="139"/>
        <v>3.0931056051966497</v>
      </c>
      <c r="AM248">
        <f t="shared" si="140"/>
        <v>41.240046952792795</v>
      </c>
      <c r="AN248" s="87">
        <f t="shared" si="152"/>
        <v>9.3474745744993477</v>
      </c>
      <c r="AO248" s="87">
        <f t="shared" si="152"/>
        <v>9.3471509818783289</v>
      </c>
      <c r="AP248" s="87">
        <f t="shared" si="152"/>
        <v>9.347896131945495</v>
      </c>
      <c r="AQ248" s="87">
        <f t="shared" si="152"/>
        <v>9.3461801793216903</v>
      </c>
      <c r="AR248" s="87">
        <f t="shared" si="152"/>
        <v>9.3501313840599387</v>
      </c>
      <c r="AS248" s="87">
        <f t="shared" si="152"/>
        <v>9.34103136558271</v>
      </c>
      <c r="AT248" s="87">
        <f t="shared" si="152"/>
        <v>9.3619804441580516</v>
      </c>
      <c r="AU248" s="87">
        <f t="shared" si="141"/>
        <v>9.313696990888328</v>
      </c>
    </row>
    <row r="249" spans="1:48" x14ac:dyDescent="0.2">
      <c r="A249" s="45" t="s">
        <v>49</v>
      </c>
      <c r="B249" s="48" t="s">
        <v>34</v>
      </c>
      <c r="C249" s="49">
        <v>45163.436800000003</v>
      </c>
      <c r="D249" s="49" t="s">
        <v>50</v>
      </c>
      <c r="E249">
        <f t="shared" si="124"/>
        <v>7199.8703116554198</v>
      </c>
      <c r="F249">
        <f t="shared" si="153"/>
        <v>7200</v>
      </c>
      <c r="G249" s="15">
        <f t="shared" si="125"/>
        <v>-6.4299999998183921E-2</v>
      </c>
      <c r="J249">
        <f t="shared" ref="J249:J254" si="154">G249</f>
        <v>-6.4299999998183921E-2</v>
      </c>
      <c r="O249">
        <f t="shared" ca="1" si="151"/>
        <v>-0.30034803830136281</v>
      </c>
      <c r="Q249" s="2">
        <f t="shared" si="126"/>
        <v>30144.936800000003</v>
      </c>
      <c r="S249" s="20">
        <f t="shared" ref="S249:S254" si="155">S$17</f>
        <v>1</v>
      </c>
      <c r="T249">
        <f t="shared" ca="1" si="127"/>
        <v>5.5718676386779006E-2</v>
      </c>
      <c r="Z249">
        <f t="shared" si="128"/>
        <v>7200</v>
      </c>
      <c r="AA249" s="87">
        <f t="shared" si="129"/>
        <v>-6.0330189075670851E-2</v>
      </c>
      <c r="AB249" s="87">
        <f t="shared" si="130"/>
        <v>-7.7375027864353615E-2</v>
      </c>
      <c r="AC249" s="87">
        <f t="shared" si="131"/>
        <v>-6.4299999998183921E-2</v>
      </c>
      <c r="AD249" s="87">
        <f t="shared" si="132"/>
        <v>-3.9698109225130701E-3</v>
      </c>
      <c r="AE249" s="87">
        <f t="shared" si="133"/>
        <v>1.5759398760504074E-5</v>
      </c>
      <c r="AF249">
        <f t="shared" si="134"/>
        <v>-6.4299999998183921E-2</v>
      </c>
      <c r="AG249" s="121"/>
      <c r="AH249">
        <f t="shared" si="135"/>
        <v>1.3075027866169698E-2</v>
      </c>
      <c r="AI249">
        <f t="shared" si="136"/>
        <v>0.56485294406636744</v>
      </c>
      <c r="AJ249">
        <f t="shared" si="137"/>
        <v>0.27300656119806849</v>
      </c>
      <c r="AK249">
        <f t="shared" si="138"/>
        <v>1.905758547173679E-2</v>
      </c>
      <c r="AL249">
        <f t="shared" si="139"/>
        <v>3.0978248867085756</v>
      </c>
      <c r="AM249">
        <f t="shared" si="140"/>
        <v>45.688433811658086</v>
      </c>
      <c r="AN249" s="87">
        <f t="shared" si="152"/>
        <v>9.3549946684142977</v>
      </c>
      <c r="AO249" s="87">
        <f t="shared" si="152"/>
        <v>9.3547014126500851</v>
      </c>
      <c r="AP249" s="87">
        <f t="shared" si="152"/>
        <v>9.3553763312138774</v>
      </c>
      <c r="AQ249" s="87">
        <f t="shared" si="152"/>
        <v>9.3538229802479442</v>
      </c>
      <c r="AR249" s="87">
        <f t="shared" si="152"/>
        <v>9.3573978264662543</v>
      </c>
      <c r="AS249" s="87">
        <f t="shared" si="152"/>
        <v>9.3491693900343407</v>
      </c>
      <c r="AT249" s="87">
        <f t="shared" si="152"/>
        <v>9.3681025155133373</v>
      </c>
      <c r="AU249" s="87">
        <f t="shared" si="141"/>
        <v>9.3244968098358925</v>
      </c>
    </row>
    <row r="250" spans="1:48" x14ac:dyDescent="0.2">
      <c r="A250" s="46" t="s">
        <v>49</v>
      </c>
      <c r="B250" s="47" t="s">
        <v>34</v>
      </c>
      <c r="C250" s="46">
        <v>45163.438199999997</v>
      </c>
      <c r="D250" s="46" t="s">
        <v>62</v>
      </c>
      <c r="E250">
        <f t="shared" si="124"/>
        <v>7199.8731353518679</v>
      </c>
      <c r="F250">
        <f t="shared" si="153"/>
        <v>7200</v>
      </c>
      <c r="G250" s="15">
        <f t="shared" si="125"/>
        <v>-6.2900000004447065E-2</v>
      </c>
      <c r="J250">
        <f t="shared" si="154"/>
        <v>-6.2900000004447065E-2</v>
      </c>
      <c r="O250">
        <f t="shared" ca="1" si="151"/>
        <v>-0.30034803830136281</v>
      </c>
      <c r="Q250" s="2">
        <f t="shared" si="126"/>
        <v>30144.938199999997</v>
      </c>
      <c r="S250" s="20">
        <f t="shared" si="155"/>
        <v>1</v>
      </c>
      <c r="T250">
        <f t="shared" ca="1" si="127"/>
        <v>5.6381570891053563E-2</v>
      </c>
      <c r="Z250">
        <f t="shared" si="128"/>
        <v>7200</v>
      </c>
      <c r="AA250" s="87">
        <f t="shared" si="129"/>
        <v>-6.0330189075670851E-2</v>
      </c>
      <c r="AB250" s="87">
        <f t="shared" si="130"/>
        <v>-7.597502787061676E-2</v>
      </c>
      <c r="AC250" s="87">
        <f t="shared" si="131"/>
        <v>-6.2900000004447065E-2</v>
      </c>
      <c r="AD250" s="87">
        <f t="shared" si="132"/>
        <v>-2.5698109287762144E-3</v>
      </c>
      <c r="AE250" s="87">
        <f t="shared" si="133"/>
        <v>6.60392820965767E-6</v>
      </c>
      <c r="AF250">
        <f t="shared" si="134"/>
        <v>-6.2900000004447065E-2</v>
      </c>
      <c r="AG250" s="121"/>
      <c r="AH250">
        <f t="shared" si="135"/>
        <v>1.3075027866169698E-2</v>
      </c>
      <c r="AI250">
        <f t="shared" si="136"/>
        <v>0.56485294406636744</v>
      </c>
      <c r="AJ250">
        <f t="shared" si="137"/>
        <v>0.27300656119806849</v>
      </c>
      <c r="AK250">
        <f t="shared" si="138"/>
        <v>1.905758547173679E-2</v>
      </c>
      <c r="AL250">
        <f t="shared" si="139"/>
        <v>3.0978248867085756</v>
      </c>
      <c r="AM250">
        <f t="shared" si="140"/>
        <v>45.688433811658086</v>
      </c>
      <c r="AN250" s="87">
        <f t="shared" si="152"/>
        <v>9.3549946684142977</v>
      </c>
      <c r="AO250" s="87">
        <f t="shared" si="152"/>
        <v>9.3547014126500851</v>
      </c>
      <c r="AP250" s="87">
        <f t="shared" si="152"/>
        <v>9.3553763312138774</v>
      </c>
      <c r="AQ250" s="87">
        <f t="shared" si="152"/>
        <v>9.3538229802479442</v>
      </c>
      <c r="AR250" s="87">
        <f t="shared" si="152"/>
        <v>9.3573978264662543</v>
      </c>
      <c r="AS250" s="87">
        <f t="shared" si="152"/>
        <v>9.3491693900343407</v>
      </c>
      <c r="AT250" s="87">
        <f t="shared" si="152"/>
        <v>9.3681025155133373</v>
      </c>
      <c r="AU250" s="87">
        <f t="shared" si="141"/>
        <v>9.3244968098358925</v>
      </c>
    </row>
    <row r="251" spans="1:48" x14ac:dyDescent="0.2">
      <c r="A251" s="46" t="s">
        <v>49</v>
      </c>
      <c r="B251" s="47" t="s">
        <v>45</v>
      </c>
      <c r="C251" s="46">
        <v>45164.4372</v>
      </c>
      <c r="D251" s="46" t="s">
        <v>62</v>
      </c>
      <c r="E251">
        <f t="shared" si="124"/>
        <v>7201.8880444691877</v>
      </c>
      <c r="F251">
        <f t="shared" si="153"/>
        <v>7202</v>
      </c>
      <c r="G251" s="15">
        <f t="shared" si="125"/>
        <v>-5.550799999764422E-2</v>
      </c>
      <c r="J251">
        <f t="shared" si="154"/>
        <v>-5.550799999764422E-2</v>
      </c>
      <c r="O251">
        <f t="shared" ca="1" si="151"/>
        <v>-0.30034384796214708</v>
      </c>
      <c r="Q251" s="2">
        <f t="shared" si="126"/>
        <v>30145.9372</v>
      </c>
      <c r="S251" s="20">
        <f t="shared" si="155"/>
        <v>1</v>
      </c>
      <c r="T251">
        <f t="shared" ca="1" si="127"/>
        <v>5.9944592448497161E-2</v>
      </c>
      <c r="Z251">
        <f t="shared" si="128"/>
        <v>7202</v>
      </c>
      <c r="AA251" s="87">
        <f t="shared" si="129"/>
        <v>-6.0351379491602658E-2</v>
      </c>
      <c r="AB251" s="87">
        <f t="shared" si="130"/>
        <v>-6.8573977314685175E-2</v>
      </c>
      <c r="AC251" s="87">
        <f t="shared" si="131"/>
        <v>-5.550799999764422E-2</v>
      </c>
      <c r="AD251" s="87">
        <f t="shared" si="132"/>
        <v>4.8433794939584385E-3</v>
      </c>
      <c r="AE251" s="87">
        <f t="shared" si="133"/>
        <v>2.3458324922497099E-5</v>
      </c>
      <c r="AF251">
        <f t="shared" si="134"/>
        <v>-5.550799999764422E-2</v>
      </c>
      <c r="AG251" s="121"/>
      <c r="AH251">
        <f t="shared" si="135"/>
        <v>1.3065977317040954E-2</v>
      </c>
      <c r="AI251">
        <f t="shared" si="136"/>
        <v>0.56485013873189882</v>
      </c>
      <c r="AJ251">
        <f t="shared" si="137"/>
        <v>0.27286470832677212</v>
      </c>
      <c r="AK251">
        <f t="shared" si="138"/>
        <v>1.8993422284381754E-2</v>
      </c>
      <c r="AL251">
        <f t="shared" si="139"/>
        <v>3.0979723379656594</v>
      </c>
      <c r="AM251">
        <f t="shared" si="140"/>
        <v>45.842925236592201</v>
      </c>
      <c r="AN251" s="87">
        <f t="shared" ref="AN251:AT260" si="156">$AU251+$AB$7*SIN(AO251)</f>
        <v>9.3552296494170726</v>
      </c>
      <c r="AO251" s="87">
        <f t="shared" si="156"/>
        <v>9.3549373473716617</v>
      </c>
      <c r="AP251" s="87">
        <f t="shared" si="156"/>
        <v>9.355610059966363</v>
      </c>
      <c r="AQ251" s="87">
        <f t="shared" si="156"/>
        <v>9.3540618117956047</v>
      </c>
      <c r="AR251" s="87">
        <f t="shared" si="156"/>
        <v>9.3576248571455842</v>
      </c>
      <c r="AS251" s="87">
        <f t="shared" si="156"/>
        <v>9.3494237247523735</v>
      </c>
      <c r="AT251" s="87">
        <f t="shared" si="156"/>
        <v>9.368293745451389</v>
      </c>
      <c r="AU251" s="87">
        <f t="shared" si="141"/>
        <v>9.3248343041780046</v>
      </c>
    </row>
    <row r="252" spans="1:48" x14ac:dyDescent="0.2">
      <c r="A252" s="46" t="s">
        <v>49</v>
      </c>
      <c r="B252" s="47" t="s">
        <v>45</v>
      </c>
      <c r="C252" s="46">
        <v>45164.4378</v>
      </c>
      <c r="D252" s="46" t="s">
        <v>62</v>
      </c>
      <c r="E252">
        <f t="shared" si="124"/>
        <v>7201.8892546248117</v>
      </c>
      <c r="F252">
        <f t="shared" si="153"/>
        <v>7202</v>
      </c>
      <c r="G252" s="15">
        <f t="shared" si="125"/>
        <v>-5.4907999998249579E-2</v>
      </c>
      <c r="J252">
        <f t="shared" si="154"/>
        <v>-5.4907999998249579E-2</v>
      </c>
      <c r="O252">
        <f t="shared" ca="1" si="151"/>
        <v>-0.30034384796214708</v>
      </c>
      <c r="Q252" s="2">
        <f t="shared" si="126"/>
        <v>30145.9378</v>
      </c>
      <c r="S252" s="20">
        <f t="shared" si="155"/>
        <v>1</v>
      </c>
      <c r="T252">
        <f t="shared" ca="1" si="127"/>
        <v>6.023875546575741E-2</v>
      </c>
      <c r="Z252">
        <f t="shared" si="128"/>
        <v>7202</v>
      </c>
      <c r="AA252" s="87">
        <f t="shared" si="129"/>
        <v>-6.0351379491602658E-2</v>
      </c>
      <c r="AB252" s="87">
        <f t="shared" si="130"/>
        <v>-6.7973977315290535E-2</v>
      </c>
      <c r="AC252" s="87">
        <f t="shared" si="131"/>
        <v>-5.4907999998249579E-2</v>
      </c>
      <c r="AD252" s="87">
        <f t="shared" si="132"/>
        <v>5.4433794933530788E-3</v>
      </c>
      <c r="AE252" s="87">
        <f t="shared" si="133"/>
        <v>2.9630380308656819E-5</v>
      </c>
      <c r="AF252">
        <f t="shared" si="134"/>
        <v>-5.4907999998249579E-2</v>
      </c>
      <c r="AG252" s="121"/>
      <c r="AH252">
        <f t="shared" si="135"/>
        <v>1.3065977317040954E-2</v>
      </c>
      <c r="AI252">
        <f t="shared" si="136"/>
        <v>0.56485013873189882</v>
      </c>
      <c r="AJ252">
        <f t="shared" si="137"/>
        <v>0.27286470832677212</v>
      </c>
      <c r="AK252">
        <f t="shared" si="138"/>
        <v>1.8993422284381754E-2</v>
      </c>
      <c r="AL252">
        <f t="shared" si="139"/>
        <v>3.0979723379656594</v>
      </c>
      <c r="AM252">
        <f t="shared" si="140"/>
        <v>45.842925236592201</v>
      </c>
      <c r="AN252" s="87">
        <f t="shared" si="156"/>
        <v>9.3552296494170726</v>
      </c>
      <c r="AO252" s="87">
        <f t="shared" si="156"/>
        <v>9.3549373473716617</v>
      </c>
      <c r="AP252" s="87">
        <f t="shared" si="156"/>
        <v>9.355610059966363</v>
      </c>
      <c r="AQ252" s="87">
        <f t="shared" si="156"/>
        <v>9.3540618117956047</v>
      </c>
      <c r="AR252" s="87">
        <f t="shared" si="156"/>
        <v>9.3576248571455842</v>
      </c>
      <c r="AS252" s="87">
        <f t="shared" si="156"/>
        <v>9.3494237247523735</v>
      </c>
      <c r="AT252" s="87">
        <f t="shared" si="156"/>
        <v>9.368293745451389</v>
      </c>
      <c r="AU252" s="87">
        <f t="shared" si="141"/>
        <v>9.3248343041780046</v>
      </c>
      <c r="AV252" s="87"/>
    </row>
    <row r="253" spans="1:48" x14ac:dyDescent="0.2">
      <c r="A253" s="46" t="s">
        <v>49</v>
      </c>
      <c r="B253" s="47" t="s">
        <v>34</v>
      </c>
      <c r="C253" s="46">
        <v>45165.418899999997</v>
      </c>
      <c r="D253" s="46" t="s">
        <v>62</v>
      </c>
      <c r="E253">
        <f t="shared" si="124"/>
        <v>7203.8680607659426</v>
      </c>
      <c r="F253">
        <f t="shared" si="153"/>
        <v>7204</v>
      </c>
      <c r="G253" s="15">
        <f t="shared" si="125"/>
        <v>-6.5416000004915986E-2</v>
      </c>
      <c r="J253">
        <f t="shared" si="154"/>
        <v>-6.5416000004915986E-2</v>
      </c>
      <c r="O253">
        <f t="shared" ca="1" si="151"/>
        <v>-0.30033965762293136</v>
      </c>
      <c r="Q253" s="2">
        <f t="shared" si="126"/>
        <v>30146.918899999997</v>
      </c>
      <c r="S253" s="20">
        <f t="shared" si="155"/>
        <v>1</v>
      </c>
      <c r="T253">
        <f t="shared" ca="1" si="127"/>
        <v>5.5189124908626513E-2</v>
      </c>
      <c r="Z253">
        <f t="shared" si="128"/>
        <v>7204</v>
      </c>
      <c r="AA253" s="87">
        <f t="shared" si="129"/>
        <v>-6.0372571651195819E-2</v>
      </c>
      <c r="AB253" s="87">
        <f t="shared" si="130"/>
        <v>-7.8472926100694368E-2</v>
      </c>
      <c r="AC253" s="87">
        <f t="shared" si="131"/>
        <v>-6.5416000004915986E-2</v>
      </c>
      <c r="AD253" s="87">
        <f t="shared" si="132"/>
        <v>-5.0434283537201668E-3</v>
      </c>
      <c r="AE253" s="87">
        <f t="shared" si="133"/>
        <v>2.5436169559108512E-5</v>
      </c>
      <c r="AF253">
        <f t="shared" si="134"/>
        <v>-6.5416000004915986E-2</v>
      </c>
      <c r="AG253" s="121"/>
      <c r="AH253">
        <f t="shared" si="135"/>
        <v>1.3056926095778378E-2</v>
      </c>
      <c r="AI253">
        <f t="shared" si="136"/>
        <v>0.56484734288744964</v>
      </c>
      <c r="AJ253">
        <f t="shared" si="137"/>
        <v>0.27272285099918503</v>
      </c>
      <c r="AK253">
        <f t="shared" si="138"/>
        <v>1.8929259351801817E-2</v>
      </c>
      <c r="AL253">
        <f t="shared" si="139"/>
        <v>3.0981197876882756</v>
      </c>
      <c r="AM253">
        <f t="shared" si="140"/>
        <v>45.998462878659844</v>
      </c>
      <c r="AN253" s="87">
        <f t="shared" si="156"/>
        <v>9.3554646291395436</v>
      </c>
      <c r="AO253" s="87">
        <f t="shared" si="156"/>
        <v>9.3551732811458272</v>
      </c>
      <c r="AP253" s="87">
        <f t="shared" si="156"/>
        <v>9.3558437871146118</v>
      </c>
      <c r="AQ253" s="87">
        <f t="shared" si="156"/>
        <v>9.3543006429952023</v>
      </c>
      <c r="AR253" s="87">
        <f t="shared" si="156"/>
        <v>9.3578518851593877</v>
      </c>
      <c r="AS253" s="87">
        <f t="shared" si="156"/>
        <v>9.3496780607238872</v>
      </c>
      <c r="AT253" s="87">
        <f t="shared" si="156"/>
        <v>9.3684849704393027</v>
      </c>
      <c r="AU253" s="87">
        <f t="shared" si="141"/>
        <v>9.3251717985201168</v>
      </c>
    </row>
    <row r="254" spans="1:48" x14ac:dyDescent="0.2">
      <c r="A254" s="46" t="s">
        <v>49</v>
      </c>
      <c r="B254" s="47" t="s">
        <v>45</v>
      </c>
      <c r="C254" s="46">
        <v>45166.409800000001</v>
      </c>
      <c r="D254" s="46" t="s">
        <v>62</v>
      </c>
      <c r="E254">
        <f t="shared" si="124"/>
        <v>7205.866632782313</v>
      </c>
      <c r="F254">
        <f t="shared" si="153"/>
        <v>7206</v>
      </c>
      <c r="G254" s="15">
        <f t="shared" si="125"/>
        <v>-6.6123999997216742E-2</v>
      </c>
      <c r="J254">
        <f t="shared" si="154"/>
        <v>-6.6123999997216742E-2</v>
      </c>
      <c r="O254">
        <f t="shared" ca="1" si="151"/>
        <v>-0.30033546728371563</v>
      </c>
      <c r="Q254" s="2">
        <f t="shared" si="126"/>
        <v>30147.909800000001</v>
      </c>
      <c r="S254" s="20">
        <f t="shared" si="155"/>
        <v>1</v>
      </c>
      <c r="T254">
        <f t="shared" ca="1" si="127"/>
        <v>5.485501140849474E-2</v>
      </c>
      <c r="Z254">
        <f t="shared" si="128"/>
        <v>7206</v>
      </c>
      <c r="AA254" s="87">
        <f t="shared" si="129"/>
        <v>-6.039376555410509E-2</v>
      </c>
      <c r="AB254" s="87">
        <f t="shared" si="130"/>
        <v>-7.9171874199943967E-2</v>
      </c>
      <c r="AC254" s="87">
        <f t="shared" si="131"/>
        <v>-6.6123999997216742E-2</v>
      </c>
      <c r="AD254" s="87">
        <f t="shared" si="132"/>
        <v>-5.7302344431116523E-3</v>
      </c>
      <c r="AE254" s="87">
        <f t="shared" si="133"/>
        <v>3.2835586773023108E-5</v>
      </c>
      <c r="AF254">
        <f t="shared" si="134"/>
        <v>-6.6123999997216742E-2</v>
      </c>
      <c r="AG254" s="121"/>
      <c r="AH254">
        <f t="shared" si="135"/>
        <v>1.304787420272722E-2</v>
      </c>
      <c r="AI254">
        <f t="shared" si="136"/>
        <v>0.56484455653268739</v>
      </c>
      <c r="AJ254">
        <f t="shared" si="137"/>
        <v>0.27258098921357921</v>
      </c>
      <c r="AK254">
        <f t="shared" si="138"/>
        <v>1.8865096673144625E-2</v>
      </c>
      <c r="AL254">
        <f t="shared" si="139"/>
        <v>3.0982672358816181</v>
      </c>
      <c r="AM254">
        <f t="shared" si="140"/>
        <v>46.155057408672356</v>
      </c>
      <c r="AN254" s="87">
        <f t="shared" si="156"/>
        <v>9.355699607586029</v>
      </c>
      <c r="AO254" s="87">
        <f t="shared" si="156"/>
        <v>9.35540921397582</v>
      </c>
      <c r="AP254" s="87">
        <f t="shared" si="156"/>
        <v>9.3560775126639975</v>
      </c>
      <c r="AQ254" s="87">
        <f t="shared" si="156"/>
        <v>9.3545394738480017</v>
      </c>
      <c r="AR254" s="87">
        <f t="shared" si="156"/>
        <v>9.3580789105165731</v>
      </c>
      <c r="AS254" s="87">
        <f t="shared" si="156"/>
        <v>9.3499323979447428</v>
      </c>
      <c r="AT254" s="87">
        <f t="shared" si="156"/>
        <v>9.3686761904937406</v>
      </c>
      <c r="AU254" s="87">
        <f t="shared" si="141"/>
        <v>9.3255092928622272</v>
      </c>
      <c r="AV254" s="87"/>
    </row>
    <row r="255" spans="1:48" x14ac:dyDescent="0.2">
      <c r="A255" s="67" t="s">
        <v>605</v>
      </c>
      <c r="B255" s="69" t="s">
        <v>34</v>
      </c>
      <c r="C255" s="68">
        <v>45264.6</v>
      </c>
      <c r="D255" s="68" t="s">
        <v>56</v>
      </c>
      <c r="E255">
        <f t="shared" si="124"/>
        <v>7403.9090043646265</v>
      </c>
      <c r="F255">
        <f t="shared" si="153"/>
        <v>7404</v>
      </c>
      <c r="G255" s="15">
        <f t="shared" si="125"/>
        <v>-4.511600000114413E-2</v>
      </c>
      <c r="I255">
        <f>G255</f>
        <v>-4.511600000114413E-2</v>
      </c>
      <c r="O255">
        <f t="shared" ca="1" si="151"/>
        <v>-0.29992062370135764</v>
      </c>
      <c r="Q255" s="2">
        <f t="shared" si="126"/>
        <v>30246.1</v>
      </c>
      <c r="S255" s="20">
        <f>S$16</f>
        <v>0.1</v>
      </c>
      <c r="T255">
        <f t="shared" ca="1" si="127"/>
        <v>6.4925396259007409E-2</v>
      </c>
      <c r="Z255">
        <f t="shared" si="128"/>
        <v>7404</v>
      </c>
      <c r="AA255" s="87">
        <f t="shared" si="129"/>
        <v>-6.2500533948511419E-2</v>
      </c>
      <c r="AB255" s="87">
        <f t="shared" si="130"/>
        <v>-5.7264468846624603E-2</v>
      </c>
      <c r="AC255" s="87">
        <f t="shared" si="131"/>
        <v>-4.511600000114413E-2</v>
      </c>
      <c r="AD255" s="87">
        <f t="shared" si="132"/>
        <v>1.7384533947367289E-2</v>
      </c>
      <c r="AE255" s="87">
        <f t="shared" si="133"/>
        <v>3.0222202056716569E-5</v>
      </c>
      <c r="AF255">
        <f t="shared" si="134"/>
        <v>-4.511600000114413E-2</v>
      </c>
      <c r="AG255" s="121"/>
      <c r="AH255">
        <f t="shared" si="135"/>
        <v>1.2148468845480473E-2</v>
      </c>
      <c r="AI255">
        <f t="shared" si="136"/>
        <v>0.56461563073362742</v>
      </c>
      <c r="AJ255">
        <f t="shared" si="137"/>
        <v>0.25851431404793268</v>
      </c>
      <c r="AK255">
        <f t="shared" si="138"/>
        <v>1.2514106050512707E-2</v>
      </c>
      <c r="AL255">
        <f t="shared" si="139"/>
        <v>3.1128579021757266</v>
      </c>
      <c r="AM255">
        <f t="shared" si="140"/>
        <v>69.597344169264886</v>
      </c>
      <c r="AN255" s="87">
        <f t="shared" si="156"/>
        <v>9.3789568772785081</v>
      </c>
      <c r="AO255" s="87">
        <f t="shared" si="156"/>
        <v>9.3787624295301342</v>
      </c>
      <c r="AP255" s="87">
        <f t="shared" si="156"/>
        <v>9.3792093253240516</v>
      </c>
      <c r="AQ255" s="87">
        <f t="shared" si="156"/>
        <v>9.378182218953139</v>
      </c>
      <c r="AR255" s="87">
        <f t="shared" si="156"/>
        <v>9.3805427591743751</v>
      </c>
      <c r="AS255" s="87">
        <f t="shared" si="156"/>
        <v>9.3751172740613082</v>
      </c>
      <c r="AT255" s="87">
        <f t="shared" si="156"/>
        <v>9.3875853338705841</v>
      </c>
      <c r="AU255" s="87">
        <f t="shared" si="141"/>
        <v>9.3589212327312588</v>
      </c>
    </row>
    <row r="256" spans="1:48" x14ac:dyDescent="0.2">
      <c r="A256" s="135" t="s">
        <v>1176</v>
      </c>
      <c r="B256" s="135" t="s">
        <v>15</v>
      </c>
      <c r="C256" s="136">
        <v>45264.6</v>
      </c>
      <c r="D256" s="137">
        <v>1.1000000000000001E-3</v>
      </c>
      <c r="E256">
        <f t="shared" si="124"/>
        <v>7403.9090043646265</v>
      </c>
      <c r="F256">
        <f>ROUND(2*E256,0)/2+0.5</f>
        <v>7404.5</v>
      </c>
      <c r="G256" s="15">
        <f t="shared" si="125"/>
        <v>-0.29301800000393996</v>
      </c>
      <c r="K256">
        <f>G256</f>
        <v>-0.29301800000393996</v>
      </c>
      <c r="O256">
        <f t="shared" ca="1" si="151"/>
        <v>-0.29991957611655373</v>
      </c>
      <c r="Q256" s="2">
        <f t="shared" si="126"/>
        <v>30246.1</v>
      </c>
      <c r="S256" s="20">
        <f>S$18</f>
        <v>1</v>
      </c>
      <c r="T256">
        <f t="shared" ca="1" si="127"/>
        <v>4.7631752838201025E-5</v>
      </c>
      <c r="Z256">
        <f t="shared" si="128"/>
        <v>7404.5</v>
      </c>
      <c r="AA256" s="87">
        <f t="shared" si="129"/>
        <v>-6.2505875412344869E-2</v>
      </c>
      <c r="AB256" s="87">
        <f t="shared" si="130"/>
        <v>-0.30516418957578373</v>
      </c>
      <c r="AC256" s="87">
        <f t="shared" si="131"/>
        <v>-0.29301800000393996</v>
      </c>
      <c r="AD256" s="87">
        <f t="shared" si="132"/>
        <v>-0.23051212459159509</v>
      </c>
      <c r="AE256" s="87">
        <f t="shared" si="133"/>
        <v>5.3135839583731061E-2</v>
      </c>
      <c r="AF256">
        <f t="shared" si="134"/>
        <v>-0.29301800000393996</v>
      </c>
      <c r="AG256" s="121"/>
      <c r="AH256">
        <f t="shared" si="135"/>
        <v>1.2146189571843772E-2</v>
      </c>
      <c r="AI256">
        <f t="shared" si="136"/>
        <v>0.56461517012859919</v>
      </c>
      <c r="AJ256">
        <f t="shared" si="137"/>
        <v>0.25847873537147781</v>
      </c>
      <c r="AK256">
        <f t="shared" si="138"/>
        <v>1.2498070633979983E-2</v>
      </c>
      <c r="AL256">
        <f t="shared" si="139"/>
        <v>3.1128947326390612</v>
      </c>
      <c r="AM256">
        <f t="shared" si="140"/>
        <v>69.686676598328518</v>
      </c>
      <c r="AN256" s="87">
        <f t="shared" si="156"/>
        <v>9.3790155955217429</v>
      </c>
      <c r="AO256" s="87">
        <f t="shared" si="156"/>
        <v>9.3788213932707158</v>
      </c>
      <c r="AP256" s="87">
        <f t="shared" si="156"/>
        <v>9.379267723643034</v>
      </c>
      <c r="AQ256" s="87">
        <f t="shared" si="156"/>
        <v>9.3782419195795264</v>
      </c>
      <c r="AR256" s="87">
        <f t="shared" si="156"/>
        <v>9.3805994605484404</v>
      </c>
      <c r="AS256" s="87">
        <f t="shared" si="156"/>
        <v>9.3751808842631039</v>
      </c>
      <c r="AT256" s="87">
        <f t="shared" si="156"/>
        <v>9.3876330369086407</v>
      </c>
      <c r="AU256" s="87">
        <f t="shared" si="141"/>
        <v>9.3590056063167868</v>
      </c>
      <c r="AV256" s="87"/>
    </row>
    <row r="257" spans="1:48" x14ac:dyDescent="0.2">
      <c r="A257" s="67" t="s">
        <v>761</v>
      </c>
      <c r="B257" s="69" t="s">
        <v>34</v>
      </c>
      <c r="C257" s="68">
        <v>45292.374000000003</v>
      </c>
      <c r="D257" s="68" t="s">
        <v>56</v>
      </c>
      <c r="E257">
        <f t="shared" si="124"/>
        <v>7459.9271082928017</v>
      </c>
      <c r="F257">
        <f t="shared" ref="F257:F290" si="157">ROUND(2*E257,0)/2</f>
        <v>7460</v>
      </c>
      <c r="G257" s="15">
        <f t="shared" si="125"/>
        <v>-3.613999999652151E-2</v>
      </c>
      <c r="I257">
        <f>G257</f>
        <v>-3.613999999652151E-2</v>
      </c>
      <c r="O257">
        <f t="shared" ca="1" si="151"/>
        <v>-0.29980329420331703</v>
      </c>
      <c r="Q257" s="2">
        <f t="shared" si="126"/>
        <v>30273.874000000003</v>
      </c>
      <c r="S257" s="20">
        <f>S$16</f>
        <v>0.1</v>
      </c>
      <c r="T257">
        <f t="shared" ca="1" si="127"/>
        <v>6.9518332711979214E-2</v>
      </c>
      <c r="Z257">
        <f t="shared" si="128"/>
        <v>7460</v>
      </c>
      <c r="AA257" s="87">
        <f t="shared" si="129"/>
        <v>-6.3099440569027651E-2</v>
      </c>
      <c r="AB257" s="87">
        <f t="shared" si="130"/>
        <v>-4.8032943811960591E-2</v>
      </c>
      <c r="AC257" s="87">
        <f t="shared" si="131"/>
        <v>-3.613999999652151E-2</v>
      </c>
      <c r="AD257" s="87">
        <f t="shared" si="132"/>
        <v>2.6959440572506141E-2</v>
      </c>
      <c r="AE257" s="87">
        <f t="shared" si="133"/>
        <v>7.2681143598249019E-5</v>
      </c>
      <c r="AF257">
        <f t="shared" si="134"/>
        <v>-3.613999999652151E-2</v>
      </c>
      <c r="AG257" s="121"/>
      <c r="AH257">
        <f t="shared" si="135"/>
        <v>1.1892943815439079E-2</v>
      </c>
      <c r="AI257">
        <f t="shared" si="136"/>
        <v>0.56456771823268459</v>
      </c>
      <c r="AJ257">
        <f t="shared" si="137"/>
        <v>0.25452769511524803</v>
      </c>
      <c r="AK257">
        <f t="shared" si="138"/>
        <v>1.0718201650920144E-2</v>
      </c>
      <c r="AL257">
        <f t="shared" si="139"/>
        <v>3.1169825404709872</v>
      </c>
      <c r="AM257">
        <f t="shared" si="140"/>
        <v>81.263302057241631</v>
      </c>
      <c r="AN257" s="87">
        <f t="shared" si="156"/>
        <v>9.3855330084303876</v>
      </c>
      <c r="AO257" s="87">
        <f t="shared" si="156"/>
        <v>9.3853661386627572</v>
      </c>
      <c r="AP257" s="87">
        <f t="shared" si="156"/>
        <v>9.3857495452902722</v>
      </c>
      <c r="AQ257" s="87">
        <f t="shared" si="156"/>
        <v>9.3848686062951892</v>
      </c>
      <c r="AR257" s="87">
        <f t="shared" si="156"/>
        <v>9.3868926616348354</v>
      </c>
      <c r="AS257" s="87">
        <f t="shared" si="156"/>
        <v>9.3822419242165687</v>
      </c>
      <c r="AT257" s="87">
        <f t="shared" si="156"/>
        <v>9.3929268668463308</v>
      </c>
      <c r="AU257" s="87">
        <f t="shared" si="141"/>
        <v>9.3683710743103781</v>
      </c>
      <c r="AV257" s="87"/>
    </row>
    <row r="258" spans="1:48" x14ac:dyDescent="0.2">
      <c r="A258" s="46" t="s">
        <v>49</v>
      </c>
      <c r="B258" s="47" t="s">
        <v>34</v>
      </c>
      <c r="C258" s="46">
        <v>45296.306499999999</v>
      </c>
      <c r="D258" s="46" t="s">
        <v>62</v>
      </c>
      <c r="E258">
        <f t="shared" si="124"/>
        <v>7467.8586699582884</v>
      </c>
      <c r="F258">
        <f t="shared" si="157"/>
        <v>7468</v>
      </c>
      <c r="G258" s="15">
        <f t="shared" si="125"/>
        <v>-7.0072000002255663E-2</v>
      </c>
      <c r="J258">
        <f>G258</f>
        <v>-7.0072000002255663E-2</v>
      </c>
      <c r="O258">
        <f t="shared" ca="1" si="151"/>
        <v>-0.29978653284645407</v>
      </c>
      <c r="Q258" s="2">
        <f t="shared" si="126"/>
        <v>30277.806499999999</v>
      </c>
      <c r="S258" s="20">
        <f>S$17</f>
        <v>1</v>
      </c>
      <c r="T258">
        <f t="shared" ca="1" si="127"/>
        <v>5.2768766599828307E-2</v>
      </c>
      <c r="Z258">
        <f t="shared" si="128"/>
        <v>7468</v>
      </c>
      <c r="AA258" s="87">
        <f t="shared" si="129"/>
        <v>-6.3185107591914036E-2</v>
      </c>
      <c r="AB258" s="87">
        <f t="shared" si="130"/>
        <v>-8.1928399885494385E-2</v>
      </c>
      <c r="AC258" s="87">
        <f t="shared" si="131"/>
        <v>-7.0072000002255663E-2</v>
      </c>
      <c r="AD258" s="87">
        <f t="shared" si="132"/>
        <v>-6.8868924103416274E-3</v>
      </c>
      <c r="AE258" s="87">
        <f t="shared" si="133"/>
        <v>4.7429287071621109E-5</v>
      </c>
      <c r="AF258">
        <f t="shared" si="134"/>
        <v>-7.0072000002255663E-2</v>
      </c>
      <c r="AG258" s="121"/>
      <c r="AH258">
        <f t="shared" si="135"/>
        <v>1.1856399883238715E-2</v>
      </c>
      <c r="AI258">
        <f t="shared" si="136"/>
        <v>0.56456147890124342</v>
      </c>
      <c r="AJ258">
        <f t="shared" si="137"/>
        <v>0.25395787919014129</v>
      </c>
      <c r="AK258">
        <f t="shared" si="138"/>
        <v>1.0461653552296732E-2</v>
      </c>
      <c r="AL258">
        <f t="shared" si="139"/>
        <v>3.1175717164781696</v>
      </c>
      <c r="AM258">
        <f t="shared" si="140"/>
        <v>83.25669486630801</v>
      </c>
      <c r="AN258" s="87">
        <f t="shared" si="156"/>
        <v>9.3864724072532812</v>
      </c>
      <c r="AO258" s="87">
        <f t="shared" si="156"/>
        <v>9.3863094899920441</v>
      </c>
      <c r="AP258" s="87">
        <f t="shared" si="156"/>
        <v>9.3866838015589895</v>
      </c>
      <c r="AQ258" s="87">
        <f t="shared" si="156"/>
        <v>9.3858237916441212</v>
      </c>
      <c r="AR258" s="87">
        <f t="shared" si="156"/>
        <v>9.3877996893361235</v>
      </c>
      <c r="AS258" s="87">
        <f t="shared" si="156"/>
        <v>9.3832597791835681</v>
      </c>
      <c r="AT258" s="87">
        <f t="shared" si="156"/>
        <v>9.3936897554220611</v>
      </c>
      <c r="AU258" s="87">
        <f t="shared" si="141"/>
        <v>9.3697210516788232</v>
      </c>
    </row>
    <row r="259" spans="1:48" x14ac:dyDescent="0.2">
      <c r="A259" s="67" t="s">
        <v>769</v>
      </c>
      <c r="B259" s="69" t="s">
        <v>34</v>
      </c>
      <c r="C259" s="68">
        <v>45333.994599999998</v>
      </c>
      <c r="D259" s="68" t="s">
        <v>56</v>
      </c>
      <c r="E259">
        <f t="shared" si="124"/>
        <v>7543.8727803728871</v>
      </c>
      <c r="F259">
        <f t="shared" si="157"/>
        <v>7544</v>
      </c>
      <c r="G259" s="15">
        <f t="shared" si="125"/>
        <v>-6.307599999854574E-2</v>
      </c>
      <c r="J259">
        <f>G259</f>
        <v>-6.307599999854574E-2</v>
      </c>
      <c r="O259">
        <f t="shared" ca="1" si="151"/>
        <v>-0.29962729995625603</v>
      </c>
      <c r="Q259" s="2">
        <f t="shared" si="126"/>
        <v>30315.494599999998</v>
      </c>
      <c r="S259" s="20">
        <f>S$17</f>
        <v>1</v>
      </c>
      <c r="T259">
        <f t="shared" ca="1" si="127"/>
        <v>5.5956517511682631E-2</v>
      </c>
      <c r="Z259">
        <f t="shared" si="128"/>
        <v>7544</v>
      </c>
      <c r="AA259" s="87">
        <f t="shared" si="129"/>
        <v>-6.4000296222183936E-2</v>
      </c>
      <c r="AB259" s="87">
        <f t="shared" si="130"/>
        <v>-7.4584735691990284E-2</v>
      </c>
      <c r="AC259" s="87">
        <f t="shared" si="131"/>
        <v>-6.307599999854574E-2</v>
      </c>
      <c r="AD259" s="87">
        <f t="shared" si="132"/>
        <v>9.242962236381963E-4</v>
      </c>
      <c r="AE259" s="87">
        <f t="shared" si="133"/>
        <v>8.5432350903183061E-7</v>
      </c>
      <c r="AF259">
        <f t="shared" si="134"/>
        <v>-6.307599999854574E-2</v>
      </c>
      <c r="AG259" s="121"/>
      <c r="AH259">
        <f t="shared" si="135"/>
        <v>1.1508735693444547E-2</v>
      </c>
      <c r="AI259">
        <f t="shared" si="136"/>
        <v>0.56450974932862219</v>
      </c>
      <c r="AJ259">
        <f t="shared" si="137"/>
        <v>0.24854086655904364</v>
      </c>
      <c r="AK259">
        <f t="shared" si="138"/>
        <v>8.0245511962430006E-3</v>
      </c>
      <c r="AL259">
        <f t="shared" si="139"/>
        <v>3.1231682613942202</v>
      </c>
      <c r="AM259">
        <f t="shared" si="140"/>
        <v>108.54867840846084</v>
      </c>
      <c r="AN259" s="87">
        <f t="shared" si="156"/>
        <v>9.3953961720359924</v>
      </c>
      <c r="AO259" s="87">
        <f t="shared" si="156"/>
        <v>9.3952709421466949</v>
      </c>
      <c r="AP259" s="87">
        <f t="shared" si="156"/>
        <v>9.3955585780505224</v>
      </c>
      <c r="AQ259" s="87">
        <f t="shared" si="156"/>
        <v>9.3948979141344786</v>
      </c>
      <c r="AR259" s="87">
        <f t="shared" si="156"/>
        <v>9.3964153580673493</v>
      </c>
      <c r="AS259" s="87">
        <f t="shared" si="156"/>
        <v>9.3929299185022685</v>
      </c>
      <c r="AT259" s="87">
        <f t="shared" si="156"/>
        <v>9.4009351695032244</v>
      </c>
      <c r="AU259" s="87">
        <f t="shared" si="141"/>
        <v>9.3825458366790571</v>
      </c>
      <c r="AV259" s="87"/>
    </row>
    <row r="260" spans="1:48" x14ac:dyDescent="0.2">
      <c r="A260" s="67" t="s">
        <v>769</v>
      </c>
      <c r="B260" s="69" t="s">
        <v>34</v>
      </c>
      <c r="C260" s="68">
        <v>45337.957999999999</v>
      </c>
      <c r="D260" s="68" t="s">
        <v>56</v>
      </c>
      <c r="E260">
        <f t="shared" si="124"/>
        <v>7551.8666650531241</v>
      </c>
      <c r="F260">
        <f t="shared" si="157"/>
        <v>7552</v>
      </c>
      <c r="G260" s="15">
        <f t="shared" si="125"/>
        <v>-6.6107999999076128E-2</v>
      </c>
      <c r="J260">
        <f>G260</f>
        <v>-6.6107999999076128E-2</v>
      </c>
      <c r="O260">
        <f t="shared" ca="1" si="151"/>
        <v>-0.29961053859939313</v>
      </c>
      <c r="Q260" s="2">
        <f t="shared" si="126"/>
        <v>30319.457999999999</v>
      </c>
      <c r="S260" s="20">
        <f>S$17</f>
        <v>1</v>
      </c>
      <c r="T260">
        <f t="shared" ca="1" si="127"/>
        <v>5.4523435532792527E-2</v>
      </c>
      <c r="Z260">
        <f t="shared" si="128"/>
        <v>7552</v>
      </c>
      <c r="AA260" s="87">
        <f t="shared" si="129"/>
        <v>-6.4086247418821268E-2</v>
      </c>
      <c r="AB260" s="87">
        <f t="shared" si="130"/>
        <v>-7.7580087603192183E-2</v>
      </c>
      <c r="AC260" s="87">
        <f t="shared" si="131"/>
        <v>-6.6107999999076128E-2</v>
      </c>
      <c r="AD260" s="87">
        <f t="shared" si="132"/>
        <v>-2.0217525802548597E-3</v>
      </c>
      <c r="AE260" s="87">
        <f t="shared" si="133"/>
        <v>4.0874834957671834E-6</v>
      </c>
      <c r="AF260">
        <f t="shared" si="134"/>
        <v>-6.6107999999076128E-2</v>
      </c>
      <c r="AG260" s="121"/>
      <c r="AH260">
        <f t="shared" si="135"/>
        <v>1.1472087604116058E-2</v>
      </c>
      <c r="AI260">
        <f t="shared" si="136"/>
        <v>0.5645050980151689</v>
      </c>
      <c r="AJ260">
        <f t="shared" si="137"/>
        <v>0.2479702564039559</v>
      </c>
      <c r="AK260">
        <f t="shared" si="138"/>
        <v>7.7680240050387395E-3</v>
      </c>
      <c r="AL260">
        <f t="shared" si="139"/>
        <v>3.1237573120410755</v>
      </c>
      <c r="AM260">
        <f t="shared" si="140"/>
        <v>112.13393237735293</v>
      </c>
      <c r="AN260" s="87">
        <f t="shared" si="156"/>
        <v>9.396335466105544</v>
      </c>
      <c r="AO260" s="87">
        <f t="shared" si="156"/>
        <v>9.3962142164357534</v>
      </c>
      <c r="AP260" s="87">
        <f t="shared" si="156"/>
        <v>9.3964927027649665</v>
      </c>
      <c r="AQ260" s="87">
        <f t="shared" si="156"/>
        <v>9.395853071859575</v>
      </c>
      <c r="AR260" s="87">
        <f t="shared" si="156"/>
        <v>9.3973221669722857</v>
      </c>
      <c r="AS260" s="87">
        <f t="shared" si="156"/>
        <v>9.39394787686917</v>
      </c>
      <c r="AT260" s="87">
        <f t="shared" si="156"/>
        <v>9.401697652800646</v>
      </c>
      <c r="AU260" s="87">
        <f t="shared" si="141"/>
        <v>9.3838958140475039</v>
      </c>
      <c r="AV260" s="87"/>
    </row>
    <row r="261" spans="1:48" x14ac:dyDescent="0.2">
      <c r="A261" s="67" t="s">
        <v>776</v>
      </c>
      <c r="B261" s="69" t="s">
        <v>34</v>
      </c>
      <c r="C261" s="68">
        <v>45653.3</v>
      </c>
      <c r="D261" s="68" t="s">
        <v>56</v>
      </c>
      <c r="E261">
        <f t="shared" si="124"/>
        <v>8187.8881574170509</v>
      </c>
      <c r="F261">
        <f t="shared" si="157"/>
        <v>8188</v>
      </c>
      <c r="G261" s="15">
        <f t="shared" si="125"/>
        <v>-5.5451999993238132E-2</v>
      </c>
      <c r="I261">
        <f>G261</f>
        <v>-5.5451999993238132E-2</v>
      </c>
      <c r="O261">
        <f t="shared" ca="1" si="151"/>
        <v>-0.29827801072878873</v>
      </c>
      <c r="Q261" s="2">
        <f t="shared" si="126"/>
        <v>30634.800000000003</v>
      </c>
      <c r="S261" s="20">
        <f>S$16</f>
        <v>0.1</v>
      </c>
      <c r="T261">
        <f t="shared" ca="1" si="127"/>
        <v>5.8964471489741738E-2</v>
      </c>
      <c r="Z261">
        <f t="shared" si="128"/>
        <v>8188</v>
      </c>
      <c r="AA261" s="87">
        <f t="shared" si="129"/>
        <v>-7.1003748353310789E-2</v>
      </c>
      <c r="AB261" s="87">
        <f t="shared" si="130"/>
        <v>-6.398104375971643E-2</v>
      </c>
      <c r="AC261" s="87">
        <f t="shared" si="131"/>
        <v>-5.5451999993238132E-2</v>
      </c>
      <c r="AD261" s="87">
        <f t="shared" si="132"/>
        <v>1.5551748360072656E-2</v>
      </c>
      <c r="AE261" s="87">
        <f t="shared" si="133"/>
        <v>2.4185687705502258E-5</v>
      </c>
      <c r="AF261">
        <f t="shared" si="134"/>
        <v>-5.5451999993238132E-2</v>
      </c>
      <c r="AG261" s="121"/>
      <c r="AH261">
        <f t="shared" si="135"/>
        <v>8.5290437664782958E-3</v>
      </c>
      <c r="AI261">
        <f t="shared" si="136"/>
        <v>0.56461883686603209</v>
      </c>
      <c r="AJ261">
        <f t="shared" si="137"/>
        <v>0.20235232938244502</v>
      </c>
      <c r="AK261">
        <f t="shared" si="138"/>
        <v>-1.2625159002318358E-2</v>
      </c>
      <c r="AL261">
        <f t="shared" si="139"/>
        <v>-3.1126028324765449</v>
      </c>
      <c r="AM261">
        <f t="shared" si="140"/>
        <v>-68.98490066349828</v>
      </c>
      <c r="AN261" s="87">
        <f t="shared" ref="AN261:AT270" si="158">$AU261+$AB$7*SIN(AO261)</f>
        <v>9.4710056966537106</v>
      </c>
      <c r="AO261" s="87">
        <f t="shared" si="158"/>
        <v>9.4712018442022678</v>
      </c>
      <c r="AP261" s="87">
        <f t="shared" si="158"/>
        <v>9.47075103335529</v>
      </c>
      <c r="AQ261" s="87">
        <f t="shared" si="158"/>
        <v>9.4717871573703398</v>
      </c>
      <c r="AR261" s="87">
        <f t="shared" si="158"/>
        <v>9.4694058485853088</v>
      </c>
      <c r="AS261" s="87">
        <f t="shared" si="158"/>
        <v>9.47487917606135</v>
      </c>
      <c r="AT261" s="87">
        <f t="shared" si="158"/>
        <v>9.4623009588433948</v>
      </c>
      <c r="AU261" s="87">
        <f t="shared" si="141"/>
        <v>9.4912190148389364</v>
      </c>
    </row>
    <row r="262" spans="1:48" x14ac:dyDescent="0.2">
      <c r="A262" s="67" t="s">
        <v>776</v>
      </c>
      <c r="B262" s="69" t="s">
        <v>34</v>
      </c>
      <c r="C262" s="68">
        <v>45657.25</v>
      </c>
      <c r="D262" s="68" t="s">
        <v>56</v>
      </c>
      <c r="E262">
        <f t="shared" si="124"/>
        <v>8195.8550152882999</v>
      </c>
      <c r="F262">
        <f t="shared" si="157"/>
        <v>8196</v>
      </c>
      <c r="G262" s="15">
        <f t="shared" si="125"/>
        <v>-7.1883999997226056E-2</v>
      </c>
      <c r="I262">
        <f>G262</f>
        <v>-7.1883999997226056E-2</v>
      </c>
      <c r="O262">
        <f t="shared" ca="1" si="151"/>
        <v>-0.29826124937192577</v>
      </c>
      <c r="Q262" s="2">
        <f t="shared" si="126"/>
        <v>30638.75</v>
      </c>
      <c r="S262" s="20">
        <f>S$16</f>
        <v>0.1</v>
      </c>
      <c r="T262">
        <f t="shared" ca="1" si="127"/>
        <v>5.1246659034454987E-2</v>
      </c>
      <c r="Z262">
        <f t="shared" si="128"/>
        <v>8196</v>
      </c>
      <c r="AA262" s="87">
        <f t="shared" si="129"/>
        <v>-7.1091798631238198E-2</v>
      </c>
      <c r="AB262" s="87">
        <f t="shared" si="130"/>
        <v>-8.037567672052727E-2</v>
      </c>
      <c r="AC262" s="87">
        <f t="shared" si="131"/>
        <v>-7.1883999997226056E-2</v>
      </c>
      <c r="AD262" s="87">
        <f t="shared" si="132"/>
        <v>-7.922013659878574E-4</v>
      </c>
      <c r="AE262" s="87">
        <f t="shared" si="133"/>
        <v>6.2758300427302726E-8</v>
      </c>
      <c r="AF262">
        <f t="shared" si="134"/>
        <v>-7.1883999997226056E-2</v>
      </c>
      <c r="AG262" s="121"/>
      <c r="AH262">
        <f t="shared" si="135"/>
        <v>8.4916767233012141E-3</v>
      </c>
      <c r="AI262">
        <f t="shared" si="136"/>
        <v>0.56462635251086479</v>
      </c>
      <c r="AJ262">
        <f t="shared" si="137"/>
        <v>0.20177518216157239</v>
      </c>
      <c r="AK262">
        <f t="shared" si="138"/>
        <v>-1.2881728289591688E-2</v>
      </c>
      <c r="AL262">
        <f t="shared" si="139"/>
        <v>-3.1120135293185993</v>
      </c>
      <c r="AM262">
        <f t="shared" si="140"/>
        <v>-67.610324050591444</v>
      </c>
      <c r="AN262" s="87">
        <f t="shared" si="158"/>
        <v>9.4719452016966805</v>
      </c>
      <c r="AO262" s="87">
        <f t="shared" si="158"/>
        <v>9.4721452737394625</v>
      </c>
      <c r="AP262" s="87">
        <f t="shared" si="158"/>
        <v>9.471685422965022</v>
      </c>
      <c r="AQ262" s="87">
        <f t="shared" si="158"/>
        <v>9.472742370889069</v>
      </c>
      <c r="AR262" s="87">
        <f t="shared" si="158"/>
        <v>9.4703130980155681</v>
      </c>
      <c r="AS262" s="87">
        <f t="shared" si="158"/>
        <v>9.475896926336759</v>
      </c>
      <c r="AT262" s="87">
        <f t="shared" si="158"/>
        <v>9.4630642583241382</v>
      </c>
      <c r="AU262" s="87">
        <f t="shared" si="141"/>
        <v>9.4925689922073815</v>
      </c>
      <c r="AV262" s="87"/>
    </row>
    <row r="263" spans="1:48" x14ac:dyDescent="0.2">
      <c r="A263" s="67" t="s">
        <v>776</v>
      </c>
      <c r="B263" s="69" t="s">
        <v>34</v>
      </c>
      <c r="C263" s="68">
        <v>45661.322</v>
      </c>
      <c r="D263" s="68" t="s">
        <v>56</v>
      </c>
      <c r="E263">
        <f t="shared" si="124"/>
        <v>8204.0679381368464</v>
      </c>
      <c r="F263">
        <f t="shared" si="157"/>
        <v>8204</v>
      </c>
      <c r="G263" s="15">
        <f t="shared" si="125"/>
        <v>3.3684000001812819E-2</v>
      </c>
      <c r="I263">
        <f>G263</f>
        <v>3.3684000001812819E-2</v>
      </c>
      <c r="O263">
        <f t="shared" ca="1" si="151"/>
        <v>-0.29824448801506281</v>
      </c>
      <c r="Q263" s="2">
        <f t="shared" si="126"/>
        <v>30642.822</v>
      </c>
      <c r="S263" s="20">
        <f>S$16</f>
        <v>0.1</v>
      </c>
      <c r="T263">
        <f t="shared" ca="1" si="127"/>
        <v>0.11017652115716915</v>
      </c>
      <c r="Z263">
        <f t="shared" si="128"/>
        <v>8204</v>
      </c>
      <c r="AA263" s="87">
        <f t="shared" si="129"/>
        <v>-7.1179874101994278E-2</v>
      </c>
      <c r="AB263" s="87">
        <f t="shared" si="130"/>
        <v>2.5229698370077103E-2</v>
      </c>
      <c r="AC263" s="87">
        <f t="shared" si="131"/>
        <v>3.3684000001812819E-2</v>
      </c>
      <c r="AD263" s="87">
        <f t="shared" si="132"/>
        <v>0.1048638741038071</v>
      </c>
      <c r="AE263" s="87">
        <f t="shared" si="133"/>
        <v>1.0996432092059106E-3</v>
      </c>
      <c r="AF263">
        <f t="shared" si="134"/>
        <v>3.3684000001812819E-2</v>
      </c>
      <c r="AG263" s="121"/>
      <c r="AH263">
        <f t="shared" si="135"/>
        <v>8.454301631735715E-3</v>
      </c>
      <c r="AI263">
        <f t="shared" si="136"/>
        <v>0.5646340195701296</v>
      </c>
      <c r="AJ263">
        <f t="shared" si="137"/>
        <v>0.20119794856637266</v>
      </c>
      <c r="AK263">
        <f t="shared" si="138"/>
        <v>-1.3138300348914913E-2</v>
      </c>
      <c r="AL263">
        <f t="shared" si="139"/>
        <v>-3.1114242095181193</v>
      </c>
      <c r="AM263">
        <f t="shared" si="140"/>
        <v>-66.289408355901102</v>
      </c>
      <c r="AN263" s="87">
        <f t="shared" si="158"/>
        <v>9.4728847206404172</v>
      </c>
      <c r="AO263" s="87">
        <f t="shared" si="158"/>
        <v>9.4730887135181607</v>
      </c>
      <c r="AP263" s="87">
        <f t="shared" si="158"/>
        <v>9.4726198300206566</v>
      </c>
      <c r="AQ263" s="87">
        <f t="shared" si="158"/>
        <v>9.4736975881061678</v>
      </c>
      <c r="AR263" s="87">
        <f t="shared" si="158"/>
        <v>9.471220376453207</v>
      </c>
      <c r="AS263" s="87">
        <f t="shared" si="158"/>
        <v>9.4769146629230683</v>
      </c>
      <c r="AT263" s="87">
        <f t="shared" si="158"/>
        <v>9.4638276115754483</v>
      </c>
      <c r="AU263" s="87">
        <f t="shared" si="141"/>
        <v>9.4939189695758266</v>
      </c>
      <c r="AV263" s="87"/>
    </row>
    <row r="264" spans="1:48" x14ac:dyDescent="0.2">
      <c r="A264" s="67" t="s">
        <v>769</v>
      </c>
      <c r="B264" s="69" t="s">
        <v>45</v>
      </c>
      <c r="C264" s="68">
        <v>45674.106200000002</v>
      </c>
      <c r="D264" s="68" t="s">
        <v>56</v>
      </c>
      <c r="E264">
        <f t="shared" si="124"/>
        <v>8229.8527240603198</v>
      </c>
      <c r="F264">
        <f t="shared" si="157"/>
        <v>8230</v>
      </c>
      <c r="G264" s="15">
        <f t="shared" si="125"/>
        <v>-7.3019999996176921E-2</v>
      </c>
      <c r="J264">
        <f>G264</f>
        <v>-7.3019999996176921E-2</v>
      </c>
      <c r="O264">
        <f t="shared" ca="1" si="151"/>
        <v>-0.29819001360525826</v>
      </c>
      <c r="Q264" s="2">
        <f t="shared" si="126"/>
        <v>30655.606200000002</v>
      </c>
      <c r="S264" s="20">
        <f>S$17</f>
        <v>1</v>
      </c>
      <c r="T264">
        <f t="shared" ca="1" si="127"/>
        <v>5.0701535028713877E-2</v>
      </c>
      <c r="Z264">
        <f t="shared" si="128"/>
        <v>8230</v>
      </c>
      <c r="AA264" s="87">
        <f t="shared" si="129"/>
        <v>-7.1466293108231188E-2</v>
      </c>
      <c r="AB264" s="87">
        <f t="shared" si="130"/>
        <v>-8.135277725783574E-2</v>
      </c>
      <c r="AC264" s="87">
        <f t="shared" si="131"/>
        <v>-7.3019999996176921E-2</v>
      </c>
      <c r="AD264" s="87">
        <f t="shared" si="132"/>
        <v>-1.5537068879457328E-3</v>
      </c>
      <c r="AE264" s="87">
        <f t="shared" si="133"/>
        <v>2.4140050936500138E-6</v>
      </c>
      <c r="AF264">
        <f t="shared" si="134"/>
        <v>-7.3019999996176921E-2</v>
      </c>
      <c r="AG264" s="121"/>
      <c r="AH264">
        <f t="shared" si="135"/>
        <v>8.3327772616588122E-3</v>
      </c>
      <c r="AI264">
        <f t="shared" si="136"/>
        <v>0.5646599833969721</v>
      </c>
      <c r="AJ264">
        <f t="shared" si="137"/>
        <v>0.19932134128131607</v>
      </c>
      <c r="AK264">
        <f t="shared" si="138"/>
        <v>-1.3972179350266543E-2</v>
      </c>
      <c r="AL264">
        <f t="shared" si="139"/>
        <v>-3.1095088012189933</v>
      </c>
      <c r="AM264">
        <f t="shared" si="140"/>
        <v>-62.331306467823261</v>
      </c>
      <c r="AN264" s="87">
        <f t="shared" si="158"/>
        <v>9.4759382565526558</v>
      </c>
      <c r="AO264" s="87">
        <f t="shared" si="158"/>
        <v>9.4761549660119329</v>
      </c>
      <c r="AP264" s="87">
        <f t="shared" si="158"/>
        <v>9.4756567776204488</v>
      </c>
      <c r="AQ264" s="87">
        <f t="shared" si="158"/>
        <v>9.4768020705282883</v>
      </c>
      <c r="AR264" s="87">
        <f t="shared" si="158"/>
        <v>9.474169238654488</v>
      </c>
      <c r="AS264" s="87">
        <f t="shared" si="158"/>
        <v>9.4802222090309183</v>
      </c>
      <c r="AT264" s="87">
        <f t="shared" si="158"/>
        <v>9.466308893915409</v>
      </c>
      <c r="AU264" s="87">
        <f t="shared" si="141"/>
        <v>9.4983063960232759</v>
      </c>
      <c r="AV264" s="87"/>
    </row>
    <row r="265" spans="1:48" x14ac:dyDescent="0.2">
      <c r="A265" s="67" t="s">
        <v>769</v>
      </c>
      <c r="B265" s="69" t="s">
        <v>45</v>
      </c>
      <c r="C265" s="68">
        <v>45680.0533</v>
      </c>
      <c r="D265" s="68" t="s">
        <v>56</v>
      </c>
      <c r="E265">
        <f t="shared" si="124"/>
        <v>8241.8475849327551</v>
      </c>
      <c r="F265">
        <f t="shared" si="157"/>
        <v>8242</v>
      </c>
      <c r="G265" s="15">
        <f t="shared" si="125"/>
        <v>-7.5568000000203028E-2</v>
      </c>
      <c r="J265">
        <f>G265</f>
        <v>-7.5568000000203028E-2</v>
      </c>
      <c r="O265">
        <f t="shared" ca="1" si="151"/>
        <v>-0.29816487156996385</v>
      </c>
      <c r="Q265" s="2">
        <f t="shared" si="126"/>
        <v>30661.5533</v>
      </c>
      <c r="S265" s="20">
        <f>S$17</f>
        <v>1</v>
      </c>
      <c r="T265">
        <f t="shared" ca="1" si="127"/>
        <v>4.9549367232644595E-2</v>
      </c>
      <c r="Z265">
        <f t="shared" si="128"/>
        <v>8242</v>
      </c>
      <c r="AA265" s="87">
        <f t="shared" si="129"/>
        <v>-7.159857596232258E-2</v>
      </c>
      <c r="AB265" s="87">
        <f t="shared" si="130"/>
        <v>-8.3844660701528129E-2</v>
      </c>
      <c r="AC265" s="87">
        <f t="shared" si="131"/>
        <v>-7.5568000000203028E-2</v>
      </c>
      <c r="AD265" s="87">
        <f t="shared" si="132"/>
        <v>-3.969424037880448E-3</v>
      </c>
      <c r="AE265" s="87">
        <f t="shared" si="133"/>
        <v>1.5756327192503119E-5</v>
      </c>
      <c r="AF265">
        <f t="shared" si="134"/>
        <v>-7.5568000000203028E-2</v>
      </c>
      <c r="AG265" s="121"/>
      <c r="AH265">
        <f t="shared" si="135"/>
        <v>8.2766607013251021E-3</v>
      </c>
      <c r="AI265">
        <f t="shared" si="136"/>
        <v>0.56467250631162258</v>
      </c>
      <c r="AJ265">
        <f t="shared" si="137"/>
        <v>0.19845490542668659</v>
      </c>
      <c r="AK265">
        <f t="shared" si="138"/>
        <v>-1.4357057174653572E-2</v>
      </c>
      <c r="AL265">
        <f t="shared" si="139"/>
        <v>-3.1086247029960359</v>
      </c>
      <c r="AM265">
        <f t="shared" si="140"/>
        <v>-60.659483318608501</v>
      </c>
      <c r="AN265" s="87">
        <f t="shared" si="158"/>
        <v>9.4773476339542047</v>
      </c>
      <c r="AO265" s="87">
        <f t="shared" si="158"/>
        <v>9.4775701986401497</v>
      </c>
      <c r="AP265" s="87">
        <f t="shared" si="158"/>
        <v>9.4770585124148123</v>
      </c>
      <c r="AQ265" s="87">
        <f t="shared" si="158"/>
        <v>9.4782349227460259</v>
      </c>
      <c r="AR265" s="87">
        <f t="shared" si="158"/>
        <v>9.4755303628230614</v>
      </c>
      <c r="AS265" s="87">
        <f t="shared" si="158"/>
        <v>9.481748716487143</v>
      </c>
      <c r="AT265" s="87">
        <f t="shared" si="158"/>
        <v>9.4674543066699091</v>
      </c>
      <c r="AU265" s="87">
        <f t="shared" si="141"/>
        <v>9.5003313620759435</v>
      </c>
      <c r="AV265" s="87"/>
    </row>
    <row r="266" spans="1:48" x14ac:dyDescent="0.2">
      <c r="A266" s="67" t="s">
        <v>769</v>
      </c>
      <c r="B266" s="69" t="s">
        <v>34</v>
      </c>
      <c r="C266" s="68">
        <v>45683.026299999998</v>
      </c>
      <c r="D266" s="68" t="s">
        <v>56</v>
      </c>
      <c r="E266">
        <f t="shared" si="124"/>
        <v>8247.8439060596484</v>
      </c>
      <c r="F266">
        <f t="shared" si="157"/>
        <v>8248</v>
      </c>
      <c r="G266" s="15">
        <f t="shared" si="125"/>
        <v>-7.739199999923585E-2</v>
      </c>
      <c r="J266">
        <f>G266</f>
        <v>-7.739199999923585E-2</v>
      </c>
      <c r="O266">
        <f t="shared" ca="1" si="151"/>
        <v>-0.29815230055231662</v>
      </c>
      <c r="Q266" s="2">
        <f t="shared" si="126"/>
        <v>30664.526299999998</v>
      </c>
      <c r="S266" s="20">
        <f>S$17</f>
        <v>1</v>
      </c>
      <c r="T266">
        <f t="shared" ca="1" si="127"/>
        <v>4.8735110300286551E-2</v>
      </c>
      <c r="Z266">
        <f t="shared" si="128"/>
        <v>8248</v>
      </c>
      <c r="AA266" s="87">
        <f t="shared" si="129"/>
        <v>-7.1664738545324277E-2</v>
      </c>
      <c r="AB266" s="87">
        <f t="shared" si="130"/>
        <v>-8.5640595730059554E-2</v>
      </c>
      <c r="AC266" s="87">
        <f t="shared" si="131"/>
        <v>-7.739199999923585E-2</v>
      </c>
      <c r="AD266" s="87">
        <f t="shared" si="132"/>
        <v>-5.7272614539115724E-3</v>
      </c>
      <c r="AE266" s="87">
        <f t="shared" si="133"/>
        <v>3.2801523761461299E-5</v>
      </c>
      <c r="AF266">
        <f t="shared" si="134"/>
        <v>-7.739199999923585E-2</v>
      </c>
      <c r="AG266" s="121"/>
      <c r="AH266">
        <f t="shared" si="135"/>
        <v>8.2485957308237028E-3</v>
      </c>
      <c r="AI266">
        <f t="shared" si="136"/>
        <v>0.56467889559560425</v>
      </c>
      <c r="AJ266">
        <f t="shared" si="137"/>
        <v>0.19802161401421084</v>
      </c>
      <c r="AK266">
        <f t="shared" si="138"/>
        <v>-1.4549498680632633E-2</v>
      </c>
      <c r="AL266">
        <f t="shared" si="139"/>
        <v>-3.1081826383025035</v>
      </c>
      <c r="AM266">
        <f t="shared" si="140"/>
        <v>-59.856720841213743</v>
      </c>
      <c r="AN266" s="87">
        <f t="shared" si="158"/>
        <v>9.4780523356672273</v>
      </c>
      <c r="AO266" s="87">
        <f t="shared" si="158"/>
        <v>9.4782778245494494</v>
      </c>
      <c r="AP266" s="87">
        <f t="shared" si="158"/>
        <v>9.4777593961376034</v>
      </c>
      <c r="AQ266" s="87">
        <f t="shared" si="158"/>
        <v>9.4789513523317641</v>
      </c>
      <c r="AR266" s="87">
        <f t="shared" si="158"/>
        <v>9.4762109520483335</v>
      </c>
      <c r="AS266" s="87">
        <f t="shared" si="158"/>
        <v>9.4825119574157952</v>
      </c>
      <c r="AT266" s="87">
        <f t="shared" si="158"/>
        <v>9.4680270633762351</v>
      </c>
      <c r="AU266" s="87">
        <f t="shared" si="141"/>
        <v>9.5013438451022783</v>
      </c>
    </row>
    <row r="267" spans="1:48" x14ac:dyDescent="0.2">
      <c r="A267" s="67" t="s">
        <v>769</v>
      </c>
      <c r="B267" s="69" t="s">
        <v>45</v>
      </c>
      <c r="C267" s="68">
        <v>45691.955800000003</v>
      </c>
      <c r="D267" s="68" t="s">
        <v>56</v>
      </c>
      <c r="E267">
        <f t="shared" si="124"/>
        <v>8265.8540471638062</v>
      </c>
      <c r="F267">
        <f t="shared" si="157"/>
        <v>8266</v>
      </c>
      <c r="G267" s="15">
        <f t="shared" si="125"/>
        <v>-7.2363999999652151E-2</v>
      </c>
      <c r="J267">
        <f>G267</f>
        <v>-7.2363999999652151E-2</v>
      </c>
      <c r="O267">
        <f t="shared" ca="1" si="151"/>
        <v>-0.29811458749937497</v>
      </c>
      <c r="Q267" s="2">
        <f t="shared" si="126"/>
        <v>30673.455800000003</v>
      </c>
      <c r="S267" s="20">
        <f>S$17</f>
        <v>1</v>
      </c>
      <c r="T267">
        <f t="shared" ca="1" si="127"/>
        <v>5.0963327756470007E-2</v>
      </c>
      <c r="Z267">
        <f t="shared" si="128"/>
        <v>8266</v>
      </c>
      <c r="AA267" s="87">
        <f t="shared" si="129"/>
        <v>-7.1863310808496436E-2</v>
      </c>
      <c r="AB267" s="87">
        <f t="shared" si="130"/>
        <v>-8.0528374167290556E-2</v>
      </c>
      <c r="AC267" s="87">
        <f t="shared" si="131"/>
        <v>-7.2363999999652151E-2</v>
      </c>
      <c r="AD267" s="87">
        <f t="shared" si="132"/>
        <v>-5.0068919115571486E-4</v>
      </c>
      <c r="AE267" s="87">
        <f t="shared" si="133"/>
        <v>2.5068966614016398E-7</v>
      </c>
      <c r="AF267">
        <f t="shared" si="134"/>
        <v>-7.2363999999652151E-2</v>
      </c>
      <c r="AG267" s="121"/>
      <c r="AH267">
        <f t="shared" si="135"/>
        <v>8.1643741676384086E-3</v>
      </c>
      <c r="AI267">
        <f t="shared" si="136"/>
        <v>0.56469857483652697</v>
      </c>
      <c r="AJ267">
        <f t="shared" si="137"/>
        <v>0.1967214451720343</v>
      </c>
      <c r="AK267">
        <f t="shared" si="138"/>
        <v>-1.5126833851467073E-2</v>
      </c>
      <c r="AL267">
        <f t="shared" si="139"/>
        <v>-3.1068563802133746</v>
      </c>
      <c r="AM267">
        <f t="shared" si="140"/>
        <v>-57.57091075478764</v>
      </c>
      <c r="AN267" s="87">
        <f t="shared" si="158"/>
        <v>9.4801664942551955</v>
      </c>
      <c r="AO267" s="87">
        <f t="shared" si="158"/>
        <v>9.4804007417003628</v>
      </c>
      <c r="AP267" s="87">
        <f t="shared" si="158"/>
        <v>9.4798621143585944</v>
      </c>
      <c r="AQ267" s="87">
        <f t="shared" si="158"/>
        <v>9.481100655388353</v>
      </c>
      <c r="AR267" s="87">
        <f t="shared" si="158"/>
        <v>9.4782528311933127</v>
      </c>
      <c r="AS267" s="87">
        <f t="shared" si="158"/>
        <v>9.4848016276444369</v>
      </c>
      <c r="AT267" s="87">
        <f t="shared" si="158"/>
        <v>9.469745540220682</v>
      </c>
      <c r="AU267" s="87">
        <f t="shared" si="141"/>
        <v>9.5043812941812806</v>
      </c>
      <c r="AV267" s="87"/>
    </row>
    <row r="268" spans="1:48" x14ac:dyDescent="0.2">
      <c r="A268" s="67" t="s">
        <v>800</v>
      </c>
      <c r="B268" s="69" t="s">
        <v>34</v>
      </c>
      <c r="C268" s="68">
        <v>45988.446000000004</v>
      </c>
      <c r="D268" s="68" t="s">
        <v>56</v>
      </c>
      <c r="E268">
        <f t="shared" si="124"/>
        <v>8863.8528531435895</v>
      </c>
      <c r="F268">
        <f t="shared" si="157"/>
        <v>8864</v>
      </c>
      <c r="G268" s="15">
        <f t="shared" si="125"/>
        <v>-7.2955999996338505E-2</v>
      </c>
      <c r="I268">
        <f>G268</f>
        <v>-7.2955999996338505E-2</v>
      </c>
      <c r="O268">
        <f t="shared" ca="1" si="151"/>
        <v>-0.2968616760738696</v>
      </c>
      <c r="Q268" s="2">
        <f t="shared" si="126"/>
        <v>30969.946000000004</v>
      </c>
      <c r="S268" s="20">
        <f>S$16</f>
        <v>0.1</v>
      </c>
      <c r="T268">
        <f t="shared" ca="1" si="127"/>
        <v>5.013375177973628E-2</v>
      </c>
      <c r="Z268">
        <f t="shared" si="128"/>
        <v>8864</v>
      </c>
      <c r="AA268" s="87">
        <f t="shared" si="129"/>
        <v>-7.853076838630689E-2</v>
      </c>
      <c r="AB268" s="87">
        <f t="shared" si="130"/>
        <v>-7.8301240508428863E-2</v>
      </c>
      <c r="AC268" s="87">
        <f t="shared" si="131"/>
        <v>-7.2955999996338505E-2</v>
      </c>
      <c r="AD268" s="87">
        <f t="shared" si="132"/>
        <v>5.5747683899683848E-3</v>
      </c>
      <c r="AE268" s="87">
        <f t="shared" si="133"/>
        <v>3.1078042601790699E-6</v>
      </c>
      <c r="AF268">
        <f t="shared" si="134"/>
        <v>-7.2955999996338505E-2</v>
      </c>
      <c r="AG268" s="121"/>
      <c r="AH268">
        <f t="shared" si="135"/>
        <v>5.3452405120903565E-3</v>
      </c>
      <c r="AI268">
        <f t="shared" si="136"/>
        <v>0.565790066541352</v>
      </c>
      <c r="AJ268">
        <f t="shared" si="137"/>
        <v>0.15326579312615371</v>
      </c>
      <c r="AK268">
        <f t="shared" si="138"/>
        <v>-3.4320337083964494E-2</v>
      </c>
      <c r="AL268">
        <f t="shared" si="139"/>
        <v>-3.0627157567139163</v>
      </c>
      <c r="AM268">
        <f t="shared" si="140"/>
        <v>-25.34281956009298</v>
      </c>
      <c r="AN268" s="87">
        <f t="shared" si="158"/>
        <v>9.5504697169318575</v>
      </c>
      <c r="AO268" s="87">
        <f t="shared" si="158"/>
        <v>9.5509779104908219</v>
      </c>
      <c r="AP268" s="87">
        <f t="shared" si="158"/>
        <v>9.5498018970011938</v>
      </c>
      <c r="AQ268" s="87">
        <f t="shared" si="158"/>
        <v>9.5525235833476216</v>
      </c>
      <c r="AR268" s="87">
        <f t="shared" si="158"/>
        <v>9.5462261080230491</v>
      </c>
      <c r="AS268" s="87">
        <f t="shared" si="158"/>
        <v>9.5608050838431478</v>
      </c>
      <c r="AT268" s="87">
        <f t="shared" si="158"/>
        <v>9.527092920433601</v>
      </c>
      <c r="AU268" s="87">
        <f t="shared" si="141"/>
        <v>9.6052921024725961</v>
      </c>
    </row>
    <row r="269" spans="1:48" x14ac:dyDescent="0.2">
      <c r="A269" s="67" t="s">
        <v>769</v>
      </c>
      <c r="B269" s="69" t="s">
        <v>34</v>
      </c>
      <c r="C269" s="68">
        <v>46032.063499999997</v>
      </c>
      <c r="D269" s="68" t="s">
        <v>56</v>
      </c>
      <c r="E269">
        <f t="shared" si="124"/>
        <v>8951.8261248396484</v>
      </c>
      <c r="F269">
        <f t="shared" si="157"/>
        <v>8952</v>
      </c>
      <c r="G269" s="15">
        <f t="shared" si="125"/>
        <v>-8.6208000000624452E-2</v>
      </c>
      <c r="J269">
        <f>G269</f>
        <v>-8.6208000000624452E-2</v>
      </c>
      <c r="O269">
        <f t="shared" ca="1" si="151"/>
        <v>-0.2966773011483772</v>
      </c>
      <c r="Q269" s="2">
        <f t="shared" si="126"/>
        <v>31013.563499999997</v>
      </c>
      <c r="S269" s="20">
        <f>S$17</f>
        <v>1</v>
      </c>
      <c r="T269">
        <f t="shared" ca="1" si="127"/>
        <v>4.4297326725623441E-2</v>
      </c>
      <c r="Z269">
        <f t="shared" si="128"/>
        <v>8952</v>
      </c>
      <c r="AA269" s="87">
        <f t="shared" si="129"/>
        <v>-7.9523175566517251E-2</v>
      </c>
      <c r="AB269" s="87">
        <f t="shared" si="130"/>
        <v>-9.1135227616200604E-2</v>
      </c>
      <c r="AC269" s="87">
        <f t="shared" si="131"/>
        <v>-8.6208000000624452E-2</v>
      </c>
      <c r="AD269" s="87">
        <f t="shared" si="132"/>
        <v>-6.6848244341072005E-3</v>
      </c>
      <c r="AE269" s="87">
        <f t="shared" si="133"/>
        <v>4.4686877714836655E-5</v>
      </c>
      <c r="AF269">
        <f t="shared" si="134"/>
        <v>-8.6208000000624452E-2</v>
      </c>
      <c r="AG269" s="121"/>
      <c r="AH269">
        <f t="shared" si="135"/>
        <v>4.9272276155761466E-3</v>
      </c>
      <c r="AI269">
        <f t="shared" si="136"/>
        <v>0.56602281131557963</v>
      </c>
      <c r="AJ269">
        <f t="shared" si="137"/>
        <v>0.14682630950680262</v>
      </c>
      <c r="AK269">
        <f t="shared" si="138"/>
        <v>-3.714769916546045E-2</v>
      </c>
      <c r="AL269">
        <f t="shared" si="139"/>
        <v>-3.056202524683318</v>
      </c>
      <c r="AM269">
        <f t="shared" si="140"/>
        <v>-23.407677587599917</v>
      </c>
      <c r="AN269" s="87">
        <f t="shared" si="158"/>
        <v>9.5608300016179495</v>
      </c>
      <c r="AO269" s="87">
        <f t="shared" si="158"/>
        <v>9.561374826322151</v>
      </c>
      <c r="AP269" s="87">
        <f t="shared" si="158"/>
        <v>9.5601123262206045</v>
      </c>
      <c r="AQ269" s="87">
        <f t="shared" si="158"/>
        <v>9.563038201072029</v>
      </c>
      <c r="AR269" s="87">
        <f t="shared" si="158"/>
        <v>9.5562591892568971</v>
      </c>
      <c r="AS269" s="87">
        <f t="shared" si="158"/>
        <v>9.5719754213127057</v>
      </c>
      <c r="AT269" s="87">
        <f t="shared" si="158"/>
        <v>9.5355886031524104</v>
      </c>
      <c r="AU269" s="87">
        <f t="shared" si="141"/>
        <v>9.6201418535254994</v>
      </c>
    </row>
    <row r="270" spans="1:48" x14ac:dyDescent="0.2">
      <c r="A270" s="67" t="s">
        <v>769</v>
      </c>
      <c r="B270" s="69" t="s">
        <v>34</v>
      </c>
      <c r="C270" s="68">
        <v>46041.981500000002</v>
      </c>
      <c r="D270" s="68" t="s">
        <v>56</v>
      </c>
      <c r="E270">
        <f t="shared" si="124"/>
        <v>8971.8299973376616</v>
      </c>
      <c r="F270">
        <f t="shared" si="157"/>
        <v>8972</v>
      </c>
      <c r="G270" s="15">
        <f t="shared" si="125"/>
        <v>-8.4287999998196028E-2</v>
      </c>
      <c r="J270">
        <f>G270</f>
        <v>-8.4287999998196028E-2</v>
      </c>
      <c r="O270">
        <f t="shared" ca="1" si="151"/>
        <v>-0.29663539775621983</v>
      </c>
      <c r="Q270" s="2">
        <f t="shared" si="126"/>
        <v>31023.481500000002</v>
      </c>
      <c r="S270" s="20">
        <f>S$17</f>
        <v>1</v>
      </c>
      <c r="T270">
        <f t="shared" ca="1" si="127"/>
        <v>4.5091417334604374E-2</v>
      </c>
      <c r="Z270">
        <f t="shared" si="128"/>
        <v>8972</v>
      </c>
      <c r="AA270" s="87">
        <f t="shared" si="129"/>
        <v>-7.9749114037021993E-2</v>
      </c>
      <c r="AB270" s="87">
        <f t="shared" si="130"/>
        <v>-8.9120122611082431E-2</v>
      </c>
      <c r="AC270" s="87">
        <f t="shared" si="131"/>
        <v>-8.4287999998196028E-2</v>
      </c>
      <c r="AD270" s="87">
        <f t="shared" si="132"/>
        <v>-4.5388859611740356E-3</v>
      </c>
      <c r="AE270" s="87">
        <f t="shared" si="133"/>
        <v>2.0601485768542749E-5</v>
      </c>
      <c r="AF270">
        <f t="shared" si="134"/>
        <v>-8.4287999998196028E-2</v>
      </c>
      <c r="AG270" s="121"/>
      <c r="AH270">
        <f t="shared" si="135"/>
        <v>4.8321226128864008E-3</v>
      </c>
      <c r="AI270">
        <f t="shared" si="136"/>
        <v>0.56607830586670305</v>
      </c>
      <c r="AJ270">
        <f t="shared" si="137"/>
        <v>0.1453611238891617</v>
      </c>
      <c r="AK270">
        <f t="shared" si="138"/>
        <v>-3.7790411643828979E-2</v>
      </c>
      <c r="AL270">
        <f t="shared" si="139"/>
        <v>-3.054721448088785</v>
      </c>
      <c r="AM270">
        <f t="shared" si="140"/>
        <v>-23.008107951560596</v>
      </c>
      <c r="AN270" s="87">
        <f t="shared" si="158"/>
        <v>9.5631852729595561</v>
      </c>
      <c r="AO270" s="87">
        <f t="shared" si="158"/>
        <v>9.5637382613938193</v>
      </c>
      <c r="AP270" s="87">
        <f t="shared" si="158"/>
        <v>9.5624564274859427</v>
      </c>
      <c r="AQ270" s="87">
        <f t="shared" si="158"/>
        <v>9.5654280855283904</v>
      </c>
      <c r="AR270" s="87">
        <f t="shared" si="158"/>
        <v>9.5585407956970059</v>
      </c>
      <c r="AS270" s="87">
        <f t="shared" si="158"/>
        <v>9.5745135060307671</v>
      </c>
      <c r="AT270" s="87">
        <f t="shared" si="158"/>
        <v>9.5375219901556587</v>
      </c>
      <c r="AU270" s="87">
        <f t="shared" si="141"/>
        <v>9.6235167969466122</v>
      </c>
    </row>
    <row r="271" spans="1:48" x14ac:dyDescent="0.2">
      <c r="A271" s="67" t="s">
        <v>800</v>
      </c>
      <c r="B271" s="69" t="s">
        <v>34</v>
      </c>
      <c r="C271" s="68">
        <v>46339.468000000001</v>
      </c>
      <c r="D271" s="68" t="s">
        <v>56</v>
      </c>
      <c r="E271">
        <f t="shared" si="124"/>
        <v>9571.8382667344376</v>
      </c>
      <c r="F271">
        <f t="shared" si="157"/>
        <v>9572</v>
      </c>
      <c r="G271" s="15">
        <f t="shared" si="125"/>
        <v>-8.0187999999907333E-2</v>
      </c>
      <c r="I271">
        <f>G271</f>
        <v>-8.0187999999907333E-2</v>
      </c>
      <c r="O271">
        <f t="shared" ca="1" si="151"/>
        <v>-0.29537829599149873</v>
      </c>
      <c r="Q271" s="2">
        <f t="shared" si="126"/>
        <v>31320.968000000001</v>
      </c>
      <c r="S271" s="20">
        <f>S$16</f>
        <v>0.1</v>
      </c>
      <c r="T271">
        <f t="shared" ca="1" si="127"/>
        <v>4.6306863488948719E-2</v>
      </c>
      <c r="Z271">
        <f t="shared" si="128"/>
        <v>9572</v>
      </c>
      <c r="AA271" s="87">
        <f t="shared" si="129"/>
        <v>-8.6592763922521937E-2</v>
      </c>
      <c r="AB271" s="87">
        <f t="shared" si="130"/>
        <v>-8.2151302791268865E-2</v>
      </c>
      <c r="AC271" s="87">
        <f t="shared" si="131"/>
        <v>-8.0187999999907333E-2</v>
      </c>
      <c r="AD271" s="87">
        <f t="shared" si="132"/>
        <v>6.4047639226146036E-3</v>
      </c>
      <c r="AE271" s="87">
        <f t="shared" si="133"/>
        <v>4.1021000904425605E-6</v>
      </c>
      <c r="AF271">
        <f t="shared" si="134"/>
        <v>-8.0187999999907333E-2</v>
      </c>
      <c r="AG271" s="121"/>
      <c r="AH271">
        <f t="shared" si="135"/>
        <v>1.9633027913615307E-3</v>
      </c>
      <c r="AI271">
        <f t="shared" si="136"/>
        <v>0.5681946068197119</v>
      </c>
      <c r="AJ271">
        <f t="shared" si="137"/>
        <v>0.10110649915089012</v>
      </c>
      <c r="AK271">
        <f t="shared" si="138"/>
        <v>-5.7098636342187509E-2</v>
      </c>
      <c r="AL271">
        <f t="shared" si="139"/>
        <v>-3.0101230417129408</v>
      </c>
      <c r="AM271">
        <f t="shared" si="140"/>
        <v>-15.190723023296856</v>
      </c>
      <c r="AN271" s="87">
        <f t="shared" ref="AN271:AT280" si="159">$AU271+$AB$7*SIN(AO271)</f>
        <v>9.6339808014446309</v>
      </c>
      <c r="AO271" s="87">
        <f t="shared" si="159"/>
        <v>9.6347465838217552</v>
      </c>
      <c r="AP271" s="87">
        <f t="shared" si="159"/>
        <v>9.6329493077262978</v>
      </c>
      <c r="AQ271" s="87">
        <f t="shared" si="159"/>
        <v>9.6371685689183355</v>
      </c>
      <c r="AR271" s="87">
        <f t="shared" si="159"/>
        <v>9.6272694154060119</v>
      </c>
      <c r="AS271" s="87">
        <f t="shared" si="159"/>
        <v>9.6505282754747856</v>
      </c>
      <c r="AT271" s="87">
        <f t="shared" si="159"/>
        <v>9.5960524358106003</v>
      </c>
      <c r="AU271" s="87">
        <f t="shared" si="141"/>
        <v>9.7247650995800399</v>
      </c>
    </row>
    <row r="272" spans="1:48" x14ac:dyDescent="0.2">
      <c r="A272" s="67" t="s">
        <v>813</v>
      </c>
      <c r="B272" s="69" t="s">
        <v>34</v>
      </c>
      <c r="C272" s="68">
        <v>46345.428</v>
      </c>
      <c r="D272" s="68" t="s">
        <v>56</v>
      </c>
      <c r="E272">
        <f t="shared" si="124"/>
        <v>9583.8591459528379</v>
      </c>
      <c r="F272">
        <f t="shared" si="157"/>
        <v>9584</v>
      </c>
      <c r="G272" s="15">
        <f t="shared" si="125"/>
        <v>-6.9836000002396759E-2</v>
      </c>
      <c r="I272">
        <f>G272</f>
        <v>-6.9836000002396759E-2</v>
      </c>
      <c r="O272">
        <f t="shared" ca="1" si="151"/>
        <v>-0.29535315395620426</v>
      </c>
      <c r="Q272" s="2">
        <f t="shared" si="126"/>
        <v>31326.928</v>
      </c>
      <c r="S272" s="20">
        <f>S$16</f>
        <v>0.1</v>
      </c>
      <c r="T272">
        <f t="shared" ca="1" si="127"/>
        <v>5.0857986727425315E-2</v>
      </c>
      <c r="Z272">
        <f t="shared" si="128"/>
        <v>9584</v>
      </c>
      <c r="AA272" s="87">
        <f t="shared" si="129"/>
        <v>-8.673089593491505E-2</v>
      </c>
      <c r="AB272" s="87">
        <f t="shared" si="130"/>
        <v>-7.1741651044904986E-2</v>
      </c>
      <c r="AC272" s="87">
        <f t="shared" si="131"/>
        <v>-6.9836000002396759E-2</v>
      </c>
      <c r="AD272" s="87">
        <f t="shared" si="132"/>
        <v>1.6894895932518292E-2</v>
      </c>
      <c r="AE272" s="87">
        <f t="shared" si="133"/>
        <v>2.8543750857062311E-5</v>
      </c>
      <c r="AF272">
        <f t="shared" si="134"/>
        <v>-6.9836000002396759E-2</v>
      </c>
      <c r="AG272" s="121"/>
      <c r="AH272">
        <f t="shared" si="135"/>
        <v>1.9056510425082258E-3</v>
      </c>
      <c r="AI272">
        <f t="shared" si="136"/>
        <v>0.56824592672774732</v>
      </c>
      <c r="AJ272">
        <f t="shared" si="137"/>
        <v>0.10021528887836564</v>
      </c>
      <c r="AK272">
        <f t="shared" si="138"/>
        <v>-5.7485407405173591E-2</v>
      </c>
      <c r="AL272">
        <f t="shared" si="139"/>
        <v>-3.009227281659002</v>
      </c>
      <c r="AM272">
        <f t="shared" si="140"/>
        <v>-15.087624649869474</v>
      </c>
      <c r="AN272" s="87">
        <f t="shared" si="159"/>
        <v>9.6353998380054531</v>
      </c>
      <c r="AO272" s="87">
        <f t="shared" si="159"/>
        <v>9.636169176058047</v>
      </c>
      <c r="AP272" s="87">
        <f t="shared" si="159"/>
        <v>9.6343630095888848</v>
      </c>
      <c r="AQ272" s="87">
        <f t="shared" si="159"/>
        <v>9.6386044358606107</v>
      </c>
      <c r="AR272" s="87">
        <f t="shared" si="159"/>
        <v>9.6286503181112</v>
      </c>
      <c r="AS272" s="87">
        <f t="shared" si="159"/>
        <v>9.6520457244476034</v>
      </c>
      <c r="AT272" s="87">
        <f t="shared" si="159"/>
        <v>9.5972350536438924</v>
      </c>
      <c r="AU272" s="87">
        <f t="shared" si="141"/>
        <v>9.7267900656327075</v>
      </c>
    </row>
    <row r="273" spans="1:48" x14ac:dyDescent="0.2">
      <c r="A273" s="67" t="s">
        <v>813</v>
      </c>
      <c r="B273" s="69" t="s">
        <v>34</v>
      </c>
      <c r="C273" s="68">
        <v>46349.368999999999</v>
      </c>
      <c r="D273" s="68" t="s">
        <v>56</v>
      </c>
      <c r="E273">
        <f t="shared" si="124"/>
        <v>9591.8078514897006</v>
      </c>
      <c r="F273">
        <f t="shared" si="157"/>
        <v>9592</v>
      </c>
      <c r="G273" s="15">
        <f t="shared" si="125"/>
        <v>-9.5267999997304287E-2</v>
      </c>
      <c r="I273">
        <f>G273</f>
        <v>-9.5267999997304287E-2</v>
      </c>
      <c r="O273">
        <f t="shared" ca="1" si="151"/>
        <v>-0.29533639259934136</v>
      </c>
      <c r="Q273" s="2">
        <f t="shared" si="126"/>
        <v>31330.868999999999</v>
      </c>
      <c r="S273" s="20">
        <f>S$16</f>
        <v>0.1</v>
      </c>
      <c r="T273">
        <f t="shared" ca="1" si="127"/>
        <v>4.0027361718362839E-2</v>
      </c>
      <c r="Z273">
        <f t="shared" si="128"/>
        <v>9592</v>
      </c>
      <c r="AA273" s="87">
        <f t="shared" si="129"/>
        <v>-8.6823010638585066E-2</v>
      </c>
      <c r="AB273" s="87">
        <f t="shared" si="130"/>
        <v>-9.7135211275719377E-2</v>
      </c>
      <c r="AC273" s="87">
        <f t="shared" si="131"/>
        <v>-9.5267999997304287E-2</v>
      </c>
      <c r="AD273" s="87">
        <f t="shared" si="132"/>
        <v>-8.444989358719221E-3</v>
      </c>
      <c r="AE273" s="87">
        <f t="shared" si="133"/>
        <v>7.1317845268880887E-6</v>
      </c>
      <c r="AF273">
        <f t="shared" si="134"/>
        <v>-9.5267999997304287E-2</v>
      </c>
      <c r="AG273" s="121"/>
      <c r="AH273">
        <f t="shared" si="135"/>
        <v>1.8672112784150889E-3</v>
      </c>
      <c r="AI273">
        <f t="shared" si="136"/>
        <v>0.56828033787208043</v>
      </c>
      <c r="AJ273">
        <f t="shared" si="137"/>
        <v>9.9621010811240696E-2</v>
      </c>
      <c r="AK273">
        <f t="shared" si="138"/>
        <v>-5.7743269598070843E-2</v>
      </c>
      <c r="AL273">
        <f t="shared" si="139"/>
        <v>-3.0086300146555947</v>
      </c>
      <c r="AM273">
        <f t="shared" si="140"/>
        <v>-15.019652414326202</v>
      </c>
      <c r="AN273" s="87">
        <f t="shared" si="159"/>
        <v>9.6363459393124682</v>
      </c>
      <c r="AO273" s="87">
        <f t="shared" si="159"/>
        <v>9.6371176313420133</v>
      </c>
      <c r="AP273" s="87">
        <f t="shared" si="159"/>
        <v>9.635305571600334</v>
      </c>
      <c r="AQ273" s="87">
        <f t="shared" si="159"/>
        <v>9.6395617079464788</v>
      </c>
      <c r="AR273" s="87">
        <f t="shared" si="159"/>
        <v>9.6295710744311993</v>
      </c>
      <c r="AS273" s="87">
        <f t="shared" si="159"/>
        <v>9.6530572885946704</v>
      </c>
      <c r="AT273" s="87">
        <f t="shared" si="159"/>
        <v>9.5980237604521488</v>
      </c>
      <c r="AU273" s="87">
        <f t="shared" si="141"/>
        <v>9.7281400430011544</v>
      </c>
    </row>
    <row r="274" spans="1:48" x14ac:dyDescent="0.2">
      <c r="A274" s="67" t="s">
        <v>813</v>
      </c>
      <c r="B274" s="69" t="s">
        <v>34</v>
      </c>
      <c r="C274" s="68">
        <v>46351.362000000001</v>
      </c>
      <c r="D274" s="68" t="s">
        <v>56</v>
      </c>
      <c r="E274">
        <f t="shared" si="124"/>
        <v>9595.8275850941136</v>
      </c>
      <c r="F274">
        <f t="shared" si="157"/>
        <v>9596</v>
      </c>
      <c r="G274" s="15">
        <f t="shared" si="125"/>
        <v>-8.5483999995631166E-2</v>
      </c>
      <c r="I274">
        <f>G274</f>
        <v>-8.5483999995631166E-2</v>
      </c>
      <c r="O274">
        <f t="shared" ca="1" si="151"/>
        <v>-0.29532801192090985</v>
      </c>
      <c r="Q274" s="2">
        <f t="shared" si="126"/>
        <v>31332.862000000001</v>
      </c>
      <c r="S274" s="20">
        <f>S$16</f>
        <v>0.1</v>
      </c>
      <c r="T274">
        <f t="shared" ca="1" si="127"/>
        <v>4.4034509340896505E-2</v>
      </c>
      <c r="Z274">
        <f t="shared" si="128"/>
        <v>9596</v>
      </c>
      <c r="AA274" s="87">
        <f t="shared" si="129"/>
        <v>-8.6869075990425301E-2</v>
      </c>
      <c r="AB274" s="87">
        <f t="shared" si="130"/>
        <v>-8.7331989821159542E-2</v>
      </c>
      <c r="AC274" s="87">
        <f t="shared" si="131"/>
        <v>-8.5483999995631166E-2</v>
      </c>
      <c r="AD274" s="87">
        <f t="shared" si="132"/>
        <v>1.3850759947941355E-3</v>
      </c>
      <c r="AE274" s="87">
        <f t="shared" si="133"/>
        <v>1.9184355113549639E-7</v>
      </c>
      <c r="AF274">
        <f t="shared" si="134"/>
        <v>-8.5483999995631166E-2</v>
      </c>
      <c r="AG274" s="121"/>
      <c r="AH274">
        <f t="shared" si="135"/>
        <v>1.8479898255283811E-3</v>
      </c>
      <c r="AI274">
        <f t="shared" si="136"/>
        <v>0.56829760283052677</v>
      </c>
      <c r="AJ274">
        <f t="shared" si="137"/>
        <v>9.9323830358323414E-2</v>
      </c>
      <c r="AK274">
        <f t="shared" si="138"/>
        <v>-5.7872205158011114E-2</v>
      </c>
      <c r="AL274">
        <f t="shared" si="139"/>
        <v>-3.0083313529348441</v>
      </c>
      <c r="AM274">
        <f t="shared" si="140"/>
        <v>-14.985891263403049</v>
      </c>
      <c r="AN274" s="87">
        <f t="shared" si="159"/>
        <v>9.6368190131483189</v>
      </c>
      <c r="AO274" s="87">
        <f t="shared" si="159"/>
        <v>9.6375918772124987</v>
      </c>
      <c r="AP274" s="87">
        <f t="shared" si="159"/>
        <v>9.635776880955401</v>
      </c>
      <c r="AQ274" s="87">
        <f t="shared" si="159"/>
        <v>9.6400403522825791</v>
      </c>
      <c r="AR274" s="87">
        <f t="shared" si="159"/>
        <v>9.6300314991344393</v>
      </c>
      <c r="AS274" s="87">
        <f t="shared" si="159"/>
        <v>9.6535630500477705</v>
      </c>
      <c r="AT274" s="87">
        <f t="shared" si="159"/>
        <v>9.5984182027157132</v>
      </c>
      <c r="AU274" s="87">
        <f t="shared" si="141"/>
        <v>9.7288150316853752</v>
      </c>
    </row>
    <row r="275" spans="1:48" x14ac:dyDescent="0.2">
      <c r="A275" s="67" t="s">
        <v>824</v>
      </c>
      <c r="B275" s="69" t="s">
        <v>34</v>
      </c>
      <c r="C275" s="68">
        <v>46361.280599999998</v>
      </c>
      <c r="D275" s="68" t="s">
        <v>56</v>
      </c>
      <c r="E275">
        <f t="shared" si="124"/>
        <v>9615.8326677477362</v>
      </c>
      <c r="F275">
        <f t="shared" si="157"/>
        <v>9616</v>
      </c>
      <c r="G275" s="15">
        <f t="shared" si="125"/>
        <v>-8.2964000001084059E-2</v>
      </c>
      <c r="I275">
        <f>G275</f>
        <v>-8.2964000001084059E-2</v>
      </c>
      <c r="O275">
        <f t="shared" ca="1" si="151"/>
        <v>-0.29528610852875248</v>
      </c>
      <c r="Q275" s="2">
        <f t="shared" si="126"/>
        <v>31342.780599999998</v>
      </c>
      <c r="S275" s="20">
        <f>S$16</f>
        <v>0.1</v>
      </c>
      <c r="T275">
        <f t="shared" ca="1" si="127"/>
        <v>4.5080677769635008E-2</v>
      </c>
      <c r="Z275">
        <f t="shared" si="128"/>
        <v>9616</v>
      </c>
      <c r="AA275" s="87">
        <f t="shared" si="129"/>
        <v>-8.7099482634693581E-2</v>
      </c>
      <c r="AB275" s="87">
        <f t="shared" si="130"/>
        <v>-8.4715866968762848E-2</v>
      </c>
      <c r="AC275" s="87">
        <f t="shared" si="131"/>
        <v>-8.2964000001084059E-2</v>
      </c>
      <c r="AD275" s="87">
        <f t="shared" si="132"/>
        <v>4.1354826336095218E-3</v>
      </c>
      <c r="AE275" s="87">
        <f t="shared" si="133"/>
        <v>1.7102216612885948E-6</v>
      </c>
      <c r="AF275">
        <f t="shared" si="134"/>
        <v>-8.2964000001084059E-2</v>
      </c>
      <c r="AG275" s="121"/>
      <c r="AH275">
        <f t="shared" si="135"/>
        <v>1.7518669676787951E-3</v>
      </c>
      <c r="AI275">
        <f t="shared" si="136"/>
        <v>0.56838452181548016</v>
      </c>
      <c r="AJ275">
        <f t="shared" si="137"/>
        <v>9.7837513183605021E-2</v>
      </c>
      <c r="AK275">
        <f t="shared" si="138"/>
        <v>-5.8516927835189698E-2</v>
      </c>
      <c r="AL275">
        <f t="shared" si="139"/>
        <v>-3.0068377604222154</v>
      </c>
      <c r="AM275">
        <f t="shared" si="140"/>
        <v>-14.819295659688867</v>
      </c>
      <c r="AN275" s="87">
        <f t="shared" si="159"/>
        <v>9.6391846155163687</v>
      </c>
      <c r="AO275" s="87">
        <f t="shared" si="159"/>
        <v>9.639963290059768</v>
      </c>
      <c r="AP275" s="87">
        <f t="shared" si="159"/>
        <v>9.6381337128015261</v>
      </c>
      <c r="AQ275" s="87">
        <f t="shared" si="159"/>
        <v>9.6424336576440215</v>
      </c>
      <c r="AR275" s="87">
        <f t="shared" si="159"/>
        <v>9.6323340905889889</v>
      </c>
      <c r="AS275" s="87">
        <f t="shared" si="159"/>
        <v>9.6560916501812315</v>
      </c>
      <c r="AT275" s="87">
        <f t="shared" si="159"/>
        <v>9.6003913077399048</v>
      </c>
      <c r="AU275" s="87">
        <f t="shared" si="141"/>
        <v>9.7321899751064898</v>
      </c>
      <c r="AV275" s="87"/>
    </row>
    <row r="276" spans="1:48" x14ac:dyDescent="0.2">
      <c r="A276" s="67" t="s">
        <v>769</v>
      </c>
      <c r="B276" s="69" t="s">
        <v>45</v>
      </c>
      <c r="C276" s="68">
        <v>46397.960099999997</v>
      </c>
      <c r="D276" s="68" t="s">
        <v>56</v>
      </c>
      <c r="E276">
        <f t="shared" si="124"/>
        <v>9689.8125065550048</v>
      </c>
      <c r="F276">
        <f t="shared" si="157"/>
        <v>9690</v>
      </c>
      <c r="G276" s="15">
        <f t="shared" si="125"/>
        <v>-9.2960000001767185E-2</v>
      </c>
      <c r="J276">
        <f>G276</f>
        <v>-9.2960000001767185E-2</v>
      </c>
      <c r="O276">
        <f t="shared" ca="1" si="151"/>
        <v>-0.29513106597777022</v>
      </c>
      <c r="Q276" s="2">
        <f t="shared" si="126"/>
        <v>31379.460099999997</v>
      </c>
      <c r="S276" s="20">
        <f>S$17</f>
        <v>1</v>
      </c>
      <c r="T276">
        <f t="shared" ca="1" si="127"/>
        <v>4.087313991787337E-2</v>
      </c>
      <c r="Z276">
        <f t="shared" si="128"/>
        <v>9690</v>
      </c>
      <c r="AA276" s="87">
        <f t="shared" si="129"/>
        <v>-8.7953139772961444E-2</v>
      </c>
      <c r="AB276" s="87">
        <f t="shared" si="130"/>
        <v>-9.435599153410297E-2</v>
      </c>
      <c r="AC276" s="87">
        <f t="shared" si="131"/>
        <v>-9.2960000001767185E-2</v>
      </c>
      <c r="AD276" s="87">
        <f t="shared" si="132"/>
        <v>-5.0068602288057401E-3</v>
      </c>
      <c r="AE276" s="87">
        <f t="shared" si="133"/>
        <v>2.5068649350796669E-5</v>
      </c>
      <c r="AF276">
        <f t="shared" si="134"/>
        <v>-9.2960000001767185E-2</v>
      </c>
      <c r="AG276" s="121"/>
      <c r="AH276">
        <f t="shared" si="135"/>
        <v>1.3959915323357803E-3</v>
      </c>
      <c r="AI276">
        <f t="shared" si="136"/>
        <v>0.56871474776925279</v>
      </c>
      <c r="AJ276">
        <f t="shared" si="137"/>
        <v>9.2332095071220602E-2</v>
      </c>
      <c r="AK276">
        <f t="shared" si="138"/>
        <v>-6.0903062812811715E-2</v>
      </c>
      <c r="AL276">
        <f t="shared" si="139"/>
        <v>-3.001307277455624</v>
      </c>
      <c r="AM276">
        <f t="shared" si="140"/>
        <v>-14.233264940991257</v>
      </c>
      <c r="AN276" s="87">
        <f t="shared" si="159"/>
        <v>9.647940784158159</v>
      </c>
      <c r="AO276" s="87">
        <f t="shared" si="159"/>
        <v>9.6487402306674959</v>
      </c>
      <c r="AP276" s="87">
        <f t="shared" si="159"/>
        <v>9.6468581916001632</v>
      </c>
      <c r="AQ276" s="87">
        <f t="shared" si="159"/>
        <v>9.6512901338966852</v>
      </c>
      <c r="AR276" s="87">
        <f t="shared" si="159"/>
        <v>9.6408605709044171</v>
      </c>
      <c r="AS276" s="87">
        <f t="shared" si="159"/>
        <v>9.6654444284025836</v>
      </c>
      <c r="AT276" s="87">
        <f t="shared" si="159"/>
        <v>9.6077049741754799</v>
      </c>
      <c r="AU276" s="87">
        <f t="shared" si="141"/>
        <v>9.7446772657646132</v>
      </c>
    </row>
    <row r="277" spans="1:48" x14ac:dyDescent="0.2">
      <c r="A277" s="67" t="s">
        <v>605</v>
      </c>
      <c r="B277" s="69" t="s">
        <v>34</v>
      </c>
      <c r="C277" s="68">
        <v>46682.603999999999</v>
      </c>
      <c r="D277" s="68" t="s">
        <v>56</v>
      </c>
      <c r="E277">
        <f t="shared" ref="E277:E340" si="160">+(C277-C$7)/C$8</f>
        <v>10263.918201547385</v>
      </c>
      <c r="F277">
        <f t="shared" si="157"/>
        <v>10264</v>
      </c>
      <c r="G277" s="15">
        <f t="shared" ref="G277:G340" si="161">+C277-(C$7+F277*C$8)</f>
        <v>-4.0555999999924097E-2</v>
      </c>
      <c r="I277">
        <f>G277</f>
        <v>-4.0555999999924097E-2</v>
      </c>
      <c r="O277">
        <f t="shared" ca="1" si="151"/>
        <v>-0.29392843862285367</v>
      </c>
      <c r="Q277" s="2">
        <f t="shared" ref="Q277:Q340" si="162">+C277-15018.5</f>
        <v>31664.103999999999</v>
      </c>
      <c r="S277" s="20">
        <f>S$16</f>
        <v>0.1</v>
      </c>
      <c r="T277">
        <f t="shared" ref="T277:T336" ca="1" si="163">(O277-G277)^2</f>
        <v>6.4197592653730221E-2</v>
      </c>
      <c r="Z277">
        <f t="shared" ref="Z277:Z340" si="164">F277</f>
        <v>10264</v>
      </c>
      <c r="AA277" s="87">
        <f t="shared" ref="AA277:AA340" si="165">AB$3+AB$4*Z277+AB$5*Z277^2+AH277</f>
        <v>-9.4634491436752052E-2</v>
      </c>
      <c r="AB277" s="87">
        <f t="shared" ref="AB277:AB340" si="166">IF(S277&lt;&gt;0,G277-AH277, -9999)</f>
        <v>-3.9181631056381824E-2</v>
      </c>
      <c r="AC277" s="87">
        <f t="shared" ref="AC277:AC340" si="167">+G277-P277</f>
        <v>-4.0555999999924097E-2</v>
      </c>
      <c r="AD277" s="87">
        <f t="shared" ref="AD277:AD340" si="168">IF(S277&lt;&gt;0,G277-AA277, -9999)</f>
        <v>5.4078491436827955E-2</v>
      </c>
      <c r="AE277" s="87">
        <f t="shared" ref="AE277:AE340" si="169">+(G277-AA277)^2*S277</f>
        <v>2.9244832360830747E-4</v>
      </c>
      <c r="AF277">
        <f t="shared" ref="AF277:AF340" si="170">IF(S277&lt;&gt;0,G277-P277, -9999)</f>
        <v>-4.0555999999924097E-2</v>
      </c>
      <c r="AG277" s="121"/>
      <c r="AH277">
        <f t="shared" ref="AH277:AH340" si="171">$AB$6*($AB$11/AI277*AJ277+$AB$12)</f>
        <v>-1.3743689435422714E-3</v>
      </c>
      <c r="AI277">
        <f t="shared" ref="AI277:AI340" si="172">1+$AB$7*COS(AL277)</f>
        <v>0.57174340810509716</v>
      </c>
      <c r="AJ277">
        <f t="shared" ref="AJ277:AJ340" si="173">SIN(AL277+RADIANS($AB$9))</f>
        <v>4.9293040467892534E-2</v>
      </c>
      <c r="AK277">
        <f t="shared" ref="AK277:AK340" si="174">$AB$7*SIN(AL277)</f>
        <v>-7.9450886403382326E-2</v>
      </c>
      <c r="AL277">
        <f t="shared" ref="AL277:AL340" si="175">2*ATAN(AM277)</f>
        <v>-2.958156509075172</v>
      </c>
      <c r="AM277">
        <f t="shared" ref="AM277:AM340" si="176">SQRT((1+$AB$7)/(1-$AB$7))*TAN(AN277/2)</f>
        <v>-10.87238679768792</v>
      </c>
      <c r="AN277" s="87">
        <f t="shared" si="159"/>
        <v>9.7160662662098591</v>
      </c>
      <c r="AO277" s="87">
        <f t="shared" si="159"/>
        <v>9.7169861211325106</v>
      </c>
      <c r="AP277" s="87">
        <f t="shared" si="159"/>
        <v>9.7147814956389276</v>
      </c>
      <c r="AQ277" s="87">
        <f t="shared" si="159"/>
        <v>9.7200677954495358</v>
      </c>
      <c r="AR277" s="87">
        <f t="shared" si="159"/>
        <v>9.707406101035609</v>
      </c>
      <c r="AS277" s="87">
        <f t="shared" si="159"/>
        <v>9.7378156533437359</v>
      </c>
      <c r="AT277" s="87">
        <f t="shared" si="159"/>
        <v>9.6652217304215409</v>
      </c>
      <c r="AU277" s="87">
        <f t="shared" ref="AU277:AU340" si="177">RADIANS($AB$9)+$AB$18*(F277-AB$15)</f>
        <v>9.8415381419505898</v>
      </c>
    </row>
    <row r="278" spans="1:48" x14ac:dyDescent="0.2">
      <c r="A278" s="67" t="s">
        <v>824</v>
      </c>
      <c r="B278" s="69" t="s">
        <v>34</v>
      </c>
      <c r="C278" s="68">
        <v>46702.382400000002</v>
      </c>
      <c r="D278" s="68" t="s">
        <v>56</v>
      </c>
      <c r="E278">
        <f t="shared" si="160"/>
        <v>10303.809771603301</v>
      </c>
      <c r="F278">
        <f t="shared" si="157"/>
        <v>10304</v>
      </c>
      <c r="G278" s="15">
        <f t="shared" si="161"/>
        <v>-9.4315999995160382E-2</v>
      </c>
      <c r="I278">
        <f>G278</f>
        <v>-9.4315999995160382E-2</v>
      </c>
      <c r="O278">
        <f t="shared" ca="1" si="151"/>
        <v>-0.29384463183853893</v>
      </c>
      <c r="Q278" s="2">
        <f t="shared" si="162"/>
        <v>31683.882400000002</v>
      </c>
      <c r="S278" s="20">
        <f>S$16</f>
        <v>0.1</v>
      </c>
      <c r="T278">
        <f t="shared" ca="1" si="163"/>
        <v>3.9811674925290495E-2</v>
      </c>
      <c r="Z278">
        <f t="shared" si="164"/>
        <v>10304</v>
      </c>
      <c r="AA278" s="87">
        <f t="shared" si="165"/>
        <v>-9.5103905206711525E-2</v>
      </c>
      <c r="AB278" s="87">
        <f t="shared" si="166"/>
        <v>-9.2748049811059038E-2</v>
      </c>
      <c r="AC278" s="87">
        <f t="shared" si="167"/>
        <v>-9.4315999995160382E-2</v>
      </c>
      <c r="AD278" s="87">
        <f t="shared" si="168"/>
        <v>7.8790521155114313E-4</v>
      </c>
      <c r="AE278" s="87">
        <f t="shared" si="169"/>
        <v>6.2079462238945167E-8</v>
      </c>
      <c r="AF278">
        <f t="shared" si="170"/>
        <v>-9.4315999995160382E-2</v>
      </c>
      <c r="AG278" s="121"/>
      <c r="AH278">
        <f t="shared" si="171"/>
        <v>-1.5679501841013431E-3</v>
      </c>
      <c r="AI278">
        <f t="shared" si="172"/>
        <v>0.57198575458043555</v>
      </c>
      <c r="AJ278">
        <f t="shared" si="173"/>
        <v>4.6270896800838797E-2</v>
      </c>
      <c r="AK278">
        <f t="shared" si="174"/>
        <v>-8.0746254214306201E-2</v>
      </c>
      <c r="AL278">
        <f t="shared" si="175"/>
        <v>-2.9551309083743269</v>
      </c>
      <c r="AM278">
        <f t="shared" si="176"/>
        <v>-10.694965733387468</v>
      </c>
      <c r="AN278" s="87">
        <f t="shared" si="159"/>
        <v>9.7208287911001232</v>
      </c>
      <c r="AO278" s="87">
        <f t="shared" si="159"/>
        <v>9.721754264632116</v>
      </c>
      <c r="AP278" s="87">
        <f t="shared" si="159"/>
        <v>9.7195329799775632</v>
      </c>
      <c r="AQ278" s="87">
        <f t="shared" si="159"/>
        <v>9.7248669608889173</v>
      </c>
      <c r="AR278" s="87">
        <f t="shared" si="159"/>
        <v>9.712072914650566</v>
      </c>
      <c r="AS278" s="87">
        <f t="shared" si="159"/>
        <v>9.7428465300293361</v>
      </c>
      <c r="AT278" s="87">
        <f t="shared" si="159"/>
        <v>9.6692872947595347</v>
      </c>
      <c r="AU278" s="87">
        <f t="shared" si="177"/>
        <v>9.8482880287928189</v>
      </c>
    </row>
    <row r="279" spans="1:48" x14ac:dyDescent="0.2">
      <c r="A279" s="67" t="s">
        <v>824</v>
      </c>
      <c r="B279" s="69" t="s">
        <v>34</v>
      </c>
      <c r="C279" s="68">
        <v>46704.377999999997</v>
      </c>
      <c r="D279" s="68" t="s">
        <v>56</v>
      </c>
      <c r="E279">
        <f t="shared" si="160"/>
        <v>10307.834749215412</v>
      </c>
      <c r="F279">
        <f t="shared" si="157"/>
        <v>10308</v>
      </c>
      <c r="G279" s="15">
        <f t="shared" si="161"/>
        <v>-8.1932000000961125E-2</v>
      </c>
      <c r="I279">
        <f>G279</f>
        <v>-8.1932000000961125E-2</v>
      </c>
      <c r="O279">
        <f t="shared" ca="1" si="151"/>
        <v>-0.29383625116010748</v>
      </c>
      <c r="Q279" s="2">
        <f t="shared" si="162"/>
        <v>31685.877999999997</v>
      </c>
      <c r="S279" s="20">
        <f>S$16</f>
        <v>0.1</v>
      </c>
      <c r="T279">
        <f t="shared" ca="1" si="163"/>
        <v>4.4903411659318576E-2</v>
      </c>
      <c r="Z279">
        <f t="shared" si="164"/>
        <v>10308</v>
      </c>
      <c r="AA279" s="87">
        <f t="shared" si="165"/>
        <v>-9.5150873066154065E-2</v>
      </c>
      <c r="AB279" s="87">
        <f t="shared" si="166"/>
        <v>-8.0344688783962642E-2</v>
      </c>
      <c r="AC279" s="87">
        <f t="shared" si="167"/>
        <v>-8.1932000000961125E-2</v>
      </c>
      <c r="AD279" s="87">
        <f t="shared" si="168"/>
        <v>1.321887306519294E-2</v>
      </c>
      <c r="AE279" s="87">
        <f t="shared" si="169"/>
        <v>1.7473860511368342E-5</v>
      </c>
      <c r="AF279">
        <f t="shared" si="170"/>
        <v>-8.1932000000961125E-2</v>
      </c>
      <c r="AG279" s="121"/>
      <c r="AH279">
        <f t="shared" si="171"/>
        <v>-1.5873112169984846E-3</v>
      </c>
      <c r="AI279">
        <f t="shared" si="172"/>
        <v>0.57201021654559303</v>
      </c>
      <c r="AJ279">
        <f t="shared" si="173"/>
        <v>4.5968513149474005E-2</v>
      </c>
      <c r="AK279">
        <f t="shared" si="174"/>
        <v>-8.0875812888467208E-2</v>
      </c>
      <c r="AL279">
        <f t="shared" si="175"/>
        <v>-2.9548282026187427</v>
      </c>
      <c r="AM279">
        <f t="shared" si="176"/>
        <v>-10.677530513939143</v>
      </c>
      <c r="AN279" s="87">
        <f t="shared" si="159"/>
        <v>9.7213051615053079</v>
      </c>
      <c r="AO279" s="87">
        <f t="shared" si="159"/>
        <v>9.722231176759589</v>
      </c>
      <c r="AP279" s="87">
        <f t="shared" si="159"/>
        <v>9.7200082690411715</v>
      </c>
      <c r="AQ279" s="87">
        <f t="shared" si="159"/>
        <v>9.7253469296223223</v>
      </c>
      <c r="AR279" s="87">
        <f t="shared" si="159"/>
        <v>9.7125398233533353</v>
      </c>
      <c r="AS279" s="87">
        <f t="shared" si="159"/>
        <v>9.7433495243947537</v>
      </c>
      <c r="AT279" s="87">
        <f t="shared" si="159"/>
        <v>9.6696942977264975</v>
      </c>
      <c r="AU279" s="87">
        <f t="shared" si="177"/>
        <v>9.8489630174770433</v>
      </c>
    </row>
    <row r="280" spans="1:48" x14ac:dyDescent="0.2">
      <c r="A280" s="67" t="s">
        <v>838</v>
      </c>
      <c r="B280" s="69" t="s">
        <v>34</v>
      </c>
      <c r="C280" s="68">
        <v>46706.377999999997</v>
      </c>
      <c r="D280" s="68" t="s">
        <v>56</v>
      </c>
      <c r="E280">
        <f t="shared" si="160"/>
        <v>10311.868601302122</v>
      </c>
      <c r="F280">
        <f t="shared" si="157"/>
        <v>10312</v>
      </c>
      <c r="G280" s="15">
        <f t="shared" si="161"/>
        <v>-6.5148000001499895E-2</v>
      </c>
      <c r="I280">
        <f>G280</f>
        <v>-6.5148000001499895E-2</v>
      </c>
      <c r="O280">
        <f t="shared" ca="1" si="151"/>
        <v>-0.29382787048167602</v>
      </c>
      <c r="Q280" s="2">
        <f t="shared" si="162"/>
        <v>31687.877999999997</v>
      </c>
      <c r="S280" s="20">
        <f>S$16</f>
        <v>0.1</v>
      </c>
      <c r="T280">
        <f t="shared" ca="1" si="163"/>
        <v>5.2294483162830127E-2</v>
      </c>
      <c r="Z280">
        <f t="shared" si="164"/>
        <v>10312</v>
      </c>
      <c r="AA280" s="87">
        <f t="shared" si="165"/>
        <v>-9.5197845728390962E-2</v>
      </c>
      <c r="AB280" s="87">
        <f t="shared" si="166"/>
        <v>-6.3541327234920009E-2</v>
      </c>
      <c r="AC280" s="87">
        <f t="shared" si="167"/>
        <v>-6.5148000001499895E-2</v>
      </c>
      <c r="AD280" s="87">
        <f t="shared" si="168"/>
        <v>3.0049845726891067E-2</v>
      </c>
      <c r="AE280" s="87">
        <f t="shared" si="169"/>
        <v>9.0299322820995329E-5</v>
      </c>
      <c r="AF280">
        <f t="shared" si="170"/>
        <v>-6.5148000001499895E-2</v>
      </c>
      <c r="AG280" s="121"/>
      <c r="AH280">
        <f t="shared" si="171"/>
        <v>-1.6066727665798846E-3</v>
      </c>
      <c r="AI280">
        <f t="shared" si="172"/>
        <v>0.57203471988798715</v>
      </c>
      <c r="AJ280">
        <f t="shared" si="173"/>
        <v>4.5666098646412336E-2</v>
      </c>
      <c r="AK280">
        <f t="shared" si="174"/>
        <v>-8.1005375564630666E-2</v>
      </c>
      <c r="AL280">
        <f t="shared" si="175"/>
        <v>-2.9545254701957715</v>
      </c>
      <c r="AM280">
        <f t="shared" si="176"/>
        <v>-10.660150028251824</v>
      </c>
      <c r="AN280" s="87">
        <f t="shared" si="159"/>
        <v>9.7217815534866414</v>
      </c>
      <c r="AO280" s="87">
        <f t="shared" si="159"/>
        <v>9.7227081068011874</v>
      </c>
      <c r="AP280" s="87">
        <f t="shared" si="159"/>
        <v>9.7204835838201689</v>
      </c>
      <c r="AQ280" s="87">
        <f t="shared" si="159"/>
        <v>9.725826907952241</v>
      </c>
      <c r="AR280" s="87">
        <f t="shared" si="159"/>
        <v>9.7130067736087629</v>
      </c>
      <c r="AS280" s="87">
        <f t="shared" si="159"/>
        <v>9.7438525017449749</v>
      </c>
      <c r="AT280" s="87">
        <f t="shared" si="159"/>
        <v>9.6701013823700261</v>
      </c>
      <c r="AU280" s="87">
        <f t="shared" si="177"/>
        <v>9.8496380061612641</v>
      </c>
      <c r="AV280" s="87"/>
    </row>
    <row r="281" spans="1:48" x14ac:dyDescent="0.2">
      <c r="A281" s="67" t="s">
        <v>769</v>
      </c>
      <c r="B281" s="69" t="s">
        <v>34</v>
      </c>
      <c r="C281" s="68">
        <v>46726.172200000001</v>
      </c>
      <c r="D281" s="68" t="s">
        <v>56</v>
      </c>
      <c r="E281">
        <f t="shared" si="160"/>
        <v>10351.792038789525</v>
      </c>
      <c r="F281">
        <f t="shared" si="157"/>
        <v>10352</v>
      </c>
      <c r="G281" s="15">
        <f t="shared" si="161"/>
        <v>-0.10310799999570008</v>
      </c>
      <c r="J281">
        <f t="shared" ref="J281:J286" si="178">G281</f>
        <v>-0.10310799999570008</v>
      </c>
      <c r="O281">
        <f t="shared" ca="1" si="151"/>
        <v>-0.29374406369736128</v>
      </c>
      <c r="Q281" s="2">
        <f t="shared" si="162"/>
        <v>31707.672200000001</v>
      </c>
      <c r="S281" s="20">
        <f t="shared" ref="S281:S286" si="179">S$17</f>
        <v>1</v>
      </c>
      <c r="T281">
        <f t="shared" ca="1" si="163"/>
        <v>3.6342108783663826E-2</v>
      </c>
      <c r="Z281">
        <f t="shared" si="164"/>
        <v>10352</v>
      </c>
      <c r="AA281" s="87">
        <f t="shared" si="165"/>
        <v>-9.5667835832316903E-2</v>
      </c>
      <c r="AB281" s="87">
        <f t="shared" si="166"/>
        <v>-0.10130768398780267</v>
      </c>
      <c r="AC281" s="87">
        <f t="shared" si="167"/>
        <v>-0.10310799999570008</v>
      </c>
      <c r="AD281" s="87">
        <f t="shared" si="168"/>
        <v>-7.4401641633831811E-3</v>
      </c>
      <c r="AE281" s="87">
        <f t="shared" si="169"/>
        <v>5.5356042778091348E-5</v>
      </c>
      <c r="AF281">
        <f t="shared" si="170"/>
        <v>-0.10310799999570008</v>
      </c>
      <c r="AG281" s="121"/>
      <c r="AH281">
        <f t="shared" si="171"/>
        <v>-1.8003160078974153E-3</v>
      </c>
      <c r="AI281">
        <f t="shared" si="172"/>
        <v>0.57228203165646319</v>
      </c>
      <c r="AJ281">
        <f t="shared" si="173"/>
        <v>4.264025277440768E-2</v>
      </c>
      <c r="AK281">
        <f t="shared" si="174"/>
        <v>-8.2301223610574611E-2</v>
      </c>
      <c r="AL281">
        <f t="shared" si="175"/>
        <v>-2.9514966693920948</v>
      </c>
      <c r="AM281">
        <f t="shared" si="176"/>
        <v>-10.489299028288698</v>
      </c>
      <c r="AN281" s="87">
        <f t="shared" ref="AN281:AT290" si="180">$AU281+$AB$7*SIN(AO281)</f>
        <v>9.7265466675177397</v>
      </c>
      <c r="AO281" s="87">
        <f t="shared" si="180"/>
        <v>9.7274784000248999</v>
      </c>
      <c r="AP281" s="87">
        <f t="shared" si="180"/>
        <v>9.7252381539862149</v>
      </c>
      <c r="AQ281" s="87">
        <f t="shared" si="180"/>
        <v>9.7306272250361889</v>
      </c>
      <c r="AR281" s="87">
        <f t="shared" si="180"/>
        <v>9.7176785734800877</v>
      </c>
      <c r="AS281" s="87">
        <f t="shared" si="180"/>
        <v>9.7488813366922162</v>
      </c>
      <c r="AT281" s="87">
        <f t="shared" si="180"/>
        <v>9.6741767478512504</v>
      </c>
      <c r="AU281" s="87">
        <f t="shared" si="177"/>
        <v>9.8563878930034932</v>
      </c>
      <c r="AV281" s="87"/>
    </row>
    <row r="282" spans="1:48" x14ac:dyDescent="0.2">
      <c r="A282" s="67" t="s">
        <v>769</v>
      </c>
      <c r="B282" s="69" t="s">
        <v>34</v>
      </c>
      <c r="C282" s="68">
        <v>46728.158300000003</v>
      </c>
      <c r="D282" s="68" t="s">
        <v>56</v>
      </c>
      <c r="E282">
        <f t="shared" si="160"/>
        <v>10355.797855604238</v>
      </c>
      <c r="F282">
        <f t="shared" si="157"/>
        <v>10356</v>
      </c>
      <c r="G282" s="15">
        <f t="shared" si="161"/>
        <v>-0.10022399999434128</v>
      </c>
      <c r="J282">
        <f t="shared" si="178"/>
        <v>-0.10022399999434128</v>
      </c>
      <c r="O282">
        <f t="shared" ca="1" si="151"/>
        <v>-0.29373568301892977</v>
      </c>
      <c r="Q282" s="2">
        <f t="shared" si="162"/>
        <v>31709.658300000003</v>
      </c>
      <c r="S282" s="20">
        <f t="shared" si="179"/>
        <v>1</v>
      </c>
      <c r="T282">
        <f t="shared" ca="1" si="163"/>
        <v>3.744677146700881E-2</v>
      </c>
      <c r="Z282">
        <f t="shared" si="164"/>
        <v>10356</v>
      </c>
      <c r="AA282" s="87">
        <f t="shared" si="165"/>
        <v>-9.5714861123569722E-2</v>
      </c>
      <c r="AB282" s="87">
        <f t="shared" si="166"/>
        <v>-9.8404316955057233E-2</v>
      </c>
      <c r="AC282" s="87">
        <f t="shared" si="167"/>
        <v>-0.10022399999434128</v>
      </c>
      <c r="AD282" s="87">
        <f t="shared" si="168"/>
        <v>-4.5091388707715618E-3</v>
      </c>
      <c r="AE282" s="87">
        <f t="shared" si="169"/>
        <v>2.0332333355903036E-5</v>
      </c>
      <c r="AF282">
        <f t="shared" si="170"/>
        <v>-0.10022399999434128</v>
      </c>
      <c r="AG282" s="121"/>
      <c r="AH282">
        <f t="shared" si="171"/>
        <v>-1.8196830392840522E-3</v>
      </c>
      <c r="AI282">
        <f t="shared" si="172"/>
        <v>0.57230699092888004</v>
      </c>
      <c r="AJ282">
        <f t="shared" si="173"/>
        <v>4.233749770321743E-2</v>
      </c>
      <c r="AK282">
        <f t="shared" si="174"/>
        <v>-8.2430830660690707E-2</v>
      </c>
      <c r="AL282">
        <f t="shared" si="175"/>
        <v>-2.9511936406666135</v>
      </c>
      <c r="AM282">
        <f t="shared" si="176"/>
        <v>-10.472503778669546</v>
      </c>
      <c r="AN282" s="87">
        <f t="shared" si="180"/>
        <v>9.7270232990957179</v>
      </c>
      <c r="AO282" s="87">
        <f t="shared" si="180"/>
        <v>9.7279555293828217</v>
      </c>
      <c r="AP282" s="87">
        <f t="shared" si="180"/>
        <v>9.7257137540422374</v>
      </c>
      <c r="AQ282" s="87">
        <f t="shared" si="180"/>
        <v>9.7311073107243953</v>
      </c>
      <c r="AR282" s="87">
        <f t="shared" si="180"/>
        <v>9.7181459843872844</v>
      </c>
      <c r="AS282" s="87">
        <f t="shared" si="180"/>
        <v>9.7493841260645766</v>
      </c>
      <c r="AT282" s="87">
        <f t="shared" si="180"/>
        <v>9.6745847389847484</v>
      </c>
      <c r="AU282" s="87">
        <f t="shared" si="177"/>
        <v>9.8570628816877157</v>
      </c>
    </row>
    <row r="283" spans="1:48" x14ac:dyDescent="0.2">
      <c r="A283" s="67" t="s">
        <v>769</v>
      </c>
      <c r="B283" s="69" t="s">
        <v>34</v>
      </c>
      <c r="C283" s="68">
        <v>46738.073400000001</v>
      </c>
      <c r="D283" s="68" t="s">
        <v>56</v>
      </c>
      <c r="E283">
        <f t="shared" si="160"/>
        <v>10375.795879016712</v>
      </c>
      <c r="F283">
        <f t="shared" si="157"/>
        <v>10376</v>
      </c>
      <c r="G283" s="15">
        <f t="shared" si="161"/>
        <v>-0.10120399999868823</v>
      </c>
      <c r="J283">
        <f t="shared" si="178"/>
        <v>-0.10120399999868823</v>
      </c>
      <c r="O283">
        <f t="shared" ca="1" si="151"/>
        <v>-0.2936937796267724</v>
      </c>
      <c r="Q283" s="2">
        <f t="shared" si="162"/>
        <v>31719.573400000001</v>
      </c>
      <c r="S283" s="20">
        <f t="shared" si="179"/>
        <v>1</v>
      </c>
      <c r="T283">
        <f t="shared" ca="1" si="163"/>
        <v>3.7052315261268405E-2</v>
      </c>
      <c r="Z283">
        <f t="shared" si="164"/>
        <v>10376</v>
      </c>
      <c r="AA283" s="87">
        <f t="shared" si="165"/>
        <v>-9.5950059009808367E-2</v>
      </c>
      <c r="AB283" s="87">
        <f t="shared" si="166"/>
        <v>-9.9287474664147599E-2</v>
      </c>
      <c r="AC283" s="87">
        <f t="shared" si="167"/>
        <v>-0.10120399999868823</v>
      </c>
      <c r="AD283" s="87">
        <f t="shared" si="168"/>
        <v>-5.2539409888798655E-3</v>
      </c>
      <c r="AE283" s="87">
        <f t="shared" si="169"/>
        <v>2.7603895914631938E-5</v>
      </c>
      <c r="AF283">
        <f t="shared" si="170"/>
        <v>-0.10120399999868823</v>
      </c>
      <c r="AG283" s="121"/>
      <c r="AH283">
        <f t="shared" si="171"/>
        <v>-1.9165253345406268E-3</v>
      </c>
      <c r="AI283">
        <f t="shared" si="172"/>
        <v>0.57243241032627867</v>
      </c>
      <c r="AJ283">
        <f t="shared" si="173"/>
        <v>4.0823255936635924E-2</v>
      </c>
      <c r="AK283">
        <f t="shared" si="174"/>
        <v>-8.3078927005136735E-2</v>
      </c>
      <c r="AL283">
        <f t="shared" si="175"/>
        <v>-2.9496780880471052</v>
      </c>
      <c r="AM283">
        <f t="shared" si="176"/>
        <v>-10.389298433310143</v>
      </c>
      <c r="AN283" s="87">
        <f t="shared" si="180"/>
        <v>9.7294067874745558</v>
      </c>
      <c r="AO283" s="87">
        <f t="shared" si="180"/>
        <v>9.7303414517494495</v>
      </c>
      <c r="AP283" s="87">
        <f t="shared" si="180"/>
        <v>9.7280921473400959</v>
      </c>
      <c r="AQ283" s="87">
        <f t="shared" si="180"/>
        <v>9.7335078885874609</v>
      </c>
      <c r="AR283" s="87">
        <f t="shared" si="180"/>
        <v>9.720483673008852</v>
      </c>
      <c r="AS283" s="87">
        <f t="shared" si="180"/>
        <v>9.7518978152828044</v>
      </c>
      <c r="AT283" s="87">
        <f t="shared" si="180"/>
        <v>9.676625944166048</v>
      </c>
      <c r="AU283" s="87">
        <f t="shared" si="177"/>
        <v>9.8604378251088303</v>
      </c>
    </row>
    <row r="284" spans="1:48" x14ac:dyDescent="0.2">
      <c r="A284" s="67" t="s">
        <v>769</v>
      </c>
      <c r="B284" s="69" t="s">
        <v>34</v>
      </c>
      <c r="C284" s="68">
        <v>46742.039400000001</v>
      </c>
      <c r="D284" s="68" t="s">
        <v>56</v>
      </c>
      <c r="E284">
        <f t="shared" si="160"/>
        <v>10383.795007704661</v>
      </c>
      <c r="F284">
        <f t="shared" si="157"/>
        <v>10384</v>
      </c>
      <c r="G284" s="15">
        <f t="shared" si="161"/>
        <v>-0.10163599999941653</v>
      </c>
      <c r="J284">
        <f t="shared" si="178"/>
        <v>-0.10163599999941653</v>
      </c>
      <c r="O284">
        <f t="shared" ca="1" si="151"/>
        <v>-0.29367701826990944</v>
      </c>
      <c r="Q284" s="2">
        <f t="shared" si="162"/>
        <v>31723.539400000001</v>
      </c>
      <c r="S284" s="20">
        <f t="shared" si="179"/>
        <v>1</v>
      </c>
      <c r="T284">
        <f t="shared" ca="1" si="163"/>
        <v>3.6879752698367796E-2</v>
      </c>
      <c r="Z284">
        <f t="shared" si="164"/>
        <v>10384</v>
      </c>
      <c r="AA284" s="87">
        <f t="shared" si="165"/>
        <v>-9.6044171441005438E-2</v>
      </c>
      <c r="AB284" s="87">
        <f t="shared" si="166"/>
        <v>-9.9680734472842092E-2</v>
      </c>
      <c r="AC284" s="87">
        <f t="shared" si="167"/>
        <v>-0.10163599999941653</v>
      </c>
      <c r="AD284" s="87">
        <f t="shared" si="168"/>
        <v>-5.5918285584110883E-3</v>
      </c>
      <c r="AE284" s="87">
        <f t="shared" si="169"/>
        <v>3.1268546626661828E-5</v>
      </c>
      <c r="AF284">
        <f t="shared" si="170"/>
        <v>-0.10163599999941653</v>
      </c>
      <c r="AG284" s="121"/>
      <c r="AH284">
        <f t="shared" si="171"/>
        <v>-1.9552655265744363E-3</v>
      </c>
      <c r="AI284">
        <f t="shared" si="172"/>
        <v>0.57248286905995904</v>
      </c>
      <c r="AJ284">
        <f t="shared" si="173"/>
        <v>4.0217341232307913E-2</v>
      </c>
      <c r="AK284">
        <f t="shared" si="174"/>
        <v>-8.3338194152000097E-2</v>
      </c>
      <c r="AL284">
        <f t="shared" si="175"/>
        <v>-2.9490716752960222</v>
      </c>
      <c r="AM284">
        <f t="shared" si="176"/>
        <v>-10.356371603969533</v>
      </c>
      <c r="AN284" s="87">
        <f t="shared" si="180"/>
        <v>9.7303603376936358</v>
      </c>
      <c r="AO284" s="87">
        <f t="shared" si="180"/>
        <v>9.7312959499430409</v>
      </c>
      <c r="AP284" s="87">
        <f t="shared" si="180"/>
        <v>9.7290436887452394</v>
      </c>
      <c r="AQ284" s="87">
        <f t="shared" si="180"/>
        <v>9.73446818998171</v>
      </c>
      <c r="AR284" s="87">
        <f t="shared" si="180"/>
        <v>9.7214190453638523</v>
      </c>
      <c r="AS284" s="87">
        <f t="shared" si="180"/>
        <v>9.752903170521666</v>
      </c>
      <c r="AT284" s="87">
        <f t="shared" si="180"/>
        <v>9.6774430116134447</v>
      </c>
      <c r="AU284" s="87">
        <f t="shared" si="177"/>
        <v>9.8617878024772772</v>
      </c>
    </row>
    <row r="285" spans="1:48" x14ac:dyDescent="0.2">
      <c r="A285" s="67" t="s">
        <v>769</v>
      </c>
      <c r="B285" s="69" t="s">
        <v>45</v>
      </c>
      <c r="C285" s="68">
        <v>46745.018100000001</v>
      </c>
      <c r="D285" s="68" t="s">
        <v>56</v>
      </c>
      <c r="E285">
        <f t="shared" si="160"/>
        <v>10389.802825310006</v>
      </c>
      <c r="F285">
        <f t="shared" si="157"/>
        <v>10390</v>
      </c>
      <c r="G285" s="15">
        <f t="shared" si="161"/>
        <v>-9.7759999996924307E-2</v>
      </c>
      <c r="J285">
        <f t="shared" si="178"/>
        <v>-9.7759999996924307E-2</v>
      </c>
      <c r="O285">
        <f t="shared" ca="1" si="151"/>
        <v>-0.29366444725226226</v>
      </c>
      <c r="Q285" s="2">
        <f t="shared" si="162"/>
        <v>31726.518100000001</v>
      </c>
      <c r="S285" s="20">
        <f t="shared" si="179"/>
        <v>1</v>
      </c>
      <c r="T285">
        <f t="shared" ca="1" si="163"/>
        <v>3.8378552454419491E-2</v>
      </c>
      <c r="Z285">
        <f t="shared" si="164"/>
        <v>10390</v>
      </c>
      <c r="AA285" s="87">
        <f t="shared" si="165"/>
        <v>-9.6114768220320959E-2</v>
      </c>
      <c r="AB285" s="87">
        <f t="shared" si="166"/>
        <v>-9.5775678121445731E-2</v>
      </c>
      <c r="AC285" s="87">
        <f t="shared" si="167"/>
        <v>-9.7759999996924307E-2</v>
      </c>
      <c r="AD285" s="87">
        <f t="shared" si="168"/>
        <v>-1.6452317766033481E-3</v>
      </c>
      <c r="AE285" s="87">
        <f t="shared" si="169"/>
        <v>2.7067875987454091E-6</v>
      </c>
      <c r="AF285">
        <f t="shared" si="170"/>
        <v>-9.7759999996924307E-2</v>
      </c>
      <c r="AG285" s="121"/>
      <c r="AH285">
        <f t="shared" si="171"/>
        <v>-1.984321875478571E-3</v>
      </c>
      <c r="AI285">
        <f t="shared" si="172"/>
        <v>0.57252082231571522</v>
      </c>
      <c r="AJ285">
        <f t="shared" si="173"/>
        <v>3.9762823319681603E-2</v>
      </c>
      <c r="AK285">
        <f t="shared" si="174"/>
        <v>-8.3532655279766305E-2</v>
      </c>
      <c r="AL285">
        <f t="shared" si="175"/>
        <v>-2.9486167935089278</v>
      </c>
      <c r="AM285">
        <f t="shared" si="176"/>
        <v>-10.33180797731889</v>
      </c>
      <c r="AN285" s="87">
        <f t="shared" si="180"/>
        <v>9.7310755586880671</v>
      </c>
      <c r="AO285" s="87">
        <f t="shared" si="180"/>
        <v>9.7320118723129845</v>
      </c>
      <c r="AP285" s="87">
        <f t="shared" si="180"/>
        <v>9.7297574141010905</v>
      </c>
      <c r="AQ285" s="87">
        <f t="shared" si="180"/>
        <v>9.735188442578389</v>
      </c>
      <c r="AR285" s="87">
        <f t="shared" si="180"/>
        <v>9.7221206863674077</v>
      </c>
      <c r="AS285" s="87">
        <f t="shared" si="180"/>
        <v>9.7536571416983548</v>
      </c>
      <c r="AT285" s="87">
        <f t="shared" si="180"/>
        <v>9.6780560326177252</v>
      </c>
      <c r="AU285" s="87">
        <f t="shared" si="177"/>
        <v>9.8628002855036101</v>
      </c>
    </row>
    <row r="286" spans="1:48" x14ac:dyDescent="0.2">
      <c r="A286" s="67" t="s">
        <v>769</v>
      </c>
      <c r="B286" s="69" t="s">
        <v>45</v>
      </c>
      <c r="C286" s="68">
        <v>46752.953200000004</v>
      </c>
      <c r="D286" s="68" t="s">
        <v>56</v>
      </c>
      <c r="E286">
        <f t="shared" si="160"/>
        <v>10405.807335156644</v>
      </c>
      <c r="F286">
        <f t="shared" si="157"/>
        <v>10406</v>
      </c>
      <c r="G286" s="15">
        <f t="shared" si="161"/>
        <v>-9.5523999996657949E-2</v>
      </c>
      <c r="J286">
        <f t="shared" si="178"/>
        <v>-9.5523999996657949E-2</v>
      </c>
      <c r="O286">
        <f t="shared" ca="1" si="151"/>
        <v>-0.29363092453853634</v>
      </c>
      <c r="Q286" s="2">
        <f t="shared" si="162"/>
        <v>31734.453200000004</v>
      </c>
      <c r="S286" s="20">
        <f t="shared" si="179"/>
        <v>1</v>
      </c>
      <c r="T286">
        <f t="shared" ca="1" si="163"/>
        <v>3.9246353551441501E-2</v>
      </c>
      <c r="Z286">
        <f t="shared" si="164"/>
        <v>10406</v>
      </c>
      <c r="AA286" s="87">
        <f t="shared" si="165"/>
        <v>-9.6303078410152315E-2</v>
      </c>
      <c r="AB286" s="87">
        <f t="shared" si="166"/>
        <v>-9.3462189559655781E-2</v>
      </c>
      <c r="AC286" s="87">
        <f t="shared" si="167"/>
        <v>-9.5523999996657949E-2</v>
      </c>
      <c r="AD286" s="87">
        <f t="shared" si="168"/>
        <v>7.7907841349436624E-4</v>
      </c>
      <c r="AE286" s="87">
        <f t="shared" si="169"/>
        <v>6.0696317437289874E-7</v>
      </c>
      <c r="AF286">
        <f t="shared" si="170"/>
        <v>-9.5523999996657949E-2</v>
      </c>
      <c r="AG286" s="121"/>
      <c r="AH286">
        <f t="shared" si="171"/>
        <v>-2.0618104370021696E-3</v>
      </c>
      <c r="AI286">
        <f t="shared" si="172"/>
        <v>0.57262248895521739</v>
      </c>
      <c r="AJ286">
        <f t="shared" si="173"/>
        <v>3.8550431918001303E-2</v>
      </c>
      <c r="AK286">
        <f t="shared" si="174"/>
        <v>-8.4051263553187122E-2</v>
      </c>
      <c r="AL286">
        <f t="shared" si="175"/>
        <v>-2.947403471517918</v>
      </c>
      <c r="AM286">
        <f t="shared" si="176"/>
        <v>-10.266849670862495</v>
      </c>
      <c r="AN286" s="87">
        <f t="shared" si="180"/>
        <v>9.7329830600465108</v>
      </c>
      <c r="AO286" s="87">
        <f t="shared" si="180"/>
        <v>9.733921203765636</v>
      </c>
      <c r="AP286" s="87">
        <f t="shared" si="180"/>
        <v>9.7316609731210839</v>
      </c>
      <c r="AQ286" s="87">
        <f t="shared" si="180"/>
        <v>9.7371092282029821</v>
      </c>
      <c r="AR286" s="87">
        <f t="shared" si="180"/>
        <v>9.7239921987410085</v>
      </c>
      <c r="AS286" s="87">
        <f t="shared" si="180"/>
        <v>9.7556675415680623</v>
      </c>
      <c r="AT286" s="87">
        <f t="shared" si="180"/>
        <v>9.6796916822913897</v>
      </c>
      <c r="AU286" s="87">
        <f t="shared" si="177"/>
        <v>9.8655002402405021</v>
      </c>
      <c r="AV286" s="87"/>
    </row>
    <row r="287" spans="1:48" x14ac:dyDescent="0.2">
      <c r="A287" s="67" t="s">
        <v>861</v>
      </c>
      <c r="B287" s="69" t="s">
        <v>45</v>
      </c>
      <c r="C287" s="68">
        <v>47042.531999999999</v>
      </c>
      <c r="D287" s="68" t="s">
        <v>56</v>
      </c>
      <c r="E287">
        <f t="shared" si="160"/>
        <v>10989.866358480367</v>
      </c>
      <c r="F287">
        <f t="shared" si="157"/>
        <v>10990</v>
      </c>
      <c r="G287" s="15">
        <f t="shared" si="161"/>
        <v>-6.625999999960186E-2</v>
      </c>
      <c r="I287">
        <f t="shared" ref="I287:I297" si="181">G287</f>
        <v>-6.625999999960186E-2</v>
      </c>
      <c r="O287">
        <f t="shared" ca="1" si="151"/>
        <v>-0.29240734548754116</v>
      </c>
      <c r="Q287" s="2">
        <f t="shared" si="162"/>
        <v>32024.031999999999</v>
      </c>
      <c r="S287" s="20">
        <f t="shared" ref="S287:S297" si="182">S$16</f>
        <v>0.1</v>
      </c>
      <c r="T287">
        <f t="shared" ca="1" si="163"/>
        <v>5.1142621871241377E-2</v>
      </c>
      <c r="Z287">
        <f t="shared" si="164"/>
        <v>10990</v>
      </c>
      <c r="AA287" s="87">
        <f t="shared" si="165"/>
        <v>-0.10322654916482793</v>
      </c>
      <c r="AB287" s="87">
        <f t="shared" si="166"/>
        <v>-6.1366641146387825E-2</v>
      </c>
      <c r="AC287" s="87">
        <f t="shared" si="167"/>
        <v>-6.625999999960186E-2</v>
      </c>
      <c r="AD287" s="87">
        <f t="shared" si="168"/>
        <v>3.696654916522607E-2</v>
      </c>
      <c r="AE287" s="87">
        <f t="shared" si="169"/>
        <v>1.3665257571850764E-4</v>
      </c>
      <c r="AF287">
        <f t="shared" si="170"/>
        <v>-6.625999999960186E-2</v>
      </c>
      <c r="AG287" s="121"/>
      <c r="AH287">
        <f t="shared" si="171"/>
        <v>-4.893358853214032E-3</v>
      </c>
      <c r="AI287">
        <f t="shared" si="172"/>
        <v>0.57679636790136268</v>
      </c>
      <c r="AJ287">
        <f t="shared" si="173"/>
        <v>-6.0539978479503672E-3</v>
      </c>
      <c r="AK287">
        <f t="shared" si="174"/>
        <v>-0.10302833411368836</v>
      </c>
      <c r="AL287">
        <f t="shared" si="175"/>
        <v>-2.9027894498497786</v>
      </c>
      <c r="AM287">
        <f t="shared" si="176"/>
        <v>-8.3352586061699281</v>
      </c>
      <c r="AN287" s="87">
        <f t="shared" si="180"/>
        <v>9.8028701366390525</v>
      </c>
      <c r="AO287" s="87">
        <f t="shared" si="180"/>
        <v>9.8038356809332949</v>
      </c>
      <c r="AP287" s="87">
        <f t="shared" si="180"/>
        <v>9.8014506606104739</v>
      </c>
      <c r="AQ287" s="87">
        <f t="shared" si="180"/>
        <v>9.8073460954658707</v>
      </c>
      <c r="AR287" s="87">
        <f t="shared" si="180"/>
        <v>9.7927982759110499</v>
      </c>
      <c r="AS287" s="87">
        <f t="shared" si="180"/>
        <v>9.8288535405146469</v>
      </c>
      <c r="AT287" s="87">
        <f t="shared" si="180"/>
        <v>9.7403819121262085</v>
      </c>
      <c r="AU287" s="87">
        <f t="shared" si="177"/>
        <v>9.964048588137036</v>
      </c>
      <c r="AV287" s="87"/>
    </row>
    <row r="288" spans="1:48" x14ac:dyDescent="0.2">
      <c r="A288" s="67" t="s">
        <v>861</v>
      </c>
      <c r="B288" s="69" t="s">
        <v>34</v>
      </c>
      <c r="C288" s="68">
        <v>47045.529000000002</v>
      </c>
      <c r="D288" s="68" t="s">
        <v>56</v>
      </c>
      <c r="E288">
        <f t="shared" si="160"/>
        <v>10995.911085832311</v>
      </c>
      <c r="F288">
        <f t="shared" si="157"/>
        <v>10996</v>
      </c>
      <c r="G288" s="15">
        <f t="shared" si="161"/>
        <v>-4.4084000001021195E-2</v>
      </c>
      <c r="I288">
        <f t="shared" si="181"/>
        <v>-4.4084000001021195E-2</v>
      </c>
      <c r="O288">
        <f t="shared" ca="1" si="151"/>
        <v>-0.29239477446989393</v>
      </c>
      <c r="Q288" s="2">
        <f t="shared" si="162"/>
        <v>32027.029000000002</v>
      </c>
      <c r="S288" s="20">
        <f t="shared" si="182"/>
        <v>0.1</v>
      </c>
      <c r="T288">
        <f t="shared" ca="1" si="163"/>
        <v>6.1658240717331378E-2</v>
      </c>
      <c r="Z288">
        <f t="shared" si="164"/>
        <v>10996</v>
      </c>
      <c r="AA288" s="87">
        <f t="shared" si="165"/>
        <v>-0.10329816965336026</v>
      </c>
      <c r="AB288" s="87">
        <f t="shared" si="166"/>
        <v>-3.9161535108198878E-2</v>
      </c>
      <c r="AC288" s="87">
        <f t="shared" si="167"/>
        <v>-4.4084000001021195E-2</v>
      </c>
      <c r="AD288" s="87">
        <f t="shared" si="168"/>
        <v>5.9214169652339069E-2</v>
      </c>
      <c r="AE288" s="87">
        <f t="shared" si="169"/>
        <v>3.5063178876159934E-4</v>
      </c>
      <c r="AF288">
        <f t="shared" si="170"/>
        <v>-4.4084000001021195E-2</v>
      </c>
      <c r="AG288" s="121"/>
      <c r="AH288">
        <f t="shared" si="171"/>
        <v>-4.9224648928223209E-3</v>
      </c>
      <c r="AI288">
        <f t="shared" si="172"/>
        <v>0.57684400526999002</v>
      </c>
      <c r="AJ288">
        <f t="shared" si="173"/>
        <v>-6.5159220189722851E-3</v>
      </c>
      <c r="AK288">
        <f t="shared" si="174"/>
        <v>-0.10322381496426254</v>
      </c>
      <c r="AL288">
        <f t="shared" si="175"/>
        <v>-2.9023275165512099</v>
      </c>
      <c r="AM288">
        <f t="shared" si="176"/>
        <v>-8.3190121536308688</v>
      </c>
      <c r="AN288" s="87">
        <f t="shared" si="180"/>
        <v>9.8035910074086647</v>
      </c>
      <c r="AO288" s="87">
        <f t="shared" si="180"/>
        <v>9.8045564462330557</v>
      </c>
      <c r="AP288" s="87">
        <f t="shared" si="180"/>
        <v>9.8021710035394634</v>
      </c>
      <c r="AQ288" s="87">
        <f t="shared" si="180"/>
        <v>9.8080691823280866</v>
      </c>
      <c r="AR288" s="87">
        <f t="shared" si="180"/>
        <v>9.7935104716545229</v>
      </c>
      <c r="AS288" s="87">
        <f t="shared" si="180"/>
        <v>9.8296034669738361</v>
      </c>
      <c r="AT288" s="87">
        <f t="shared" si="180"/>
        <v>9.7410160939125348</v>
      </c>
      <c r="AU288" s="87">
        <f t="shared" si="177"/>
        <v>9.9650610711633707</v>
      </c>
    </row>
    <row r="289" spans="1:48" x14ac:dyDescent="0.2">
      <c r="A289" s="67" t="s">
        <v>605</v>
      </c>
      <c r="B289" s="69" t="s">
        <v>34</v>
      </c>
      <c r="C289" s="68">
        <v>47412.417000000001</v>
      </c>
      <c r="D289" s="68" t="s">
        <v>56</v>
      </c>
      <c r="E289">
        <f t="shared" si="160"/>
        <v>11735.897048027047</v>
      </c>
      <c r="F289">
        <f t="shared" si="157"/>
        <v>11736</v>
      </c>
      <c r="G289" s="15">
        <f t="shared" si="161"/>
        <v>-5.1043999999819789E-2</v>
      </c>
      <c r="I289">
        <f t="shared" si="181"/>
        <v>-5.1043999999819789E-2</v>
      </c>
      <c r="O289">
        <f t="shared" ca="1" si="151"/>
        <v>-0.29084434896007122</v>
      </c>
      <c r="Q289" s="2">
        <f t="shared" si="162"/>
        <v>32393.917000000001</v>
      </c>
      <c r="S289" s="20">
        <f t="shared" si="182"/>
        <v>0.1</v>
      </c>
      <c r="T289">
        <f t="shared" ca="1" si="163"/>
        <v>5.7504207361458358E-2</v>
      </c>
      <c r="Z289">
        <f t="shared" si="164"/>
        <v>11736</v>
      </c>
      <c r="AA289" s="87">
        <f t="shared" si="165"/>
        <v>-0.11220134115850822</v>
      </c>
      <c r="AB289" s="87">
        <f t="shared" si="166"/>
        <v>-4.2535753058769561E-2</v>
      </c>
      <c r="AC289" s="87">
        <f t="shared" si="167"/>
        <v>-5.1043999999819789E-2</v>
      </c>
      <c r="AD289" s="87">
        <f t="shared" si="168"/>
        <v>6.1157341158688427E-2</v>
      </c>
      <c r="AE289" s="87">
        <f t="shared" si="169"/>
        <v>3.7402203776002059E-4</v>
      </c>
      <c r="AF289">
        <f t="shared" si="170"/>
        <v>-5.1043999999819789E-2</v>
      </c>
      <c r="AG289" s="121"/>
      <c r="AH289">
        <f t="shared" si="171"/>
        <v>-8.5082469410502279E-3</v>
      </c>
      <c r="AI289">
        <f t="shared" si="172"/>
        <v>0.58349075064579281</v>
      </c>
      <c r="AJ289">
        <f t="shared" si="173"/>
        <v>-6.4092175970435442E-2</v>
      </c>
      <c r="AK289">
        <f t="shared" si="174"/>
        <v>-0.12742133673021719</v>
      </c>
      <c r="AL289">
        <f t="shared" si="175"/>
        <v>-2.8447073476824523</v>
      </c>
      <c r="AM289">
        <f t="shared" si="176"/>
        <v>-6.6870545210186734</v>
      </c>
      <c r="AN289" s="87">
        <f t="shared" si="180"/>
        <v>9.8930103671898895</v>
      </c>
      <c r="AO289" s="87">
        <f t="shared" si="180"/>
        <v>9.8939092345077881</v>
      </c>
      <c r="AP289" s="87">
        <f t="shared" si="180"/>
        <v>9.8915969389818166</v>
      </c>
      <c r="AQ289" s="87">
        <f t="shared" si="180"/>
        <v>9.8975507108764464</v>
      </c>
      <c r="AR289" s="87">
        <f t="shared" si="180"/>
        <v>9.8822567193282964</v>
      </c>
      <c r="AS289" s="87">
        <f t="shared" si="180"/>
        <v>9.921789288589979</v>
      </c>
      <c r="AT289" s="87">
        <f t="shared" si="180"/>
        <v>9.8211116527671649</v>
      </c>
      <c r="AU289" s="87">
        <f t="shared" si="177"/>
        <v>10.089933977744597</v>
      </c>
    </row>
    <row r="290" spans="1:48" x14ac:dyDescent="0.2">
      <c r="A290" s="67" t="s">
        <v>605</v>
      </c>
      <c r="B290" s="69" t="s">
        <v>34</v>
      </c>
      <c r="C290" s="68">
        <v>47418.37</v>
      </c>
      <c r="D290" s="68" t="s">
        <v>56</v>
      </c>
      <c r="E290">
        <f t="shared" si="160"/>
        <v>11747.903808763147</v>
      </c>
      <c r="F290">
        <f t="shared" si="157"/>
        <v>11748</v>
      </c>
      <c r="G290" s="15">
        <f t="shared" si="161"/>
        <v>-4.7692000000097323E-2</v>
      </c>
      <c r="I290">
        <f t="shared" si="181"/>
        <v>-4.7692000000097323E-2</v>
      </c>
      <c r="O290">
        <f t="shared" ca="1" si="151"/>
        <v>-0.29081920692477681</v>
      </c>
      <c r="Q290" s="2">
        <f t="shared" si="162"/>
        <v>32399.870000000003</v>
      </c>
      <c r="S290" s="20">
        <f t="shared" si="182"/>
        <v>0.1</v>
      </c>
      <c r="T290">
        <f t="shared" ca="1" si="163"/>
        <v>5.9110838746995915E-2</v>
      </c>
      <c r="Z290">
        <f t="shared" si="164"/>
        <v>11748</v>
      </c>
      <c r="AA290" s="87">
        <f t="shared" si="165"/>
        <v>-0.11234680034492867</v>
      </c>
      <c r="AB290" s="87">
        <f t="shared" si="166"/>
        <v>-3.9125730492804697E-2</v>
      </c>
      <c r="AC290" s="87">
        <f t="shared" si="167"/>
        <v>-4.7692000000097323E-2</v>
      </c>
      <c r="AD290" s="87">
        <f t="shared" si="168"/>
        <v>6.4654800344831342E-2</v>
      </c>
      <c r="AE290" s="87">
        <f t="shared" si="169"/>
        <v>4.1802432076300028E-4</v>
      </c>
      <c r="AF290">
        <f t="shared" si="170"/>
        <v>-4.7692000000097323E-2</v>
      </c>
      <c r="AG290" s="121"/>
      <c r="AH290">
        <f t="shared" si="171"/>
        <v>-8.5662695072926225E-3</v>
      </c>
      <c r="AI290">
        <f t="shared" si="172"/>
        <v>0.58361146072278203</v>
      </c>
      <c r="AJ290">
        <f t="shared" si="173"/>
        <v>-6.5036070529333939E-2</v>
      </c>
      <c r="AK290">
        <f t="shared" si="174"/>
        <v>-0.1278152424803288</v>
      </c>
      <c r="AL290">
        <f t="shared" si="175"/>
        <v>-2.8437614795912642</v>
      </c>
      <c r="AM290">
        <f t="shared" si="176"/>
        <v>-6.6655016979697903</v>
      </c>
      <c r="AN290" s="87">
        <f t="shared" si="180"/>
        <v>9.8944694175904768</v>
      </c>
      <c r="AO290" s="87">
        <f t="shared" si="180"/>
        <v>9.8953664174158629</v>
      </c>
      <c r="AP290" s="87">
        <f t="shared" si="180"/>
        <v>9.8930572209639696</v>
      </c>
      <c r="AQ290" s="87">
        <f t="shared" si="180"/>
        <v>9.8990074256654061</v>
      </c>
      <c r="AR290" s="87">
        <f t="shared" si="180"/>
        <v>9.8837114068584881</v>
      </c>
      <c r="AS290" s="87">
        <f t="shared" si="180"/>
        <v>9.9232793906760257</v>
      </c>
      <c r="AT290" s="87">
        <f t="shared" si="180"/>
        <v>9.8224431926590814</v>
      </c>
      <c r="AU290" s="87">
        <f t="shared" si="177"/>
        <v>10.091958943797266</v>
      </c>
    </row>
    <row r="291" spans="1:48" x14ac:dyDescent="0.2">
      <c r="A291" s="67" t="s">
        <v>872</v>
      </c>
      <c r="B291" s="69" t="s">
        <v>34</v>
      </c>
      <c r="C291" s="68">
        <v>47523.402999999998</v>
      </c>
      <c r="D291" s="68" t="s">
        <v>56</v>
      </c>
      <c r="E291">
        <f t="shared" si="160"/>
        <v>11959.747601874933</v>
      </c>
      <c r="F291" s="71">
        <f>ROUND(2*E291,0)/2+0.5</f>
        <v>11960</v>
      </c>
      <c r="G291" s="15">
        <f t="shared" si="161"/>
        <v>-0.12514000000373926</v>
      </c>
      <c r="I291">
        <f t="shared" si="181"/>
        <v>-0.12514000000373926</v>
      </c>
      <c r="O291">
        <f t="shared" ca="1" si="151"/>
        <v>-0.29037503096790868</v>
      </c>
      <c r="Q291" s="2">
        <f t="shared" si="162"/>
        <v>32504.902999999998</v>
      </c>
      <c r="S291" s="20">
        <f t="shared" si="182"/>
        <v>0.1</v>
      </c>
      <c r="T291">
        <f t="shared" ca="1" si="163"/>
        <v>2.7302615457730026E-2</v>
      </c>
      <c r="Z291">
        <f t="shared" si="164"/>
        <v>11960</v>
      </c>
      <c r="AA291" s="87">
        <f t="shared" si="165"/>
        <v>-0.11492186547654402</v>
      </c>
      <c r="AB291" s="87">
        <f t="shared" si="166"/>
        <v>-0.11554973957531582</v>
      </c>
      <c r="AC291" s="87">
        <f t="shared" si="167"/>
        <v>-0.12514000000373926</v>
      </c>
      <c r="AD291" s="87">
        <f t="shared" si="168"/>
        <v>-1.0218134527195236E-2</v>
      </c>
      <c r="AE291" s="87">
        <f t="shared" si="169"/>
        <v>1.0441027321585941E-5</v>
      </c>
      <c r="AF291">
        <f t="shared" si="170"/>
        <v>-0.12514000000373926</v>
      </c>
      <c r="AG291" s="121"/>
      <c r="AH291">
        <f t="shared" si="171"/>
        <v>-9.5902604284234371E-3</v>
      </c>
      <c r="AI291">
        <f t="shared" si="172"/>
        <v>0.5858143043601084</v>
      </c>
      <c r="AJ291">
        <f t="shared" si="173"/>
        <v>-8.1767535235855865E-2</v>
      </c>
      <c r="AK291">
        <f t="shared" si="174"/>
        <v>-0.1347826449474101</v>
      </c>
      <c r="AL291">
        <f t="shared" si="175"/>
        <v>-2.826984558877748</v>
      </c>
      <c r="AM291">
        <f t="shared" si="176"/>
        <v>-6.3045941298546539</v>
      </c>
      <c r="AN291" s="87">
        <f t="shared" ref="AN291:AT300" si="183">$AU291+$AB$7*SIN(AO291)</f>
        <v>9.9202977239753629</v>
      </c>
      <c r="AO291" s="87">
        <f t="shared" si="183"/>
        <v>9.9211582661085398</v>
      </c>
      <c r="AP291" s="87">
        <f t="shared" si="183"/>
        <v>9.9189127651348112</v>
      </c>
      <c r="AQ291" s="87">
        <f t="shared" si="183"/>
        <v>9.924777932018543</v>
      </c>
      <c r="AR291" s="87">
        <f t="shared" si="183"/>
        <v>9.9094970603821437</v>
      </c>
      <c r="AS291" s="87">
        <f t="shared" si="183"/>
        <v>9.949581248320575</v>
      </c>
      <c r="AT291" s="87">
        <f t="shared" si="183"/>
        <v>9.8461518744188918</v>
      </c>
      <c r="AU291" s="87">
        <f t="shared" si="177"/>
        <v>10.127733344061078</v>
      </c>
    </row>
    <row r="292" spans="1:48" x14ac:dyDescent="0.2">
      <c r="A292" s="67" t="s">
        <v>872</v>
      </c>
      <c r="B292" s="69" t="s">
        <v>45</v>
      </c>
      <c r="C292" s="68">
        <v>47526.364000000001</v>
      </c>
      <c r="D292" s="68" t="s">
        <v>56</v>
      </c>
      <c r="E292">
        <f t="shared" si="160"/>
        <v>11965.719719889315</v>
      </c>
      <c r="F292" s="71">
        <f>ROUND(2*E292,0)/2+0.5</f>
        <v>11966</v>
      </c>
      <c r="G292" s="15">
        <f t="shared" si="161"/>
        <v>-0.13896399999794085</v>
      </c>
      <c r="I292">
        <f t="shared" si="181"/>
        <v>-0.13896399999794085</v>
      </c>
      <c r="O292">
        <f t="shared" ca="1" si="151"/>
        <v>-0.2903624599502615</v>
      </c>
      <c r="Q292" s="2">
        <f t="shared" si="162"/>
        <v>32507.864000000001</v>
      </c>
      <c r="S292" s="20">
        <f t="shared" si="182"/>
        <v>0.1</v>
      </c>
      <c r="T292">
        <f t="shared" ca="1" si="163"/>
        <v>2.2921493675934441E-2</v>
      </c>
      <c r="Z292">
        <f t="shared" si="164"/>
        <v>11966</v>
      </c>
      <c r="AA292" s="87">
        <f t="shared" si="165"/>
        <v>-0.11499488747843487</v>
      </c>
      <c r="AB292" s="87">
        <f t="shared" si="166"/>
        <v>-0.12934479108908739</v>
      </c>
      <c r="AC292" s="87">
        <f t="shared" si="167"/>
        <v>-0.13896399999794085</v>
      </c>
      <c r="AD292" s="87">
        <f t="shared" si="168"/>
        <v>-2.3969112519505981E-2</v>
      </c>
      <c r="AE292" s="87">
        <f t="shared" si="169"/>
        <v>5.745183549727384E-5</v>
      </c>
      <c r="AF292">
        <f t="shared" si="170"/>
        <v>-0.13896399999794085</v>
      </c>
      <c r="AG292" s="121"/>
      <c r="AH292">
        <f t="shared" si="171"/>
        <v>-9.6192089088534549E-3</v>
      </c>
      <c r="AI292">
        <f t="shared" si="172"/>
        <v>0.5858786015241868</v>
      </c>
      <c r="AJ292">
        <f t="shared" si="173"/>
        <v>-8.2242623899038553E-2</v>
      </c>
      <c r="AK292">
        <f t="shared" si="174"/>
        <v>-0.13498006955160935</v>
      </c>
      <c r="AL292">
        <f t="shared" si="175"/>
        <v>-2.8265078646616457</v>
      </c>
      <c r="AM292">
        <f t="shared" si="176"/>
        <v>-6.294896556211742</v>
      </c>
      <c r="AN292" s="87">
        <f t="shared" si="183"/>
        <v>9.9210301683956832</v>
      </c>
      <c r="AO292" s="87">
        <f t="shared" si="183"/>
        <v>9.9218895882476286</v>
      </c>
      <c r="AP292" s="87">
        <f t="shared" si="183"/>
        <v>9.9196461276833041</v>
      </c>
      <c r="AQ292" s="87">
        <f t="shared" si="183"/>
        <v>9.9255082941432846</v>
      </c>
      <c r="AR292" s="87">
        <f t="shared" si="183"/>
        <v>9.9102292421137097</v>
      </c>
      <c r="AS292" s="87">
        <f t="shared" si="183"/>
        <v>9.9503250177336433</v>
      </c>
      <c r="AT292" s="87">
        <f t="shared" si="183"/>
        <v>9.8468280465029903</v>
      </c>
      <c r="AU292" s="87">
        <f t="shared" si="177"/>
        <v>10.12874582708741</v>
      </c>
    </row>
    <row r="293" spans="1:48" x14ac:dyDescent="0.2">
      <c r="A293" s="67" t="s">
        <v>879</v>
      </c>
      <c r="B293" s="69" t="s">
        <v>34</v>
      </c>
      <c r="C293" s="68">
        <v>47537.287100000001</v>
      </c>
      <c r="D293" s="68" t="s">
        <v>56</v>
      </c>
      <c r="E293">
        <f t="shared" si="160"/>
        <v>11987.750804753496</v>
      </c>
      <c r="F293">
        <f>ROUND(2*E293,0)/2</f>
        <v>11988</v>
      </c>
      <c r="G293" s="15">
        <f t="shared" si="161"/>
        <v>-0.12355199999728939</v>
      </c>
      <c r="I293">
        <f t="shared" si="181"/>
        <v>-0.12355199999728939</v>
      </c>
      <c r="O293">
        <f t="shared" ca="1" si="151"/>
        <v>-0.29031636621888834</v>
      </c>
      <c r="Q293" s="2">
        <f t="shared" si="162"/>
        <v>32518.787100000001</v>
      </c>
      <c r="S293" s="20">
        <f t="shared" si="182"/>
        <v>0.1</v>
      </c>
      <c r="T293">
        <f t="shared" ca="1" si="163"/>
        <v>2.7810353841291574E-2</v>
      </c>
      <c r="Z293">
        <f t="shared" si="164"/>
        <v>11988</v>
      </c>
      <c r="AA293" s="87">
        <f t="shared" si="165"/>
        <v>-0.11526270068399357</v>
      </c>
      <c r="AB293" s="87">
        <f t="shared" si="166"/>
        <v>-0.11382666330251895</v>
      </c>
      <c r="AC293" s="87">
        <f t="shared" si="167"/>
        <v>-0.12355199999728939</v>
      </c>
      <c r="AD293" s="87">
        <f t="shared" si="168"/>
        <v>-8.2892993132958198E-3</v>
      </c>
      <c r="AE293" s="87">
        <f t="shared" si="169"/>
        <v>6.8712483105406557E-6</v>
      </c>
      <c r="AF293">
        <f t="shared" si="170"/>
        <v>-0.12355199999728939</v>
      </c>
      <c r="AG293" s="121"/>
      <c r="AH293">
        <f t="shared" si="171"/>
        <v>-9.7253366947704402E-3</v>
      </c>
      <c r="AI293">
        <f t="shared" si="172"/>
        <v>0.58611528547590064</v>
      </c>
      <c r="AJ293">
        <f t="shared" si="173"/>
        <v>-8.3985355814279822E-2</v>
      </c>
      <c r="AK293">
        <f t="shared" si="174"/>
        <v>-0.13570407118073274</v>
      </c>
      <c r="AL293">
        <f t="shared" si="175"/>
        <v>-2.8247590818127222</v>
      </c>
      <c r="AM293">
        <f t="shared" si="176"/>
        <v>-6.2595682180722845</v>
      </c>
      <c r="AN293" s="87">
        <f t="shared" si="183"/>
        <v>9.9237164974520251</v>
      </c>
      <c r="AO293" s="87">
        <f t="shared" si="183"/>
        <v>9.924571762172425</v>
      </c>
      <c r="AP293" s="87">
        <f t="shared" si="183"/>
        <v>9.9223358906479895</v>
      </c>
      <c r="AQ293" s="87">
        <f t="shared" si="183"/>
        <v>9.9281867825679733</v>
      </c>
      <c r="AR293" s="87">
        <f t="shared" si="183"/>
        <v>9.9129150505162844</v>
      </c>
      <c r="AS293" s="87">
        <f t="shared" si="183"/>
        <v>9.9530518887091528</v>
      </c>
      <c r="AT293" s="87">
        <f t="shared" si="183"/>
        <v>9.8493098193194388</v>
      </c>
      <c r="AU293" s="87">
        <f t="shared" si="177"/>
        <v>10.132458264850637</v>
      </c>
    </row>
    <row r="294" spans="1:48" x14ac:dyDescent="0.2">
      <c r="A294" s="67" t="s">
        <v>879</v>
      </c>
      <c r="B294" s="69" t="s">
        <v>34</v>
      </c>
      <c r="C294" s="68">
        <v>47537.298999999999</v>
      </c>
      <c r="D294" s="68" t="s">
        <v>56</v>
      </c>
      <c r="E294">
        <f t="shared" si="160"/>
        <v>11987.774806173406</v>
      </c>
      <c r="F294">
        <f>ROUND(2*E294,0)/2</f>
        <v>11988</v>
      </c>
      <c r="G294" s="15">
        <f t="shared" si="161"/>
        <v>-0.11165199999959441</v>
      </c>
      <c r="I294">
        <f t="shared" si="181"/>
        <v>-0.11165199999959441</v>
      </c>
      <c r="O294">
        <f t="shared" ca="1" si="151"/>
        <v>-0.29031636621888834</v>
      </c>
      <c r="Q294" s="2">
        <f t="shared" si="162"/>
        <v>32518.798999999999</v>
      </c>
      <c r="S294" s="20">
        <f t="shared" si="182"/>
        <v>0.1</v>
      </c>
      <c r="T294">
        <f t="shared" ca="1" si="163"/>
        <v>3.1920955756541983E-2</v>
      </c>
      <c r="Z294">
        <f t="shared" si="164"/>
        <v>11988</v>
      </c>
      <c r="AA294" s="87">
        <f t="shared" si="165"/>
        <v>-0.11526270068399357</v>
      </c>
      <c r="AB294" s="87">
        <f t="shared" si="166"/>
        <v>-0.10192666330482397</v>
      </c>
      <c r="AC294" s="87">
        <f t="shared" si="167"/>
        <v>-0.11165199999959441</v>
      </c>
      <c r="AD294" s="87">
        <f t="shared" si="168"/>
        <v>3.6107006843991568E-3</v>
      </c>
      <c r="AE294" s="87">
        <f t="shared" si="169"/>
        <v>1.303715943232054E-6</v>
      </c>
      <c r="AF294">
        <f t="shared" si="170"/>
        <v>-0.11165199999959441</v>
      </c>
      <c r="AG294" s="121"/>
      <c r="AH294">
        <f t="shared" si="171"/>
        <v>-9.7253366947704402E-3</v>
      </c>
      <c r="AI294">
        <f t="shared" si="172"/>
        <v>0.58611528547590064</v>
      </c>
      <c r="AJ294">
        <f t="shared" si="173"/>
        <v>-8.3985355814279822E-2</v>
      </c>
      <c r="AK294">
        <f t="shared" si="174"/>
        <v>-0.13570407118073274</v>
      </c>
      <c r="AL294">
        <f t="shared" si="175"/>
        <v>-2.8247590818127222</v>
      </c>
      <c r="AM294">
        <f t="shared" si="176"/>
        <v>-6.2595682180722845</v>
      </c>
      <c r="AN294" s="87">
        <f t="shared" si="183"/>
        <v>9.9237164974520251</v>
      </c>
      <c r="AO294" s="87">
        <f t="shared" si="183"/>
        <v>9.924571762172425</v>
      </c>
      <c r="AP294" s="87">
        <f t="shared" si="183"/>
        <v>9.9223358906479895</v>
      </c>
      <c r="AQ294" s="87">
        <f t="shared" si="183"/>
        <v>9.9281867825679733</v>
      </c>
      <c r="AR294" s="87">
        <f t="shared" si="183"/>
        <v>9.9129150505162844</v>
      </c>
      <c r="AS294" s="87">
        <f t="shared" si="183"/>
        <v>9.9530518887091528</v>
      </c>
      <c r="AT294" s="87">
        <f t="shared" si="183"/>
        <v>9.8493098193194388</v>
      </c>
      <c r="AU294" s="87">
        <f t="shared" si="177"/>
        <v>10.132458264850637</v>
      </c>
      <c r="AV294" s="87"/>
    </row>
    <row r="295" spans="1:48" x14ac:dyDescent="0.2">
      <c r="A295" s="67" t="s">
        <v>879</v>
      </c>
      <c r="B295" s="69" t="s">
        <v>34</v>
      </c>
      <c r="C295" s="68">
        <v>47747.500399999997</v>
      </c>
      <c r="D295" s="68" t="s">
        <v>56</v>
      </c>
      <c r="E295">
        <f t="shared" si="160"/>
        <v>12411.735484183262</v>
      </c>
      <c r="F295" s="71">
        <f>ROUND(2*E295,0)/2+0.5</f>
        <v>12412</v>
      </c>
      <c r="G295" s="15">
        <f t="shared" si="161"/>
        <v>-0.13114800000039395</v>
      </c>
      <c r="I295">
        <f t="shared" si="181"/>
        <v>-0.13114800000039395</v>
      </c>
      <c r="O295">
        <f t="shared" ca="1" si="151"/>
        <v>-0.28942801430515214</v>
      </c>
      <c r="Q295" s="2">
        <f t="shared" si="162"/>
        <v>32729.000399999997</v>
      </c>
      <c r="S295" s="20">
        <f t="shared" si="182"/>
        <v>0.1</v>
      </c>
      <c r="T295">
        <f t="shared" ca="1" si="163"/>
        <v>2.5052562928314457E-2</v>
      </c>
      <c r="Z295">
        <f t="shared" si="164"/>
        <v>12412</v>
      </c>
      <c r="AA295" s="87">
        <f t="shared" si="165"/>
        <v>-0.12044359504926642</v>
      </c>
      <c r="AB295" s="87">
        <f t="shared" si="166"/>
        <v>-0.11938321670452127</v>
      </c>
      <c r="AC295" s="87">
        <f t="shared" si="167"/>
        <v>-0.13114800000039395</v>
      </c>
      <c r="AD295" s="87">
        <f t="shared" si="168"/>
        <v>-1.0704404951127525E-2</v>
      </c>
      <c r="AE295" s="87">
        <f t="shared" si="169"/>
        <v>1.1458428535772348E-5</v>
      </c>
      <c r="AF295">
        <f t="shared" si="170"/>
        <v>-0.13114800000039395</v>
      </c>
      <c r="AG295" s="121"/>
      <c r="AH295">
        <f t="shared" si="171"/>
        <v>-1.1764783295872671E-2</v>
      </c>
      <c r="AI295">
        <f t="shared" si="172"/>
        <v>0.59096658419764514</v>
      </c>
      <c r="AJ295">
        <f t="shared" si="173"/>
        <v>-0.11780384464739597</v>
      </c>
      <c r="AK295">
        <f t="shared" si="174"/>
        <v>-0.14969240665036559</v>
      </c>
      <c r="AL295">
        <f t="shared" si="175"/>
        <v>-2.7907654489350175</v>
      </c>
      <c r="AM295">
        <f t="shared" si="176"/>
        <v>-5.6422206790816274</v>
      </c>
      <c r="AN295" s="87">
        <f t="shared" si="183"/>
        <v>9.9757126486721859</v>
      </c>
      <c r="AO295" s="87">
        <f t="shared" si="183"/>
        <v>9.9764770280262667</v>
      </c>
      <c r="AP295" s="87">
        <f t="shared" si="183"/>
        <v>9.9744176865595247</v>
      </c>
      <c r="AQ295" s="87">
        <f t="shared" si="183"/>
        <v>9.9799718051588897</v>
      </c>
      <c r="AR295" s="87">
        <f t="shared" si="183"/>
        <v>9.9650350568727788</v>
      </c>
      <c r="AS295" s="87">
        <f t="shared" si="183"/>
        <v>10.005525849190093</v>
      </c>
      <c r="AT295" s="87">
        <f t="shared" si="183"/>
        <v>9.8979225418789571</v>
      </c>
      <c r="AU295" s="87">
        <f t="shared" si="177"/>
        <v>10.204007065378256</v>
      </c>
      <c r="AV295" s="87"/>
    </row>
    <row r="296" spans="1:48" x14ac:dyDescent="0.2">
      <c r="A296" s="67" t="s">
        <v>888</v>
      </c>
      <c r="B296" s="69" t="s">
        <v>34</v>
      </c>
      <c r="C296" s="68">
        <v>47755.446000000004</v>
      </c>
      <c r="D296" s="68" t="s">
        <v>56</v>
      </c>
      <c r="E296">
        <f t="shared" si="160"/>
        <v>12427.761171753362</v>
      </c>
      <c r="F296">
        <f>ROUND(2*E296,0)/2</f>
        <v>12428</v>
      </c>
      <c r="G296" s="15">
        <f t="shared" si="161"/>
        <v>-0.11841199999616947</v>
      </c>
      <c r="I296">
        <f t="shared" si="181"/>
        <v>-0.11841199999616947</v>
      </c>
      <c r="O296">
        <f t="shared" ca="1" si="151"/>
        <v>-0.28939449159142622</v>
      </c>
      <c r="Q296" s="2">
        <f t="shared" si="162"/>
        <v>32736.946000000004</v>
      </c>
      <c r="S296" s="20">
        <f t="shared" si="182"/>
        <v>0.1</v>
      </c>
      <c r="T296">
        <f t="shared" ca="1" si="163"/>
        <v>2.9235012432122044E-2</v>
      </c>
      <c r="Z296">
        <f t="shared" si="164"/>
        <v>12428</v>
      </c>
      <c r="AA296" s="87">
        <f t="shared" si="165"/>
        <v>-0.12063979138179556</v>
      </c>
      <c r="AB296" s="87">
        <f t="shared" si="166"/>
        <v>-0.10657050851063027</v>
      </c>
      <c r="AC296" s="87">
        <f t="shared" si="167"/>
        <v>-0.11841199999616947</v>
      </c>
      <c r="AD296" s="87">
        <f t="shared" si="168"/>
        <v>2.2277913856260934E-3</v>
      </c>
      <c r="AE296" s="87">
        <f t="shared" si="169"/>
        <v>4.9630544578698294E-7</v>
      </c>
      <c r="AF296">
        <f t="shared" si="170"/>
        <v>-0.11841199999616947</v>
      </c>
      <c r="AG296" s="121"/>
      <c r="AH296">
        <f t="shared" si="171"/>
        <v>-1.1841491485539203E-2</v>
      </c>
      <c r="AI296">
        <f t="shared" si="172"/>
        <v>0.59116063525537565</v>
      </c>
      <c r="AJ296">
        <f t="shared" si="173"/>
        <v>-0.11908877959069447</v>
      </c>
      <c r="AK296">
        <f t="shared" si="174"/>
        <v>-0.15022158861805626</v>
      </c>
      <c r="AL296">
        <f t="shared" si="175"/>
        <v>-2.7894714044175033</v>
      </c>
      <c r="AM296">
        <f t="shared" si="176"/>
        <v>-5.6210531989072727</v>
      </c>
      <c r="AN296" s="87">
        <f t="shared" si="183"/>
        <v>9.9776834081876515</v>
      </c>
      <c r="AO296" s="87">
        <f t="shared" si="183"/>
        <v>9.9784440140925632</v>
      </c>
      <c r="AP296" s="87">
        <f t="shared" si="183"/>
        <v>9.9763923520313309</v>
      </c>
      <c r="AQ296" s="87">
        <f t="shared" si="183"/>
        <v>9.9819324895598225</v>
      </c>
      <c r="AR296" s="87">
        <f t="shared" si="183"/>
        <v>9.9670153822308869</v>
      </c>
      <c r="AS296" s="87">
        <f t="shared" si="183"/>
        <v>10.007503298295129</v>
      </c>
      <c r="AT296" s="87">
        <f t="shared" si="183"/>
        <v>9.8997869390921434</v>
      </c>
      <c r="AU296" s="87">
        <f t="shared" si="177"/>
        <v>10.206707020115148</v>
      </c>
      <c r="AV296" s="87"/>
    </row>
    <row r="297" spans="1:48" x14ac:dyDescent="0.2">
      <c r="A297" s="67" t="s">
        <v>888</v>
      </c>
      <c r="B297" s="69" t="s">
        <v>34</v>
      </c>
      <c r="C297" s="68">
        <v>47765.438000000002</v>
      </c>
      <c r="D297" s="68" t="s">
        <v>56</v>
      </c>
      <c r="E297">
        <f t="shared" si="160"/>
        <v>12447.91429677857</v>
      </c>
      <c r="F297">
        <f>ROUND(2*E297,0)/2</f>
        <v>12448</v>
      </c>
      <c r="G297" s="15">
        <f t="shared" si="161"/>
        <v>-4.2492000000493135E-2</v>
      </c>
      <c r="I297">
        <f t="shared" si="181"/>
        <v>-4.2492000000493135E-2</v>
      </c>
      <c r="O297">
        <f t="shared" ca="1" si="151"/>
        <v>-0.28935258819926885</v>
      </c>
      <c r="Q297" s="2">
        <f t="shared" si="162"/>
        <v>32746.938000000002</v>
      </c>
      <c r="S297" s="20">
        <f t="shared" si="182"/>
        <v>0.1</v>
      </c>
      <c r="T297">
        <f t="shared" ca="1" si="163"/>
        <v>6.0940150005845524E-2</v>
      </c>
      <c r="Z297">
        <f t="shared" si="164"/>
        <v>12448</v>
      </c>
      <c r="AA297" s="87">
        <f t="shared" si="165"/>
        <v>-0.12088510420734906</v>
      </c>
      <c r="AB297" s="87">
        <f t="shared" si="166"/>
        <v>-3.0554652305455218E-2</v>
      </c>
      <c r="AC297" s="87">
        <f t="shared" si="167"/>
        <v>-4.2492000000493135E-2</v>
      </c>
      <c r="AD297" s="87">
        <f t="shared" si="168"/>
        <v>7.8393104206855926E-2</v>
      </c>
      <c r="AE297" s="87">
        <f t="shared" si="169"/>
        <v>6.1454787871869721E-4</v>
      </c>
      <c r="AF297">
        <f t="shared" si="170"/>
        <v>-4.2492000000493135E-2</v>
      </c>
      <c r="AG297" s="121"/>
      <c r="AH297">
        <f t="shared" si="171"/>
        <v>-1.1937347695037915E-2</v>
      </c>
      <c r="AI297">
        <f t="shared" si="172"/>
        <v>0.59140434310770629</v>
      </c>
      <c r="AJ297">
        <f t="shared" si="173"/>
        <v>-0.12069586051200586</v>
      </c>
      <c r="AK297">
        <f t="shared" si="174"/>
        <v>-0.15088320324169793</v>
      </c>
      <c r="AL297">
        <f t="shared" si="175"/>
        <v>-2.7878526470565976</v>
      </c>
      <c r="AM297">
        <f t="shared" si="176"/>
        <v>-5.5947899783243518</v>
      </c>
      <c r="AN297" s="87">
        <f t="shared" si="183"/>
        <v>9.980147775283017</v>
      </c>
      <c r="AO297" s="87">
        <f t="shared" si="183"/>
        <v>9.9809036352470297</v>
      </c>
      <c r="AP297" s="87">
        <f t="shared" si="183"/>
        <v>9.9788616650333584</v>
      </c>
      <c r="AQ297" s="87">
        <f t="shared" si="183"/>
        <v>9.9843840609434746</v>
      </c>
      <c r="AR297" s="87">
        <f t="shared" si="183"/>
        <v>9.9694921956968123</v>
      </c>
      <c r="AS297" s="87">
        <f t="shared" si="183"/>
        <v>10.00997486618974</v>
      </c>
      <c r="AT297" s="87">
        <f t="shared" si="183"/>
        <v>9.9021205826238514</v>
      </c>
      <c r="AU297" s="87">
        <f t="shared" si="177"/>
        <v>10.210081963536263</v>
      </c>
    </row>
    <row r="298" spans="1:48" x14ac:dyDescent="0.2">
      <c r="A298" s="135" t="s">
        <v>1176</v>
      </c>
      <c r="B298" s="135" t="s">
        <v>15</v>
      </c>
      <c r="C298" s="136">
        <v>48202.657200000001</v>
      </c>
      <c r="D298" s="137">
        <v>1.1999999999999999E-3</v>
      </c>
      <c r="E298">
        <f t="shared" si="160"/>
        <v>13329.753087913776</v>
      </c>
      <c r="F298">
        <f>ROUND(2*E298,0)/2+0.5</f>
        <v>13330.5</v>
      </c>
      <c r="G298" s="15">
        <f t="shared" si="161"/>
        <v>-0.37032199999521254</v>
      </c>
      <c r="K298">
        <f>G298</f>
        <v>-0.37032199999521254</v>
      </c>
      <c r="O298">
        <f t="shared" ca="1" si="151"/>
        <v>-0.28750360102032491</v>
      </c>
      <c r="Q298" s="2">
        <f t="shared" si="162"/>
        <v>33184.157200000001</v>
      </c>
      <c r="S298" s="20">
        <f>S$18</f>
        <v>1</v>
      </c>
      <c r="T298">
        <f t="shared" ca="1" si="163"/>
        <v>6.8588872087636688E-3</v>
      </c>
      <c r="Z298">
        <f t="shared" si="164"/>
        <v>13330.5</v>
      </c>
      <c r="AA298" s="87">
        <f t="shared" si="165"/>
        <v>-0.13177663677890505</v>
      </c>
      <c r="AB298" s="87">
        <f t="shared" si="166"/>
        <v>-0.35419457101049834</v>
      </c>
      <c r="AC298" s="87">
        <f t="shared" si="167"/>
        <v>-0.37032199999521254</v>
      </c>
      <c r="AD298" s="87">
        <f t="shared" si="168"/>
        <v>-0.23854536321630748</v>
      </c>
      <c r="AE298" s="87">
        <f t="shared" si="169"/>
        <v>5.6903890312000063E-2</v>
      </c>
      <c r="AF298">
        <f t="shared" si="170"/>
        <v>-0.37032199999521254</v>
      </c>
      <c r="AG298" s="121"/>
      <c r="AH298">
        <f t="shared" si="171"/>
        <v>-1.6127428984714219E-2</v>
      </c>
      <c r="AI298">
        <f t="shared" si="172"/>
        <v>0.60347440704767807</v>
      </c>
      <c r="AJ298">
        <f t="shared" si="173"/>
        <v>-0.19265201538543406</v>
      </c>
      <c r="AK298">
        <f t="shared" si="174"/>
        <v>-0.1802320892225634</v>
      </c>
      <c r="AL298">
        <f t="shared" si="175"/>
        <v>-2.7149794078769784</v>
      </c>
      <c r="AM298">
        <f t="shared" si="176"/>
        <v>-4.6167681517947203</v>
      </c>
      <c r="AN298" s="87">
        <f t="shared" si="183"/>
        <v>10.089981876290693</v>
      </c>
      <c r="AO298" s="87">
        <f t="shared" si="183"/>
        <v>10.090509346884325</v>
      </c>
      <c r="AP298" s="87">
        <f t="shared" si="183"/>
        <v>10.088970468233548</v>
      </c>
      <c r="AQ298" s="87">
        <f t="shared" si="183"/>
        <v>10.093465314839957</v>
      </c>
      <c r="AR298" s="87">
        <f t="shared" si="183"/>
        <v>10.080380500233016</v>
      </c>
      <c r="AS298" s="87">
        <f t="shared" si="183"/>
        <v>10.118857294357939</v>
      </c>
      <c r="AT298" s="87">
        <f t="shared" si="183"/>
        <v>10.008747782153119</v>
      </c>
      <c r="AU298" s="87">
        <f t="shared" si="177"/>
        <v>10.359001341992927</v>
      </c>
    </row>
    <row r="299" spans="1:48" x14ac:dyDescent="0.2">
      <c r="A299" s="135" t="s">
        <v>1176</v>
      </c>
      <c r="B299" s="135" t="s">
        <v>15</v>
      </c>
      <c r="C299" s="136">
        <v>48211.586499999998</v>
      </c>
      <c r="D299" s="137">
        <v>1.2999999999999999E-3</v>
      </c>
      <c r="E299">
        <f t="shared" si="160"/>
        <v>13347.762825632706</v>
      </c>
      <c r="F299">
        <f>ROUND(2*E299,0)/2+0.5</f>
        <v>13348.5</v>
      </c>
      <c r="G299" s="15">
        <f t="shared" si="161"/>
        <v>-0.36549400000512833</v>
      </c>
      <c r="K299">
        <f>G299</f>
        <v>-0.36549400000512833</v>
      </c>
      <c r="O299">
        <f t="shared" ca="1" si="151"/>
        <v>-0.28746588796738326</v>
      </c>
      <c r="Q299" s="2">
        <f t="shared" si="162"/>
        <v>33193.086499999998</v>
      </c>
      <c r="S299" s="20">
        <f>S$18</f>
        <v>1</v>
      </c>
      <c r="T299">
        <f t="shared" ca="1" si="163"/>
        <v>6.0883862681748967E-3</v>
      </c>
      <c r="Z299">
        <f t="shared" si="164"/>
        <v>13348.5</v>
      </c>
      <c r="AA299" s="87">
        <f t="shared" si="165"/>
        <v>-0.13199999605721957</v>
      </c>
      <c r="AB299" s="87">
        <f t="shared" si="166"/>
        <v>-0.34928206961580216</v>
      </c>
      <c r="AC299" s="87">
        <f t="shared" si="167"/>
        <v>-0.36549400000512833</v>
      </c>
      <c r="AD299" s="87">
        <f t="shared" si="168"/>
        <v>-0.23349400394790876</v>
      </c>
      <c r="AE299" s="87">
        <f t="shared" si="169"/>
        <v>5.4519449879626029E-2</v>
      </c>
      <c r="AF299">
        <f t="shared" si="170"/>
        <v>-0.36549400000512833</v>
      </c>
      <c r="AG299" s="121"/>
      <c r="AH299">
        <f t="shared" si="171"/>
        <v>-1.6211930389326161E-2</v>
      </c>
      <c r="AI299">
        <f t="shared" si="172"/>
        <v>0.6037485041886067</v>
      </c>
      <c r="AJ299">
        <f t="shared" si="173"/>
        <v>-0.19414161714862319</v>
      </c>
      <c r="AK299">
        <f t="shared" si="174"/>
        <v>-0.18083391252459791</v>
      </c>
      <c r="AL299">
        <f t="shared" si="175"/>
        <v>-2.7134611420366621</v>
      </c>
      <c r="AM299">
        <f t="shared" si="176"/>
        <v>-4.5998876023880708</v>
      </c>
      <c r="AN299" s="87">
        <f t="shared" si="183"/>
        <v>10.092246046128768</v>
      </c>
      <c r="AO299" s="87">
        <f t="shared" si="183"/>
        <v>10.092768733177392</v>
      </c>
      <c r="AP299" s="87">
        <f t="shared" si="183"/>
        <v>10.091241093425168</v>
      </c>
      <c r="AQ299" s="87">
        <f t="shared" si="183"/>
        <v>10.095711062856294</v>
      </c>
      <c r="AR299" s="87">
        <f t="shared" si="183"/>
        <v>10.082675563188385</v>
      </c>
      <c r="AS299" s="87">
        <f t="shared" si="183"/>
        <v>10.121076791935787</v>
      </c>
      <c r="AT299" s="87">
        <f t="shared" si="183"/>
        <v>10.011000397555238</v>
      </c>
      <c r="AU299" s="87">
        <f t="shared" si="177"/>
        <v>10.362038791071932</v>
      </c>
    </row>
    <row r="300" spans="1:48" x14ac:dyDescent="0.2">
      <c r="A300" s="135" t="s">
        <v>1176</v>
      </c>
      <c r="B300" s="135" t="s">
        <v>15</v>
      </c>
      <c r="C300" s="136">
        <v>48214.558400000002</v>
      </c>
      <c r="D300" s="137">
        <v>1.1999999999999999E-3</v>
      </c>
      <c r="E300">
        <f t="shared" si="160"/>
        <v>13353.756928140963</v>
      </c>
      <c r="F300">
        <f>ROUND(2*E300,0)/2+0.5</f>
        <v>13354.5</v>
      </c>
      <c r="G300" s="15">
        <f t="shared" si="161"/>
        <v>-0.36841799999820068</v>
      </c>
      <c r="K300">
        <f>G300</f>
        <v>-0.36841799999820068</v>
      </c>
      <c r="O300">
        <f t="shared" ca="1" si="151"/>
        <v>-0.28745331694973603</v>
      </c>
      <c r="Q300" s="2">
        <f t="shared" si="162"/>
        <v>33196.058400000002</v>
      </c>
      <c r="S300" s="20">
        <f>S$18</f>
        <v>1</v>
      </c>
      <c r="T300">
        <f t="shared" ca="1" si="163"/>
        <v>6.5552799011383408E-3</v>
      </c>
      <c r="Z300">
        <f t="shared" si="164"/>
        <v>13354.5</v>
      </c>
      <c r="AA300" s="87">
        <f t="shared" si="165"/>
        <v>-0.132074458480712</v>
      </c>
      <c r="AB300" s="87">
        <f t="shared" si="166"/>
        <v>-0.35217791243077823</v>
      </c>
      <c r="AC300" s="87">
        <f t="shared" si="167"/>
        <v>-0.36841799999820068</v>
      </c>
      <c r="AD300" s="87">
        <f t="shared" si="168"/>
        <v>-0.23634354151748868</v>
      </c>
      <c r="AE300" s="87">
        <f t="shared" si="169"/>
        <v>5.5858269617028895E-2</v>
      </c>
      <c r="AF300">
        <f t="shared" si="170"/>
        <v>-0.36841799999820068</v>
      </c>
      <c r="AG300" s="121"/>
      <c r="AH300">
        <f t="shared" si="171"/>
        <v>-1.6240087567422453E-2</v>
      </c>
      <c r="AI300">
        <f t="shared" si="172"/>
        <v>0.60384012832992473</v>
      </c>
      <c r="AJ300">
        <f t="shared" si="173"/>
        <v>-0.19463835204351679</v>
      </c>
      <c r="AK300">
        <f t="shared" si="174"/>
        <v>-0.18103454899568211</v>
      </c>
      <c r="AL300">
        <f t="shared" si="175"/>
        <v>-2.7129547473153588</v>
      </c>
      <c r="AM300">
        <f t="shared" si="176"/>
        <v>-4.5942835375127569</v>
      </c>
      <c r="AN300" s="87">
        <f t="shared" si="183"/>
        <v>10.093000997098466</v>
      </c>
      <c r="AO300" s="87">
        <f t="shared" si="183"/>
        <v>10.093522090678022</v>
      </c>
      <c r="AP300" s="87">
        <f t="shared" si="183"/>
        <v>10.091998201055176</v>
      </c>
      <c r="AQ300" s="87">
        <f t="shared" si="183"/>
        <v>10.096459853008023</v>
      </c>
      <c r="AR300" s="87">
        <f t="shared" si="183"/>
        <v>10.083440886264334</v>
      </c>
      <c r="AS300" s="87">
        <f t="shared" si="183"/>
        <v>10.12181663508786</v>
      </c>
      <c r="AT300" s="87">
        <f t="shared" si="183"/>
        <v>10.011751988712946</v>
      </c>
      <c r="AU300" s="87">
        <f t="shared" si="177"/>
        <v>10.363051274098265</v>
      </c>
    </row>
    <row r="301" spans="1:48" x14ac:dyDescent="0.2">
      <c r="A301" s="135" t="s">
        <v>1176</v>
      </c>
      <c r="B301" s="135" t="s">
        <v>15</v>
      </c>
      <c r="C301" s="136">
        <v>48216.558900000004</v>
      </c>
      <c r="D301" s="137">
        <v>2.0999999999999999E-3</v>
      </c>
      <c r="E301">
        <f t="shared" si="160"/>
        <v>13357.7917886907</v>
      </c>
      <c r="F301">
        <f>ROUND(2*E301,0)/2+0.5</f>
        <v>13358.5</v>
      </c>
      <c r="G301" s="15">
        <f t="shared" si="161"/>
        <v>-0.3511339999968186</v>
      </c>
      <c r="K301">
        <f>G301</f>
        <v>-0.3511339999968186</v>
      </c>
      <c r="O301">
        <f t="shared" ca="1" si="151"/>
        <v>-0.28744493627130457</v>
      </c>
      <c r="Q301" s="2">
        <f t="shared" si="162"/>
        <v>33198.058900000004</v>
      </c>
      <c r="S301" s="20">
        <f>S$18</f>
        <v>1</v>
      </c>
      <c r="T301">
        <f t="shared" ca="1" si="163"/>
        <v>4.0562968382325867E-3</v>
      </c>
      <c r="Z301">
        <f t="shared" si="164"/>
        <v>13358.5</v>
      </c>
      <c r="AA301" s="87">
        <f t="shared" si="165"/>
        <v>-0.13212410267578367</v>
      </c>
      <c r="AB301" s="87">
        <f t="shared" si="166"/>
        <v>-0.33487514375555949</v>
      </c>
      <c r="AC301" s="87">
        <f t="shared" si="167"/>
        <v>-0.3511339999968186</v>
      </c>
      <c r="AD301" s="87">
        <f t="shared" si="168"/>
        <v>-0.21900989732103493</v>
      </c>
      <c r="AE301" s="87">
        <f t="shared" si="169"/>
        <v>4.7965335124570262E-2</v>
      </c>
      <c r="AF301">
        <f t="shared" si="170"/>
        <v>-0.3511339999968186</v>
      </c>
      <c r="AG301" s="121"/>
      <c r="AH301">
        <f t="shared" si="171"/>
        <v>-1.6258856241259088E-2</v>
      </c>
      <c r="AI301">
        <f t="shared" si="172"/>
        <v>0.60390128297257006</v>
      </c>
      <c r="AJ301">
        <f t="shared" si="173"/>
        <v>-0.19496956451730893</v>
      </c>
      <c r="AK301">
        <f t="shared" si="174"/>
        <v>-0.18116831461639335</v>
      </c>
      <c r="AL301">
        <f t="shared" si="175"/>
        <v>-2.7126170656004529</v>
      </c>
      <c r="AM301">
        <f t="shared" si="176"/>
        <v>-4.5905537913195831</v>
      </c>
      <c r="AN301" s="87">
        <f t="shared" ref="AN301:AT310" si="184">$AU301+$AB$7*SIN(AO301)</f>
        <v>10.093504361126964</v>
      </c>
      <c r="AO301" s="87">
        <f t="shared" si="184"/>
        <v>10.094024392701449</v>
      </c>
      <c r="AP301" s="87">
        <f t="shared" si="184"/>
        <v>10.092503004188</v>
      </c>
      <c r="AQ301" s="87">
        <f t="shared" si="184"/>
        <v>10.096959104272818</v>
      </c>
      <c r="AR301" s="87">
        <f t="shared" si="184"/>
        <v>10.083951185609456</v>
      </c>
      <c r="AS301" s="87">
        <f t="shared" si="184"/>
        <v>10.122309867025596</v>
      </c>
      <c r="AT301" s="87">
        <f t="shared" si="184"/>
        <v>10.012253249537457</v>
      </c>
      <c r="AU301" s="87">
        <f t="shared" si="177"/>
        <v>10.363726262782489</v>
      </c>
    </row>
    <row r="302" spans="1:48" x14ac:dyDescent="0.2">
      <c r="A302" s="67" t="s">
        <v>605</v>
      </c>
      <c r="B302" s="69" t="s">
        <v>34</v>
      </c>
      <c r="C302" s="68">
        <v>48219.569000000003</v>
      </c>
      <c r="D302" s="68" t="s">
        <v>56</v>
      </c>
      <c r="E302">
        <f t="shared" si="160"/>
        <v>13363.862937773805</v>
      </c>
      <c r="F302">
        <f>ROUND(2*E302,0)/2</f>
        <v>13364</v>
      </c>
      <c r="G302" s="15">
        <f t="shared" si="161"/>
        <v>-6.795599999895785E-2</v>
      </c>
      <c r="I302">
        <f>G302</f>
        <v>-6.795599999895785E-2</v>
      </c>
      <c r="O302">
        <f t="shared" ca="1" si="151"/>
        <v>-0.2874334128384613</v>
      </c>
      <c r="Q302" s="2">
        <f t="shared" si="162"/>
        <v>33201.069000000003</v>
      </c>
      <c r="S302" s="20">
        <f>S$16</f>
        <v>0.1</v>
      </c>
      <c r="T302">
        <f t="shared" ca="1" si="163"/>
        <v>4.8170334746721832E-2</v>
      </c>
      <c r="Z302">
        <f t="shared" si="164"/>
        <v>13364</v>
      </c>
      <c r="AA302" s="87">
        <f t="shared" si="165"/>
        <v>-0.13219236680434382</v>
      </c>
      <c r="AB302" s="87">
        <f t="shared" si="166"/>
        <v>-5.1671340469250843E-2</v>
      </c>
      <c r="AC302" s="87">
        <f t="shared" si="167"/>
        <v>-6.795599999895785E-2</v>
      </c>
      <c r="AD302" s="87">
        <f t="shared" si="168"/>
        <v>6.4236366805385969E-2</v>
      </c>
      <c r="AE302" s="87">
        <f t="shared" si="169"/>
        <v>4.1263108203560926E-4</v>
      </c>
      <c r="AF302">
        <f t="shared" si="170"/>
        <v>-6.795599999895785E-2</v>
      </c>
      <c r="AG302" s="121"/>
      <c r="AH302">
        <f t="shared" si="171"/>
        <v>-1.6284659529707004E-2</v>
      </c>
      <c r="AI302">
        <f t="shared" si="172"/>
        <v>0.60398546457157753</v>
      </c>
      <c r="AJ302">
        <f t="shared" si="173"/>
        <v>-0.19542505469530588</v>
      </c>
      <c r="AK302">
        <f t="shared" si="174"/>
        <v>-0.18135225276001196</v>
      </c>
      <c r="AL302">
        <f t="shared" si="175"/>
        <v>-2.7121526417576698</v>
      </c>
      <c r="AM302">
        <f t="shared" si="176"/>
        <v>-4.5854335927698955</v>
      </c>
      <c r="AN302" s="87">
        <f t="shared" si="184"/>
        <v>10.094196569556482</v>
      </c>
      <c r="AO302" s="87">
        <f t="shared" si="184"/>
        <v>10.094715141288177</v>
      </c>
      <c r="AP302" s="87">
        <f t="shared" si="184"/>
        <v>10.093197193107232</v>
      </c>
      <c r="AQ302" s="87">
        <f t="shared" si="184"/>
        <v>10.09764565044544</v>
      </c>
      <c r="AR302" s="87">
        <f t="shared" si="184"/>
        <v>10.084652956917147</v>
      </c>
      <c r="AS302" s="87">
        <f t="shared" si="184"/>
        <v>10.122988065238685</v>
      </c>
      <c r="AT302" s="87">
        <f t="shared" si="184"/>
        <v>10.012942744656938</v>
      </c>
      <c r="AU302" s="87">
        <f t="shared" si="177"/>
        <v>10.364654372223294</v>
      </c>
    </row>
    <row r="303" spans="1:48" x14ac:dyDescent="0.2">
      <c r="A303" s="135" t="s">
        <v>1176</v>
      </c>
      <c r="B303" s="135" t="s">
        <v>15</v>
      </c>
      <c r="C303" s="136">
        <v>48238.529040000001</v>
      </c>
      <c r="D303" s="137">
        <v>2.3000000000000001E-4</v>
      </c>
      <c r="E303">
        <f t="shared" si="160"/>
        <v>13402.10393623287</v>
      </c>
      <c r="F303">
        <f>ROUND(2*E303,0)/2+0.5</f>
        <v>13402.5</v>
      </c>
      <c r="G303" s="15">
        <f t="shared" si="161"/>
        <v>-0.19636999999784166</v>
      </c>
      <c r="K303">
        <f>G303</f>
        <v>-0.19636999999784166</v>
      </c>
      <c r="O303">
        <f t="shared" ca="1" si="151"/>
        <v>-0.28735274880855832</v>
      </c>
      <c r="Q303" s="2">
        <f t="shared" si="162"/>
        <v>33220.029040000001</v>
      </c>
      <c r="S303" s="20">
        <f>S$18</f>
        <v>1</v>
      </c>
      <c r="T303">
        <f t="shared" ca="1" si="163"/>
        <v>8.277860581153965E-3</v>
      </c>
      <c r="Z303">
        <f t="shared" si="164"/>
        <v>13402.5</v>
      </c>
      <c r="AA303" s="87">
        <f t="shared" si="165"/>
        <v>-0.1326703237429103</v>
      </c>
      <c r="AB303" s="87">
        <f t="shared" si="166"/>
        <v>-0.17990483630630558</v>
      </c>
      <c r="AC303" s="87">
        <f t="shared" si="167"/>
        <v>-0.19636999999784166</v>
      </c>
      <c r="AD303" s="87">
        <f t="shared" si="168"/>
        <v>-6.3699676254931364E-2</v>
      </c>
      <c r="AE303" s="87">
        <f t="shared" si="169"/>
        <v>4.057648754983067E-3</v>
      </c>
      <c r="AF303">
        <f t="shared" si="170"/>
        <v>-0.19636999999784166</v>
      </c>
      <c r="AG303" s="121"/>
      <c r="AH303">
        <f t="shared" si="171"/>
        <v>-1.6465163691536073E-2</v>
      </c>
      <c r="AI303">
        <f t="shared" si="172"/>
        <v>0.60457778925887695</v>
      </c>
      <c r="AJ303">
        <f t="shared" si="173"/>
        <v>-0.19861585724321282</v>
      </c>
      <c r="AK303">
        <f t="shared" si="174"/>
        <v>-0.18264015742525908</v>
      </c>
      <c r="AL303">
        <f t="shared" si="175"/>
        <v>-2.7088980455195064</v>
      </c>
      <c r="AM303">
        <f t="shared" si="176"/>
        <v>-4.5498558419881832</v>
      </c>
      <c r="AN303" s="87">
        <f t="shared" si="184"/>
        <v>10.09904472577262</v>
      </c>
      <c r="AO303" s="87">
        <f t="shared" si="184"/>
        <v>10.099553093262578</v>
      </c>
      <c r="AP303" s="87">
        <f t="shared" si="184"/>
        <v>10.098059266842665</v>
      </c>
      <c r="AQ303" s="87">
        <f t="shared" si="184"/>
        <v>10.102453941747161</v>
      </c>
      <c r="AR303" s="87">
        <f t="shared" si="184"/>
        <v>10.089568916309657</v>
      </c>
      <c r="AS303" s="87">
        <f t="shared" si="184"/>
        <v>10.127735608104649</v>
      </c>
      <c r="AT303" s="87">
        <f t="shared" si="184"/>
        <v>10.017777704846388</v>
      </c>
      <c r="AU303" s="87">
        <f t="shared" si="177"/>
        <v>10.371151138308939</v>
      </c>
    </row>
    <row r="304" spans="1:48" x14ac:dyDescent="0.2">
      <c r="A304" s="67" t="s">
        <v>897</v>
      </c>
      <c r="B304" s="69" t="s">
        <v>34</v>
      </c>
      <c r="C304" s="68">
        <v>48249.245999999999</v>
      </c>
      <c r="D304" s="68" t="s">
        <v>56</v>
      </c>
      <c r="E304">
        <f t="shared" si="160"/>
        <v>13423.719251962468</v>
      </c>
      <c r="F304" s="71">
        <f>ROUND(2*E304,0)/2+0.5</f>
        <v>13424</v>
      </c>
      <c r="G304" s="15">
        <f t="shared" si="161"/>
        <v>-0.13919600000372157</v>
      </c>
      <c r="I304">
        <f>G304</f>
        <v>-0.13919600000372157</v>
      </c>
      <c r="O304">
        <f t="shared" ca="1" si="151"/>
        <v>-0.28730770266198918</v>
      </c>
      <c r="Q304" s="2">
        <f t="shared" si="162"/>
        <v>33230.745999999999</v>
      </c>
      <c r="S304" s="20">
        <f>S$16</f>
        <v>0.1</v>
      </c>
      <c r="T304">
        <f t="shared" ca="1" si="163"/>
        <v>2.193707646433108E-2</v>
      </c>
      <c r="Z304">
        <f t="shared" si="164"/>
        <v>13424</v>
      </c>
      <c r="AA304" s="87">
        <f t="shared" si="165"/>
        <v>-0.13293731608848927</v>
      </c>
      <c r="AB304" s="87">
        <f t="shared" si="166"/>
        <v>-0.12263012674262252</v>
      </c>
      <c r="AC304" s="87">
        <f t="shared" si="167"/>
        <v>-0.13919600000372157</v>
      </c>
      <c r="AD304" s="87">
        <f t="shared" si="168"/>
        <v>-6.2586839152322937E-3</v>
      </c>
      <c r="AE304" s="87">
        <f t="shared" si="169"/>
        <v>3.9171124350787432E-6</v>
      </c>
      <c r="AF304">
        <f t="shared" si="170"/>
        <v>-0.13919600000372157</v>
      </c>
      <c r="AG304" s="121"/>
      <c r="AH304">
        <f t="shared" si="171"/>
        <v>-1.6565873261099033E-2</v>
      </c>
      <c r="AI304">
        <f t="shared" si="172"/>
        <v>0.60491090060265607</v>
      </c>
      <c r="AJ304">
        <f t="shared" si="173"/>
        <v>-0.2003995436073587</v>
      </c>
      <c r="AK304">
        <f t="shared" si="174"/>
        <v>-0.1833596340231847</v>
      </c>
      <c r="AL304">
        <f t="shared" si="175"/>
        <v>-2.707077764417801</v>
      </c>
      <c r="AM304">
        <f t="shared" si="176"/>
        <v>-4.5301861575167992</v>
      </c>
      <c r="AN304" s="87">
        <f t="shared" si="184"/>
        <v>10.10175420187373</v>
      </c>
      <c r="AO304" s="87">
        <f t="shared" si="184"/>
        <v>10.102256883320646</v>
      </c>
      <c r="AP304" s="87">
        <f t="shared" si="184"/>
        <v>10.100776554474866</v>
      </c>
      <c r="AQ304" s="87">
        <f t="shared" si="184"/>
        <v>10.105140985868678</v>
      </c>
      <c r="AR304" s="87">
        <f t="shared" si="184"/>
        <v>10.092316906989236</v>
      </c>
      <c r="AS304" s="87">
        <f t="shared" si="184"/>
        <v>10.130386968442185</v>
      </c>
      <c r="AT304" s="87">
        <f t="shared" si="184"/>
        <v>10.020484233387625</v>
      </c>
      <c r="AU304" s="87">
        <f t="shared" si="177"/>
        <v>10.374779202486636</v>
      </c>
      <c r="AV304" s="87"/>
    </row>
    <row r="305" spans="1:48" x14ac:dyDescent="0.2">
      <c r="A305" s="67" t="s">
        <v>605</v>
      </c>
      <c r="B305" s="69" t="s">
        <v>34</v>
      </c>
      <c r="C305" s="68">
        <v>48568.576000000001</v>
      </c>
      <c r="D305" s="68" t="s">
        <v>56</v>
      </c>
      <c r="E305">
        <f t="shared" si="160"/>
        <v>14067.784245387293</v>
      </c>
      <c r="F305">
        <f>ROUND(2*E305,0)/2</f>
        <v>14068</v>
      </c>
      <c r="G305" s="15">
        <f t="shared" si="161"/>
        <v>-0.10697200000140583</v>
      </c>
      <c r="I305">
        <f>G305</f>
        <v>-0.10697200000140583</v>
      </c>
      <c r="O305">
        <f t="shared" ref="O305:O368" ca="1" si="185">+C$11+C$12*F305</f>
        <v>-0.28595841343452183</v>
      </c>
      <c r="Q305" s="2">
        <f t="shared" si="162"/>
        <v>33550.076000000001</v>
      </c>
      <c r="S305" s="20">
        <f>S$16</f>
        <v>0.1</v>
      </c>
      <c r="T305">
        <f t="shared" ca="1" si="163"/>
        <v>3.2036136193650325E-2</v>
      </c>
      <c r="Z305">
        <f t="shared" si="164"/>
        <v>14068</v>
      </c>
      <c r="AA305" s="87">
        <f t="shared" si="165"/>
        <v>-0.1409582309593177</v>
      </c>
      <c r="AB305" s="87">
        <f t="shared" si="166"/>
        <v>-8.7423365743123385E-2</v>
      </c>
      <c r="AC305" s="87">
        <f t="shared" si="167"/>
        <v>-0.10697200000140583</v>
      </c>
      <c r="AD305" s="87">
        <f t="shared" si="168"/>
        <v>3.3986230957911867E-2</v>
      </c>
      <c r="AE305" s="87">
        <f t="shared" si="169"/>
        <v>1.1550638947245269E-4</v>
      </c>
      <c r="AF305">
        <f t="shared" si="170"/>
        <v>-0.10697200000140583</v>
      </c>
      <c r="AG305" s="121"/>
      <c r="AH305">
        <f t="shared" si="171"/>
        <v>-1.9548634258282446E-2</v>
      </c>
      <c r="AI305">
        <f t="shared" si="172"/>
        <v>0.61569144626984418</v>
      </c>
      <c r="AJ305">
        <f t="shared" si="173"/>
        <v>-0.25444183263306025</v>
      </c>
      <c r="AK305">
        <f t="shared" si="174"/>
        <v>-0.20499533502388909</v>
      </c>
      <c r="AL305">
        <f t="shared" si="175"/>
        <v>-2.651572988238962</v>
      </c>
      <c r="AM305">
        <f t="shared" si="176"/>
        <v>-3.9994701837309878</v>
      </c>
      <c r="AN305" s="87">
        <f t="shared" si="184"/>
        <v>10.183635979479034</v>
      </c>
      <c r="AO305" s="87">
        <f t="shared" si="184"/>
        <v>10.183976585022069</v>
      </c>
      <c r="AP305" s="87">
        <f t="shared" si="184"/>
        <v>10.182899109549773</v>
      </c>
      <c r="AQ305" s="87">
        <f t="shared" si="184"/>
        <v>10.186311387574545</v>
      </c>
      <c r="AR305" s="87">
        <f t="shared" si="184"/>
        <v>10.1755424936418</v>
      </c>
      <c r="AS305" s="87">
        <f t="shared" si="184"/>
        <v>10.209914800012946</v>
      </c>
      <c r="AT305" s="87">
        <f t="shared" si="184"/>
        <v>10.10376817973426</v>
      </c>
      <c r="AU305" s="87">
        <f t="shared" si="177"/>
        <v>10.483452380646515</v>
      </c>
      <c r="AV305" s="87"/>
    </row>
    <row r="306" spans="1:48" x14ac:dyDescent="0.2">
      <c r="A306" s="67" t="s">
        <v>605</v>
      </c>
      <c r="B306" s="69" t="s">
        <v>34</v>
      </c>
      <c r="C306" s="68">
        <v>48911.669000000002</v>
      </c>
      <c r="D306" s="68" t="s">
        <v>56</v>
      </c>
      <c r="E306">
        <f t="shared" si="160"/>
        <v>14759.77745238038</v>
      </c>
      <c r="F306">
        <f>ROUND(2*E306,0)/2</f>
        <v>14760</v>
      </c>
      <c r="G306" s="15">
        <f t="shared" si="161"/>
        <v>-0.11033999999926891</v>
      </c>
      <c r="I306">
        <f>G306</f>
        <v>-0.11033999999926891</v>
      </c>
      <c r="O306">
        <f t="shared" ca="1" si="185"/>
        <v>-0.28450855606587683</v>
      </c>
      <c r="Q306" s="2">
        <f t="shared" si="162"/>
        <v>33893.169000000002</v>
      </c>
      <c r="S306" s="20">
        <f>S$16</f>
        <v>0.1</v>
      </c>
      <c r="T306">
        <f t="shared" ca="1" si="163"/>
        <v>3.0334685922327145E-2</v>
      </c>
      <c r="Z306">
        <f t="shared" si="164"/>
        <v>14760</v>
      </c>
      <c r="AA306" s="87">
        <f t="shared" si="165"/>
        <v>-0.14961266867532855</v>
      </c>
      <c r="AB306" s="87">
        <f t="shared" si="166"/>
        <v>-8.767442647899068E-2</v>
      </c>
      <c r="AC306" s="87">
        <f t="shared" si="167"/>
        <v>-0.11033999999926891</v>
      </c>
      <c r="AD306" s="87">
        <f t="shared" si="168"/>
        <v>3.9272668676059636E-2</v>
      </c>
      <c r="AE306" s="87">
        <f t="shared" si="169"/>
        <v>1.5423425049395558E-4</v>
      </c>
      <c r="AF306">
        <f t="shared" si="170"/>
        <v>-0.11033999999926891</v>
      </c>
      <c r="AG306" s="121"/>
      <c r="AH306">
        <f t="shared" si="171"/>
        <v>-2.2665573520278232E-2</v>
      </c>
      <c r="AI306">
        <f t="shared" si="172"/>
        <v>0.62913540753486519</v>
      </c>
      <c r="AJ306">
        <f t="shared" si="173"/>
        <v>-0.31389057982427482</v>
      </c>
      <c r="AK306">
        <f t="shared" si="174"/>
        <v>-0.22841980191609923</v>
      </c>
      <c r="AL306">
        <f t="shared" si="175"/>
        <v>-2.5895555325984176</v>
      </c>
      <c r="AM306">
        <f t="shared" si="176"/>
        <v>-3.530467858750606</v>
      </c>
      <c r="AN306" s="87">
        <f t="shared" si="184"/>
        <v>10.27334889306238</v>
      </c>
      <c r="AO306" s="87">
        <f t="shared" si="184"/>
        <v>10.273546322451253</v>
      </c>
      <c r="AP306" s="87">
        <f t="shared" si="184"/>
        <v>10.272860755780242</v>
      </c>
      <c r="AQ306" s="87">
        <f t="shared" si="184"/>
        <v>10.275243658268312</v>
      </c>
      <c r="AR306" s="87">
        <f t="shared" si="184"/>
        <v>10.266988624162106</v>
      </c>
      <c r="AS306" s="87">
        <f t="shared" si="184"/>
        <v>10.295926970283432</v>
      </c>
      <c r="AT306" s="87">
        <f t="shared" si="184"/>
        <v>10.198259681729443</v>
      </c>
      <c r="AU306" s="87">
        <f t="shared" si="177"/>
        <v>10.600225423017065</v>
      </c>
      <c r="AV306" s="87"/>
    </row>
    <row r="307" spans="1:48" x14ac:dyDescent="0.2">
      <c r="A307" s="135" t="s">
        <v>1176</v>
      </c>
      <c r="B307" s="135" t="s">
        <v>15</v>
      </c>
      <c r="C307" s="136">
        <v>48963.258999999998</v>
      </c>
      <c r="D307" s="137">
        <v>1E-3</v>
      </c>
      <c r="E307">
        <f t="shared" si="160"/>
        <v>14863.830666957101</v>
      </c>
      <c r="F307">
        <f>ROUND(2*E307,0)/2+0.5</f>
        <v>14864.5</v>
      </c>
      <c r="G307" s="15">
        <f t="shared" si="161"/>
        <v>-0.33185799999773735</v>
      </c>
      <c r="K307">
        <f>G307</f>
        <v>-0.33185799999773735</v>
      </c>
      <c r="O307">
        <f t="shared" ca="1" si="185"/>
        <v>-0.28428961084185456</v>
      </c>
      <c r="Q307" s="2">
        <f t="shared" si="162"/>
        <v>33944.758999999998</v>
      </c>
      <c r="S307" s="20">
        <f>S$18</f>
        <v>1</v>
      </c>
      <c r="T307">
        <f t="shared" ca="1" si="163"/>
        <v>2.2627516468855077E-3</v>
      </c>
      <c r="Z307">
        <f t="shared" si="164"/>
        <v>14864.5</v>
      </c>
      <c r="AA307" s="87">
        <f t="shared" si="165"/>
        <v>-0.15092127141494868</v>
      </c>
      <c r="AB307" s="87">
        <f t="shared" si="166"/>
        <v>-0.30873119849536901</v>
      </c>
      <c r="AC307" s="87">
        <f t="shared" si="167"/>
        <v>-0.33185799999773735</v>
      </c>
      <c r="AD307" s="87">
        <f t="shared" si="168"/>
        <v>-0.18093672858278867</v>
      </c>
      <c r="AE307" s="87">
        <f t="shared" si="169"/>
        <v>3.2738099750241736E-2</v>
      </c>
      <c r="AF307">
        <f t="shared" si="170"/>
        <v>-0.33185799999773735</v>
      </c>
      <c r="AG307" s="121"/>
      <c r="AH307">
        <f t="shared" si="171"/>
        <v>-2.3126801502368347E-2</v>
      </c>
      <c r="AI307">
        <f t="shared" si="172"/>
        <v>0.63134673675799824</v>
      </c>
      <c r="AJ307">
        <f t="shared" si="173"/>
        <v>-0.32299667305281199</v>
      </c>
      <c r="AK307">
        <f t="shared" si="174"/>
        <v>-0.23197181585861651</v>
      </c>
      <c r="AL307">
        <f t="shared" si="175"/>
        <v>-2.579949309840659</v>
      </c>
      <c r="AM307">
        <f t="shared" si="176"/>
        <v>-3.4668756493849004</v>
      </c>
      <c r="AN307" s="87">
        <f t="shared" si="184"/>
        <v>10.287069298561573</v>
      </c>
      <c r="AO307" s="87">
        <f t="shared" si="184"/>
        <v>10.287248733699293</v>
      </c>
      <c r="AP307" s="87">
        <f t="shared" si="184"/>
        <v>10.286615731000248</v>
      </c>
      <c r="AQ307" s="87">
        <f t="shared" si="184"/>
        <v>10.288850897709445</v>
      </c>
      <c r="AR307" s="87">
        <f t="shared" si="184"/>
        <v>10.280984236835184</v>
      </c>
      <c r="AS307" s="87">
        <f t="shared" si="184"/>
        <v>10.309001140184016</v>
      </c>
      <c r="AT307" s="87">
        <f t="shared" si="184"/>
        <v>10.212998313094397</v>
      </c>
      <c r="AU307" s="87">
        <f t="shared" si="177"/>
        <v>10.617859502392388</v>
      </c>
    </row>
    <row r="308" spans="1:48" x14ac:dyDescent="0.2">
      <c r="A308" s="67" t="s">
        <v>605</v>
      </c>
      <c r="B308" s="69" t="s">
        <v>34</v>
      </c>
      <c r="C308" s="68">
        <v>49183.387999999999</v>
      </c>
      <c r="D308" s="68" t="s">
        <v>56</v>
      </c>
      <c r="E308">
        <f t="shared" si="160"/>
        <v>15307.81457995498</v>
      </c>
      <c r="F308">
        <f>ROUND(2*E308,0)/2</f>
        <v>15308</v>
      </c>
      <c r="G308" s="15">
        <f t="shared" si="161"/>
        <v>-9.1932000002998393E-2</v>
      </c>
      <c r="I308">
        <f>G308</f>
        <v>-9.1932000002998393E-2</v>
      </c>
      <c r="O308">
        <f t="shared" ca="1" si="185"/>
        <v>-0.28336040312076488</v>
      </c>
      <c r="Q308" s="2">
        <f t="shared" si="162"/>
        <v>34164.887999999999</v>
      </c>
      <c r="S308" s="20">
        <f>S$16</f>
        <v>0.1</v>
      </c>
      <c r="T308">
        <f t="shared" ca="1" si="163"/>
        <v>3.6644833520218113E-2</v>
      </c>
      <c r="Z308">
        <f t="shared" si="164"/>
        <v>15308</v>
      </c>
      <c r="AA308" s="87">
        <f t="shared" si="165"/>
        <v>-0.15647575712112669</v>
      </c>
      <c r="AB308" s="87">
        <f t="shared" si="166"/>
        <v>-6.6879540221182823E-2</v>
      </c>
      <c r="AC308" s="87">
        <f t="shared" si="167"/>
        <v>-9.1932000002998393E-2</v>
      </c>
      <c r="AD308" s="87">
        <f t="shared" si="168"/>
        <v>6.4543757118128292E-2</v>
      </c>
      <c r="AE308" s="87">
        <f t="shared" si="169"/>
        <v>4.1658965829239366E-4</v>
      </c>
      <c r="AF308">
        <f t="shared" si="170"/>
        <v>-9.1932000002998393E-2</v>
      </c>
      <c r="AG308" s="121"/>
      <c r="AH308">
        <f t="shared" si="171"/>
        <v>-2.5052459781815566E-2</v>
      </c>
      <c r="AI308">
        <f t="shared" si="172"/>
        <v>0.64130012824518812</v>
      </c>
      <c r="AJ308">
        <f t="shared" si="173"/>
        <v>-0.36202785047221386</v>
      </c>
      <c r="AK308">
        <f t="shared" si="174"/>
        <v>-0.24708410279660253</v>
      </c>
      <c r="AL308">
        <f t="shared" si="175"/>
        <v>-2.5384010929498095</v>
      </c>
      <c r="AM308">
        <f t="shared" si="176"/>
        <v>-3.2145493751594252</v>
      </c>
      <c r="AN308" s="87">
        <f t="shared" si="184"/>
        <v>10.345850388628266</v>
      </c>
      <c r="AO308" s="87">
        <f t="shared" si="184"/>
        <v>10.345964755662846</v>
      </c>
      <c r="AP308" s="87">
        <f t="shared" si="184"/>
        <v>10.345530786697063</v>
      </c>
      <c r="AQ308" s="87">
        <f t="shared" si="184"/>
        <v>10.347178811189965</v>
      </c>
      <c r="AR308" s="87">
        <f t="shared" si="184"/>
        <v>10.340939182540801</v>
      </c>
      <c r="AS308" s="87">
        <f t="shared" si="184"/>
        <v>10.364841458412629</v>
      </c>
      <c r="AT308" s="87">
        <f t="shared" si="184"/>
        <v>10.27696035896636</v>
      </c>
      <c r="AU308" s="87">
        <f t="shared" si="177"/>
        <v>10.692698872755596</v>
      </c>
    </row>
    <row r="309" spans="1:48" x14ac:dyDescent="0.2">
      <c r="A309" s="67" t="s">
        <v>605</v>
      </c>
      <c r="B309" s="69" t="s">
        <v>34</v>
      </c>
      <c r="C309" s="68">
        <v>49288.464999999997</v>
      </c>
      <c r="D309" s="68" t="s">
        <v>56</v>
      </c>
      <c r="E309">
        <f t="shared" si="160"/>
        <v>15519.747117812678</v>
      </c>
      <c r="F309" s="71">
        <f t="shared" ref="F309:F315" si="186">ROUND(2*E309,0)/2+0.5</f>
        <v>15520</v>
      </c>
      <c r="G309" s="15">
        <f t="shared" si="161"/>
        <v>-0.12538000000495231</v>
      </c>
      <c r="I309">
        <f>G309</f>
        <v>-0.12538000000495231</v>
      </c>
      <c r="O309">
        <f t="shared" ca="1" si="185"/>
        <v>-0.28291622716389675</v>
      </c>
      <c r="Q309" s="2">
        <f t="shared" si="162"/>
        <v>34269.964999999997</v>
      </c>
      <c r="S309" s="20">
        <f>S$16</f>
        <v>0.1</v>
      </c>
      <c r="T309">
        <f t="shared" ca="1" si="163"/>
        <v>2.4817662867474544E-2</v>
      </c>
      <c r="Z309">
        <f t="shared" si="164"/>
        <v>15520</v>
      </c>
      <c r="AA309" s="87">
        <f t="shared" si="165"/>
        <v>-0.15912976022268085</v>
      </c>
      <c r="AB309" s="87">
        <f t="shared" si="166"/>
        <v>-9.9426787143913106E-2</v>
      </c>
      <c r="AC309" s="87">
        <f t="shared" si="167"/>
        <v>-0.12538000000495231</v>
      </c>
      <c r="AD309" s="87">
        <f t="shared" si="168"/>
        <v>3.3749760217728547E-2</v>
      </c>
      <c r="AE309" s="87">
        <f t="shared" si="169"/>
        <v>1.1390463147541726E-4</v>
      </c>
      <c r="AF309">
        <f t="shared" si="170"/>
        <v>-0.12538000000495231</v>
      </c>
      <c r="AG309" s="121"/>
      <c r="AH309">
        <f t="shared" si="171"/>
        <v>-2.5953212861039205E-2</v>
      </c>
      <c r="AI309">
        <f t="shared" si="172"/>
        <v>0.64639848716235715</v>
      </c>
      <c r="AJ309">
        <f t="shared" si="173"/>
        <v>-0.38090764083312428</v>
      </c>
      <c r="AK309">
        <f t="shared" si="174"/>
        <v>-0.25432680151854009</v>
      </c>
      <c r="AL309">
        <f t="shared" si="175"/>
        <v>-2.518065742522114</v>
      </c>
      <c r="AM309">
        <f t="shared" si="176"/>
        <v>-3.102959202992011</v>
      </c>
      <c r="AN309" s="87">
        <f t="shared" si="184"/>
        <v>10.374281678754494</v>
      </c>
      <c r="AO309" s="87">
        <f t="shared" si="184"/>
        <v>10.374371303001999</v>
      </c>
      <c r="AP309" s="87">
        <f t="shared" si="184"/>
        <v>10.374017849038701</v>
      </c>
      <c r="AQ309" s="87">
        <f t="shared" si="184"/>
        <v>10.375412791388733</v>
      </c>
      <c r="AR309" s="87">
        <f t="shared" si="184"/>
        <v>10.369923204500422</v>
      </c>
      <c r="AS309" s="87">
        <f t="shared" si="184"/>
        <v>10.391776709071804</v>
      </c>
      <c r="AT309" s="87">
        <f t="shared" si="184"/>
        <v>10.308354160393671</v>
      </c>
      <c r="AU309" s="87">
        <f t="shared" si="177"/>
        <v>10.728473273019407</v>
      </c>
    </row>
    <row r="310" spans="1:48" x14ac:dyDescent="0.2">
      <c r="A310" s="135" t="s">
        <v>1176</v>
      </c>
      <c r="B310" s="135" t="s">
        <v>15</v>
      </c>
      <c r="C310" s="136">
        <v>49288.465250000001</v>
      </c>
      <c r="D310" s="137">
        <v>4.6000000000000001E-4</v>
      </c>
      <c r="E310">
        <f t="shared" si="160"/>
        <v>15519.747622044199</v>
      </c>
      <c r="F310">
        <f t="shared" si="186"/>
        <v>15520</v>
      </c>
      <c r="G310" s="15">
        <f t="shared" si="161"/>
        <v>-0.1251300000003539</v>
      </c>
      <c r="K310">
        <f>G310</f>
        <v>-0.1251300000003539</v>
      </c>
      <c r="O310">
        <f t="shared" ca="1" si="185"/>
        <v>-0.28291622716389675</v>
      </c>
      <c r="Q310" s="2">
        <f t="shared" si="162"/>
        <v>34269.965250000001</v>
      </c>
      <c r="S310" s="20">
        <f>S$18</f>
        <v>1</v>
      </c>
      <c r="T310">
        <f t="shared" ca="1" si="163"/>
        <v>2.4896493482505146E-2</v>
      </c>
      <c r="Z310">
        <f t="shared" si="164"/>
        <v>15520</v>
      </c>
      <c r="AA310" s="87">
        <f t="shared" si="165"/>
        <v>-0.15912976022268085</v>
      </c>
      <c r="AB310" s="87">
        <f t="shared" si="166"/>
        <v>-9.9176787139314701E-2</v>
      </c>
      <c r="AC310" s="87">
        <f t="shared" si="167"/>
        <v>-0.1251300000003539</v>
      </c>
      <c r="AD310" s="87">
        <f t="shared" si="168"/>
        <v>3.3999760222326952E-2</v>
      </c>
      <c r="AE310" s="87">
        <f t="shared" si="169"/>
        <v>1.1559836951757262E-3</v>
      </c>
      <c r="AF310">
        <f t="shared" si="170"/>
        <v>-0.1251300000003539</v>
      </c>
      <c r="AG310" s="121"/>
      <c r="AH310">
        <f t="shared" si="171"/>
        <v>-2.5953212861039205E-2</v>
      </c>
      <c r="AI310">
        <f t="shared" si="172"/>
        <v>0.64639848716235715</v>
      </c>
      <c r="AJ310">
        <f t="shared" si="173"/>
        <v>-0.38090764083312428</v>
      </c>
      <c r="AK310">
        <f t="shared" si="174"/>
        <v>-0.25432680151854009</v>
      </c>
      <c r="AL310">
        <f t="shared" si="175"/>
        <v>-2.518065742522114</v>
      </c>
      <c r="AM310">
        <f t="shared" si="176"/>
        <v>-3.102959202992011</v>
      </c>
      <c r="AN310" s="87">
        <f t="shared" si="184"/>
        <v>10.374281678754494</v>
      </c>
      <c r="AO310" s="87">
        <f t="shared" si="184"/>
        <v>10.374371303001999</v>
      </c>
      <c r="AP310" s="87">
        <f t="shared" si="184"/>
        <v>10.374017849038701</v>
      </c>
      <c r="AQ310" s="87">
        <f t="shared" si="184"/>
        <v>10.375412791388733</v>
      </c>
      <c r="AR310" s="87">
        <f t="shared" si="184"/>
        <v>10.369923204500422</v>
      </c>
      <c r="AS310" s="87">
        <f t="shared" si="184"/>
        <v>10.391776709071804</v>
      </c>
      <c r="AT310" s="87">
        <f t="shared" si="184"/>
        <v>10.308354160393671</v>
      </c>
      <c r="AU310" s="87">
        <f t="shared" si="177"/>
        <v>10.728473273019407</v>
      </c>
    </row>
    <row r="311" spans="1:48" x14ac:dyDescent="0.2">
      <c r="A311" s="45" t="s">
        <v>51</v>
      </c>
      <c r="B311" s="48" t="s">
        <v>34</v>
      </c>
      <c r="C311" s="45">
        <v>49292.3868</v>
      </c>
      <c r="D311" s="45">
        <v>4.1999999999999997E-3</v>
      </c>
      <c r="E311">
        <f t="shared" si="160"/>
        <v>15527.657098369518</v>
      </c>
      <c r="F311" s="71">
        <f t="shared" si="186"/>
        <v>15528</v>
      </c>
      <c r="G311" s="15">
        <f t="shared" si="161"/>
        <v>-0.1700120000023162</v>
      </c>
      <c r="J311">
        <f>G311</f>
        <v>-0.1700120000023162</v>
      </c>
      <c r="O311">
        <f t="shared" ca="1" si="185"/>
        <v>-0.28289946580703385</v>
      </c>
      <c r="Q311" s="2">
        <f t="shared" si="162"/>
        <v>34273.8868</v>
      </c>
      <c r="S311" s="20">
        <f>S$17</f>
        <v>1</v>
      </c>
      <c r="T311">
        <f t="shared" ca="1" si="163"/>
        <v>1.2743579935811296E-2</v>
      </c>
      <c r="Z311">
        <f t="shared" si="164"/>
        <v>15528</v>
      </c>
      <c r="AA311" s="87">
        <f t="shared" si="165"/>
        <v>-0.15922987911679187</v>
      </c>
      <c r="AB311" s="87">
        <f t="shared" si="166"/>
        <v>-0.14402506436142079</v>
      </c>
      <c r="AC311" s="87">
        <f t="shared" si="167"/>
        <v>-0.1700120000023162</v>
      </c>
      <c r="AD311" s="87">
        <f t="shared" si="168"/>
        <v>-1.0782120885524327E-2</v>
      </c>
      <c r="AE311" s="87">
        <f t="shared" si="169"/>
        <v>1.162541307900599E-4</v>
      </c>
      <c r="AF311">
        <f t="shared" si="170"/>
        <v>-0.1700120000023162</v>
      </c>
      <c r="AG311" s="121"/>
      <c r="AH311">
        <f t="shared" si="171"/>
        <v>-2.5986935640895416E-2</v>
      </c>
      <c r="AI311">
        <f t="shared" si="172"/>
        <v>0.64659537094101682</v>
      </c>
      <c r="AJ311">
        <f t="shared" si="173"/>
        <v>-0.38162291920590163</v>
      </c>
      <c r="AK311">
        <f t="shared" si="174"/>
        <v>-0.25460031424058188</v>
      </c>
      <c r="AL311">
        <f t="shared" si="175"/>
        <v>-2.517292021638549</v>
      </c>
      <c r="AM311">
        <f t="shared" si="176"/>
        <v>-3.0988524421666224</v>
      </c>
      <c r="AN311" s="87">
        <f t="shared" ref="AN311:AT320" si="187">$AU311+$AB$7*SIN(AO311)</f>
        <v>10.375358978256308</v>
      </c>
      <c r="AO311" s="87">
        <f t="shared" si="187"/>
        <v>10.375447746472911</v>
      </c>
      <c r="AP311" s="87">
        <f t="shared" si="187"/>
        <v>10.375097140454798</v>
      </c>
      <c r="AQ311" s="87">
        <f t="shared" si="187"/>
        <v>10.376482926261801</v>
      </c>
      <c r="AR311" s="87">
        <f t="shared" si="187"/>
        <v>10.371021127781534</v>
      </c>
      <c r="AS311" s="87">
        <f t="shared" si="187"/>
        <v>10.392796681470058</v>
      </c>
      <c r="AT311" s="87">
        <f t="shared" si="187"/>
        <v>10.30954932557905</v>
      </c>
      <c r="AU311" s="87">
        <f t="shared" si="177"/>
        <v>10.729823250387852</v>
      </c>
    </row>
    <row r="312" spans="1:48" x14ac:dyDescent="0.2">
      <c r="A312" s="67" t="s">
        <v>51</v>
      </c>
      <c r="B312" s="69" t="s">
        <v>34</v>
      </c>
      <c r="C312" s="68">
        <v>49292.387199999997</v>
      </c>
      <c r="D312" s="68" t="s">
        <v>56</v>
      </c>
      <c r="E312">
        <f t="shared" si="160"/>
        <v>15527.657905139929</v>
      </c>
      <c r="F312" s="71">
        <f t="shared" si="186"/>
        <v>15528</v>
      </c>
      <c r="G312" s="15">
        <f t="shared" si="161"/>
        <v>-0.16961200000514509</v>
      </c>
      <c r="J312">
        <f>G312</f>
        <v>-0.16961200000514509</v>
      </c>
      <c r="O312">
        <f t="shared" ca="1" si="185"/>
        <v>-0.28289946580703385</v>
      </c>
      <c r="Q312" s="2">
        <f t="shared" si="162"/>
        <v>34273.887199999997</v>
      </c>
      <c r="S312" s="20">
        <f>S$17</f>
        <v>1</v>
      </c>
      <c r="T312">
        <f t="shared" ca="1" si="163"/>
        <v>1.2834049907814114E-2</v>
      </c>
      <c r="Z312">
        <f t="shared" si="164"/>
        <v>15528</v>
      </c>
      <c r="AA312" s="87">
        <f t="shared" si="165"/>
        <v>-0.15922987911679187</v>
      </c>
      <c r="AB312" s="87">
        <f t="shared" si="166"/>
        <v>-0.14362506436424968</v>
      </c>
      <c r="AC312" s="87">
        <f t="shared" si="167"/>
        <v>-0.16961200000514509</v>
      </c>
      <c r="AD312" s="87">
        <f t="shared" si="168"/>
        <v>-1.0382120888353219E-2</v>
      </c>
      <c r="AE312" s="87">
        <f t="shared" si="169"/>
        <v>1.0778843414038024E-4</v>
      </c>
      <c r="AF312">
        <f t="shared" si="170"/>
        <v>-0.16961200000514509</v>
      </c>
      <c r="AG312" s="121"/>
      <c r="AH312">
        <f t="shared" si="171"/>
        <v>-2.5986935640895416E-2</v>
      </c>
      <c r="AI312">
        <f t="shared" si="172"/>
        <v>0.64659537094101682</v>
      </c>
      <c r="AJ312">
        <f t="shared" si="173"/>
        <v>-0.38162291920590163</v>
      </c>
      <c r="AK312">
        <f t="shared" si="174"/>
        <v>-0.25460031424058188</v>
      </c>
      <c r="AL312">
        <f t="shared" si="175"/>
        <v>-2.517292021638549</v>
      </c>
      <c r="AM312">
        <f t="shared" si="176"/>
        <v>-3.0988524421666224</v>
      </c>
      <c r="AN312" s="87">
        <f t="shared" si="187"/>
        <v>10.375358978256308</v>
      </c>
      <c r="AO312" s="87">
        <f t="shared" si="187"/>
        <v>10.375447746472911</v>
      </c>
      <c r="AP312" s="87">
        <f t="shared" si="187"/>
        <v>10.375097140454798</v>
      </c>
      <c r="AQ312" s="87">
        <f t="shared" si="187"/>
        <v>10.376482926261801</v>
      </c>
      <c r="AR312" s="87">
        <f t="shared" si="187"/>
        <v>10.371021127781534</v>
      </c>
      <c r="AS312" s="87">
        <f t="shared" si="187"/>
        <v>10.392796681470058</v>
      </c>
      <c r="AT312" s="87">
        <f t="shared" si="187"/>
        <v>10.30954932557905</v>
      </c>
      <c r="AU312" s="87">
        <f t="shared" si="177"/>
        <v>10.729823250387852</v>
      </c>
    </row>
    <row r="313" spans="1:48" x14ac:dyDescent="0.2">
      <c r="A313" s="67" t="s">
        <v>51</v>
      </c>
      <c r="B313" s="69" t="s">
        <v>34</v>
      </c>
      <c r="C313" s="68">
        <v>49292.388700000003</v>
      </c>
      <c r="D313" s="68" t="s">
        <v>56</v>
      </c>
      <c r="E313">
        <f t="shared" si="160"/>
        <v>15527.660930529006</v>
      </c>
      <c r="F313" s="71">
        <f t="shared" si="186"/>
        <v>15528</v>
      </c>
      <c r="G313" s="15">
        <f t="shared" si="161"/>
        <v>-0.16811199999938253</v>
      </c>
      <c r="J313">
        <f>G313</f>
        <v>-0.16811199999938253</v>
      </c>
      <c r="O313">
        <f t="shared" ca="1" si="185"/>
        <v>-0.28289946580703385</v>
      </c>
      <c r="Q313" s="2">
        <f t="shared" si="162"/>
        <v>34273.888700000003</v>
      </c>
      <c r="S313" s="20">
        <f>S$17</f>
        <v>1</v>
      </c>
      <c r="T313">
        <f t="shared" ca="1" si="163"/>
        <v>1.3176162306542718E-2</v>
      </c>
      <c r="Z313">
        <f t="shared" si="164"/>
        <v>15528</v>
      </c>
      <c r="AA313" s="87">
        <f t="shared" si="165"/>
        <v>-0.15922987911679187</v>
      </c>
      <c r="AB313" s="87">
        <f t="shared" si="166"/>
        <v>-0.14212506435848712</v>
      </c>
      <c r="AC313" s="87">
        <f t="shared" si="167"/>
        <v>-0.16811199999938253</v>
      </c>
      <c r="AD313" s="87">
        <f t="shared" si="168"/>
        <v>-8.8821208825906606E-3</v>
      </c>
      <c r="AE313" s="87">
        <f t="shared" si="169"/>
        <v>7.8892071372953096E-5</v>
      </c>
      <c r="AF313">
        <f t="shared" si="170"/>
        <v>-0.16811199999938253</v>
      </c>
      <c r="AG313" s="121"/>
      <c r="AH313">
        <f t="shared" si="171"/>
        <v>-2.5986935640895416E-2</v>
      </c>
      <c r="AI313">
        <f t="shared" si="172"/>
        <v>0.64659537094101682</v>
      </c>
      <c r="AJ313">
        <f t="shared" si="173"/>
        <v>-0.38162291920590163</v>
      </c>
      <c r="AK313">
        <f t="shared" si="174"/>
        <v>-0.25460031424058188</v>
      </c>
      <c r="AL313">
        <f t="shared" si="175"/>
        <v>-2.517292021638549</v>
      </c>
      <c r="AM313">
        <f t="shared" si="176"/>
        <v>-3.0988524421666224</v>
      </c>
      <c r="AN313" s="87">
        <f t="shared" si="187"/>
        <v>10.375358978256308</v>
      </c>
      <c r="AO313" s="87">
        <f t="shared" si="187"/>
        <v>10.375447746472911</v>
      </c>
      <c r="AP313" s="87">
        <f t="shared" si="187"/>
        <v>10.375097140454798</v>
      </c>
      <c r="AQ313" s="87">
        <f t="shared" si="187"/>
        <v>10.376482926261801</v>
      </c>
      <c r="AR313" s="87">
        <f t="shared" si="187"/>
        <v>10.371021127781534</v>
      </c>
      <c r="AS313" s="87">
        <f t="shared" si="187"/>
        <v>10.392796681470058</v>
      </c>
      <c r="AT313" s="87">
        <f t="shared" si="187"/>
        <v>10.30954932557905</v>
      </c>
      <c r="AU313" s="87">
        <f t="shared" si="177"/>
        <v>10.729823250387852</v>
      </c>
    </row>
    <row r="314" spans="1:48" x14ac:dyDescent="0.2">
      <c r="A314" s="67" t="s">
        <v>51</v>
      </c>
      <c r="B314" s="69" t="s">
        <v>34</v>
      </c>
      <c r="C314" s="68">
        <v>49292.388700000003</v>
      </c>
      <c r="D314" s="68" t="s">
        <v>56</v>
      </c>
      <c r="E314">
        <f t="shared" si="160"/>
        <v>15527.660930529006</v>
      </c>
      <c r="F314" s="71">
        <f t="shared" si="186"/>
        <v>15528</v>
      </c>
      <c r="G314" s="15">
        <f t="shared" si="161"/>
        <v>-0.16811199999938253</v>
      </c>
      <c r="J314">
        <f>G314</f>
        <v>-0.16811199999938253</v>
      </c>
      <c r="O314">
        <f t="shared" ca="1" si="185"/>
        <v>-0.28289946580703385</v>
      </c>
      <c r="Q314" s="2">
        <f t="shared" si="162"/>
        <v>34273.888700000003</v>
      </c>
      <c r="S314" s="20">
        <f>S$17</f>
        <v>1</v>
      </c>
      <c r="T314">
        <f t="shared" ca="1" si="163"/>
        <v>1.3176162306542718E-2</v>
      </c>
      <c r="Z314">
        <f t="shared" si="164"/>
        <v>15528</v>
      </c>
      <c r="AA314" s="87">
        <f t="shared" si="165"/>
        <v>-0.15922987911679187</v>
      </c>
      <c r="AB314" s="87">
        <f t="shared" si="166"/>
        <v>-0.14212506435848712</v>
      </c>
      <c r="AC314" s="87">
        <f t="shared" si="167"/>
        <v>-0.16811199999938253</v>
      </c>
      <c r="AD314" s="87">
        <f t="shared" si="168"/>
        <v>-8.8821208825906606E-3</v>
      </c>
      <c r="AE314" s="87">
        <f t="shared" si="169"/>
        <v>7.8892071372953096E-5</v>
      </c>
      <c r="AF314">
        <f t="shared" si="170"/>
        <v>-0.16811199999938253</v>
      </c>
      <c r="AG314" s="121"/>
      <c r="AH314">
        <f t="shared" si="171"/>
        <v>-2.5986935640895416E-2</v>
      </c>
      <c r="AI314">
        <f t="shared" si="172"/>
        <v>0.64659537094101682</v>
      </c>
      <c r="AJ314">
        <f t="shared" si="173"/>
        <v>-0.38162291920590163</v>
      </c>
      <c r="AK314">
        <f t="shared" si="174"/>
        <v>-0.25460031424058188</v>
      </c>
      <c r="AL314">
        <f t="shared" si="175"/>
        <v>-2.517292021638549</v>
      </c>
      <c r="AM314">
        <f t="shared" si="176"/>
        <v>-3.0988524421666224</v>
      </c>
      <c r="AN314" s="87">
        <f t="shared" si="187"/>
        <v>10.375358978256308</v>
      </c>
      <c r="AO314" s="87">
        <f t="shared" si="187"/>
        <v>10.375447746472911</v>
      </c>
      <c r="AP314" s="87">
        <f t="shared" si="187"/>
        <v>10.375097140454798</v>
      </c>
      <c r="AQ314" s="87">
        <f t="shared" si="187"/>
        <v>10.376482926261801</v>
      </c>
      <c r="AR314" s="87">
        <f t="shared" si="187"/>
        <v>10.371021127781534</v>
      </c>
      <c r="AS314" s="87">
        <f t="shared" si="187"/>
        <v>10.392796681470058</v>
      </c>
      <c r="AT314" s="87">
        <f t="shared" si="187"/>
        <v>10.30954932557905</v>
      </c>
      <c r="AU314" s="87">
        <f t="shared" si="177"/>
        <v>10.729823250387852</v>
      </c>
    </row>
    <row r="315" spans="1:48" x14ac:dyDescent="0.2">
      <c r="A315" s="135" t="s">
        <v>1176</v>
      </c>
      <c r="B315" s="135" t="s">
        <v>15</v>
      </c>
      <c r="C315" s="136">
        <v>49308.328549999998</v>
      </c>
      <c r="D315" s="137">
        <v>3.6000000000000002E-4</v>
      </c>
      <c r="E315">
        <f t="shared" si="160"/>
        <v>15559.810429121182</v>
      </c>
      <c r="F315">
        <f t="shared" si="186"/>
        <v>15560.5</v>
      </c>
      <c r="G315" s="15">
        <f t="shared" si="161"/>
        <v>-0.34189200000400888</v>
      </c>
      <c r="K315">
        <f>G315</f>
        <v>-0.34189200000400888</v>
      </c>
      <c r="O315">
        <f t="shared" ca="1" si="185"/>
        <v>-0.2828313727947781</v>
      </c>
      <c r="Q315" s="2">
        <f t="shared" si="162"/>
        <v>34289.828549999998</v>
      </c>
      <c r="S315" s="20">
        <f>S$18</f>
        <v>1</v>
      </c>
      <c r="T315">
        <f t="shared" ca="1" si="163"/>
        <v>3.4881576863477308E-3</v>
      </c>
      <c r="Z315">
        <f t="shared" si="164"/>
        <v>15560.5</v>
      </c>
      <c r="AA315" s="87">
        <f t="shared" si="165"/>
        <v>-0.15963658280545551</v>
      </c>
      <c r="AB315" s="87">
        <f t="shared" si="166"/>
        <v>-0.31576827118837175</v>
      </c>
      <c r="AC315" s="87">
        <f t="shared" si="167"/>
        <v>-0.34189200000400888</v>
      </c>
      <c r="AD315" s="87">
        <f t="shared" si="168"/>
        <v>-0.18225541719855337</v>
      </c>
      <c r="AE315" s="87">
        <f t="shared" si="169"/>
        <v>3.3217037098218744E-2</v>
      </c>
      <c r="AF315">
        <f t="shared" si="170"/>
        <v>-0.34189200000400888</v>
      </c>
      <c r="AG315" s="121"/>
      <c r="AH315">
        <f t="shared" si="171"/>
        <v>-2.6123728815637116E-2</v>
      </c>
      <c r="AI315">
        <f t="shared" si="172"/>
        <v>0.6473986255067552</v>
      </c>
      <c r="AJ315">
        <f t="shared" si="173"/>
        <v>-0.38453085987783292</v>
      </c>
      <c r="AK315">
        <f t="shared" si="174"/>
        <v>-0.25571160035711143</v>
      </c>
      <c r="AL315">
        <f t="shared" si="175"/>
        <v>-2.5141439316983578</v>
      </c>
      <c r="AM315">
        <f t="shared" si="176"/>
        <v>-3.0822440198034591</v>
      </c>
      <c r="AN315" s="87">
        <f t="shared" si="187"/>
        <v>10.379738873347641</v>
      </c>
      <c r="AO315" s="87">
        <f t="shared" si="187"/>
        <v>10.379824220777012</v>
      </c>
      <c r="AP315" s="87">
        <f t="shared" si="187"/>
        <v>10.379485041869014</v>
      </c>
      <c r="AQ315" s="87">
        <f t="shared" si="187"/>
        <v>10.380833933975731</v>
      </c>
      <c r="AR315" s="87">
        <f t="shared" si="187"/>
        <v>10.375484596471214</v>
      </c>
      <c r="AS315" s="87">
        <f t="shared" si="187"/>
        <v>10.396943113736567</v>
      </c>
      <c r="AT315" s="87">
        <f t="shared" si="187"/>
        <v>10.314412563230364</v>
      </c>
      <c r="AU315" s="87">
        <f t="shared" si="177"/>
        <v>10.735307533447163</v>
      </c>
    </row>
    <row r="316" spans="1:48" x14ac:dyDescent="0.2">
      <c r="A316" s="67" t="s">
        <v>605</v>
      </c>
      <c r="B316" s="69" t="s">
        <v>34</v>
      </c>
      <c r="C316" s="68">
        <v>49308.328999999998</v>
      </c>
      <c r="D316" s="68" t="s">
        <v>56</v>
      </c>
      <c r="E316">
        <f t="shared" si="160"/>
        <v>15559.811336737901</v>
      </c>
      <c r="F316">
        <f>ROUND(2*E316,0)/2</f>
        <v>15560</v>
      </c>
      <c r="G316" s="15">
        <f t="shared" si="161"/>
        <v>-9.3540000001667067E-2</v>
      </c>
      <c r="I316">
        <f>G316</f>
        <v>-9.3540000001667067E-2</v>
      </c>
      <c r="O316">
        <f t="shared" ca="1" si="185"/>
        <v>-0.28283242037958201</v>
      </c>
      <c r="Q316" s="2">
        <f t="shared" si="162"/>
        <v>34289.828999999998</v>
      </c>
      <c r="S316" s="20">
        <f>S$16</f>
        <v>0.1</v>
      </c>
      <c r="T316">
        <f t="shared" ca="1" si="163"/>
        <v>3.5831620412529269E-2</v>
      </c>
      <c r="Z316">
        <f t="shared" si="164"/>
        <v>15560</v>
      </c>
      <c r="AA316" s="87">
        <f t="shared" si="165"/>
        <v>-0.15963032619228296</v>
      </c>
      <c r="AB316" s="87">
        <f t="shared" si="166"/>
        <v>-6.7418373186702532E-2</v>
      </c>
      <c r="AC316" s="87">
        <f t="shared" si="167"/>
        <v>-9.3540000001667067E-2</v>
      </c>
      <c r="AD316" s="87">
        <f t="shared" si="168"/>
        <v>6.6090326190615889E-2</v>
      </c>
      <c r="AE316" s="87">
        <f t="shared" si="169"/>
        <v>4.367931215982009E-4</v>
      </c>
      <c r="AF316">
        <f t="shared" si="170"/>
        <v>-9.3540000001667067E-2</v>
      </c>
      <c r="AG316" s="121"/>
      <c r="AH316">
        <f t="shared" si="171"/>
        <v>-2.6121626814964539E-2</v>
      </c>
      <c r="AI316">
        <f t="shared" si="172"/>
        <v>0.64738622613567864</v>
      </c>
      <c r="AJ316">
        <f t="shared" si="173"/>
        <v>-0.38448609652644861</v>
      </c>
      <c r="AK316">
        <f t="shared" si="174"/>
        <v>-0.25569450196060506</v>
      </c>
      <c r="AL316">
        <f t="shared" si="175"/>
        <v>-2.5141924229893995</v>
      </c>
      <c r="AM316">
        <f t="shared" si="176"/>
        <v>-3.0824986236410736</v>
      </c>
      <c r="AN316" s="87">
        <f t="shared" si="187"/>
        <v>10.37967144931503</v>
      </c>
      <c r="AO316" s="87">
        <f t="shared" si="187"/>
        <v>10.379756848683632</v>
      </c>
      <c r="AP316" s="87">
        <f t="shared" si="187"/>
        <v>10.379417495707976</v>
      </c>
      <c r="AQ316" s="87">
        <f t="shared" si="187"/>
        <v>10.380766951687407</v>
      </c>
      <c r="AR316" s="87">
        <f t="shared" si="187"/>
        <v>10.37541588931729</v>
      </c>
      <c r="AS316" s="87">
        <f t="shared" si="187"/>
        <v>10.396879288227057</v>
      </c>
      <c r="AT316" s="87">
        <f t="shared" si="187"/>
        <v>10.314337648355295</v>
      </c>
      <c r="AU316" s="87">
        <f t="shared" si="177"/>
        <v>10.735223159861635</v>
      </c>
    </row>
    <row r="317" spans="1:48" x14ac:dyDescent="0.2">
      <c r="A317" s="67" t="s">
        <v>930</v>
      </c>
      <c r="B317" s="69" t="s">
        <v>34</v>
      </c>
      <c r="C317" s="68">
        <v>49536.425999999999</v>
      </c>
      <c r="D317" s="68" t="s">
        <v>56</v>
      </c>
      <c r="E317">
        <f t="shared" si="160"/>
        <v>16019.866116449242</v>
      </c>
      <c r="F317">
        <f>ROUND(2*E317,0)/2</f>
        <v>16020</v>
      </c>
      <c r="G317" s="15">
        <f t="shared" si="161"/>
        <v>-6.6379999996570405E-2</v>
      </c>
      <c r="I317">
        <f>G317</f>
        <v>-6.6379999996570405E-2</v>
      </c>
      <c r="O317">
        <f t="shared" ca="1" si="185"/>
        <v>-0.28186864235996251</v>
      </c>
      <c r="Q317" s="2">
        <f t="shared" si="162"/>
        <v>34517.925999999999</v>
      </c>
      <c r="S317" s="20">
        <f>S$16</f>
        <v>0.1</v>
      </c>
      <c r="T317">
        <f t="shared" ca="1" si="163"/>
        <v>4.6435354987617902E-2</v>
      </c>
      <c r="Z317">
        <f t="shared" si="164"/>
        <v>16020</v>
      </c>
      <c r="AA317" s="87">
        <f t="shared" si="165"/>
        <v>-0.16537985518728868</v>
      </c>
      <c r="AB317" s="87">
        <f t="shared" si="166"/>
        <v>-3.8359398782987275E-2</v>
      </c>
      <c r="AC317" s="87">
        <f t="shared" si="167"/>
        <v>-6.6379999996570405E-2</v>
      </c>
      <c r="AD317" s="87">
        <f t="shared" si="168"/>
        <v>9.8999855190718272E-2</v>
      </c>
      <c r="AE317" s="87">
        <f t="shared" si="169"/>
        <v>9.8009713277831881E-4</v>
      </c>
      <c r="AF317">
        <f t="shared" si="170"/>
        <v>-6.6379999996570405E-2</v>
      </c>
      <c r="AG317" s="121"/>
      <c r="AH317">
        <f t="shared" si="171"/>
        <v>-2.8020601213583133E-2</v>
      </c>
      <c r="AI317">
        <f t="shared" si="172"/>
        <v>0.65936123767103128</v>
      </c>
      <c r="AJ317">
        <f t="shared" si="173"/>
        <v>-0.42600944173938915</v>
      </c>
      <c r="AK317">
        <f t="shared" si="174"/>
        <v>-0.27144315325811574</v>
      </c>
      <c r="AL317">
        <f t="shared" si="175"/>
        <v>-2.4687661397563292</v>
      </c>
      <c r="AM317">
        <f t="shared" si="176"/>
        <v>-2.8595414159984722</v>
      </c>
      <c r="AN317" s="87">
        <f t="shared" si="187"/>
        <v>10.442263029438415</v>
      </c>
      <c r="AO317" s="87">
        <f t="shared" si="187"/>
        <v>10.442309235251713</v>
      </c>
      <c r="AP317" s="87">
        <f t="shared" si="187"/>
        <v>10.442107385949603</v>
      </c>
      <c r="AQ317" s="87">
        <f t="shared" si="187"/>
        <v>10.442989647118642</v>
      </c>
      <c r="AR317" s="87">
        <f t="shared" si="187"/>
        <v>10.439142612437873</v>
      </c>
      <c r="AS317" s="87">
        <f t="shared" si="187"/>
        <v>10.456097294355606</v>
      </c>
      <c r="AT317" s="87">
        <f t="shared" si="187"/>
        <v>10.384534066134433</v>
      </c>
      <c r="AU317" s="87">
        <f t="shared" si="177"/>
        <v>10.81284685854726</v>
      </c>
    </row>
    <row r="318" spans="1:48" x14ac:dyDescent="0.2">
      <c r="A318" s="67" t="s">
        <v>934</v>
      </c>
      <c r="B318" s="69" t="s">
        <v>34</v>
      </c>
      <c r="C318" s="68">
        <v>49990.464</v>
      </c>
      <c r="D318" s="68" t="s">
        <v>56</v>
      </c>
      <c r="E318">
        <f t="shared" si="160"/>
        <v>16935.627183322442</v>
      </c>
      <c r="F318">
        <f t="shared" ref="F318:F349" si="188">ROUND(2*E318,0)/2+0.5</f>
        <v>16936</v>
      </c>
      <c r="G318" s="15">
        <f t="shared" si="161"/>
        <v>-0.18484399999579182</v>
      </c>
      <c r="I318">
        <f>G318</f>
        <v>-0.18484399999579182</v>
      </c>
      <c r="O318">
        <f t="shared" ca="1" si="185"/>
        <v>-0.27994946699915496</v>
      </c>
      <c r="Q318" s="2">
        <f t="shared" si="162"/>
        <v>34971.964</v>
      </c>
      <c r="S318" s="20">
        <f>S$16</f>
        <v>0.1</v>
      </c>
      <c r="T318">
        <f t="shared" ca="1" si="163"/>
        <v>9.045049853927796E-3</v>
      </c>
      <c r="Z318">
        <f t="shared" si="164"/>
        <v>16936</v>
      </c>
      <c r="AA318" s="87">
        <f t="shared" si="165"/>
        <v>-0.17675902368083451</v>
      </c>
      <c r="AB318" s="87">
        <f t="shared" si="166"/>
        <v>-0.15328067770129716</v>
      </c>
      <c r="AC318" s="87">
        <f t="shared" si="167"/>
        <v>-0.18484399999579182</v>
      </c>
      <c r="AD318" s="87">
        <f t="shared" si="168"/>
        <v>-8.084976314957304E-3</v>
      </c>
      <c r="AE318" s="87">
        <f t="shared" si="169"/>
        <v>6.5366842013420592E-6</v>
      </c>
      <c r="AF318">
        <f t="shared" si="170"/>
        <v>-0.18484399999579182</v>
      </c>
      <c r="AG318" s="121"/>
      <c r="AH318">
        <f t="shared" si="171"/>
        <v>-3.1563322294494642E-2</v>
      </c>
      <c r="AI318">
        <f t="shared" si="172"/>
        <v>0.6869240438203591</v>
      </c>
      <c r="AJ318">
        <f t="shared" si="173"/>
        <v>-0.51069888151905674</v>
      </c>
      <c r="AK318">
        <f t="shared" si="174"/>
        <v>-0.30281941403074564</v>
      </c>
      <c r="AL318">
        <f t="shared" si="175"/>
        <v>-2.3728460103578155</v>
      </c>
      <c r="AM318">
        <f t="shared" si="176"/>
        <v>-2.4722329480680663</v>
      </c>
      <c r="AN318" s="87">
        <f t="shared" si="187"/>
        <v>10.570597655290126</v>
      </c>
      <c r="AO318" s="87">
        <f t="shared" si="187"/>
        <v>10.570606453049612</v>
      </c>
      <c r="AP318" s="87">
        <f t="shared" si="187"/>
        <v>10.570557464783494</v>
      </c>
      <c r="AQ318" s="87">
        <f t="shared" si="187"/>
        <v>10.570830311968637</v>
      </c>
      <c r="AR318" s="87">
        <f t="shared" si="187"/>
        <v>10.569312737479031</v>
      </c>
      <c r="AS318" s="87">
        <f t="shared" si="187"/>
        <v>10.577819145167986</v>
      </c>
      <c r="AT318" s="87">
        <f t="shared" si="187"/>
        <v>10.532027716315815</v>
      </c>
      <c r="AU318" s="87">
        <f t="shared" si="177"/>
        <v>10.967419267234291</v>
      </c>
    </row>
    <row r="319" spans="1:48" x14ac:dyDescent="0.2">
      <c r="A319" s="45" t="s">
        <v>52</v>
      </c>
      <c r="B319" s="48" t="s">
        <v>34</v>
      </c>
      <c r="C319" s="45">
        <v>49998.406300000002</v>
      </c>
      <c r="D319" s="45" t="s">
        <v>50</v>
      </c>
      <c r="E319">
        <f t="shared" si="160"/>
        <v>16951.646215036591</v>
      </c>
      <c r="F319">
        <f t="shared" si="188"/>
        <v>16952</v>
      </c>
      <c r="G319" s="15">
        <f t="shared" si="161"/>
        <v>-0.17540799999551382</v>
      </c>
      <c r="J319">
        <f>G319</f>
        <v>-0.17540799999551382</v>
      </c>
      <c r="O319">
        <f t="shared" ca="1" si="185"/>
        <v>-0.27991594428542904</v>
      </c>
      <c r="Q319" s="2">
        <f t="shared" si="162"/>
        <v>34979.906300000002</v>
      </c>
      <c r="S319" s="20">
        <f>S$17</f>
        <v>1</v>
      </c>
      <c r="T319">
        <f t="shared" ca="1" si="163"/>
        <v>1.0921910419704023E-2</v>
      </c>
      <c r="Z319">
        <f t="shared" si="164"/>
        <v>16952</v>
      </c>
      <c r="AA319" s="87">
        <f t="shared" si="165"/>
        <v>-0.17695656104843141</v>
      </c>
      <c r="AB319" s="87">
        <f t="shared" si="166"/>
        <v>-0.14378601883822664</v>
      </c>
      <c r="AC319" s="87">
        <f t="shared" si="167"/>
        <v>-0.17540799999551382</v>
      </c>
      <c r="AD319" s="87">
        <f t="shared" si="168"/>
        <v>1.5485610529175908E-3</v>
      </c>
      <c r="AE319" s="87">
        <f t="shared" si="169"/>
        <v>2.3980413346132374E-6</v>
      </c>
      <c r="AF319">
        <f t="shared" si="170"/>
        <v>-0.17540799999551382</v>
      </c>
      <c r="AG319" s="121"/>
      <c r="AH319">
        <f t="shared" si="171"/>
        <v>-3.162198115728717E-2</v>
      </c>
      <c r="AI319">
        <f t="shared" si="172"/>
        <v>0.68745387670683922</v>
      </c>
      <c r="AJ319">
        <f t="shared" si="173"/>
        <v>-0.51220103547312057</v>
      </c>
      <c r="AK319">
        <f t="shared" si="174"/>
        <v>-0.30336623521106776</v>
      </c>
      <c r="AL319">
        <f t="shared" si="175"/>
        <v>-2.3710979229452533</v>
      </c>
      <c r="AM319">
        <f t="shared" si="176"/>
        <v>-2.4660302069361641</v>
      </c>
      <c r="AN319" s="87">
        <f t="shared" si="187"/>
        <v>10.572887497910395</v>
      </c>
      <c r="AO319" s="87">
        <f t="shared" si="187"/>
        <v>10.572895983696517</v>
      </c>
      <c r="AP319" s="87">
        <f t="shared" si="187"/>
        <v>10.572848492122645</v>
      </c>
      <c r="AQ319" s="87">
        <f t="shared" si="187"/>
        <v>10.573114348127582</v>
      </c>
      <c r="AR319" s="87">
        <f t="shared" si="187"/>
        <v>10.57162811273002</v>
      </c>
      <c r="AS319" s="87">
        <f t="shared" si="187"/>
        <v>10.580000807462699</v>
      </c>
      <c r="AT319" s="87">
        <f t="shared" si="187"/>
        <v>10.534696152011069</v>
      </c>
      <c r="AU319" s="87">
        <f t="shared" si="177"/>
        <v>10.970119221971185</v>
      </c>
    </row>
    <row r="320" spans="1:48" x14ac:dyDescent="0.2">
      <c r="A320" s="67" t="s">
        <v>605</v>
      </c>
      <c r="B320" s="69" t="s">
        <v>34</v>
      </c>
      <c r="C320" s="68">
        <v>50095.563000000002</v>
      </c>
      <c r="D320" s="68" t="s">
        <v>56</v>
      </c>
      <c r="E320">
        <f t="shared" si="160"/>
        <v>17147.604093553102</v>
      </c>
      <c r="F320">
        <f t="shared" si="188"/>
        <v>17148</v>
      </c>
      <c r="G320" s="15">
        <f t="shared" si="161"/>
        <v>-0.1962920000005397</v>
      </c>
      <c r="I320">
        <f>G320</f>
        <v>-0.1962920000005397</v>
      </c>
      <c r="O320">
        <f t="shared" ca="1" si="185"/>
        <v>-0.27950529104228683</v>
      </c>
      <c r="Q320" s="2">
        <f t="shared" si="162"/>
        <v>35077.063000000002</v>
      </c>
      <c r="S320" s="20">
        <f>S$16</f>
        <v>0.1</v>
      </c>
      <c r="T320">
        <f t="shared" ca="1" si="163"/>
        <v>6.9244518059985126E-3</v>
      </c>
      <c r="Z320">
        <f t="shared" si="164"/>
        <v>17148</v>
      </c>
      <c r="AA320" s="87">
        <f t="shared" si="165"/>
        <v>-0.17937199449480665</v>
      </c>
      <c r="AB320" s="87">
        <f t="shared" si="166"/>
        <v>-0.16396141259465208</v>
      </c>
      <c r="AC320" s="87">
        <f t="shared" si="167"/>
        <v>-0.1962920000005397</v>
      </c>
      <c r="AD320" s="87">
        <f t="shared" si="168"/>
        <v>-1.6920005505733055E-2</v>
      </c>
      <c r="AE320" s="87">
        <f t="shared" si="169"/>
        <v>2.862865863140369E-5</v>
      </c>
      <c r="AF320">
        <f t="shared" si="170"/>
        <v>-0.1962920000005397</v>
      </c>
      <c r="AG320" s="121"/>
      <c r="AH320">
        <f t="shared" si="171"/>
        <v>-3.2330587405887616E-2</v>
      </c>
      <c r="AI320">
        <f t="shared" si="172"/>
        <v>0.69409034022814886</v>
      </c>
      <c r="AJ320">
        <f t="shared" si="173"/>
        <v>-0.53066264786498418</v>
      </c>
      <c r="AK320">
        <f t="shared" si="174"/>
        <v>-0.31005714297527615</v>
      </c>
      <c r="AL320">
        <f t="shared" si="175"/>
        <v>-2.3494613017993777</v>
      </c>
      <c r="AM320">
        <f t="shared" si="176"/>
        <v>-2.3914102708893559</v>
      </c>
      <c r="AN320" s="87">
        <f t="shared" si="187"/>
        <v>10.601083281177601</v>
      </c>
      <c r="AO320" s="87">
        <f t="shared" si="187"/>
        <v>10.601088586890846</v>
      </c>
      <c r="AP320" s="87">
        <f t="shared" si="187"/>
        <v>10.601056893630725</v>
      </c>
      <c r="AQ320" s="87">
        <f t="shared" si="187"/>
        <v>10.601246246677619</v>
      </c>
      <c r="AR320" s="87">
        <f t="shared" si="187"/>
        <v>10.600116223671177</v>
      </c>
      <c r="AS320" s="87">
        <f t="shared" si="187"/>
        <v>10.606906128828438</v>
      </c>
      <c r="AT320" s="87">
        <f t="shared" si="187"/>
        <v>10.567642134263471</v>
      </c>
      <c r="AU320" s="87">
        <f t="shared" si="177"/>
        <v>11.003193667498103</v>
      </c>
    </row>
    <row r="321" spans="1:48" x14ac:dyDescent="0.2">
      <c r="A321" s="67" t="s">
        <v>605</v>
      </c>
      <c r="B321" s="69" t="s">
        <v>34</v>
      </c>
      <c r="C321" s="68">
        <v>50676.652999999998</v>
      </c>
      <c r="D321" s="68" t="s">
        <v>56</v>
      </c>
      <c r="E321">
        <f t="shared" si="160"/>
        <v>18319.61964808674</v>
      </c>
      <c r="F321">
        <f t="shared" si="188"/>
        <v>18320</v>
      </c>
      <c r="G321" s="15">
        <f t="shared" si="161"/>
        <v>-0.18858000000182074</v>
      </c>
      <c r="I321">
        <f>G321</f>
        <v>-0.18858000000182074</v>
      </c>
      <c r="O321">
        <f t="shared" ca="1" si="185"/>
        <v>-0.2770497522618649</v>
      </c>
      <c r="Q321" s="2">
        <f t="shared" si="162"/>
        <v>35658.152999999998</v>
      </c>
      <c r="S321" s="20">
        <f>S$16</f>
        <v>0.1</v>
      </c>
      <c r="T321">
        <f t="shared" ca="1" si="163"/>
        <v>7.8268970649535904E-3</v>
      </c>
      <c r="Z321">
        <f t="shared" si="164"/>
        <v>18320</v>
      </c>
      <c r="AA321" s="87">
        <f t="shared" si="165"/>
        <v>-0.19359195021424705</v>
      </c>
      <c r="AB321" s="87">
        <f t="shared" si="166"/>
        <v>-0.15245033382769527</v>
      </c>
      <c r="AC321" s="87">
        <f t="shared" si="167"/>
        <v>-0.18858000000182074</v>
      </c>
      <c r="AD321" s="87">
        <f t="shared" si="168"/>
        <v>5.0119502124263138E-3</v>
      </c>
      <c r="AE321" s="87">
        <f t="shared" si="169"/>
        <v>2.5119644931840176E-6</v>
      </c>
      <c r="AF321">
        <f t="shared" si="170"/>
        <v>-0.18858000000182074</v>
      </c>
      <c r="AG321" s="121"/>
      <c r="AH321">
        <f t="shared" si="171"/>
        <v>-3.6129666174125462E-2</v>
      </c>
      <c r="AI321">
        <f t="shared" si="172"/>
        <v>0.74003471830209366</v>
      </c>
      <c r="AJ321">
        <f t="shared" si="173"/>
        <v>-0.64305529284603957</v>
      </c>
      <c r="AK321">
        <f t="shared" si="174"/>
        <v>-0.34947704382898848</v>
      </c>
      <c r="AL321">
        <f t="shared" si="175"/>
        <v>-2.2103622970823413</v>
      </c>
      <c r="AM321">
        <f t="shared" si="176"/>
        <v>-1.9902007026821691</v>
      </c>
      <c r="AN321" s="87">
        <f t="shared" ref="AN321:AT330" si="189">$AU321+$AB$7*SIN(AO321)</f>
        <v>10.775871180243643</v>
      </c>
      <c r="AO321" s="87">
        <f t="shared" si="189"/>
        <v>10.775871191371849</v>
      </c>
      <c r="AP321" s="87">
        <f t="shared" si="189"/>
        <v>10.775871074142533</v>
      </c>
      <c r="AQ321" s="87">
        <f t="shared" si="189"/>
        <v>10.775872309089673</v>
      </c>
      <c r="AR321" s="87">
        <f t="shared" si="189"/>
        <v>10.775859299935533</v>
      </c>
      <c r="AS321" s="87">
        <f t="shared" si="189"/>
        <v>10.7759963787729</v>
      </c>
      <c r="AT321" s="87">
        <f t="shared" si="189"/>
        <v>10.77455616745252</v>
      </c>
      <c r="AU321" s="87">
        <f t="shared" si="177"/>
        <v>11.200965351975395</v>
      </c>
    </row>
    <row r="322" spans="1:48" x14ac:dyDescent="0.2">
      <c r="A322" s="67" t="s">
        <v>956</v>
      </c>
      <c r="B322" s="69" t="s">
        <v>34</v>
      </c>
      <c r="C322" s="68">
        <v>51051.453200000004</v>
      </c>
      <c r="D322" s="68" t="s">
        <v>56</v>
      </c>
      <c r="E322">
        <f t="shared" si="160"/>
        <v>19075.563932521731</v>
      </c>
      <c r="F322">
        <f t="shared" si="188"/>
        <v>19076</v>
      </c>
      <c r="G322" s="15">
        <f t="shared" si="161"/>
        <v>-0.21620399999665096</v>
      </c>
      <c r="I322">
        <f>G322</f>
        <v>-0.21620399999665096</v>
      </c>
      <c r="O322">
        <f t="shared" ca="1" si="185"/>
        <v>-0.27546580403831633</v>
      </c>
      <c r="Q322" s="2">
        <f t="shared" si="162"/>
        <v>36032.953200000004</v>
      </c>
      <c r="S322" s="20">
        <f>S$16</f>
        <v>0.1</v>
      </c>
      <c r="T322">
        <f t="shared" ca="1" si="163"/>
        <v>3.5119614182727455E-3</v>
      </c>
      <c r="Z322">
        <f t="shared" si="164"/>
        <v>19076</v>
      </c>
      <c r="AA322" s="87">
        <f t="shared" si="165"/>
        <v>-0.20247566913831536</v>
      </c>
      <c r="AB322" s="87">
        <f t="shared" si="166"/>
        <v>-0.17810784205140473</v>
      </c>
      <c r="AC322" s="87">
        <f t="shared" si="167"/>
        <v>-0.21620399999665096</v>
      </c>
      <c r="AD322" s="87">
        <f t="shared" si="168"/>
        <v>-1.3728330858335608E-2</v>
      </c>
      <c r="AE322" s="87">
        <f t="shared" si="169"/>
        <v>1.8846706815592968E-5</v>
      </c>
      <c r="AF322">
        <f t="shared" si="170"/>
        <v>-0.21620399999665096</v>
      </c>
      <c r="AG322" s="121"/>
      <c r="AH322">
        <f t="shared" si="171"/>
        <v>-3.8096157945246227E-2</v>
      </c>
      <c r="AI322">
        <f t="shared" si="172"/>
        <v>0.77638676927854477</v>
      </c>
      <c r="AJ322">
        <f t="shared" si="173"/>
        <v>-0.71660289581249093</v>
      </c>
      <c r="AK322">
        <f t="shared" si="174"/>
        <v>-0.37378238976446415</v>
      </c>
      <c r="AL322">
        <f t="shared" si="175"/>
        <v>-2.1099239630076241</v>
      </c>
      <c r="AM322">
        <f t="shared" si="176"/>
        <v>-1.7635325399858031</v>
      </c>
      <c r="AN322" s="87">
        <f t="shared" si="189"/>
        <v>10.895167756903225</v>
      </c>
      <c r="AO322" s="87">
        <f t="shared" si="189"/>
        <v>10.895167753680974</v>
      </c>
      <c r="AP322" s="87">
        <f t="shared" si="189"/>
        <v>10.895167827484187</v>
      </c>
      <c r="AQ322" s="87">
        <f t="shared" si="189"/>
        <v>10.89516613709082</v>
      </c>
      <c r="AR322" s="87">
        <f t="shared" si="189"/>
        <v>10.895204861082853</v>
      </c>
      <c r="AS322" s="87">
        <f t="shared" si="189"/>
        <v>10.894321465166707</v>
      </c>
      <c r="AT322" s="87">
        <f t="shared" si="189"/>
        <v>10.916896201364668</v>
      </c>
      <c r="AU322" s="87">
        <f t="shared" si="177"/>
        <v>11.328538213293513</v>
      </c>
      <c r="AV322" s="87"/>
    </row>
    <row r="323" spans="1:48" x14ac:dyDescent="0.2">
      <c r="A323" s="67" t="s">
        <v>960</v>
      </c>
      <c r="B323" s="69" t="s">
        <v>34</v>
      </c>
      <c r="C323" s="68">
        <v>51164.523000000001</v>
      </c>
      <c r="D323" s="68" t="s">
        <v>56</v>
      </c>
      <c r="E323">
        <f t="shared" si="160"/>
        <v>19303.617356858762</v>
      </c>
      <c r="F323">
        <f t="shared" si="188"/>
        <v>19304</v>
      </c>
      <c r="G323" s="15">
        <f t="shared" si="161"/>
        <v>-0.1897160000007716</v>
      </c>
      <c r="I323">
        <f>G323</f>
        <v>-0.1897160000007716</v>
      </c>
      <c r="O323">
        <f t="shared" ca="1" si="185"/>
        <v>-0.27498810536772228</v>
      </c>
      <c r="Q323" s="2">
        <f t="shared" si="162"/>
        <v>36146.023000000001</v>
      </c>
      <c r="S323" s="20">
        <f>S$16</f>
        <v>0.1</v>
      </c>
      <c r="T323">
        <f t="shared" ca="1" si="163"/>
        <v>7.2713319537123389E-3</v>
      </c>
      <c r="Z323">
        <f t="shared" si="164"/>
        <v>19304</v>
      </c>
      <c r="AA323" s="87">
        <f t="shared" si="165"/>
        <v>-0.20509480058118251</v>
      </c>
      <c r="AB323" s="87">
        <f t="shared" si="166"/>
        <v>-0.15111690840185971</v>
      </c>
      <c r="AC323" s="87">
        <f t="shared" si="167"/>
        <v>-0.1897160000007716</v>
      </c>
      <c r="AD323" s="87">
        <f t="shared" si="168"/>
        <v>1.5378800580410912E-2</v>
      </c>
      <c r="AE323" s="87">
        <f t="shared" si="169"/>
        <v>2.3650750729204702E-5</v>
      </c>
      <c r="AF323">
        <f t="shared" si="170"/>
        <v>-0.1897160000007716</v>
      </c>
      <c r="AG323" s="121"/>
      <c r="AH323">
        <f t="shared" si="171"/>
        <v>-3.8599091598911908E-2</v>
      </c>
      <c r="AI323">
        <f t="shared" si="172"/>
        <v>0.78857197235825671</v>
      </c>
      <c r="AJ323">
        <f t="shared" si="173"/>
        <v>-0.73874941339696598</v>
      </c>
      <c r="AK323">
        <f t="shared" si="174"/>
        <v>-0.38080748545589643</v>
      </c>
      <c r="AL323">
        <f t="shared" si="175"/>
        <v>-2.0776305424324168</v>
      </c>
      <c r="AM323">
        <f t="shared" si="176"/>
        <v>-1.6990007519652841</v>
      </c>
      <c r="AN323" s="87">
        <f t="shared" si="189"/>
        <v>10.932319484477878</v>
      </c>
      <c r="AO323" s="87">
        <f t="shared" si="189"/>
        <v>10.932319484114164</v>
      </c>
      <c r="AP323" s="87">
        <f t="shared" si="189"/>
        <v>10.932319497324215</v>
      </c>
      <c r="AQ323" s="87">
        <f t="shared" si="189"/>
        <v>10.93231901753893</v>
      </c>
      <c r="AR323" s="87">
        <f t="shared" si="189"/>
        <v>10.932336445535503</v>
      </c>
      <c r="AS323" s="87">
        <f t="shared" si="189"/>
        <v>10.931706427949559</v>
      </c>
      <c r="AT323" s="87">
        <f t="shared" si="189"/>
        <v>10.961151134616156</v>
      </c>
      <c r="AU323" s="87">
        <f t="shared" si="177"/>
        <v>11.367012568294214</v>
      </c>
    </row>
    <row r="324" spans="1:48" x14ac:dyDescent="0.2">
      <c r="A324" s="135" t="s">
        <v>1176</v>
      </c>
      <c r="B324" s="135" t="s">
        <v>15</v>
      </c>
      <c r="C324" s="136">
        <v>51204.249779999998</v>
      </c>
      <c r="D324" s="137">
        <v>1.4999999999999999E-4</v>
      </c>
      <c r="E324">
        <f t="shared" si="160"/>
        <v>19383.743334059425</v>
      </c>
      <c r="F324">
        <f t="shared" si="188"/>
        <v>19384</v>
      </c>
      <c r="G324" s="15">
        <f t="shared" si="161"/>
        <v>-0.12725599999976112</v>
      </c>
      <c r="K324">
        <f>G324</f>
        <v>-0.12725599999976112</v>
      </c>
      <c r="O324">
        <f t="shared" ca="1" si="185"/>
        <v>-0.27482049179909279</v>
      </c>
      <c r="Q324" s="2">
        <f t="shared" si="162"/>
        <v>36185.749779999998</v>
      </c>
      <c r="S324" s="20">
        <f>S$18</f>
        <v>1</v>
      </c>
      <c r="T324">
        <f t="shared" ca="1" si="163"/>
        <v>2.1775279239995025E-2</v>
      </c>
      <c r="Z324">
        <f t="shared" si="164"/>
        <v>19384</v>
      </c>
      <c r="AA324" s="87">
        <f t="shared" si="165"/>
        <v>-0.20600621578301476</v>
      </c>
      <c r="AB324" s="87">
        <f t="shared" si="166"/>
        <v>-8.8491319043839001E-2</v>
      </c>
      <c r="AC324" s="87">
        <f t="shared" si="167"/>
        <v>-0.12725599999976112</v>
      </c>
      <c r="AD324" s="87">
        <f t="shared" si="168"/>
        <v>7.8750215783253641E-2</v>
      </c>
      <c r="AE324" s="87">
        <f t="shared" si="169"/>
        <v>6.2015964859090111E-3</v>
      </c>
      <c r="AF324">
        <f t="shared" si="170"/>
        <v>-0.12725599999976112</v>
      </c>
      <c r="AG324" s="121"/>
      <c r="AH324">
        <f t="shared" si="171"/>
        <v>-3.8764680955922108E-2</v>
      </c>
      <c r="AI324">
        <f t="shared" si="172"/>
        <v>0.79299345600256654</v>
      </c>
      <c r="AJ324">
        <f t="shared" si="173"/>
        <v>-0.74650032826215162</v>
      </c>
      <c r="AK324">
        <f t="shared" si="174"/>
        <v>-0.38322896888669467</v>
      </c>
      <c r="AL324">
        <f t="shared" si="175"/>
        <v>-2.066056659373563</v>
      </c>
      <c r="AM324">
        <f t="shared" si="176"/>
        <v>-1.6767279424777763</v>
      </c>
      <c r="AN324" s="87">
        <f t="shared" si="189"/>
        <v>10.945494251001259</v>
      </c>
      <c r="AO324" s="87">
        <f t="shared" si="189"/>
        <v>10.945494250892331</v>
      </c>
      <c r="AP324" s="87">
        <f t="shared" si="189"/>
        <v>10.945494255888066</v>
      </c>
      <c r="AQ324" s="87">
        <f t="shared" si="189"/>
        <v>10.945494026767953</v>
      </c>
      <c r="AR324" s="87">
        <f t="shared" si="189"/>
        <v>10.945504536014093</v>
      </c>
      <c r="AS324" s="87">
        <f t="shared" si="189"/>
        <v>10.945024745820479</v>
      </c>
      <c r="AT324" s="87">
        <f t="shared" si="189"/>
        <v>10.976822013577237</v>
      </c>
      <c r="AU324" s="87">
        <f t="shared" si="177"/>
        <v>11.380512341978672</v>
      </c>
    </row>
    <row r="325" spans="1:48" x14ac:dyDescent="0.2">
      <c r="A325" s="67" t="s">
        <v>960</v>
      </c>
      <c r="B325" s="69" t="s">
        <v>34</v>
      </c>
      <c r="C325" s="68">
        <v>51408.442000000003</v>
      </c>
      <c r="D325" s="68" t="s">
        <v>56</v>
      </c>
      <c r="E325">
        <f t="shared" si="160"/>
        <v>19795.583940428078</v>
      </c>
      <c r="F325">
        <f t="shared" si="188"/>
        <v>19796</v>
      </c>
      <c r="G325" s="15">
        <f t="shared" si="161"/>
        <v>-0.20628399999259273</v>
      </c>
      <c r="I325">
        <f>G325</f>
        <v>-0.20628399999259273</v>
      </c>
      <c r="O325">
        <f t="shared" ca="1" si="185"/>
        <v>-0.273957281920651</v>
      </c>
      <c r="Q325" s="2">
        <f t="shared" si="162"/>
        <v>36389.942000000003</v>
      </c>
      <c r="S325" s="20">
        <f>S$16</f>
        <v>0.1</v>
      </c>
      <c r="T325">
        <f t="shared" ca="1" si="163"/>
        <v>4.5796730869144585E-3</v>
      </c>
      <c r="Z325">
        <f t="shared" si="164"/>
        <v>19796</v>
      </c>
      <c r="AA325" s="87">
        <f t="shared" si="165"/>
        <v>-0.21063163602555651</v>
      </c>
      <c r="AB325" s="87">
        <f t="shared" si="166"/>
        <v>-0.16676205225917984</v>
      </c>
      <c r="AC325" s="87">
        <f t="shared" si="167"/>
        <v>-0.20628399999259273</v>
      </c>
      <c r="AD325" s="87">
        <f t="shared" si="168"/>
        <v>4.3476360329637864E-3</v>
      </c>
      <c r="AE325" s="87">
        <f t="shared" si="169"/>
        <v>1.8901939075125091E-6</v>
      </c>
      <c r="AF325">
        <f t="shared" si="170"/>
        <v>-0.20628399999259273</v>
      </c>
      <c r="AG325" s="121"/>
      <c r="AH325">
        <f t="shared" si="171"/>
        <v>-3.9521947733412895E-2</v>
      </c>
      <c r="AI325">
        <f t="shared" si="172"/>
        <v>0.81703651379504716</v>
      </c>
      <c r="AJ325">
        <f t="shared" si="173"/>
        <v>-0.78613767024309145</v>
      </c>
      <c r="AK325">
        <f t="shared" si="174"/>
        <v>-0.39527270911036927</v>
      </c>
      <c r="AL325">
        <f t="shared" si="175"/>
        <v>-2.0043087692879284</v>
      </c>
      <c r="AM325">
        <f t="shared" si="176"/>
        <v>-1.5648124660538585</v>
      </c>
      <c r="AN325" s="87">
        <f t="shared" si="189"/>
        <v>11.014550419531364</v>
      </c>
      <c r="AO325" s="87">
        <f t="shared" si="189"/>
        <v>11.014550419535091</v>
      </c>
      <c r="AP325" s="87">
        <f t="shared" si="189"/>
        <v>11.014550419985898</v>
      </c>
      <c r="AQ325" s="87">
        <f t="shared" si="189"/>
        <v>11.014550474531074</v>
      </c>
      <c r="AR325" s="87">
        <f t="shared" si="189"/>
        <v>11.0145570730402</v>
      </c>
      <c r="AS325" s="87">
        <f t="shared" si="189"/>
        <v>11.015339072348713</v>
      </c>
      <c r="AT325" s="87">
        <f t="shared" si="189"/>
        <v>11.058682906060133</v>
      </c>
      <c r="AU325" s="87">
        <f t="shared" si="177"/>
        <v>11.450036176453626</v>
      </c>
    </row>
    <row r="326" spans="1:48" x14ac:dyDescent="0.2">
      <c r="A326" s="67" t="s">
        <v>960</v>
      </c>
      <c r="B326" s="69" t="s">
        <v>34</v>
      </c>
      <c r="C326" s="68">
        <v>51416.39</v>
      </c>
      <c r="D326" s="68" t="s">
        <v>56</v>
      </c>
      <c r="E326">
        <f t="shared" si="160"/>
        <v>19811.614468620664</v>
      </c>
      <c r="F326">
        <f t="shared" si="188"/>
        <v>19812</v>
      </c>
      <c r="G326" s="15">
        <f t="shared" si="161"/>
        <v>-0.19114799999806564</v>
      </c>
      <c r="I326">
        <f>G326</f>
        <v>-0.19114799999806564</v>
      </c>
      <c r="O326">
        <f t="shared" ca="1" si="185"/>
        <v>-0.27392375920692508</v>
      </c>
      <c r="Q326" s="2">
        <f t="shared" si="162"/>
        <v>36397.89</v>
      </c>
      <c r="S326" s="20">
        <f>S$16</f>
        <v>0.1</v>
      </c>
      <c r="T326">
        <f t="shared" ca="1" si="163"/>
        <v>6.8518263126030772E-3</v>
      </c>
      <c r="Z326">
        <f t="shared" si="164"/>
        <v>19812</v>
      </c>
      <c r="AA326" s="87">
        <f t="shared" si="165"/>
        <v>-0.21080880326544868</v>
      </c>
      <c r="AB326" s="87">
        <f t="shared" si="166"/>
        <v>-0.15160002180435567</v>
      </c>
      <c r="AC326" s="87">
        <f t="shared" si="167"/>
        <v>-0.19114799999806564</v>
      </c>
      <c r="AD326" s="87">
        <f t="shared" si="168"/>
        <v>1.9660803267383037E-2</v>
      </c>
      <c r="AE326" s="87">
        <f t="shared" si="169"/>
        <v>3.8654718511873954E-5</v>
      </c>
      <c r="AF326">
        <f t="shared" si="170"/>
        <v>-0.19114799999806564</v>
      </c>
      <c r="AG326" s="121"/>
      <c r="AH326">
        <f t="shared" si="171"/>
        <v>-3.9547978193709976E-2</v>
      </c>
      <c r="AI326">
        <f t="shared" si="172"/>
        <v>0.81801498561986741</v>
      </c>
      <c r="AJ326">
        <f t="shared" si="173"/>
        <v>-0.78766433484447262</v>
      </c>
      <c r="AK326">
        <f t="shared" si="174"/>
        <v>-0.39572415442171771</v>
      </c>
      <c r="AL326">
        <f t="shared" si="175"/>
        <v>-2.0018347485405723</v>
      </c>
      <c r="AM326">
        <f t="shared" si="176"/>
        <v>-1.5605547045375774</v>
      </c>
      <c r="AN326" s="87">
        <f t="shared" si="189"/>
        <v>11.017274504118811</v>
      </c>
      <c r="AO326" s="87">
        <f t="shared" si="189"/>
        <v>11.017274504125705</v>
      </c>
      <c r="AP326" s="87">
        <f t="shared" si="189"/>
        <v>11.017274504855036</v>
      </c>
      <c r="AQ326" s="87">
        <f t="shared" si="189"/>
        <v>11.017274582024001</v>
      </c>
      <c r="AR326" s="87">
        <f t="shared" si="189"/>
        <v>11.017282745541021</v>
      </c>
      <c r="AS326" s="87">
        <f t="shared" si="189"/>
        <v>11.018129663964727</v>
      </c>
      <c r="AT326" s="87">
        <f t="shared" si="189"/>
        <v>11.061900527337134</v>
      </c>
      <c r="AU326" s="87">
        <f t="shared" si="177"/>
        <v>11.452736131190516</v>
      </c>
    </row>
    <row r="327" spans="1:48" x14ac:dyDescent="0.2">
      <c r="A327" s="67" t="s">
        <v>605</v>
      </c>
      <c r="B327" s="69" t="s">
        <v>34</v>
      </c>
      <c r="C327" s="68">
        <v>51489.707000000002</v>
      </c>
      <c r="D327" s="68" t="s">
        <v>56</v>
      </c>
      <c r="E327">
        <f t="shared" si="160"/>
        <v>19959.489435341391</v>
      </c>
      <c r="F327">
        <f t="shared" si="188"/>
        <v>19960</v>
      </c>
      <c r="G327" s="15">
        <f t="shared" si="161"/>
        <v>-0.2531399999934365</v>
      </c>
      <c r="I327">
        <f>G327</f>
        <v>-0.2531399999934365</v>
      </c>
      <c r="O327">
        <f t="shared" ca="1" si="185"/>
        <v>-0.27361367410496057</v>
      </c>
      <c r="Q327" s="2">
        <f t="shared" si="162"/>
        <v>36471.207000000002</v>
      </c>
      <c r="S327" s="20">
        <f>S$16</f>
        <v>0.1</v>
      </c>
      <c r="T327">
        <f t="shared" ca="1" si="163"/>
        <v>4.1917133162489072E-4</v>
      </c>
      <c r="Z327">
        <f t="shared" si="164"/>
        <v>19960</v>
      </c>
      <c r="AA327" s="87">
        <f t="shared" si="165"/>
        <v>-0.21243824340628303</v>
      </c>
      <c r="AB327" s="87">
        <f t="shared" si="166"/>
        <v>-0.21336384788463231</v>
      </c>
      <c r="AC327" s="87">
        <f t="shared" si="167"/>
        <v>-0.2531399999934365</v>
      </c>
      <c r="AD327" s="87">
        <f t="shared" si="168"/>
        <v>-4.070175658715347E-2</v>
      </c>
      <c r="AE327" s="87">
        <f t="shared" si="169"/>
        <v>1.6566329892798911E-4</v>
      </c>
      <c r="AF327">
        <f t="shared" si="170"/>
        <v>-0.2531399999934365</v>
      </c>
      <c r="AG327" s="121"/>
      <c r="AH327">
        <f t="shared" si="171"/>
        <v>-3.9776152108804197E-2</v>
      </c>
      <c r="AI327">
        <f t="shared" si="172"/>
        <v>0.82723186728151499</v>
      </c>
      <c r="AJ327">
        <f t="shared" si="173"/>
        <v>-0.80172667248756035</v>
      </c>
      <c r="AK327">
        <f t="shared" si="174"/>
        <v>-0.39983412081598102</v>
      </c>
      <c r="AL327">
        <f t="shared" si="175"/>
        <v>-1.9786649327973718</v>
      </c>
      <c r="AM327">
        <f t="shared" si="176"/>
        <v>-1.5214617201224221</v>
      </c>
      <c r="AN327" s="87">
        <f t="shared" si="189"/>
        <v>11.042628641021738</v>
      </c>
      <c r="AO327" s="87">
        <f t="shared" si="189"/>
        <v>11.042628641290655</v>
      </c>
      <c r="AP327" s="87">
        <f t="shared" si="189"/>
        <v>11.042628654416539</v>
      </c>
      <c r="AQ327" s="87">
        <f t="shared" si="189"/>
        <v>11.042629295085696</v>
      </c>
      <c r="AR327" s="87">
        <f t="shared" si="189"/>
        <v>11.042660555301111</v>
      </c>
      <c r="AS327" s="87">
        <f t="shared" si="189"/>
        <v>11.044161429345529</v>
      </c>
      <c r="AT327" s="87">
        <f t="shared" si="189"/>
        <v>11.091798089463904</v>
      </c>
      <c r="AU327" s="87">
        <f t="shared" si="177"/>
        <v>11.477710712506761</v>
      </c>
    </row>
    <row r="328" spans="1:48" x14ac:dyDescent="0.2">
      <c r="A328" s="135" t="s">
        <v>1176</v>
      </c>
      <c r="B328" s="135" t="s">
        <v>15</v>
      </c>
      <c r="C328" s="136">
        <v>51489.708299999998</v>
      </c>
      <c r="D328" s="137">
        <v>2.2000000000000001E-3</v>
      </c>
      <c r="E328">
        <f t="shared" si="160"/>
        <v>19959.49205734524</v>
      </c>
      <c r="F328">
        <f t="shared" si="188"/>
        <v>19960</v>
      </c>
      <c r="G328" s="15">
        <f t="shared" si="161"/>
        <v>-0.25183999999717344</v>
      </c>
      <c r="K328">
        <f>G328</f>
        <v>-0.25183999999717344</v>
      </c>
      <c r="O328">
        <f t="shared" ca="1" si="185"/>
        <v>-0.27361367410496057</v>
      </c>
      <c r="Q328" s="2">
        <f t="shared" si="162"/>
        <v>36471.208299999998</v>
      </c>
      <c r="S328" s="20">
        <f>S$18</f>
        <v>1</v>
      </c>
      <c r="T328">
        <f t="shared" ca="1" si="163"/>
        <v>4.740928841521198E-4</v>
      </c>
      <c r="Z328">
        <f t="shared" si="164"/>
        <v>19960</v>
      </c>
      <c r="AA328" s="87">
        <f t="shared" si="165"/>
        <v>-0.21243824340628303</v>
      </c>
      <c r="AB328" s="87">
        <f t="shared" si="166"/>
        <v>-0.21206384788836924</v>
      </c>
      <c r="AC328" s="87">
        <f t="shared" si="167"/>
        <v>-0.25183999999717344</v>
      </c>
      <c r="AD328" s="87">
        <f t="shared" si="168"/>
        <v>-3.9401756590890402E-2</v>
      </c>
      <c r="AE328" s="87">
        <f t="shared" si="169"/>
        <v>1.5524984224477751E-3</v>
      </c>
      <c r="AF328">
        <f t="shared" si="170"/>
        <v>-0.25183999999717344</v>
      </c>
      <c r="AG328" s="121"/>
      <c r="AH328">
        <f t="shared" si="171"/>
        <v>-3.9776152108804197E-2</v>
      </c>
      <c r="AI328">
        <f t="shared" si="172"/>
        <v>0.82723186728151499</v>
      </c>
      <c r="AJ328">
        <f t="shared" si="173"/>
        <v>-0.80172667248756035</v>
      </c>
      <c r="AK328">
        <f t="shared" si="174"/>
        <v>-0.39983412081598102</v>
      </c>
      <c r="AL328">
        <f t="shared" si="175"/>
        <v>-1.9786649327973718</v>
      </c>
      <c r="AM328">
        <f t="shared" si="176"/>
        <v>-1.5214617201224221</v>
      </c>
      <c r="AN328" s="87">
        <f t="shared" si="189"/>
        <v>11.042628641021738</v>
      </c>
      <c r="AO328" s="87">
        <f t="shared" si="189"/>
        <v>11.042628641290655</v>
      </c>
      <c r="AP328" s="87">
        <f t="shared" si="189"/>
        <v>11.042628654416539</v>
      </c>
      <c r="AQ328" s="87">
        <f t="shared" si="189"/>
        <v>11.042629295085696</v>
      </c>
      <c r="AR328" s="87">
        <f t="shared" si="189"/>
        <v>11.042660555301111</v>
      </c>
      <c r="AS328" s="87">
        <f t="shared" si="189"/>
        <v>11.044161429345529</v>
      </c>
      <c r="AT328" s="87">
        <f t="shared" si="189"/>
        <v>11.091798089463904</v>
      </c>
      <c r="AU328" s="87">
        <f t="shared" si="177"/>
        <v>11.477710712506761</v>
      </c>
    </row>
    <row r="329" spans="1:48" x14ac:dyDescent="0.2">
      <c r="A329" s="67" t="s">
        <v>605</v>
      </c>
      <c r="B329" s="69" t="s">
        <v>34</v>
      </c>
      <c r="C329" s="68">
        <v>51491.705999999998</v>
      </c>
      <c r="D329" s="68" t="s">
        <v>56</v>
      </c>
      <c r="E329">
        <f t="shared" si="160"/>
        <v>19963.521270502049</v>
      </c>
      <c r="F329">
        <f t="shared" si="188"/>
        <v>19964</v>
      </c>
      <c r="G329" s="15">
        <f t="shared" si="161"/>
        <v>-0.23735600000509294</v>
      </c>
      <c r="I329">
        <f>G329</f>
        <v>-0.23735600000509294</v>
      </c>
      <c r="O329">
        <f t="shared" ca="1" si="185"/>
        <v>-0.27360529342652906</v>
      </c>
      <c r="Q329" s="2">
        <f t="shared" si="162"/>
        <v>36473.205999999998</v>
      </c>
      <c r="S329" s="20">
        <f>S$16</f>
        <v>0.1</v>
      </c>
      <c r="T329">
        <f t="shared" ca="1" si="163"/>
        <v>1.3140112735533724E-3</v>
      </c>
      <c r="Z329">
        <f t="shared" si="164"/>
        <v>19964</v>
      </c>
      <c r="AA329" s="87">
        <f t="shared" si="165"/>
        <v>-0.21248204311814461</v>
      </c>
      <c r="AB329" s="87">
        <f t="shared" si="166"/>
        <v>-0.19757400168067357</v>
      </c>
      <c r="AC329" s="87">
        <f t="shared" si="167"/>
        <v>-0.23735600000509294</v>
      </c>
      <c r="AD329" s="87">
        <f t="shared" si="168"/>
        <v>-2.4873956886948323E-2</v>
      </c>
      <c r="AE329" s="87">
        <f t="shared" si="169"/>
        <v>6.1871373121376397E-5</v>
      </c>
      <c r="AF329">
        <f t="shared" si="170"/>
        <v>-0.23735600000509294</v>
      </c>
      <c r="AG329" s="121"/>
      <c r="AH329">
        <f t="shared" si="171"/>
        <v>-3.9781998324419358E-2</v>
      </c>
      <c r="AI329">
        <f t="shared" si="172"/>
        <v>0.82748518610107868</v>
      </c>
      <c r="AJ329">
        <f t="shared" si="173"/>
        <v>-0.80210513268838235</v>
      </c>
      <c r="AK329">
        <f t="shared" si="174"/>
        <v>-0.39994348455393186</v>
      </c>
      <c r="AL329">
        <f t="shared" si="175"/>
        <v>-1.9780314596683626</v>
      </c>
      <c r="AM329">
        <f t="shared" si="176"/>
        <v>-1.5204122929492463</v>
      </c>
      <c r="AN329" s="87">
        <f t="shared" si="189"/>
        <v>11.043317853366734</v>
      </c>
      <c r="AO329" s="87">
        <f t="shared" si="189"/>
        <v>11.043317853655344</v>
      </c>
      <c r="AP329" s="87">
        <f t="shared" si="189"/>
        <v>11.043317867539248</v>
      </c>
      <c r="AQ329" s="87">
        <f t="shared" si="189"/>
        <v>11.04331853543148</v>
      </c>
      <c r="AR329" s="87">
        <f t="shared" si="189"/>
        <v>11.043350653709281</v>
      </c>
      <c r="AS329" s="87">
        <f t="shared" si="189"/>
        <v>11.044870515264037</v>
      </c>
      <c r="AT329" s="87">
        <f t="shared" si="189"/>
        <v>11.092609486360182</v>
      </c>
      <c r="AU329" s="87">
        <f t="shared" si="177"/>
        <v>11.478385701190984</v>
      </c>
    </row>
    <row r="330" spans="1:48" x14ac:dyDescent="0.2">
      <c r="A330" s="67" t="s">
        <v>605</v>
      </c>
      <c r="B330" s="69" t="s">
        <v>34</v>
      </c>
      <c r="C330" s="68">
        <v>51499.631999999998</v>
      </c>
      <c r="D330" s="68" t="s">
        <v>56</v>
      </c>
      <c r="E330">
        <f t="shared" si="160"/>
        <v>19979.507426321688</v>
      </c>
      <c r="F330">
        <f t="shared" si="188"/>
        <v>19980</v>
      </c>
      <c r="G330" s="15">
        <f t="shared" si="161"/>
        <v>-0.24422000000049593</v>
      </c>
      <c r="I330">
        <f>G330</f>
        <v>-0.24422000000049593</v>
      </c>
      <c r="O330">
        <f t="shared" ca="1" si="185"/>
        <v>-0.2735717707128032</v>
      </c>
      <c r="Q330" s="2">
        <f t="shared" si="162"/>
        <v>36481.131999999998</v>
      </c>
      <c r="S330" s="20">
        <f>S$16</f>
        <v>0.1</v>
      </c>
      <c r="T330">
        <f t="shared" ca="1" si="163"/>
        <v>8.6152644394785866E-4</v>
      </c>
      <c r="Z330">
        <f t="shared" si="164"/>
        <v>19980</v>
      </c>
      <c r="AA330" s="87">
        <f t="shared" si="165"/>
        <v>-0.21265711349190208</v>
      </c>
      <c r="AB330" s="87">
        <f t="shared" si="166"/>
        <v>-0.20441478814840541</v>
      </c>
      <c r="AC330" s="87">
        <f t="shared" si="167"/>
        <v>-0.24422000000049593</v>
      </c>
      <c r="AD330" s="87">
        <f t="shared" si="168"/>
        <v>-3.1562886508593846E-2</v>
      </c>
      <c r="AE330" s="87">
        <f t="shared" si="169"/>
        <v>9.9621580475437561E-5</v>
      </c>
      <c r="AF330">
        <f t="shared" si="170"/>
        <v>-0.24422000000049593</v>
      </c>
      <c r="AG330" s="121"/>
      <c r="AH330">
        <f t="shared" si="171"/>
        <v>-3.9805211852090516E-2</v>
      </c>
      <c r="AI330">
        <f t="shared" si="172"/>
        <v>0.82850070854151703</v>
      </c>
      <c r="AJ330">
        <f t="shared" si="173"/>
        <v>-0.80361806599562002</v>
      </c>
      <c r="AK330">
        <f t="shared" si="174"/>
        <v>-0.40038000060062795</v>
      </c>
      <c r="AL330">
        <f t="shared" si="175"/>
        <v>-1.9754936810969441</v>
      </c>
      <c r="AM330">
        <f t="shared" si="176"/>
        <v>-1.5162182602768213</v>
      </c>
      <c r="AN330" s="87">
        <f t="shared" si="189"/>
        <v>11.046076815769302</v>
      </c>
      <c r="AO330" s="87">
        <f t="shared" si="189"/>
        <v>11.046076816148762</v>
      </c>
      <c r="AP330" s="87">
        <f t="shared" si="189"/>
        <v>11.046076833406532</v>
      </c>
      <c r="AQ330" s="87">
        <f t="shared" si="189"/>
        <v>11.046077618281608</v>
      </c>
      <c r="AR330" s="87">
        <f t="shared" si="189"/>
        <v>11.046113301147665</v>
      </c>
      <c r="AS330" s="87">
        <f t="shared" si="189"/>
        <v>11.047709789438635</v>
      </c>
      <c r="AT330" s="87">
        <f t="shared" si="189"/>
        <v>11.095856830956485</v>
      </c>
      <c r="AU330" s="87">
        <f t="shared" si="177"/>
        <v>11.481085655927876</v>
      </c>
    </row>
    <row r="331" spans="1:48" x14ac:dyDescent="0.2">
      <c r="A331" s="135" t="s">
        <v>1176</v>
      </c>
      <c r="B331" s="135" t="s">
        <v>15</v>
      </c>
      <c r="C331" s="136">
        <v>51499.632100000003</v>
      </c>
      <c r="D331" s="137">
        <v>1.4E-3</v>
      </c>
      <c r="E331">
        <f t="shared" si="160"/>
        <v>19979.5076280143</v>
      </c>
      <c r="F331">
        <f t="shared" si="188"/>
        <v>19980</v>
      </c>
      <c r="G331" s="15">
        <f t="shared" si="161"/>
        <v>-0.24411999999574618</v>
      </c>
      <c r="K331">
        <f>G331</f>
        <v>-0.24411999999574618</v>
      </c>
      <c r="O331">
        <f t="shared" ca="1" si="185"/>
        <v>-0.2735717707128032</v>
      </c>
      <c r="Q331" s="2">
        <f t="shared" si="162"/>
        <v>36481.132100000003</v>
      </c>
      <c r="S331" s="20">
        <f>S$18</f>
        <v>1</v>
      </c>
      <c r="T331">
        <f t="shared" ca="1" si="163"/>
        <v>8.6740679837009696E-4</v>
      </c>
      <c r="Z331">
        <f t="shared" si="164"/>
        <v>19980</v>
      </c>
      <c r="AA331" s="87">
        <f t="shared" si="165"/>
        <v>-0.21265711349190208</v>
      </c>
      <c r="AB331" s="87">
        <f t="shared" si="166"/>
        <v>-0.20431478814365567</v>
      </c>
      <c r="AC331" s="87">
        <f t="shared" si="167"/>
        <v>-0.24411999999574618</v>
      </c>
      <c r="AD331" s="87">
        <f t="shared" si="168"/>
        <v>-3.1462886503844101E-2</v>
      </c>
      <c r="AE331" s="87">
        <f t="shared" si="169"/>
        <v>9.8991322715377521E-4</v>
      </c>
      <c r="AF331">
        <f t="shared" si="170"/>
        <v>-0.24411999999574618</v>
      </c>
      <c r="AG331" s="121"/>
      <c r="AH331">
        <f t="shared" si="171"/>
        <v>-3.9805211852090516E-2</v>
      </c>
      <c r="AI331">
        <f t="shared" si="172"/>
        <v>0.82850070854151703</v>
      </c>
      <c r="AJ331">
        <f t="shared" si="173"/>
        <v>-0.80361806599562002</v>
      </c>
      <c r="AK331">
        <f t="shared" si="174"/>
        <v>-0.40038000060062795</v>
      </c>
      <c r="AL331">
        <f t="shared" si="175"/>
        <v>-1.9754936810969441</v>
      </c>
      <c r="AM331">
        <f t="shared" si="176"/>
        <v>-1.5162182602768213</v>
      </c>
      <c r="AN331" s="87">
        <f t="shared" ref="AN331:AT340" si="190">$AU331+$AB$7*SIN(AO331)</f>
        <v>11.046076815769302</v>
      </c>
      <c r="AO331" s="87">
        <f t="shared" si="190"/>
        <v>11.046076816148762</v>
      </c>
      <c r="AP331" s="87">
        <f t="shared" si="190"/>
        <v>11.046076833406532</v>
      </c>
      <c r="AQ331" s="87">
        <f t="shared" si="190"/>
        <v>11.046077618281608</v>
      </c>
      <c r="AR331" s="87">
        <f t="shared" si="190"/>
        <v>11.046113301147665</v>
      </c>
      <c r="AS331" s="87">
        <f t="shared" si="190"/>
        <v>11.047709789438635</v>
      </c>
      <c r="AT331" s="87">
        <f t="shared" si="190"/>
        <v>11.095856830956485</v>
      </c>
      <c r="AU331" s="87">
        <f t="shared" si="177"/>
        <v>11.481085655927876</v>
      </c>
    </row>
    <row r="332" spans="1:48" x14ac:dyDescent="0.2">
      <c r="A332" s="135" t="s">
        <v>1176</v>
      </c>
      <c r="B332" s="135" t="s">
        <v>15</v>
      </c>
      <c r="C332" s="136">
        <v>51543.261910000001</v>
      </c>
      <c r="D332" s="137">
        <v>7.3999999999999999E-4</v>
      </c>
      <c r="E332">
        <f t="shared" si="160"/>
        <v>20067.505728069966</v>
      </c>
      <c r="F332">
        <f t="shared" si="188"/>
        <v>20068</v>
      </c>
      <c r="G332" s="15">
        <f t="shared" si="161"/>
        <v>-0.24506200000178069</v>
      </c>
      <c r="K332">
        <f>G332</f>
        <v>-0.24506200000178069</v>
      </c>
      <c r="O332">
        <f t="shared" ca="1" si="185"/>
        <v>-0.27338739578731075</v>
      </c>
      <c r="Q332" s="2">
        <f t="shared" si="162"/>
        <v>36524.761910000001</v>
      </c>
      <c r="S332" s="20">
        <f>S$18</f>
        <v>1</v>
      </c>
      <c r="T332">
        <f t="shared" ca="1" si="163"/>
        <v>8.0232804640692414E-4</v>
      </c>
      <c r="Z332">
        <f t="shared" si="164"/>
        <v>20068</v>
      </c>
      <c r="AA332" s="87">
        <f t="shared" si="165"/>
        <v>-0.21361627804819106</v>
      </c>
      <c r="AB332" s="87">
        <f t="shared" si="166"/>
        <v>-0.20513406207435486</v>
      </c>
      <c r="AC332" s="87">
        <f t="shared" si="167"/>
        <v>-0.24506200000178069</v>
      </c>
      <c r="AD332" s="87">
        <f t="shared" si="168"/>
        <v>-3.1445721953589634E-2</v>
      </c>
      <c r="AE332" s="87">
        <f t="shared" si="169"/>
        <v>9.8883342918246902E-4</v>
      </c>
      <c r="AF332">
        <f t="shared" si="170"/>
        <v>-0.24506200000178069</v>
      </c>
      <c r="AG332" s="121"/>
      <c r="AH332">
        <f t="shared" si="171"/>
        <v>-3.9927937927425834E-2</v>
      </c>
      <c r="AI332">
        <f t="shared" si="172"/>
        <v>0.83415089531897735</v>
      </c>
      <c r="AJ332">
        <f t="shared" si="173"/>
        <v>-0.81191201598111162</v>
      </c>
      <c r="AK332">
        <f t="shared" si="174"/>
        <v>-0.40275330703573836</v>
      </c>
      <c r="AL332">
        <f t="shared" si="175"/>
        <v>-1.9614235547301229</v>
      </c>
      <c r="AM332">
        <f t="shared" si="176"/>
        <v>-1.4932547310641695</v>
      </c>
      <c r="AN332" s="87">
        <f t="shared" si="190"/>
        <v>11.06131202610919</v>
      </c>
      <c r="AO332" s="87">
        <f t="shared" si="190"/>
        <v>11.061312027497495</v>
      </c>
      <c r="AP332" s="87">
        <f t="shared" si="190"/>
        <v>11.061312076018593</v>
      </c>
      <c r="AQ332" s="87">
        <f t="shared" si="190"/>
        <v>11.061313771802936</v>
      </c>
      <c r="AR332" s="87">
        <f t="shared" si="190"/>
        <v>11.061373011071005</v>
      </c>
      <c r="AS332" s="87">
        <f t="shared" si="190"/>
        <v>11.063410017325415</v>
      </c>
      <c r="AT332" s="87">
        <f t="shared" si="190"/>
        <v>11.113767315190232</v>
      </c>
      <c r="AU332" s="87">
        <f t="shared" si="177"/>
        <v>11.495935406980777</v>
      </c>
    </row>
    <row r="333" spans="1:48" x14ac:dyDescent="0.2">
      <c r="A333" s="67" t="s">
        <v>605</v>
      </c>
      <c r="B333" s="69" t="s">
        <v>34</v>
      </c>
      <c r="C333" s="68">
        <v>51543.262000000002</v>
      </c>
      <c r="D333" s="68" t="s">
        <v>56</v>
      </c>
      <c r="E333">
        <f t="shared" si="160"/>
        <v>20067.505909593314</v>
      </c>
      <c r="F333">
        <f t="shared" si="188"/>
        <v>20068</v>
      </c>
      <c r="G333" s="15">
        <f t="shared" si="161"/>
        <v>-0.2449720000004163</v>
      </c>
      <c r="I333">
        <f>G333</f>
        <v>-0.2449720000004163</v>
      </c>
      <c r="O333">
        <f t="shared" ca="1" si="185"/>
        <v>-0.27338739578731075</v>
      </c>
      <c r="Q333" s="2">
        <f t="shared" si="162"/>
        <v>36524.762000000002</v>
      </c>
      <c r="S333" s="20">
        <f>S$16</f>
        <v>0.1</v>
      </c>
      <c r="T333">
        <f t="shared" ca="1" si="163"/>
        <v>8.0743471772585877E-4</v>
      </c>
      <c r="Z333">
        <f t="shared" si="164"/>
        <v>20068</v>
      </c>
      <c r="AA333" s="87">
        <f t="shared" si="165"/>
        <v>-0.21361627804819106</v>
      </c>
      <c r="AB333" s="87">
        <f t="shared" si="166"/>
        <v>-0.20504406207299047</v>
      </c>
      <c r="AC333" s="87">
        <f t="shared" si="167"/>
        <v>-0.2449720000004163</v>
      </c>
      <c r="AD333" s="87">
        <f t="shared" si="168"/>
        <v>-3.1355721952225246E-2</v>
      </c>
      <c r="AE333" s="87">
        <f t="shared" si="169"/>
        <v>9.8318129914526039E-5</v>
      </c>
      <c r="AF333">
        <f t="shared" si="170"/>
        <v>-0.2449720000004163</v>
      </c>
      <c r="AG333" s="121"/>
      <c r="AH333">
        <f t="shared" si="171"/>
        <v>-3.9927937927425834E-2</v>
      </c>
      <c r="AI333">
        <f t="shared" si="172"/>
        <v>0.83415089531897735</v>
      </c>
      <c r="AJ333">
        <f t="shared" si="173"/>
        <v>-0.81191201598111162</v>
      </c>
      <c r="AK333">
        <f t="shared" si="174"/>
        <v>-0.40275330703573836</v>
      </c>
      <c r="AL333">
        <f t="shared" si="175"/>
        <v>-1.9614235547301229</v>
      </c>
      <c r="AM333">
        <f t="shared" si="176"/>
        <v>-1.4932547310641695</v>
      </c>
      <c r="AN333" s="87">
        <f t="shared" si="190"/>
        <v>11.06131202610919</v>
      </c>
      <c r="AO333" s="87">
        <f t="shared" si="190"/>
        <v>11.061312027497495</v>
      </c>
      <c r="AP333" s="87">
        <f t="shared" si="190"/>
        <v>11.061312076018593</v>
      </c>
      <c r="AQ333" s="87">
        <f t="shared" si="190"/>
        <v>11.061313771802936</v>
      </c>
      <c r="AR333" s="87">
        <f t="shared" si="190"/>
        <v>11.061373011071005</v>
      </c>
      <c r="AS333" s="87">
        <f t="shared" si="190"/>
        <v>11.063410017325415</v>
      </c>
      <c r="AT333" s="87">
        <f t="shared" si="190"/>
        <v>11.113767315190232</v>
      </c>
      <c r="AU333" s="87">
        <f t="shared" si="177"/>
        <v>11.495935406980777</v>
      </c>
    </row>
    <row r="334" spans="1:48" x14ac:dyDescent="0.2">
      <c r="A334" s="67" t="s">
        <v>960</v>
      </c>
      <c r="B334" s="69" t="s">
        <v>34</v>
      </c>
      <c r="C334" s="68">
        <v>51551.233999999997</v>
      </c>
      <c r="D334" s="68" t="s">
        <v>56</v>
      </c>
      <c r="E334">
        <f t="shared" si="160"/>
        <v>20083.584844010933</v>
      </c>
      <c r="F334">
        <f t="shared" si="188"/>
        <v>20084</v>
      </c>
      <c r="G334" s="15">
        <f t="shared" si="161"/>
        <v>-0.20583600000099977</v>
      </c>
      <c r="I334">
        <f>G334</f>
        <v>-0.20583600000099977</v>
      </c>
      <c r="O334">
        <f t="shared" ca="1" si="185"/>
        <v>-0.27335387307358483</v>
      </c>
      <c r="Q334" s="2">
        <f t="shared" si="162"/>
        <v>36532.733999999997</v>
      </c>
      <c r="S334" s="20">
        <f>S$16</f>
        <v>0.1</v>
      </c>
      <c r="T334">
        <f t="shared" ca="1" si="163"/>
        <v>4.5586631842457065E-3</v>
      </c>
      <c r="Z334">
        <f t="shared" si="164"/>
        <v>20084</v>
      </c>
      <c r="AA334" s="87">
        <f t="shared" si="165"/>
        <v>-0.21378998497468038</v>
      </c>
      <c r="AB334" s="87">
        <f t="shared" si="166"/>
        <v>-0.16588665774861786</v>
      </c>
      <c r="AC334" s="87">
        <f t="shared" si="167"/>
        <v>-0.20583600000099977</v>
      </c>
      <c r="AD334" s="87">
        <f t="shared" si="168"/>
        <v>7.9539849736806056E-3</v>
      </c>
      <c r="AE334" s="87">
        <f t="shared" si="169"/>
        <v>6.3265876961536865E-6</v>
      </c>
      <c r="AF334">
        <f t="shared" si="170"/>
        <v>-0.20583600000099977</v>
      </c>
      <c r="AG334" s="121"/>
      <c r="AH334">
        <f t="shared" si="171"/>
        <v>-3.9949342252381927E-2</v>
      </c>
      <c r="AI334">
        <f t="shared" si="172"/>
        <v>0.83519009677329137</v>
      </c>
      <c r="AJ334">
        <f t="shared" si="173"/>
        <v>-0.81341481061948351</v>
      </c>
      <c r="AK334">
        <f t="shared" si="174"/>
        <v>-0.40317967167272151</v>
      </c>
      <c r="AL334">
        <f t="shared" si="175"/>
        <v>-1.9588446780596678</v>
      </c>
      <c r="AM334">
        <f t="shared" si="176"/>
        <v>-1.4890980917705894</v>
      </c>
      <c r="AN334" s="87">
        <f t="shared" si="190"/>
        <v>11.064093238821712</v>
      </c>
      <c r="AO334" s="87">
        <f t="shared" si="190"/>
        <v>11.064093240527107</v>
      </c>
      <c r="AP334" s="87">
        <f t="shared" si="190"/>
        <v>11.064093297714734</v>
      </c>
      <c r="AQ334" s="87">
        <f t="shared" si="190"/>
        <v>11.064095215379311</v>
      </c>
      <c r="AR334" s="87">
        <f t="shared" si="190"/>
        <v>11.064159489158094</v>
      </c>
      <c r="AS334" s="87">
        <f t="shared" si="190"/>
        <v>11.06627999816585</v>
      </c>
      <c r="AT334" s="87">
        <f t="shared" si="190"/>
        <v>11.11703284099071</v>
      </c>
      <c r="AU334" s="87">
        <f t="shared" si="177"/>
        <v>11.498635361717669</v>
      </c>
    </row>
    <row r="335" spans="1:48" x14ac:dyDescent="0.2">
      <c r="A335" s="44" t="s">
        <v>31</v>
      </c>
      <c r="B335" s="44"/>
      <c r="C335" s="45">
        <v>51610.579599999997</v>
      </c>
      <c r="D335" s="45"/>
      <c r="E335">
        <f t="shared" si="160"/>
        <v>20203.280530209515</v>
      </c>
      <c r="F335">
        <f t="shared" si="188"/>
        <v>20204</v>
      </c>
      <c r="G335" s="15">
        <f t="shared" si="161"/>
        <v>-0.35671600000205217</v>
      </c>
      <c r="O335">
        <f t="shared" ca="1" si="185"/>
        <v>-0.27310245272064065</v>
      </c>
      <c r="Q335" s="2">
        <f t="shared" si="162"/>
        <v>36592.079599999997</v>
      </c>
      <c r="T335">
        <f t="shared" ca="1" si="163"/>
        <v>6.9912252889808386E-3</v>
      </c>
      <c r="U335" s="43">
        <v>-0.35671600000205217</v>
      </c>
      <c r="Z335">
        <f t="shared" si="164"/>
        <v>20204</v>
      </c>
      <c r="AA335" s="87">
        <f t="shared" si="165"/>
        <v>-0.21508587006122062</v>
      </c>
      <c r="AB335" s="87">
        <f t="shared" si="166"/>
        <v>-9999</v>
      </c>
      <c r="AC335" s="87">
        <f t="shared" si="167"/>
        <v>-0.35671600000205217</v>
      </c>
      <c r="AD335" s="87">
        <f t="shared" si="168"/>
        <v>-9999</v>
      </c>
      <c r="AE335" s="87">
        <f t="shared" si="169"/>
        <v>0</v>
      </c>
      <c r="AF335">
        <f t="shared" si="170"/>
        <v>-9999</v>
      </c>
      <c r="AG335" s="121"/>
      <c r="AH335">
        <f t="shared" si="171"/>
        <v>-4.0100771911288947E-2</v>
      </c>
      <c r="AI335">
        <f t="shared" si="172"/>
        <v>0.84310280875937094</v>
      </c>
      <c r="AJ335">
        <f t="shared" si="173"/>
        <v>-0.82462995340935163</v>
      </c>
      <c r="AK335">
        <f t="shared" si="174"/>
        <v>-0.40632428334093207</v>
      </c>
      <c r="AL335">
        <f t="shared" si="175"/>
        <v>-1.9392957680338556</v>
      </c>
      <c r="AM335">
        <f t="shared" si="176"/>
        <v>-1.458099828223532</v>
      </c>
      <c r="AN335" s="87">
        <f t="shared" si="190"/>
        <v>11.085063761010897</v>
      </c>
      <c r="AO335" s="87">
        <f t="shared" si="190"/>
        <v>11.085063767503133</v>
      </c>
      <c r="AP335" s="87">
        <f t="shared" si="190"/>
        <v>11.085063934285287</v>
      </c>
      <c r="AQ335" s="87">
        <f t="shared" si="190"/>
        <v>11.08506821872553</v>
      </c>
      <c r="AR335" s="87">
        <f t="shared" si="190"/>
        <v>11.085178210989012</v>
      </c>
      <c r="AS335" s="87">
        <f t="shared" si="190"/>
        <v>11.087957280647773</v>
      </c>
      <c r="AT335" s="87">
        <f t="shared" si="190"/>
        <v>11.141612665911596</v>
      </c>
      <c r="AU335" s="87">
        <f t="shared" si="177"/>
        <v>11.518885022244355</v>
      </c>
    </row>
    <row r="336" spans="1:48" x14ac:dyDescent="0.2">
      <c r="A336" s="67" t="s">
        <v>985</v>
      </c>
      <c r="B336" s="69" t="s">
        <v>34</v>
      </c>
      <c r="C336" s="68">
        <v>51757.459000000003</v>
      </c>
      <c r="D336" s="68" t="s">
        <v>56</v>
      </c>
      <c r="E336">
        <f t="shared" si="160"/>
        <v>20499.525417302004</v>
      </c>
      <c r="F336">
        <f t="shared" si="188"/>
        <v>20500</v>
      </c>
      <c r="G336" s="15">
        <f t="shared" si="161"/>
        <v>-0.2353000000002794</v>
      </c>
      <c r="I336">
        <f>G336</f>
        <v>-0.2353000000002794</v>
      </c>
      <c r="O336">
        <f t="shared" ca="1" si="185"/>
        <v>-0.27248228251671153</v>
      </c>
      <c r="Q336" s="2">
        <f t="shared" si="162"/>
        <v>36738.959000000003</v>
      </c>
      <c r="S336" s="20">
        <f>S$16</f>
        <v>0.1</v>
      </c>
      <c r="T336">
        <f t="shared" ca="1" si="163"/>
        <v>1.3825221331317744E-3</v>
      </c>
      <c r="Z336">
        <f t="shared" si="164"/>
        <v>20500</v>
      </c>
      <c r="AA336" s="87">
        <f t="shared" si="165"/>
        <v>-0.21822744398159388</v>
      </c>
      <c r="AB336" s="87">
        <f t="shared" si="166"/>
        <v>-0.19489713717498247</v>
      </c>
      <c r="AC336" s="87">
        <f t="shared" si="167"/>
        <v>-0.2353000000002794</v>
      </c>
      <c r="AD336" s="87">
        <f t="shared" si="168"/>
        <v>-1.7072556018685514E-2</v>
      </c>
      <c r="AE336" s="87">
        <f t="shared" si="169"/>
        <v>2.9147216901115501E-5</v>
      </c>
      <c r="AF336">
        <f t="shared" si="170"/>
        <v>-0.2353000000002794</v>
      </c>
      <c r="AG336" s="121"/>
      <c r="AH336">
        <f t="shared" si="171"/>
        <v>-4.0402862825296926E-2</v>
      </c>
      <c r="AI336">
        <f t="shared" si="172"/>
        <v>0.86354661966566759</v>
      </c>
      <c r="AJ336">
        <f t="shared" si="173"/>
        <v>-0.85179522043279299</v>
      </c>
      <c r="AK336">
        <f t="shared" si="174"/>
        <v>-0.41363828020029114</v>
      </c>
      <c r="AL336">
        <f t="shared" si="175"/>
        <v>-1.8894408668558464</v>
      </c>
      <c r="AM336">
        <f t="shared" si="176"/>
        <v>-1.3828931803874265</v>
      </c>
      <c r="AN336" s="87">
        <f t="shared" si="190"/>
        <v>11.137659234523468</v>
      </c>
      <c r="AO336" s="87">
        <f t="shared" si="190"/>
        <v>11.137659302824519</v>
      </c>
      <c r="AP336" s="87">
        <f t="shared" si="190"/>
        <v>11.137660410181182</v>
      </c>
      <c r="AQ336" s="87">
        <f t="shared" si="190"/>
        <v>11.137678362424714</v>
      </c>
      <c r="AR336" s="87">
        <f t="shared" si="190"/>
        <v>11.137969086945137</v>
      </c>
      <c r="AS336" s="87">
        <f t="shared" si="190"/>
        <v>11.142597699585657</v>
      </c>
      <c r="AT336" s="87">
        <f t="shared" si="190"/>
        <v>11.202900447604986</v>
      </c>
      <c r="AU336" s="87">
        <f t="shared" si="177"/>
        <v>11.568834184876845</v>
      </c>
      <c r="AV336" s="87"/>
    </row>
    <row r="337" spans="1:47" x14ac:dyDescent="0.2">
      <c r="A337" s="46" t="s">
        <v>55</v>
      </c>
      <c r="B337" s="47" t="s">
        <v>34</v>
      </c>
      <c r="C337" s="46">
        <v>51757.477299999999</v>
      </c>
      <c r="D337" s="46" t="s">
        <v>56</v>
      </c>
      <c r="E337">
        <f t="shared" si="160"/>
        <v>20499.562327048588</v>
      </c>
      <c r="F337" s="71">
        <f t="shared" si="188"/>
        <v>20500</v>
      </c>
      <c r="G337" s="15">
        <f t="shared" si="161"/>
        <v>-0.21700000000419095</v>
      </c>
      <c r="I337">
        <f>G337</f>
        <v>-0.21700000000419095</v>
      </c>
      <c r="O337">
        <f t="shared" ca="1" si="185"/>
        <v>-0.27248228251671153</v>
      </c>
      <c r="Q337" s="2">
        <f t="shared" si="162"/>
        <v>36738.977299999999</v>
      </c>
      <c r="S337" s="20">
        <f>S$16</f>
        <v>0.1</v>
      </c>
      <c r="T337">
        <f ca="1">(O337-U337)^2</f>
        <v>7.4246594285516998E-2</v>
      </c>
      <c r="U337" s="43"/>
      <c r="Z337">
        <f t="shared" si="164"/>
        <v>20500</v>
      </c>
      <c r="AA337" s="87">
        <f t="shared" si="165"/>
        <v>-0.21822744398159388</v>
      </c>
      <c r="AB337" s="87">
        <f t="shared" si="166"/>
        <v>-0.17659713717889403</v>
      </c>
      <c r="AC337" s="87">
        <f t="shared" si="167"/>
        <v>-0.21700000000419095</v>
      </c>
      <c r="AD337" s="87">
        <f t="shared" si="168"/>
        <v>1.2274439774029311E-3</v>
      </c>
      <c r="AE337" s="87">
        <f t="shared" si="169"/>
        <v>1.5066187176627273E-7</v>
      </c>
      <c r="AF337">
        <f t="shared" si="170"/>
        <v>-0.21700000000419095</v>
      </c>
      <c r="AG337" s="121"/>
      <c r="AH337">
        <f t="shared" si="171"/>
        <v>-4.0402862825296926E-2</v>
      </c>
      <c r="AI337">
        <f t="shared" si="172"/>
        <v>0.86354661966566759</v>
      </c>
      <c r="AJ337">
        <f t="shared" si="173"/>
        <v>-0.85179522043279299</v>
      </c>
      <c r="AK337">
        <f t="shared" si="174"/>
        <v>-0.41363828020029114</v>
      </c>
      <c r="AL337">
        <f t="shared" si="175"/>
        <v>-1.8894408668558464</v>
      </c>
      <c r="AM337">
        <f t="shared" si="176"/>
        <v>-1.3828931803874265</v>
      </c>
      <c r="AN337" s="87">
        <f t="shared" si="190"/>
        <v>11.137659234523468</v>
      </c>
      <c r="AO337" s="87">
        <f t="shared" si="190"/>
        <v>11.137659302824519</v>
      </c>
      <c r="AP337" s="87">
        <f t="shared" si="190"/>
        <v>11.137660410181182</v>
      </c>
      <c r="AQ337" s="87">
        <f t="shared" si="190"/>
        <v>11.137678362424714</v>
      </c>
      <c r="AR337" s="87">
        <f t="shared" si="190"/>
        <v>11.137969086945137</v>
      </c>
      <c r="AS337" s="87">
        <f t="shared" si="190"/>
        <v>11.142597699585657</v>
      </c>
      <c r="AT337" s="87">
        <f t="shared" si="190"/>
        <v>11.202900447604986</v>
      </c>
      <c r="AU337" s="87">
        <f t="shared" si="177"/>
        <v>11.568834184876845</v>
      </c>
    </row>
    <row r="338" spans="1:47" x14ac:dyDescent="0.2">
      <c r="A338" s="67" t="s">
        <v>994</v>
      </c>
      <c r="B338" s="69" t="s">
        <v>34</v>
      </c>
      <c r="C338" s="68">
        <v>51892.309000000001</v>
      </c>
      <c r="D338" s="68" t="s">
        <v>56</v>
      </c>
      <c r="E338">
        <f t="shared" si="160"/>
        <v>20771.507894248538</v>
      </c>
      <c r="F338">
        <f t="shared" si="188"/>
        <v>20772</v>
      </c>
      <c r="G338" s="15">
        <f t="shared" si="161"/>
        <v>-0.24398799999471521</v>
      </c>
      <c r="I338">
        <f>G338</f>
        <v>-0.24398799999471521</v>
      </c>
      <c r="O338">
        <f t="shared" ca="1" si="185"/>
        <v>-0.27191239638337134</v>
      </c>
      <c r="Q338" s="2">
        <f t="shared" si="162"/>
        <v>36873.809000000001</v>
      </c>
      <c r="S338" s="20">
        <f>S$16</f>
        <v>0.1</v>
      </c>
      <c r="T338">
        <f t="shared" ref="T338:T366" ca="1" si="191">(O338-G338)^2</f>
        <v>7.7977191367079122E-4</v>
      </c>
      <c r="Z338">
        <f t="shared" si="164"/>
        <v>20772</v>
      </c>
      <c r="AA338" s="87">
        <f t="shared" si="165"/>
        <v>-0.22103958485682856</v>
      </c>
      <c r="AB338" s="87">
        <f t="shared" si="166"/>
        <v>-0.20340294428808339</v>
      </c>
      <c r="AC338" s="87">
        <f t="shared" si="167"/>
        <v>-0.24398799999471521</v>
      </c>
      <c r="AD338" s="87">
        <f t="shared" si="168"/>
        <v>-2.2948415137886646E-2</v>
      </c>
      <c r="AE338" s="87">
        <f t="shared" si="169"/>
        <v>5.26629757340785E-5</v>
      </c>
      <c r="AF338">
        <f t="shared" si="170"/>
        <v>-0.24398799999471521</v>
      </c>
      <c r="AG338" s="121"/>
      <c r="AH338">
        <f t="shared" si="171"/>
        <v>-4.0585055706631824E-2</v>
      </c>
      <c r="AI338">
        <f t="shared" si="172"/>
        <v>0.88355562876809735</v>
      </c>
      <c r="AJ338">
        <f t="shared" si="173"/>
        <v>-0.87595603294884183</v>
      </c>
      <c r="AK338">
        <f t="shared" si="174"/>
        <v>-0.41971044811885178</v>
      </c>
      <c r="AL338">
        <f t="shared" si="175"/>
        <v>-1.8414293569019831</v>
      </c>
      <c r="AM338">
        <f t="shared" si="176"/>
        <v>-1.3152127858809484</v>
      </c>
      <c r="AN338" s="87">
        <f t="shared" si="190"/>
        <v>11.187136615020046</v>
      </c>
      <c r="AO338" s="87">
        <f t="shared" si="190"/>
        <v>11.187136932486291</v>
      </c>
      <c r="AP338" s="87">
        <f t="shared" si="190"/>
        <v>11.187140760643034</v>
      </c>
      <c r="AQ338" s="87">
        <f t="shared" si="190"/>
        <v>11.18718691640299</v>
      </c>
      <c r="AR338" s="87">
        <f t="shared" si="190"/>
        <v>11.187742550573454</v>
      </c>
      <c r="AS338" s="87">
        <f t="shared" si="190"/>
        <v>11.194311032278337</v>
      </c>
      <c r="AT338" s="87">
        <f t="shared" si="190"/>
        <v>11.260024434676717</v>
      </c>
      <c r="AU338" s="87">
        <f t="shared" si="177"/>
        <v>11.614733415403999</v>
      </c>
    </row>
    <row r="339" spans="1:47" x14ac:dyDescent="0.2">
      <c r="A339" s="67" t="s">
        <v>994</v>
      </c>
      <c r="B339" s="69" t="s">
        <v>34</v>
      </c>
      <c r="C339" s="68">
        <v>52253.241999999998</v>
      </c>
      <c r="D339" s="68" t="s">
        <v>56</v>
      </c>
      <c r="E339">
        <f t="shared" si="160"/>
        <v>21499.483061855084</v>
      </c>
      <c r="F339">
        <f t="shared" si="188"/>
        <v>21500</v>
      </c>
      <c r="G339" s="15">
        <f t="shared" si="161"/>
        <v>-0.25630000000091968</v>
      </c>
      <c r="I339">
        <f>G339</f>
        <v>-0.25630000000091968</v>
      </c>
      <c r="O339">
        <f t="shared" ca="1" si="185"/>
        <v>-0.27038711290884304</v>
      </c>
      <c r="Q339" s="2">
        <f t="shared" si="162"/>
        <v>37234.741999999998</v>
      </c>
      <c r="S339" s="20">
        <f>S$16</f>
        <v>0.1</v>
      </c>
      <c r="T339">
        <f t="shared" ca="1" si="191"/>
        <v>1.9844675008058094E-4</v>
      </c>
      <c r="Z339">
        <f t="shared" si="164"/>
        <v>21500</v>
      </c>
      <c r="AA339" s="87">
        <f t="shared" si="165"/>
        <v>-0.22815775051282894</v>
      </c>
      <c r="AB339" s="87">
        <f t="shared" si="166"/>
        <v>-0.21573326609656598</v>
      </c>
      <c r="AC339" s="87">
        <f t="shared" si="167"/>
        <v>-0.25630000000091968</v>
      </c>
      <c r="AD339" s="87">
        <f t="shared" si="168"/>
        <v>-2.8142249488090743E-2</v>
      </c>
      <c r="AE339" s="87">
        <f t="shared" si="169"/>
        <v>7.9198620624994372E-5</v>
      </c>
      <c r="AF339">
        <f t="shared" si="170"/>
        <v>-0.25630000000091968</v>
      </c>
      <c r="AG339" s="121"/>
      <c r="AH339">
        <f t="shared" si="171"/>
        <v>-4.0566733904353704E-2</v>
      </c>
      <c r="AI339">
        <f t="shared" si="172"/>
        <v>0.94341416135012812</v>
      </c>
      <c r="AJ339">
        <f t="shared" si="173"/>
        <v>-0.93482467404786718</v>
      </c>
      <c r="AK339">
        <f t="shared" si="174"/>
        <v>-0.43187289185130756</v>
      </c>
      <c r="AL339">
        <f t="shared" si="175"/>
        <v>-1.7010784649539419</v>
      </c>
      <c r="AM339">
        <f t="shared" si="176"/>
        <v>-1.1395714443710701</v>
      </c>
      <c r="AN339" s="87">
        <f t="shared" si="190"/>
        <v>11.325510983309933</v>
      </c>
      <c r="AO339" s="87">
        <f t="shared" si="190"/>
        <v>11.325516055049746</v>
      </c>
      <c r="AP339" s="87">
        <f t="shared" si="190"/>
        <v>11.325551992990157</v>
      </c>
      <c r="AQ339" s="87">
        <f t="shared" si="190"/>
        <v>11.325806538399139</v>
      </c>
      <c r="AR339" s="87">
        <f t="shared" si="190"/>
        <v>11.327604080555194</v>
      </c>
      <c r="AS339" s="87">
        <f t="shared" si="190"/>
        <v>11.340040847174865</v>
      </c>
      <c r="AT339" s="87">
        <f t="shared" si="190"/>
        <v>11.416521021004037</v>
      </c>
      <c r="AU339" s="87">
        <f t="shared" si="177"/>
        <v>11.737581355932555</v>
      </c>
    </row>
    <row r="340" spans="1:47" x14ac:dyDescent="0.2">
      <c r="A340" s="67" t="s">
        <v>1001</v>
      </c>
      <c r="B340" s="69" t="s">
        <v>34</v>
      </c>
      <c r="C340" s="68">
        <v>52463.468999999997</v>
      </c>
      <c r="D340" s="68" t="s">
        <v>56</v>
      </c>
      <c r="E340">
        <f t="shared" si="160"/>
        <v>21923.495373171652</v>
      </c>
      <c r="F340">
        <f t="shared" si="188"/>
        <v>21924</v>
      </c>
      <c r="G340" s="15">
        <f t="shared" si="161"/>
        <v>-0.25019600000086939</v>
      </c>
      <c r="I340">
        <f>G340</f>
        <v>-0.25019600000086939</v>
      </c>
      <c r="O340">
        <f t="shared" ca="1" si="185"/>
        <v>-0.26949876099510678</v>
      </c>
      <c r="Q340" s="2">
        <f t="shared" si="162"/>
        <v>37444.968999999997</v>
      </c>
      <c r="S340" s="20">
        <f>S$16</f>
        <v>0.1</v>
      </c>
      <c r="T340">
        <f t="shared" ca="1" si="191"/>
        <v>3.7259658200065242E-4</v>
      </c>
      <c r="Z340">
        <f t="shared" si="164"/>
        <v>21924</v>
      </c>
      <c r="AA340" s="87">
        <f t="shared" si="165"/>
        <v>-0.23198304390869651</v>
      </c>
      <c r="AB340" s="87">
        <f t="shared" si="166"/>
        <v>-0.21002581165711015</v>
      </c>
      <c r="AC340" s="87">
        <f t="shared" si="167"/>
        <v>-0.25019600000086939</v>
      </c>
      <c r="AD340" s="87">
        <f t="shared" si="168"/>
        <v>-1.8212956092172883E-2</v>
      </c>
      <c r="AE340" s="87">
        <f t="shared" si="169"/>
        <v>3.3171176961541738E-5</v>
      </c>
      <c r="AF340">
        <f t="shared" si="170"/>
        <v>-0.25019600000086939</v>
      </c>
      <c r="AG340" s="121"/>
      <c r="AH340">
        <f t="shared" si="171"/>
        <v>-4.0170188343759239E-2</v>
      </c>
      <c r="AI340">
        <f t="shared" si="172"/>
        <v>0.98287586840994079</v>
      </c>
      <c r="AJ340">
        <f t="shared" si="173"/>
        <v>-0.96321558695860643</v>
      </c>
      <c r="AK340">
        <f t="shared" si="174"/>
        <v>-0.43522743016612231</v>
      </c>
      <c r="AL340">
        <f t="shared" si="175"/>
        <v>-1.6101212917965406</v>
      </c>
      <c r="AM340">
        <f t="shared" si="176"/>
        <v>-1.0401189739330214</v>
      </c>
      <c r="AN340" s="87">
        <f t="shared" si="190"/>
        <v>11.410533922459644</v>
      </c>
      <c r="AO340" s="87">
        <f t="shared" si="190"/>
        <v>11.410549531246099</v>
      </c>
      <c r="AP340" s="87">
        <f t="shared" si="190"/>
        <v>11.410638407943523</v>
      </c>
      <c r="AQ340" s="87">
        <f t="shared" si="190"/>
        <v>11.411144132174105</v>
      </c>
      <c r="AR340" s="87">
        <f t="shared" si="190"/>
        <v>11.414010836128366</v>
      </c>
      <c r="AS340" s="87">
        <f t="shared" si="190"/>
        <v>11.429924329642455</v>
      </c>
      <c r="AT340" s="87">
        <f t="shared" si="190"/>
        <v>11.509933018177049</v>
      </c>
      <c r="AU340" s="87">
        <f t="shared" si="177"/>
        <v>11.809130156460178</v>
      </c>
    </row>
    <row r="341" spans="1:47" x14ac:dyDescent="0.2">
      <c r="A341" s="50" t="s">
        <v>33</v>
      </c>
      <c r="B341" s="51" t="s">
        <v>34</v>
      </c>
      <c r="C341" s="52">
        <v>52941.449800000002</v>
      </c>
      <c r="D341" s="52">
        <v>1.6000000000000001E-3</v>
      </c>
      <c r="E341">
        <f t="shared" ref="E341:E393" si="192">+(C341-C$7)/C$8</f>
        <v>22887.54729691572</v>
      </c>
      <c r="F341">
        <f t="shared" si="188"/>
        <v>22888</v>
      </c>
      <c r="G341" s="15">
        <f t="shared" ref="G341:G393" si="193">+C341-(C$7+F341*C$8)</f>
        <v>-0.22445199999492615</v>
      </c>
      <c r="K341">
        <f>G341</f>
        <v>-0.22445199999492615</v>
      </c>
      <c r="O341">
        <f t="shared" ca="1" si="185"/>
        <v>-0.26747901749312153</v>
      </c>
      <c r="Q341" s="2">
        <f t="shared" ref="Q341:Q393" si="194">+C341-15018.5</f>
        <v>37922.949800000002</v>
      </c>
      <c r="S341" s="20">
        <f>S$18</f>
        <v>1</v>
      </c>
      <c r="T341">
        <f t="shared" ca="1" si="191"/>
        <v>1.8513242347900109E-3</v>
      </c>
      <c r="Z341">
        <f t="shared" ref="Z341:Z393" si="195">F341</f>
        <v>22888</v>
      </c>
      <c r="AA341" s="87">
        <f t="shared" ref="AA341:AA393" si="196">AB$3+AB$4*Z341+AB$5*Z341^2+AH341</f>
        <v>-0.23958680942642274</v>
      </c>
      <c r="AB341" s="87">
        <f t="shared" ref="AB341:AB393" si="197">IF(S341&lt;&gt;0,G341-AH341, -9999)</f>
        <v>-0.18645597272225528</v>
      </c>
      <c r="AC341" s="87">
        <f t="shared" ref="AC341:AC393" si="198">+G341-P341</f>
        <v>-0.22445199999492615</v>
      </c>
      <c r="AD341" s="87">
        <f t="shared" ref="AD341:AD393" si="199">IF(S341&lt;&gt;0,G341-AA341, -9999)</f>
        <v>1.5134809431496588E-2</v>
      </c>
      <c r="AE341" s="87">
        <f t="shared" ref="AE341:AE393" si="200">+(G341-AA341)^2*S341</f>
        <v>2.2906245652771806E-4</v>
      </c>
      <c r="AF341">
        <f t="shared" ref="AF341:AF393" si="201">IF(S341&lt;&gt;0,G341-P341, -9999)</f>
        <v>-0.22445199999492615</v>
      </c>
      <c r="AG341" s="121"/>
      <c r="AH341">
        <f t="shared" ref="AH341:AH393" si="202">$AB$6*($AB$11/AI341*AJ341+$AB$12)</f>
        <v>-3.7996027272670888E-2</v>
      </c>
      <c r="AI341">
        <f t="shared" ref="AI341:AI393" si="203">1+$AB$7*COS(AL341)</f>
        <v>1.0860422977411555</v>
      </c>
      <c r="AJ341">
        <f t="shared" ref="AJ341:AJ393" si="204">SIN(AL341+RADIANS($AB$9))</f>
        <v>-0.9994254802238296</v>
      </c>
      <c r="AK341">
        <f t="shared" ref="AK341:AK394" si="205">$AB$7*SIN(AL341)</f>
        <v>-0.42698111767517649</v>
      </c>
      <c r="AL341">
        <f t="shared" ref="AL341:AL394" si="206">2*ATAN(AM341)</f>
        <v>-1.3719462669215043</v>
      </c>
      <c r="AM341">
        <f t="shared" ref="AM341:AM394" si="207">SQRT((1+$AB$7)/(1-$AB$7))*TAN(AN341/2)</f>
        <v>-0.81858860800157218</v>
      </c>
      <c r="AN341" s="87">
        <f t="shared" ref="AN341:AT350" si="208">$AU341+$AB$7*SIN(AO341)</f>
        <v>11.617926737322815</v>
      </c>
      <c r="AO341" s="87">
        <f t="shared" si="208"/>
        <v>11.61802233066636</v>
      </c>
      <c r="AP341" s="87">
        <f t="shared" si="208"/>
        <v>11.61839866500932</v>
      </c>
      <c r="AQ341" s="87">
        <f t="shared" si="208"/>
        <v>11.619878315852183</v>
      </c>
      <c r="AR341" s="87">
        <f t="shared" si="208"/>
        <v>11.625666728259963</v>
      </c>
      <c r="AS341" s="87">
        <f t="shared" si="208"/>
        <v>11.647884469802287</v>
      </c>
      <c r="AT341" s="87">
        <f t="shared" si="208"/>
        <v>11.727820678812803</v>
      </c>
      <c r="AU341" s="87">
        <f t="shared" ref="AU341:AU393" si="209">RADIANS($AB$9)+$AB$18*(F341-AB$15)</f>
        <v>11.971802429357883</v>
      </c>
    </row>
    <row r="342" spans="1:47" x14ac:dyDescent="0.2">
      <c r="A342" s="135" t="s">
        <v>1176</v>
      </c>
      <c r="B342" s="135" t="s">
        <v>15</v>
      </c>
      <c r="C342" s="136">
        <v>53655.395299999996</v>
      </c>
      <c r="D342" s="137">
        <v>1.4E-3</v>
      </c>
      <c r="E342">
        <f t="shared" si="192"/>
        <v>24327.522569402419</v>
      </c>
      <c r="F342">
        <f t="shared" si="188"/>
        <v>24328</v>
      </c>
      <c r="G342" s="15">
        <f t="shared" si="193"/>
        <v>-0.23671200000535464</v>
      </c>
      <c r="K342">
        <f>G342</f>
        <v>-0.23671200000535464</v>
      </c>
      <c r="O342">
        <f t="shared" ca="1" si="185"/>
        <v>-0.26446197325779086</v>
      </c>
      <c r="Q342" s="2">
        <f t="shared" si="194"/>
        <v>38636.895299999996</v>
      </c>
      <c r="S342" s="20">
        <f>S$18</f>
        <v>1</v>
      </c>
      <c r="T342">
        <f t="shared" ca="1" si="191"/>
        <v>7.7006101551092571E-4</v>
      </c>
      <c r="Z342">
        <f t="shared" si="195"/>
        <v>24328</v>
      </c>
      <c r="AA342" s="87">
        <f t="shared" si="196"/>
        <v>-0.24730829264791052</v>
      </c>
      <c r="AB342" s="87">
        <f t="shared" si="197"/>
        <v>-0.20606419231718712</v>
      </c>
      <c r="AC342" s="87">
        <f t="shared" si="198"/>
        <v>-0.23671200000535464</v>
      </c>
      <c r="AD342" s="87">
        <f t="shared" si="199"/>
        <v>1.0596292642555877E-2</v>
      </c>
      <c r="AE342" s="87">
        <f t="shared" si="200"/>
        <v>1.122814177666838E-4</v>
      </c>
      <c r="AF342">
        <f t="shared" si="201"/>
        <v>-0.23671200000535464</v>
      </c>
      <c r="AG342" s="121"/>
      <c r="AH342">
        <f t="shared" si="202"/>
        <v>-3.0647807688167512E-2</v>
      </c>
      <c r="AI342">
        <f t="shared" si="203"/>
        <v>1.267046101244359</v>
      </c>
      <c r="AJ342">
        <f t="shared" si="204"/>
        <v>-0.91011514785453185</v>
      </c>
      <c r="AK342">
        <f t="shared" si="205"/>
        <v>-0.34409668940852678</v>
      </c>
      <c r="AL342">
        <f t="shared" si="206"/>
        <v>-0.91081270451905083</v>
      </c>
      <c r="AM342">
        <f t="shared" si="207"/>
        <v>-0.48974047250249086</v>
      </c>
      <c r="AN342" s="87">
        <f t="shared" si="208"/>
        <v>11.970478151205992</v>
      </c>
      <c r="AO342" s="87">
        <f t="shared" si="208"/>
        <v>11.970864111075299</v>
      </c>
      <c r="AP342" s="87">
        <f t="shared" si="208"/>
        <v>11.971934085573015</v>
      </c>
      <c r="AQ342" s="87">
        <f t="shared" si="208"/>
        <v>11.974896279963168</v>
      </c>
      <c r="AR342" s="87">
        <f t="shared" si="208"/>
        <v>11.983066533857556</v>
      </c>
      <c r="AS342" s="87">
        <f t="shared" si="208"/>
        <v>12.005378139444785</v>
      </c>
      <c r="AT342" s="87">
        <f t="shared" si="208"/>
        <v>12.064801238610141</v>
      </c>
      <c r="AU342" s="87">
        <f t="shared" si="209"/>
        <v>12.214798355678106</v>
      </c>
    </row>
    <row r="343" spans="1:47" x14ac:dyDescent="0.2">
      <c r="A343" s="67" t="s">
        <v>1011</v>
      </c>
      <c r="B343" s="69" t="s">
        <v>34</v>
      </c>
      <c r="C343" s="68">
        <v>53687.101999999999</v>
      </c>
      <c r="D343" s="68" t="s">
        <v>56</v>
      </c>
      <c r="E343">
        <f t="shared" si="192"/>
        <v>24391.472638381296</v>
      </c>
      <c r="F343">
        <f t="shared" si="188"/>
        <v>24392</v>
      </c>
      <c r="G343" s="15">
        <f t="shared" si="193"/>
        <v>-0.26146799999696668</v>
      </c>
      <c r="I343">
        <f t="shared" ref="I343:I356" si="210">G343</f>
        <v>-0.26146799999696668</v>
      </c>
      <c r="O343">
        <f t="shared" ca="1" si="185"/>
        <v>-0.26432788240288729</v>
      </c>
      <c r="Q343" s="2">
        <f t="shared" si="194"/>
        <v>38668.601999999999</v>
      </c>
      <c r="S343" s="20">
        <f t="shared" ref="S343:S356" si="211">S$16</f>
        <v>0.1</v>
      </c>
      <c r="T343">
        <f t="shared" ca="1" si="191"/>
        <v>8.17892737569426E-6</v>
      </c>
      <c r="Z343">
        <f t="shared" si="195"/>
        <v>24392</v>
      </c>
      <c r="AA343" s="87">
        <f t="shared" si="196"/>
        <v>-0.2475332887231205</v>
      </c>
      <c r="AB343" s="87">
        <f t="shared" si="197"/>
        <v>-0.23127785342182497</v>
      </c>
      <c r="AC343" s="87">
        <f t="shared" si="198"/>
        <v>-0.26146799999696668</v>
      </c>
      <c r="AD343" s="87">
        <f t="shared" si="199"/>
        <v>-1.3934711273846184E-2</v>
      </c>
      <c r="AE343" s="87">
        <f t="shared" si="200"/>
        <v>1.9417617828545598E-5</v>
      </c>
      <c r="AF343">
        <f t="shared" si="201"/>
        <v>-0.26146799999696668</v>
      </c>
      <c r="AG343" s="121"/>
      <c r="AH343">
        <f t="shared" si="202"/>
        <v>-3.0190146575141713E-2</v>
      </c>
      <c r="AI343">
        <f t="shared" si="203"/>
        <v>1.275205539446719</v>
      </c>
      <c r="AJ343">
        <f t="shared" si="204"/>
        <v>-0.8999368334258232</v>
      </c>
      <c r="AK343">
        <f t="shared" si="205"/>
        <v>-0.33760637273244853</v>
      </c>
      <c r="AL343">
        <f t="shared" si="206"/>
        <v>-0.88687545370108922</v>
      </c>
      <c r="AM343">
        <f t="shared" si="207"/>
        <v>-0.47498699671228728</v>
      </c>
      <c r="AN343" s="87">
        <f t="shared" si="208"/>
        <v>11.987429387921946</v>
      </c>
      <c r="AO343" s="87">
        <f t="shared" si="208"/>
        <v>11.987826850492558</v>
      </c>
      <c r="AP343" s="87">
        <f t="shared" si="208"/>
        <v>11.988916356024513</v>
      </c>
      <c r="AQ343" s="87">
        <f t="shared" si="208"/>
        <v>11.991898902821758</v>
      </c>
      <c r="AR343" s="87">
        <f t="shared" si="208"/>
        <v>12.000034469136827</v>
      </c>
      <c r="AS343" s="87">
        <f t="shared" si="208"/>
        <v>12.022016574393055</v>
      </c>
      <c r="AT343" s="87">
        <f t="shared" si="208"/>
        <v>12.080026000278067</v>
      </c>
      <c r="AU343" s="87">
        <f t="shared" si="209"/>
        <v>12.22559817462567</v>
      </c>
    </row>
    <row r="344" spans="1:47" x14ac:dyDescent="0.2">
      <c r="A344" s="67" t="s">
        <v>1011</v>
      </c>
      <c r="B344" s="69" t="s">
        <v>34</v>
      </c>
      <c r="C344" s="68">
        <v>53687.11</v>
      </c>
      <c r="D344" s="68" t="s">
        <v>56</v>
      </c>
      <c r="E344">
        <f t="shared" si="192"/>
        <v>24391.488773789646</v>
      </c>
      <c r="F344">
        <f t="shared" si="188"/>
        <v>24392</v>
      </c>
      <c r="G344" s="15">
        <f t="shared" si="193"/>
        <v>-0.25346799999533687</v>
      </c>
      <c r="I344">
        <f t="shared" si="210"/>
        <v>-0.25346799999533687</v>
      </c>
      <c r="O344">
        <f t="shared" ca="1" si="185"/>
        <v>-0.26432788240288729</v>
      </c>
      <c r="Q344" s="2">
        <f t="shared" si="194"/>
        <v>38668.61</v>
      </c>
      <c r="S344" s="20">
        <f t="shared" si="211"/>
        <v>0.1</v>
      </c>
      <c r="T344">
        <f t="shared" ca="1" si="191"/>
        <v>1.1793704590582322E-4</v>
      </c>
      <c r="Z344">
        <f t="shared" si="195"/>
        <v>24392</v>
      </c>
      <c r="AA344" s="87">
        <f t="shared" si="196"/>
        <v>-0.2475332887231205</v>
      </c>
      <c r="AB344" s="87">
        <f t="shared" si="197"/>
        <v>-0.22327785342019515</v>
      </c>
      <c r="AC344" s="87">
        <f t="shared" si="198"/>
        <v>-0.25346799999533687</v>
      </c>
      <c r="AD344" s="87">
        <f t="shared" si="199"/>
        <v>-5.9347112722163697E-3</v>
      </c>
      <c r="AE344" s="87">
        <f t="shared" si="200"/>
        <v>3.5220797884572043E-6</v>
      </c>
      <c r="AF344">
        <f t="shared" si="201"/>
        <v>-0.25346799999533687</v>
      </c>
      <c r="AG344" s="121"/>
      <c r="AH344">
        <f t="shared" si="202"/>
        <v>-3.0190146575141713E-2</v>
      </c>
      <c r="AI344">
        <f t="shared" si="203"/>
        <v>1.275205539446719</v>
      </c>
      <c r="AJ344">
        <f t="shared" si="204"/>
        <v>-0.8999368334258232</v>
      </c>
      <c r="AK344">
        <f t="shared" si="205"/>
        <v>-0.33760637273244853</v>
      </c>
      <c r="AL344">
        <f t="shared" si="206"/>
        <v>-0.88687545370108922</v>
      </c>
      <c r="AM344">
        <f t="shared" si="207"/>
        <v>-0.47498699671228728</v>
      </c>
      <c r="AN344" s="87">
        <f t="shared" si="208"/>
        <v>11.987429387921946</v>
      </c>
      <c r="AO344" s="87">
        <f t="shared" si="208"/>
        <v>11.987826850492558</v>
      </c>
      <c r="AP344" s="87">
        <f t="shared" si="208"/>
        <v>11.988916356024513</v>
      </c>
      <c r="AQ344" s="87">
        <f t="shared" si="208"/>
        <v>11.991898902821758</v>
      </c>
      <c r="AR344" s="87">
        <f t="shared" si="208"/>
        <v>12.000034469136827</v>
      </c>
      <c r="AS344" s="87">
        <f t="shared" si="208"/>
        <v>12.022016574393055</v>
      </c>
      <c r="AT344" s="87">
        <f t="shared" si="208"/>
        <v>12.080026000278067</v>
      </c>
      <c r="AU344" s="87">
        <f t="shared" si="209"/>
        <v>12.22559817462567</v>
      </c>
    </row>
    <row r="345" spans="1:47" x14ac:dyDescent="0.2">
      <c r="A345" s="67" t="s">
        <v>1011</v>
      </c>
      <c r="B345" s="69" t="s">
        <v>34</v>
      </c>
      <c r="C345" s="68">
        <v>53687.114000000001</v>
      </c>
      <c r="D345" s="68" t="s">
        <v>56</v>
      </c>
      <c r="E345">
        <f t="shared" si="192"/>
        <v>24391.496841493819</v>
      </c>
      <c r="F345">
        <f t="shared" si="188"/>
        <v>24392</v>
      </c>
      <c r="G345" s="15">
        <f t="shared" si="193"/>
        <v>-0.24946799999452196</v>
      </c>
      <c r="I345">
        <f t="shared" si="210"/>
        <v>-0.24946799999452196</v>
      </c>
      <c r="O345">
        <f t="shared" ca="1" si="185"/>
        <v>-0.26432788240288729</v>
      </c>
      <c r="Q345" s="2">
        <f t="shared" si="194"/>
        <v>38668.614000000001</v>
      </c>
      <c r="S345" s="20">
        <f t="shared" si="211"/>
        <v>0.1</v>
      </c>
      <c r="T345">
        <f t="shared" ca="1" si="191"/>
        <v>2.2081610519044547E-4</v>
      </c>
      <c r="Z345">
        <f t="shared" si="195"/>
        <v>24392</v>
      </c>
      <c r="AA345" s="87">
        <f t="shared" si="196"/>
        <v>-0.2475332887231205</v>
      </c>
      <c r="AB345" s="87">
        <f t="shared" si="197"/>
        <v>-0.21927785341938025</v>
      </c>
      <c r="AC345" s="87">
        <f t="shared" si="198"/>
        <v>-0.24946799999452196</v>
      </c>
      <c r="AD345" s="87">
        <f t="shared" si="199"/>
        <v>-1.9347112714014625E-3</v>
      </c>
      <c r="AE345" s="87">
        <f t="shared" si="200"/>
        <v>3.7431077036878635E-7</v>
      </c>
      <c r="AF345">
        <f t="shared" si="201"/>
        <v>-0.24946799999452196</v>
      </c>
      <c r="AG345" s="121"/>
      <c r="AH345">
        <f t="shared" si="202"/>
        <v>-3.0190146575141713E-2</v>
      </c>
      <c r="AI345">
        <f t="shared" si="203"/>
        <v>1.275205539446719</v>
      </c>
      <c r="AJ345">
        <f t="shared" si="204"/>
        <v>-0.8999368334258232</v>
      </c>
      <c r="AK345">
        <f t="shared" si="205"/>
        <v>-0.33760637273244853</v>
      </c>
      <c r="AL345">
        <f t="shared" si="206"/>
        <v>-0.88687545370108922</v>
      </c>
      <c r="AM345">
        <f t="shared" si="207"/>
        <v>-0.47498699671228728</v>
      </c>
      <c r="AN345" s="87">
        <f t="shared" si="208"/>
        <v>11.987429387921946</v>
      </c>
      <c r="AO345" s="87">
        <f t="shared" si="208"/>
        <v>11.987826850492558</v>
      </c>
      <c r="AP345" s="87">
        <f t="shared" si="208"/>
        <v>11.988916356024513</v>
      </c>
      <c r="AQ345" s="87">
        <f t="shared" si="208"/>
        <v>11.991898902821758</v>
      </c>
      <c r="AR345" s="87">
        <f t="shared" si="208"/>
        <v>12.000034469136827</v>
      </c>
      <c r="AS345" s="87">
        <f t="shared" si="208"/>
        <v>12.022016574393055</v>
      </c>
      <c r="AT345" s="87">
        <f t="shared" si="208"/>
        <v>12.080026000278067</v>
      </c>
      <c r="AU345" s="87">
        <f t="shared" si="209"/>
        <v>12.22559817462567</v>
      </c>
    </row>
    <row r="346" spans="1:47" x14ac:dyDescent="0.2">
      <c r="A346" s="67" t="s">
        <v>1011</v>
      </c>
      <c r="B346" s="69" t="s">
        <v>34</v>
      </c>
      <c r="C346" s="68">
        <v>53691.074000000001</v>
      </c>
      <c r="D346" s="68" t="s">
        <v>56</v>
      </c>
      <c r="E346">
        <f t="shared" si="192"/>
        <v>24399.483868625506</v>
      </c>
      <c r="F346">
        <f t="shared" si="188"/>
        <v>24400</v>
      </c>
      <c r="G346" s="15">
        <f t="shared" si="193"/>
        <v>-0.25589999999647262</v>
      </c>
      <c r="I346">
        <f t="shared" si="210"/>
        <v>-0.25589999999647262</v>
      </c>
      <c r="O346">
        <f t="shared" ca="1" si="185"/>
        <v>-0.26431112104602433</v>
      </c>
      <c r="Q346" s="2">
        <f t="shared" si="194"/>
        <v>38672.574000000001</v>
      </c>
      <c r="S346" s="20">
        <f t="shared" si="211"/>
        <v>0.1</v>
      </c>
      <c r="T346">
        <f t="shared" ca="1" si="191"/>
        <v>7.0746957310211981E-5</v>
      </c>
      <c r="Z346">
        <f t="shared" si="195"/>
        <v>24400</v>
      </c>
      <c r="AA346" s="87">
        <f t="shared" si="196"/>
        <v>-0.24756066969924223</v>
      </c>
      <c r="AB346" s="87">
        <f t="shared" si="197"/>
        <v>-0.22576788174371987</v>
      </c>
      <c r="AC346" s="87">
        <f t="shared" si="198"/>
        <v>-0.25589999999647262</v>
      </c>
      <c r="AD346" s="87">
        <f t="shared" si="199"/>
        <v>-8.3393302972303851E-3</v>
      </c>
      <c r="AE346" s="87">
        <f t="shared" si="200"/>
        <v>6.9544429806304631E-6</v>
      </c>
      <c r="AF346">
        <f t="shared" si="201"/>
        <v>-0.25589999999647262</v>
      </c>
      <c r="AG346" s="121"/>
      <c r="AH346">
        <f t="shared" si="202"/>
        <v>-3.0132118252752763E-2</v>
      </c>
      <c r="AI346">
        <f t="shared" si="203"/>
        <v>1.2762217414241879</v>
      </c>
      <c r="AJ346">
        <f t="shared" si="204"/>
        <v>-0.89861870261037435</v>
      </c>
      <c r="AK346">
        <f t="shared" si="205"/>
        <v>-0.33677544657577052</v>
      </c>
      <c r="AL346">
        <f t="shared" si="206"/>
        <v>-0.88386172711703259</v>
      </c>
      <c r="AM346">
        <f t="shared" si="207"/>
        <v>-0.4731414855144308</v>
      </c>
      <c r="AN346" s="87">
        <f t="shared" si="208"/>
        <v>11.989555906556346</v>
      </c>
      <c r="AO346" s="87">
        <f t="shared" si="208"/>
        <v>11.989954748460987</v>
      </c>
      <c r="AP346" s="87">
        <f t="shared" si="208"/>
        <v>11.991046521186854</v>
      </c>
      <c r="AQ346" s="87">
        <f t="shared" si="208"/>
        <v>11.994031150432575</v>
      </c>
      <c r="AR346" s="87">
        <f t="shared" si="208"/>
        <v>12.00216130821393</v>
      </c>
      <c r="AS346" s="87">
        <f t="shared" si="208"/>
        <v>12.024100188780993</v>
      </c>
      <c r="AT346" s="87">
        <f t="shared" si="208"/>
        <v>12.081930299914688</v>
      </c>
      <c r="AU346" s="87">
        <f t="shared" si="209"/>
        <v>12.226948151994117</v>
      </c>
    </row>
    <row r="347" spans="1:47" x14ac:dyDescent="0.2">
      <c r="A347" s="67" t="s">
        <v>1011</v>
      </c>
      <c r="B347" s="69" t="s">
        <v>34</v>
      </c>
      <c r="C347" s="68">
        <v>53691.084999999999</v>
      </c>
      <c r="D347" s="68" t="s">
        <v>56</v>
      </c>
      <c r="E347">
        <f t="shared" si="192"/>
        <v>24399.50605481198</v>
      </c>
      <c r="F347">
        <f t="shared" si="188"/>
        <v>24400</v>
      </c>
      <c r="G347" s="15">
        <f t="shared" si="193"/>
        <v>-0.2448999999978696</v>
      </c>
      <c r="I347">
        <f t="shared" si="210"/>
        <v>-0.2448999999978696</v>
      </c>
      <c r="O347">
        <f t="shared" ca="1" si="185"/>
        <v>-0.26431112104602433</v>
      </c>
      <c r="Q347" s="2">
        <f t="shared" si="194"/>
        <v>38672.584999999999</v>
      </c>
      <c r="S347" s="20">
        <f t="shared" si="211"/>
        <v>0.1</v>
      </c>
      <c r="T347">
        <f t="shared" ca="1" si="191"/>
        <v>3.7679162034611575E-4</v>
      </c>
      <c r="Z347">
        <f t="shared" si="195"/>
        <v>24400</v>
      </c>
      <c r="AA347" s="87">
        <f t="shared" si="196"/>
        <v>-0.24756066969924223</v>
      </c>
      <c r="AB347" s="87">
        <f t="shared" si="197"/>
        <v>-0.21476788174511685</v>
      </c>
      <c r="AC347" s="87">
        <f t="shared" si="198"/>
        <v>-0.2448999999978696</v>
      </c>
      <c r="AD347" s="87">
        <f t="shared" si="199"/>
        <v>2.660669701372631E-3</v>
      </c>
      <c r="AE347" s="87">
        <f t="shared" si="200"/>
        <v>7.0791632598023254E-7</v>
      </c>
      <c r="AF347">
        <f t="shared" si="201"/>
        <v>-0.2448999999978696</v>
      </c>
      <c r="AG347" s="121"/>
      <c r="AH347">
        <f t="shared" si="202"/>
        <v>-3.0132118252752763E-2</v>
      </c>
      <c r="AI347">
        <f t="shared" si="203"/>
        <v>1.2762217414241879</v>
      </c>
      <c r="AJ347">
        <f t="shared" si="204"/>
        <v>-0.89861870261037435</v>
      </c>
      <c r="AK347">
        <f t="shared" si="205"/>
        <v>-0.33677544657577052</v>
      </c>
      <c r="AL347">
        <f t="shared" si="206"/>
        <v>-0.88386172711703259</v>
      </c>
      <c r="AM347">
        <f t="shared" si="207"/>
        <v>-0.4731414855144308</v>
      </c>
      <c r="AN347" s="87">
        <f t="shared" si="208"/>
        <v>11.989555906556346</v>
      </c>
      <c r="AO347" s="87">
        <f t="shared" si="208"/>
        <v>11.989954748460987</v>
      </c>
      <c r="AP347" s="87">
        <f t="shared" si="208"/>
        <v>11.991046521186854</v>
      </c>
      <c r="AQ347" s="87">
        <f t="shared" si="208"/>
        <v>11.994031150432575</v>
      </c>
      <c r="AR347" s="87">
        <f t="shared" si="208"/>
        <v>12.00216130821393</v>
      </c>
      <c r="AS347" s="87">
        <f t="shared" si="208"/>
        <v>12.024100188780993</v>
      </c>
      <c r="AT347" s="87">
        <f t="shared" si="208"/>
        <v>12.081930299914688</v>
      </c>
      <c r="AU347" s="87">
        <f t="shared" si="209"/>
        <v>12.226948151994117</v>
      </c>
    </row>
    <row r="348" spans="1:47" x14ac:dyDescent="0.2">
      <c r="A348" s="67" t="s">
        <v>1011</v>
      </c>
      <c r="B348" s="69" t="s">
        <v>34</v>
      </c>
      <c r="C348" s="68">
        <v>53693.065000000002</v>
      </c>
      <c r="D348" s="68" t="s">
        <v>56</v>
      </c>
      <c r="E348">
        <f t="shared" si="192"/>
        <v>24403.499568377832</v>
      </c>
      <c r="F348">
        <f t="shared" si="188"/>
        <v>24404</v>
      </c>
      <c r="G348" s="15">
        <f t="shared" si="193"/>
        <v>-0.24811599999520695</v>
      </c>
      <c r="I348">
        <f t="shared" si="210"/>
        <v>-0.24811599999520695</v>
      </c>
      <c r="O348">
        <f t="shared" ca="1" si="185"/>
        <v>-0.26430274036759288</v>
      </c>
      <c r="Q348" s="2">
        <f t="shared" si="194"/>
        <v>38674.565000000002</v>
      </c>
      <c r="S348" s="20">
        <f t="shared" si="211"/>
        <v>0.1</v>
      </c>
      <c r="T348">
        <f t="shared" ca="1" si="191"/>
        <v>2.6201056388302867E-4</v>
      </c>
      <c r="Z348">
        <f t="shared" si="195"/>
        <v>24404</v>
      </c>
      <c r="AA348" s="87">
        <f t="shared" si="196"/>
        <v>-0.24757429819933457</v>
      </c>
      <c r="AB348" s="87">
        <f t="shared" si="197"/>
        <v>-0.21801296432078227</v>
      </c>
      <c r="AC348" s="87">
        <f t="shared" si="198"/>
        <v>-0.24811599999520695</v>
      </c>
      <c r="AD348" s="87">
        <f t="shared" si="199"/>
        <v>-5.4170179587237355E-4</v>
      </c>
      <c r="AE348" s="87">
        <f t="shared" si="200"/>
        <v>2.9344083565135467E-8</v>
      </c>
      <c r="AF348">
        <f t="shared" si="201"/>
        <v>-0.24811599999520695</v>
      </c>
      <c r="AG348" s="121"/>
      <c r="AH348">
        <f t="shared" si="202"/>
        <v>-3.0103035674424673E-2</v>
      </c>
      <c r="AI348">
        <f t="shared" si="203"/>
        <v>1.276729506629376</v>
      </c>
      <c r="AJ348">
        <f t="shared" si="204"/>
        <v>-0.89795578496294393</v>
      </c>
      <c r="AK348">
        <f t="shared" si="205"/>
        <v>-0.3363583386990468</v>
      </c>
      <c r="AL348">
        <f t="shared" si="206"/>
        <v>-0.88235306681803305</v>
      </c>
      <c r="AM348">
        <f t="shared" si="207"/>
        <v>-0.47221861805713522</v>
      </c>
      <c r="AN348" s="87">
        <f t="shared" si="208"/>
        <v>11.990619798487074</v>
      </c>
      <c r="AO348" s="87">
        <f t="shared" si="208"/>
        <v>11.991019324926942</v>
      </c>
      <c r="AP348" s="87">
        <f t="shared" si="208"/>
        <v>11.992112216276253</v>
      </c>
      <c r="AQ348" s="87">
        <f t="shared" si="208"/>
        <v>11.995097847626012</v>
      </c>
      <c r="AR348" s="87">
        <f t="shared" si="208"/>
        <v>12.003225211242999</v>
      </c>
      <c r="AS348" s="87">
        <f t="shared" si="208"/>
        <v>12.025142310234965</v>
      </c>
      <c r="AT348" s="87">
        <f t="shared" si="208"/>
        <v>12.082882548903456</v>
      </c>
      <c r="AU348" s="87">
        <f t="shared" si="209"/>
        <v>12.22762314067834</v>
      </c>
    </row>
    <row r="349" spans="1:47" x14ac:dyDescent="0.2">
      <c r="A349" s="67" t="s">
        <v>1011</v>
      </c>
      <c r="B349" s="69" t="s">
        <v>34</v>
      </c>
      <c r="C349" s="68">
        <v>53695.021000000001</v>
      </c>
      <c r="D349" s="68" t="s">
        <v>56</v>
      </c>
      <c r="E349">
        <f t="shared" si="192"/>
        <v>24407.444675718634</v>
      </c>
      <c r="F349">
        <f t="shared" si="188"/>
        <v>24408</v>
      </c>
      <c r="G349" s="15">
        <f t="shared" si="193"/>
        <v>-0.27533199999743374</v>
      </c>
      <c r="I349">
        <f t="shared" si="210"/>
        <v>-0.27533199999743374</v>
      </c>
      <c r="O349">
        <f t="shared" ca="1" si="185"/>
        <v>-0.26429435968916137</v>
      </c>
      <c r="Q349" s="2">
        <f t="shared" si="194"/>
        <v>38676.521000000001</v>
      </c>
      <c r="S349" s="20">
        <f t="shared" si="211"/>
        <v>0.1</v>
      </c>
      <c r="T349">
        <f t="shared" ca="1" si="191"/>
        <v>1.2182950357479891E-4</v>
      </c>
      <c r="Z349">
        <f t="shared" si="195"/>
        <v>24408</v>
      </c>
      <c r="AA349" s="87">
        <f t="shared" si="196"/>
        <v>-0.2475878853715979</v>
      </c>
      <c r="AB349" s="87">
        <f t="shared" si="197"/>
        <v>-0.24525809251527625</v>
      </c>
      <c r="AC349" s="87">
        <f t="shared" si="198"/>
        <v>-0.27533199999743374</v>
      </c>
      <c r="AD349" s="87">
        <f t="shared" si="199"/>
        <v>-2.7744114625835842E-2</v>
      </c>
      <c r="AE349" s="87">
        <f t="shared" si="200"/>
        <v>7.6973589637151831E-5</v>
      </c>
      <c r="AF349">
        <f t="shared" si="201"/>
        <v>-0.27533199999743374</v>
      </c>
      <c r="AG349" s="121"/>
      <c r="AH349">
        <f t="shared" si="202"/>
        <v>-3.0073907482157495E-2</v>
      </c>
      <c r="AI349">
        <f t="shared" si="203"/>
        <v>1.2772370444010566</v>
      </c>
      <c r="AJ349">
        <f t="shared" si="204"/>
        <v>-0.89729029472300803</v>
      </c>
      <c r="AK349">
        <f t="shared" si="205"/>
        <v>-0.33594013315394022</v>
      </c>
      <c r="AL349">
        <f t="shared" si="206"/>
        <v>-0.88084320863298171</v>
      </c>
      <c r="AM349">
        <f t="shared" si="207"/>
        <v>-0.47129567585253557</v>
      </c>
      <c r="AN349" s="87">
        <f t="shared" si="208"/>
        <v>11.991684111879687</v>
      </c>
      <c r="AO349" s="87">
        <f t="shared" si="208"/>
        <v>11.992084319397579</v>
      </c>
      <c r="AP349" s="87">
        <f t="shared" si="208"/>
        <v>11.993178319324301</v>
      </c>
      <c r="AQ349" s="87">
        <f t="shared" si="208"/>
        <v>11.996164926608355</v>
      </c>
      <c r="AR349" s="87">
        <f t="shared" si="208"/>
        <v>12.004289436061333</v>
      </c>
      <c r="AS349" s="87">
        <f t="shared" si="208"/>
        <v>12.026184640737887</v>
      </c>
      <c r="AT349" s="87">
        <f t="shared" si="208"/>
        <v>12.083834863837442</v>
      </c>
      <c r="AU349" s="87">
        <f t="shared" si="209"/>
        <v>12.228298129362562</v>
      </c>
    </row>
    <row r="350" spans="1:47" x14ac:dyDescent="0.2">
      <c r="A350" s="67" t="s">
        <v>1011</v>
      </c>
      <c r="B350" s="69" t="s">
        <v>34</v>
      </c>
      <c r="C350" s="68">
        <v>53698.993999999999</v>
      </c>
      <c r="D350" s="68" t="s">
        <v>56</v>
      </c>
      <c r="E350">
        <f t="shared" si="192"/>
        <v>24415.45792288888</v>
      </c>
      <c r="F350">
        <f t="shared" ref="F350:F381" si="212">ROUND(2*E350,0)/2+0.5</f>
        <v>24416</v>
      </c>
      <c r="G350" s="15">
        <f t="shared" si="193"/>
        <v>-0.26876400000037393</v>
      </c>
      <c r="I350">
        <f t="shared" si="210"/>
        <v>-0.26876400000037393</v>
      </c>
      <c r="O350">
        <f t="shared" ca="1" si="185"/>
        <v>-0.26427759833229847</v>
      </c>
      <c r="Q350" s="2">
        <f t="shared" si="194"/>
        <v>38680.493999999999</v>
      </c>
      <c r="S350" s="20">
        <f t="shared" si="211"/>
        <v>0.1</v>
      </c>
      <c r="T350">
        <f t="shared" ca="1" si="191"/>
        <v>2.0127799927310242E-5</v>
      </c>
      <c r="Z350">
        <f t="shared" si="195"/>
        <v>24416</v>
      </c>
      <c r="AA350" s="87">
        <f t="shared" si="196"/>
        <v>-0.24761493572623322</v>
      </c>
      <c r="AB350" s="87">
        <f t="shared" si="197"/>
        <v>-0.23874848575097229</v>
      </c>
      <c r="AC350" s="87">
        <f t="shared" si="198"/>
        <v>-0.26876400000037393</v>
      </c>
      <c r="AD350" s="87">
        <f t="shared" si="199"/>
        <v>-2.1149064274140705E-2</v>
      </c>
      <c r="AE350" s="87">
        <f t="shared" si="200"/>
        <v>4.4728291967173477E-5</v>
      </c>
      <c r="AF350">
        <f t="shared" si="201"/>
        <v>-0.26876400000037393</v>
      </c>
      <c r="AG350" s="121"/>
      <c r="AH350">
        <f t="shared" si="202"/>
        <v>-3.0015514249401621E-2</v>
      </c>
      <c r="AI350">
        <f t="shared" si="203"/>
        <v>1.2782514268654683</v>
      </c>
      <c r="AJ350">
        <f t="shared" si="204"/>
        <v>-0.89595158323737489</v>
      </c>
      <c r="AK350">
        <f t="shared" si="205"/>
        <v>-0.33510042569213716</v>
      </c>
      <c r="AL350">
        <f t="shared" si="206"/>
        <v>-0.87781989900323132</v>
      </c>
      <c r="AM350">
        <f t="shared" si="207"/>
        <v>-0.4694495666827101</v>
      </c>
      <c r="AN350" s="87">
        <f t="shared" si="208"/>
        <v>11.993814002195355</v>
      </c>
      <c r="AO350" s="87">
        <f t="shared" si="208"/>
        <v>11.994215561389669</v>
      </c>
      <c r="AP350" s="87">
        <f t="shared" si="208"/>
        <v>11.995311748142626</v>
      </c>
      <c r="AQ350" s="87">
        <f t="shared" si="208"/>
        <v>11.998300228519138</v>
      </c>
      <c r="AR350" s="87">
        <f t="shared" si="208"/>
        <v>12.006418849445248</v>
      </c>
      <c r="AS350" s="87">
        <f t="shared" si="208"/>
        <v>12.028269927514939</v>
      </c>
      <c r="AT350" s="87">
        <f t="shared" si="208"/>
        <v>12.085739691035631</v>
      </c>
      <c r="AU350" s="87">
        <f t="shared" si="209"/>
        <v>12.229648106731009</v>
      </c>
    </row>
    <row r="351" spans="1:47" x14ac:dyDescent="0.2">
      <c r="A351" s="67" t="s">
        <v>1011</v>
      </c>
      <c r="B351" s="69" t="s">
        <v>45</v>
      </c>
      <c r="C351" s="68">
        <v>53703.98</v>
      </c>
      <c r="D351" s="68" t="s">
        <v>56</v>
      </c>
      <c r="E351">
        <f t="shared" si="192"/>
        <v>24425.514316141063</v>
      </c>
      <c r="F351">
        <f t="shared" si="212"/>
        <v>24426</v>
      </c>
      <c r="G351" s="15">
        <f t="shared" si="193"/>
        <v>-0.24080399999365909</v>
      </c>
      <c r="I351">
        <f t="shared" si="210"/>
        <v>-0.24080399999365909</v>
      </c>
      <c r="O351">
        <f t="shared" ca="1" si="185"/>
        <v>-0.26425664663621973</v>
      </c>
      <c r="Q351" s="2">
        <f t="shared" si="194"/>
        <v>38685.480000000003</v>
      </c>
      <c r="S351" s="20">
        <f t="shared" si="211"/>
        <v>0.1</v>
      </c>
      <c r="T351">
        <f t="shared" ca="1" si="191"/>
        <v>5.5002663454081075E-4</v>
      </c>
      <c r="Z351">
        <f t="shared" si="195"/>
        <v>24426</v>
      </c>
      <c r="AA351" s="87">
        <f t="shared" si="196"/>
        <v>-0.24764851617519035</v>
      </c>
      <c r="AB351" s="87">
        <f t="shared" si="197"/>
        <v>-0.2108617338889085</v>
      </c>
      <c r="AC351" s="87">
        <f t="shared" si="198"/>
        <v>-0.24080399999365909</v>
      </c>
      <c r="AD351" s="87">
        <f t="shared" si="199"/>
        <v>6.8445161815312572E-3</v>
      </c>
      <c r="AE351" s="87">
        <f t="shared" si="200"/>
        <v>4.684740175924323E-6</v>
      </c>
      <c r="AF351">
        <f t="shared" si="201"/>
        <v>-0.24080399999365909</v>
      </c>
      <c r="AG351" s="121"/>
      <c r="AH351">
        <f t="shared" si="202"/>
        <v>-2.9942266104750592E-2</v>
      </c>
      <c r="AI351">
        <f t="shared" si="203"/>
        <v>1.2795180775094286</v>
      </c>
      <c r="AJ351">
        <f t="shared" si="204"/>
        <v>-0.89426366433866866</v>
      </c>
      <c r="AK351">
        <f t="shared" si="205"/>
        <v>-0.33404460210749359</v>
      </c>
      <c r="AL351">
        <f t="shared" si="206"/>
        <v>-0.87403402575170719</v>
      </c>
      <c r="AM351">
        <f t="shared" si="207"/>
        <v>-0.46714150747507233</v>
      </c>
      <c r="AN351" s="87">
        <f t="shared" ref="AN351:AT360" si="213">$AU351+$AB$7*SIN(AO351)</f>
        <v>11.996478731965956</v>
      </c>
      <c r="AO351" s="87">
        <f t="shared" si="213"/>
        <v>11.99688196082807</v>
      </c>
      <c r="AP351" s="87">
        <f t="shared" si="213"/>
        <v>11.997980823758279</v>
      </c>
      <c r="AQ351" s="87">
        <f t="shared" si="213"/>
        <v>12.000971497112463</v>
      </c>
      <c r="AR351" s="87">
        <f t="shared" si="213"/>
        <v>12.009082419002826</v>
      </c>
      <c r="AS351" s="87">
        <f t="shared" si="213"/>
        <v>12.030877705753841</v>
      </c>
      <c r="AT351" s="87">
        <f t="shared" si="213"/>
        <v>12.088121093723929</v>
      </c>
      <c r="AU351" s="87">
        <f t="shared" si="209"/>
        <v>12.231335578441566</v>
      </c>
    </row>
    <row r="352" spans="1:47" x14ac:dyDescent="0.2">
      <c r="A352" s="67" t="s">
        <v>1011</v>
      </c>
      <c r="B352" s="69" t="s">
        <v>34</v>
      </c>
      <c r="C352" s="68">
        <v>53704.951999999997</v>
      </c>
      <c r="D352" s="68" t="s">
        <v>56</v>
      </c>
      <c r="E352">
        <f t="shared" si="192"/>
        <v>24427.474768255193</v>
      </c>
      <c r="F352">
        <f t="shared" si="212"/>
        <v>24428</v>
      </c>
      <c r="G352" s="15">
        <f t="shared" si="193"/>
        <v>-0.2604120000032708</v>
      </c>
      <c r="I352">
        <f t="shared" si="210"/>
        <v>-0.2604120000032708</v>
      </c>
      <c r="O352">
        <f t="shared" ca="1" si="185"/>
        <v>-0.264252456297004</v>
      </c>
      <c r="Q352" s="2">
        <f t="shared" si="194"/>
        <v>38686.451999999997</v>
      </c>
      <c r="S352" s="20">
        <f t="shared" si="211"/>
        <v>0.1</v>
      </c>
      <c r="T352">
        <f t="shared" ca="1" si="191"/>
        <v>1.474910454407492E-5</v>
      </c>
      <c r="Z352">
        <f t="shared" si="195"/>
        <v>24428</v>
      </c>
      <c r="AA352" s="87">
        <f t="shared" si="196"/>
        <v>-0.24765520126448781</v>
      </c>
      <c r="AB352" s="87">
        <f t="shared" si="197"/>
        <v>-0.2304844177425269</v>
      </c>
      <c r="AC352" s="87">
        <f t="shared" si="198"/>
        <v>-0.2604120000032708</v>
      </c>
      <c r="AD352" s="87">
        <f t="shared" si="199"/>
        <v>-1.2756798738782993E-2</v>
      </c>
      <c r="AE352" s="87">
        <f t="shared" si="200"/>
        <v>1.6273591406181536E-5</v>
      </c>
      <c r="AF352">
        <f t="shared" si="201"/>
        <v>-0.2604120000032708</v>
      </c>
      <c r="AG352" s="121"/>
      <c r="AH352">
        <f t="shared" si="202"/>
        <v>-2.9927582260743914E-2</v>
      </c>
      <c r="AI352">
        <f t="shared" si="203"/>
        <v>1.279771227249221</v>
      </c>
      <c r="AJ352">
        <f t="shared" si="204"/>
        <v>-0.89392413919936564</v>
      </c>
      <c r="AK352">
        <f t="shared" si="205"/>
        <v>-0.33383261113196427</v>
      </c>
      <c r="AL352">
        <f t="shared" si="206"/>
        <v>-0.87327595309208916</v>
      </c>
      <c r="AM352">
        <f t="shared" si="207"/>
        <v>-0.46667983910962979</v>
      </c>
      <c r="AN352" s="87">
        <f t="shared" si="213"/>
        <v>11.99701199322725</v>
      </c>
      <c r="AO352" s="87">
        <f t="shared" si="213"/>
        <v>11.997415553332154</v>
      </c>
      <c r="AP352" s="87">
        <f t="shared" si="213"/>
        <v>11.998514943791275</v>
      </c>
      <c r="AQ352" s="87">
        <f t="shared" si="213"/>
        <v>12.001506035873808</v>
      </c>
      <c r="AR352" s="87">
        <f t="shared" si="213"/>
        <v>12.009615372780186</v>
      </c>
      <c r="AS352" s="87">
        <f t="shared" si="213"/>
        <v>12.031399416939145</v>
      </c>
      <c r="AT352" s="87">
        <f t="shared" si="213"/>
        <v>12.088597423262263</v>
      </c>
      <c r="AU352" s="87">
        <f t="shared" si="209"/>
        <v>12.231673072783677</v>
      </c>
    </row>
    <row r="353" spans="1:64" x14ac:dyDescent="0.2">
      <c r="A353" s="67" t="s">
        <v>1042</v>
      </c>
      <c r="B353" s="69" t="s">
        <v>34</v>
      </c>
      <c r="C353" s="68">
        <v>53915.133000000002</v>
      </c>
      <c r="D353" s="68" t="s">
        <v>56</v>
      </c>
      <c r="E353">
        <f t="shared" si="192"/>
        <v>24851.394300973774</v>
      </c>
      <c r="F353">
        <f t="shared" si="212"/>
        <v>24852</v>
      </c>
      <c r="G353" s="15">
        <f t="shared" si="193"/>
        <v>-0.30030799999804003</v>
      </c>
      <c r="I353">
        <f t="shared" si="210"/>
        <v>-0.30030799999804003</v>
      </c>
      <c r="O353">
        <f t="shared" ca="1" si="185"/>
        <v>-0.26336410438326774</v>
      </c>
      <c r="Q353" s="2">
        <f t="shared" si="194"/>
        <v>38896.633000000002</v>
      </c>
      <c r="S353" s="20">
        <f t="shared" si="211"/>
        <v>0.1</v>
      </c>
      <c r="T353">
        <f t="shared" ca="1" si="191"/>
        <v>1.3648514231951914E-3</v>
      </c>
      <c r="Z353">
        <f t="shared" si="195"/>
        <v>24852</v>
      </c>
      <c r="AA353" s="87">
        <f t="shared" si="196"/>
        <v>-0.24884010868656578</v>
      </c>
      <c r="AB353" s="87">
        <f t="shared" si="197"/>
        <v>-0.27374991712397506</v>
      </c>
      <c r="AC353" s="87">
        <f t="shared" si="198"/>
        <v>-0.30030799999804003</v>
      </c>
      <c r="AD353" s="87">
        <f t="shared" si="199"/>
        <v>-5.1467891311474251E-2</v>
      </c>
      <c r="AE353" s="87">
        <f t="shared" si="200"/>
        <v>2.6489438360497271E-4</v>
      </c>
      <c r="AF353">
        <f t="shared" si="201"/>
        <v>-0.30030799999804003</v>
      </c>
      <c r="AG353" s="121"/>
      <c r="AH353">
        <f t="shared" si="202"/>
        <v>-2.6558082874064963E-2</v>
      </c>
      <c r="AI353">
        <f t="shared" si="203"/>
        <v>1.3314834681606094</v>
      </c>
      <c r="AJ353">
        <f t="shared" si="204"/>
        <v>-0.80674617092306244</v>
      </c>
      <c r="AK353">
        <f t="shared" si="205"/>
        <v>-0.28255063650244155</v>
      </c>
      <c r="AL353">
        <f t="shared" si="206"/>
        <v>-0.70587547940671658</v>
      </c>
      <c r="AM353">
        <f t="shared" si="207"/>
        <v>-0.36836125952356508</v>
      </c>
      <c r="AN353" s="87">
        <f t="shared" si="213"/>
        <v>12.112377204764739</v>
      </c>
      <c r="AO353" s="87">
        <f t="shared" si="213"/>
        <v>12.112825360568413</v>
      </c>
      <c r="AP353" s="87">
        <f t="shared" si="213"/>
        <v>12.113969673433312</v>
      </c>
      <c r="AQ353" s="87">
        <f t="shared" si="213"/>
        <v>12.116888661491146</v>
      </c>
      <c r="AR353" s="87">
        <f t="shared" si="213"/>
        <v>12.124316115505255</v>
      </c>
      <c r="AS353" s="87">
        <f t="shared" si="213"/>
        <v>12.143099718283176</v>
      </c>
      <c r="AT353" s="87">
        <f t="shared" si="213"/>
        <v>12.189921968344757</v>
      </c>
      <c r="AU353" s="87">
        <f t="shared" si="209"/>
        <v>12.303221873311298</v>
      </c>
    </row>
    <row r="354" spans="1:64" x14ac:dyDescent="0.2">
      <c r="A354" s="67" t="s">
        <v>1042</v>
      </c>
      <c r="B354" s="69" t="s">
        <v>34</v>
      </c>
      <c r="C354" s="68">
        <v>53925.050999999999</v>
      </c>
      <c r="D354" s="68" t="s">
        <v>56</v>
      </c>
      <c r="E354">
        <f t="shared" si="192"/>
        <v>24871.398173471774</v>
      </c>
      <c r="F354">
        <f t="shared" si="212"/>
        <v>24872</v>
      </c>
      <c r="G354" s="15">
        <f t="shared" si="193"/>
        <v>-0.29838800000288757</v>
      </c>
      <c r="I354">
        <f t="shared" si="210"/>
        <v>-0.29838800000288757</v>
      </c>
      <c r="O354">
        <f t="shared" ca="1" si="185"/>
        <v>-0.26332220099111037</v>
      </c>
      <c r="Q354" s="2">
        <f t="shared" si="194"/>
        <v>38906.550999999999</v>
      </c>
      <c r="S354" s="20">
        <f t="shared" si="211"/>
        <v>0.1</v>
      </c>
      <c r="T354">
        <f t="shared" ca="1" si="191"/>
        <v>1.2296102603343549E-3</v>
      </c>
      <c r="Z354">
        <f t="shared" si="195"/>
        <v>24872</v>
      </c>
      <c r="AA354" s="87">
        <f t="shared" si="196"/>
        <v>-0.2488846931378004</v>
      </c>
      <c r="AB354" s="87">
        <f t="shared" si="197"/>
        <v>-0.27200135258297847</v>
      </c>
      <c r="AC354" s="87">
        <f t="shared" si="198"/>
        <v>-0.29838800000288757</v>
      </c>
      <c r="AD354" s="87">
        <f t="shared" si="199"/>
        <v>-4.9503306865087165E-2</v>
      </c>
      <c r="AE354" s="87">
        <f t="shared" si="200"/>
        <v>2.4505773905789862E-4</v>
      </c>
      <c r="AF354">
        <f t="shared" si="201"/>
        <v>-0.29838800000288757</v>
      </c>
      <c r="AG354" s="121"/>
      <c r="AH354">
        <f t="shared" si="202"/>
        <v>-2.6386647419909075E-2</v>
      </c>
      <c r="AI354">
        <f t="shared" si="203"/>
        <v>1.3337945729849128</v>
      </c>
      <c r="AJ354">
        <f t="shared" si="204"/>
        <v>-0.80186229258797781</v>
      </c>
      <c r="AK354">
        <f t="shared" si="205"/>
        <v>-0.27981660940255187</v>
      </c>
      <c r="AL354">
        <f t="shared" si="206"/>
        <v>-0.69765632428822588</v>
      </c>
      <c r="AM354">
        <f t="shared" si="207"/>
        <v>-0.363701081698522</v>
      </c>
      <c r="AN354" s="87">
        <f t="shared" si="213"/>
        <v>12.117928991065055</v>
      </c>
      <c r="AO354" s="87">
        <f t="shared" si="213"/>
        <v>12.118377735471427</v>
      </c>
      <c r="AP354" s="87">
        <f t="shared" si="213"/>
        <v>12.119520481064367</v>
      </c>
      <c r="AQ354" s="87">
        <f t="shared" si="213"/>
        <v>12.122427710191245</v>
      </c>
      <c r="AR354" s="87">
        <f t="shared" si="213"/>
        <v>12.129805913385461</v>
      </c>
      <c r="AS354" s="87">
        <f t="shared" si="213"/>
        <v>12.148418772658118</v>
      </c>
      <c r="AT354" s="87">
        <f t="shared" si="213"/>
        <v>12.194716954917958</v>
      </c>
      <c r="AU354" s="87">
        <f t="shared" si="209"/>
        <v>12.306596816732412</v>
      </c>
      <c r="AV354" s="87"/>
    </row>
    <row r="355" spans="1:64" x14ac:dyDescent="0.2">
      <c r="A355" s="67" t="s">
        <v>1042</v>
      </c>
      <c r="B355" s="69" t="s">
        <v>34</v>
      </c>
      <c r="C355" s="68">
        <v>53957.016000000003</v>
      </c>
      <c r="D355" s="68" t="s">
        <v>56</v>
      </c>
      <c r="E355">
        <f t="shared" si="192"/>
        <v>24935.869214447652</v>
      </c>
      <c r="F355">
        <f t="shared" si="212"/>
        <v>24936.5</v>
      </c>
      <c r="G355" s="15">
        <f t="shared" si="193"/>
        <v>-0.3127459999959683</v>
      </c>
      <c r="I355">
        <f t="shared" si="210"/>
        <v>-0.3127459999959683</v>
      </c>
      <c r="O355">
        <f t="shared" ca="1" si="185"/>
        <v>-0.26318706255140289</v>
      </c>
      <c r="Q355" s="2">
        <f t="shared" si="194"/>
        <v>38938.516000000003</v>
      </c>
      <c r="S355" s="20">
        <f t="shared" si="211"/>
        <v>0.1</v>
      </c>
      <c r="T355">
        <f t="shared" ca="1" si="191"/>
        <v>2.4560882806343473E-3</v>
      </c>
      <c r="Z355">
        <f t="shared" si="195"/>
        <v>24936.5</v>
      </c>
      <c r="AA355" s="87">
        <f t="shared" si="196"/>
        <v>-0.24902167309831244</v>
      </c>
      <c r="AB355" s="87">
        <f t="shared" si="197"/>
        <v>-0.28691976682203768</v>
      </c>
      <c r="AC355" s="87">
        <f t="shared" si="198"/>
        <v>-0.3127459999959683</v>
      </c>
      <c r="AD355" s="87">
        <f t="shared" si="199"/>
        <v>-6.3724326897655864E-2</v>
      </c>
      <c r="AE355" s="87">
        <f t="shared" si="200"/>
        <v>4.0607898385593068E-4</v>
      </c>
      <c r="AF355">
        <f t="shared" si="201"/>
        <v>-0.3127459999959683</v>
      </c>
      <c r="AG355" s="121"/>
      <c r="AH355">
        <f t="shared" si="202"/>
        <v>-2.5826233173930648E-2</v>
      </c>
      <c r="AI355">
        <f t="shared" si="203"/>
        <v>1.3411454733990755</v>
      </c>
      <c r="AJ355">
        <f t="shared" si="204"/>
        <v>-0.78562568187140458</v>
      </c>
      <c r="AK355">
        <f t="shared" si="205"/>
        <v>-0.27080605205763264</v>
      </c>
      <c r="AL355">
        <f t="shared" si="206"/>
        <v>-0.67095759114017228</v>
      </c>
      <c r="AM355">
        <f t="shared" si="207"/>
        <v>-0.34865802438811139</v>
      </c>
      <c r="AN355" s="87">
        <f t="shared" si="213"/>
        <v>12.135897819918894</v>
      </c>
      <c r="AO355" s="87">
        <f t="shared" si="213"/>
        <v>12.136347372814146</v>
      </c>
      <c r="AP355" s="87">
        <f t="shared" si="213"/>
        <v>12.137482573916186</v>
      </c>
      <c r="AQ355" s="87">
        <f t="shared" si="213"/>
        <v>12.140346542735699</v>
      </c>
      <c r="AR355" s="87">
        <f t="shared" si="213"/>
        <v>12.147555538619592</v>
      </c>
      <c r="AS355" s="87">
        <f t="shared" si="213"/>
        <v>12.165600784229472</v>
      </c>
      <c r="AT355" s="87">
        <f t="shared" si="213"/>
        <v>12.210189386616541</v>
      </c>
      <c r="AU355" s="87">
        <f t="shared" si="209"/>
        <v>12.317481009265506</v>
      </c>
    </row>
    <row r="356" spans="1:64" x14ac:dyDescent="0.2">
      <c r="A356" s="67" t="s">
        <v>1042</v>
      </c>
      <c r="B356" s="69" t="s">
        <v>34</v>
      </c>
      <c r="C356" s="68">
        <v>53959.014000000003</v>
      </c>
      <c r="D356" s="68" t="s">
        <v>56</v>
      </c>
      <c r="E356">
        <f t="shared" si="192"/>
        <v>24939.899032682275</v>
      </c>
      <c r="F356">
        <f t="shared" si="212"/>
        <v>24940.5</v>
      </c>
      <c r="G356" s="15">
        <f t="shared" si="193"/>
        <v>-0.29796199999691453</v>
      </c>
      <c r="I356">
        <f t="shared" si="210"/>
        <v>-0.29796199999691453</v>
      </c>
      <c r="O356">
        <f t="shared" ca="1" si="185"/>
        <v>-0.26317868187297139</v>
      </c>
      <c r="Q356" s="2">
        <f t="shared" si="194"/>
        <v>38940.514000000003</v>
      </c>
      <c r="S356" s="20">
        <f t="shared" si="211"/>
        <v>0.1</v>
      </c>
      <c r="T356">
        <f t="shared" ca="1" si="191"/>
        <v>1.2098792197114314E-3</v>
      </c>
      <c r="Z356">
        <f t="shared" si="195"/>
        <v>24940.5</v>
      </c>
      <c r="AA356" s="87">
        <f t="shared" si="196"/>
        <v>-0.24902982757320685</v>
      </c>
      <c r="AB356" s="87">
        <f t="shared" si="197"/>
        <v>-0.27217089830102259</v>
      </c>
      <c r="AC356" s="87">
        <f t="shared" si="198"/>
        <v>-0.29796199999691453</v>
      </c>
      <c r="AD356" s="87">
        <f t="shared" si="199"/>
        <v>-4.8932172423707676E-2</v>
      </c>
      <c r="AE356" s="87">
        <f t="shared" si="200"/>
        <v>2.3943574981034581E-4</v>
      </c>
      <c r="AF356">
        <f t="shared" si="201"/>
        <v>-0.29796199999691453</v>
      </c>
      <c r="AG356" s="121"/>
      <c r="AH356">
        <f t="shared" si="202"/>
        <v>-2.5791101695891938E-2</v>
      </c>
      <c r="AI356">
        <f t="shared" si="203"/>
        <v>1.3415959766731731</v>
      </c>
      <c r="AJ356">
        <f t="shared" si="204"/>
        <v>-0.78459426104083807</v>
      </c>
      <c r="AK356">
        <f t="shared" si="205"/>
        <v>-0.27023756321507486</v>
      </c>
      <c r="AL356">
        <f t="shared" si="206"/>
        <v>-0.6692922792974042</v>
      </c>
      <c r="AM356">
        <f t="shared" si="207"/>
        <v>-0.34772441962065026</v>
      </c>
      <c r="AN356" s="87">
        <f t="shared" si="213"/>
        <v>12.137015365681707</v>
      </c>
      <c r="AO356" s="87">
        <f t="shared" si="213"/>
        <v>12.13746491275114</v>
      </c>
      <c r="AP356" s="87">
        <f t="shared" si="213"/>
        <v>12.138599519322936</v>
      </c>
      <c r="AQ356" s="87">
        <f t="shared" si="213"/>
        <v>12.141460536178435</v>
      </c>
      <c r="AR356" s="87">
        <f t="shared" si="213"/>
        <v>12.148658519619959</v>
      </c>
      <c r="AS356" s="87">
        <f t="shared" si="213"/>
        <v>12.166667721442012</v>
      </c>
      <c r="AT356" s="87">
        <f t="shared" si="213"/>
        <v>12.211149341426518</v>
      </c>
      <c r="AU356" s="87">
        <f t="shared" si="209"/>
        <v>12.318155997949727</v>
      </c>
    </row>
    <row r="357" spans="1:64" x14ac:dyDescent="0.2">
      <c r="A357" s="53" t="s">
        <v>44</v>
      </c>
      <c r="B357" s="51" t="s">
        <v>45</v>
      </c>
      <c r="C357" s="52">
        <v>54001.461799999997</v>
      </c>
      <c r="D357" s="45">
        <v>8.0000000000000004E-4</v>
      </c>
      <c r="E357">
        <f t="shared" si="192"/>
        <v>25025.513105985425</v>
      </c>
      <c r="F357">
        <f t="shared" si="212"/>
        <v>25026</v>
      </c>
      <c r="G357" s="15">
        <f t="shared" si="193"/>
        <v>-0.24140400000032969</v>
      </c>
      <c r="K357">
        <f>G357</f>
        <v>-0.24140400000032969</v>
      </c>
      <c r="O357">
        <f t="shared" ca="1" si="185"/>
        <v>-0.26299954487149863</v>
      </c>
      <c r="Q357" s="2">
        <f t="shared" si="194"/>
        <v>38982.961799999997</v>
      </c>
      <c r="S357" s="20">
        <f>S$18</f>
        <v>1</v>
      </c>
      <c r="T357">
        <f t="shared" ca="1" si="191"/>
        <v>4.6636755828267099E-4</v>
      </c>
      <c r="Z357">
        <f t="shared" si="195"/>
        <v>25026</v>
      </c>
      <c r="AA357" s="87">
        <f t="shared" si="196"/>
        <v>-0.24919471399747753</v>
      </c>
      <c r="AB357" s="87">
        <f t="shared" si="197"/>
        <v>-0.21637427407366769</v>
      </c>
      <c r="AC357" s="87">
        <f t="shared" si="198"/>
        <v>-0.24140400000032969</v>
      </c>
      <c r="AD357" s="87">
        <f t="shared" si="199"/>
        <v>7.7907139971478412E-3</v>
      </c>
      <c r="AE357" s="87">
        <f t="shared" si="200"/>
        <v>6.0695224585355291E-5</v>
      </c>
      <c r="AF357">
        <f t="shared" si="201"/>
        <v>-0.24140400000032969</v>
      </c>
      <c r="AG357" s="121"/>
      <c r="AH357">
        <f t="shared" si="202"/>
        <v>-2.5029725926661993E-2</v>
      </c>
      <c r="AI357">
        <f t="shared" si="203"/>
        <v>1.3510648945126604</v>
      </c>
      <c r="AJ357">
        <f t="shared" si="204"/>
        <v>-0.7618613483767217</v>
      </c>
      <c r="AK357">
        <f t="shared" si="205"/>
        <v>-0.25781697324368519</v>
      </c>
      <c r="AL357">
        <f t="shared" si="206"/>
        <v>-0.63343271372632592</v>
      </c>
      <c r="AM357">
        <f t="shared" si="207"/>
        <v>-0.32774910404872987</v>
      </c>
      <c r="AN357" s="87">
        <f t="shared" si="213"/>
        <v>12.160990539723253</v>
      </c>
      <c r="AO357" s="87">
        <f t="shared" si="213"/>
        <v>12.161438346659814</v>
      </c>
      <c r="AP357" s="87">
        <f t="shared" si="213"/>
        <v>12.162556646270788</v>
      </c>
      <c r="AQ357" s="87">
        <f t="shared" si="213"/>
        <v>12.165347026570904</v>
      </c>
      <c r="AR357" s="87">
        <f t="shared" si="213"/>
        <v>12.1722952744427</v>
      </c>
      <c r="AS357" s="87">
        <f t="shared" si="213"/>
        <v>12.189511008528239</v>
      </c>
      <c r="AT357" s="87">
        <f t="shared" si="213"/>
        <v>12.231679822924431</v>
      </c>
      <c r="AU357" s="87">
        <f t="shared" si="209"/>
        <v>12.332583881074992</v>
      </c>
    </row>
    <row r="358" spans="1:64" x14ac:dyDescent="0.2">
      <c r="A358" s="135" t="s">
        <v>1176</v>
      </c>
      <c r="B358" s="135" t="s">
        <v>15</v>
      </c>
      <c r="C358" s="136">
        <v>54004.399100000002</v>
      </c>
      <c r="D358" s="137">
        <v>2.5000000000000001E-3</v>
      </c>
      <c r="E358">
        <f t="shared" si="192"/>
        <v>25031.437422852585</v>
      </c>
      <c r="F358">
        <f t="shared" si="212"/>
        <v>25032</v>
      </c>
      <c r="G358" s="15">
        <f t="shared" si="193"/>
        <v>-0.2789279999997234</v>
      </c>
      <c r="K358">
        <f>G358</f>
        <v>-0.2789279999997234</v>
      </c>
      <c r="O358">
        <f t="shared" ca="1" si="185"/>
        <v>-0.26298697385385145</v>
      </c>
      <c r="Q358" s="2">
        <f t="shared" si="194"/>
        <v>38985.899100000002</v>
      </c>
      <c r="S358" s="20">
        <f>S$18</f>
        <v>1</v>
      </c>
      <c r="T358">
        <f t="shared" ca="1" si="191"/>
        <v>2.5411631458337311E-4</v>
      </c>
      <c r="Z358">
        <f t="shared" si="195"/>
        <v>25032</v>
      </c>
      <c r="AA358" s="87">
        <f t="shared" si="196"/>
        <v>-0.24920561391136076</v>
      </c>
      <c r="AB358" s="87">
        <f t="shared" si="197"/>
        <v>-0.25395244854843829</v>
      </c>
      <c r="AC358" s="87">
        <f t="shared" si="198"/>
        <v>-0.2789279999997234</v>
      </c>
      <c r="AD358" s="87">
        <f t="shared" si="199"/>
        <v>-2.972238608836264E-2</v>
      </c>
      <c r="AE358" s="87">
        <f t="shared" si="200"/>
        <v>8.8342023478569305E-4</v>
      </c>
      <c r="AF358">
        <f t="shared" si="201"/>
        <v>-0.2789279999997234</v>
      </c>
      <c r="AG358" s="121"/>
      <c r="AH358">
        <f t="shared" si="202"/>
        <v>-2.4975551451285119E-2</v>
      </c>
      <c r="AI358">
        <f t="shared" si="203"/>
        <v>1.35171737764613</v>
      </c>
      <c r="AJ358">
        <f t="shared" si="204"/>
        <v>-0.76021676508854275</v>
      </c>
      <c r="AK358">
        <f t="shared" si="205"/>
        <v>-0.25692613357432148</v>
      </c>
      <c r="AL358">
        <f t="shared" si="206"/>
        <v>-0.63089753540004645</v>
      </c>
      <c r="AM358">
        <f t="shared" si="207"/>
        <v>-0.32634593332036088</v>
      </c>
      <c r="AN358" s="87">
        <f t="shared" si="213"/>
        <v>12.162679214382392</v>
      </c>
      <c r="AO358" s="87">
        <f t="shared" si="213"/>
        <v>12.163126781157903</v>
      </c>
      <c r="AP358" s="87">
        <f t="shared" si="213"/>
        <v>12.164243675901966</v>
      </c>
      <c r="AQ358" s="87">
        <f t="shared" si="213"/>
        <v>12.167028558218199</v>
      </c>
      <c r="AR358" s="87">
        <f t="shared" si="213"/>
        <v>12.173958259336889</v>
      </c>
      <c r="AS358" s="87">
        <f t="shared" si="213"/>
        <v>12.191116682771462</v>
      </c>
      <c r="AT358" s="87">
        <f t="shared" si="213"/>
        <v>12.233121361987818</v>
      </c>
      <c r="AU358" s="87">
        <f t="shared" si="209"/>
        <v>12.333596364101325</v>
      </c>
    </row>
    <row r="359" spans="1:64" x14ac:dyDescent="0.2">
      <c r="A359" s="67" t="s">
        <v>1042</v>
      </c>
      <c r="B359" s="69" t="s">
        <v>34</v>
      </c>
      <c r="C359" s="68">
        <v>54038.131000000001</v>
      </c>
      <c r="D359" s="68" t="s">
        <v>56</v>
      </c>
      <c r="E359">
        <f t="shared" si="192"/>
        <v>25099.472170454457</v>
      </c>
      <c r="F359">
        <f t="shared" si="212"/>
        <v>25100</v>
      </c>
      <c r="G359" s="15">
        <f t="shared" si="193"/>
        <v>-0.26169999999547144</v>
      </c>
      <c r="I359">
        <f>G359</f>
        <v>-0.26169999999547144</v>
      </c>
      <c r="O359">
        <f t="shared" ca="1" si="185"/>
        <v>-0.26284450232051637</v>
      </c>
      <c r="Q359" s="2">
        <f t="shared" si="194"/>
        <v>39019.631000000001</v>
      </c>
      <c r="S359" s="20">
        <f>S$16</f>
        <v>0.1</v>
      </c>
      <c r="T359">
        <f t="shared" ca="1" si="191"/>
        <v>1.309885572033244E-6</v>
      </c>
      <c r="Z359">
        <f t="shared" si="195"/>
        <v>25100</v>
      </c>
      <c r="AA359" s="87">
        <f t="shared" si="196"/>
        <v>-0.24932306930685927</v>
      </c>
      <c r="AB359" s="87">
        <f t="shared" si="197"/>
        <v>-0.2373451768844434</v>
      </c>
      <c r="AC359" s="87">
        <f t="shared" si="198"/>
        <v>-0.26169999999547144</v>
      </c>
      <c r="AD359" s="87">
        <f t="shared" si="199"/>
        <v>-1.2376930688612175E-2</v>
      </c>
      <c r="AE359" s="87">
        <f t="shared" si="200"/>
        <v>1.5318841327070987E-5</v>
      </c>
      <c r="AF359">
        <f t="shared" si="201"/>
        <v>-0.26169999999547144</v>
      </c>
      <c r="AG359" s="121"/>
      <c r="AH359">
        <f t="shared" si="202"/>
        <v>-2.4354823111028056E-2</v>
      </c>
      <c r="AI359">
        <f t="shared" si="203"/>
        <v>1.358994756996305</v>
      </c>
      <c r="AJ359">
        <f t="shared" si="204"/>
        <v>-0.74112616483156579</v>
      </c>
      <c r="AK359">
        <f t="shared" si="205"/>
        <v>-0.24665546071572064</v>
      </c>
      <c r="AL359">
        <f t="shared" si="206"/>
        <v>-0.60199706366942285</v>
      </c>
      <c r="AM359">
        <f t="shared" si="207"/>
        <v>-0.31043066828257926</v>
      </c>
      <c r="AN359" s="87">
        <f t="shared" si="213"/>
        <v>12.181873114733692</v>
      </c>
      <c r="AO359" s="87">
        <f t="shared" si="213"/>
        <v>12.18231684842014</v>
      </c>
      <c r="AP359" s="87">
        <f t="shared" si="213"/>
        <v>12.183415404808468</v>
      </c>
      <c r="AQ359" s="87">
        <f t="shared" si="213"/>
        <v>12.186133026399306</v>
      </c>
      <c r="AR359" s="87">
        <f t="shared" si="213"/>
        <v>12.192843302722242</v>
      </c>
      <c r="AS359" s="87">
        <f t="shared" si="213"/>
        <v>12.209337654924225</v>
      </c>
      <c r="AT359" s="87">
        <f t="shared" si="213"/>
        <v>12.249465897235119</v>
      </c>
      <c r="AU359" s="87">
        <f t="shared" si="209"/>
        <v>12.345071171733114</v>
      </c>
    </row>
    <row r="360" spans="1:64" x14ac:dyDescent="0.2">
      <c r="A360" s="67" t="s">
        <v>1042</v>
      </c>
      <c r="B360" s="69" t="s">
        <v>45</v>
      </c>
      <c r="C360" s="68">
        <v>54043.06</v>
      </c>
      <c r="D360" s="68" t="s">
        <v>56</v>
      </c>
      <c r="E360">
        <f t="shared" si="192"/>
        <v>25109.41359892215</v>
      </c>
      <c r="F360">
        <f t="shared" si="212"/>
        <v>25110</v>
      </c>
      <c r="G360" s="15">
        <f t="shared" si="193"/>
        <v>-0.29074000000400702</v>
      </c>
      <c r="I360">
        <f>G360</f>
        <v>-0.29074000000400702</v>
      </c>
      <c r="O360">
        <f t="shared" ca="1" si="185"/>
        <v>-0.26282355062443769</v>
      </c>
      <c r="Q360" s="2">
        <f t="shared" si="194"/>
        <v>39024.559999999998</v>
      </c>
      <c r="S360" s="20">
        <f>S$16</f>
        <v>0.1</v>
      </c>
      <c r="T360">
        <f t="shared" ca="1" si="191"/>
        <v>7.7932814596205682E-4</v>
      </c>
      <c r="Z360">
        <f t="shared" si="195"/>
        <v>25110</v>
      </c>
      <c r="AA360" s="87">
        <f t="shared" si="196"/>
        <v>-0.24933940671613636</v>
      </c>
      <c r="AB360" s="87">
        <f t="shared" si="197"/>
        <v>-0.26647750038936352</v>
      </c>
      <c r="AC360" s="87">
        <f t="shared" si="198"/>
        <v>-0.29074000000400702</v>
      </c>
      <c r="AD360" s="87">
        <f t="shared" si="199"/>
        <v>-4.1400593287870657E-2</v>
      </c>
      <c r="AE360" s="87">
        <f t="shared" si="200"/>
        <v>1.7140091245876809E-4</v>
      </c>
      <c r="AF360">
        <f t="shared" si="201"/>
        <v>-0.29074000000400702</v>
      </c>
      <c r="AG360" s="121"/>
      <c r="AH360">
        <f t="shared" si="202"/>
        <v>-2.4262499614643503E-2</v>
      </c>
      <c r="AI360">
        <f t="shared" si="203"/>
        <v>1.360046147945728</v>
      </c>
      <c r="AJ360">
        <f t="shared" si="204"/>
        <v>-0.73824870035708556</v>
      </c>
      <c r="AK360">
        <f t="shared" si="205"/>
        <v>-0.24511818211051487</v>
      </c>
      <c r="AL360">
        <f t="shared" si="206"/>
        <v>-0.5977211559917992</v>
      </c>
      <c r="AM360">
        <f t="shared" si="207"/>
        <v>-0.30808823688998077</v>
      </c>
      <c r="AN360" s="87">
        <f t="shared" si="213"/>
        <v>12.184704252556816</v>
      </c>
      <c r="AO360" s="87">
        <f t="shared" si="213"/>
        <v>12.185147248214301</v>
      </c>
      <c r="AP360" s="87">
        <f t="shared" si="213"/>
        <v>12.186242731461308</v>
      </c>
      <c r="AQ360" s="87">
        <f t="shared" si="213"/>
        <v>12.188949696172514</v>
      </c>
      <c r="AR360" s="87">
        <f t="shared" si="213"/>
        <v>12.195626286026313</v>
      </c>
      <c r="AS360" s="87">
        <f t="shared" si="213"/>
        <v>12.212020757366336</v>
      </c>
      <c r="AT360" s="87">
        <f t="shared" si="213"/>
        <v>12.251870582488662</v>
      </c>
      <c r="AU360" s="87">
        <f t="shared" si="209"/>
        <v>12.346758643443671</v>
      </c>
    </row>
    <row r="361" spans="1:64" x14ac:dyDescent="0.2">
      <c r="A361" s="67" t="s">
        <v>1042</v>
      </c>
      <c r="B361" s="69" t="s">
        <v>45</v>
      </c>
      <c r="C361" s="68">
        <v>54048.981</v>
      </c>
      <c r="D361" s="68" t="s">
        <v>56</v>
      </c>
      <c r="E361">
        <f t="shared" si="192"/>
        <v>25121.355818024866</v>
      </c>
      <c r="F361">
        <f t="shared" si="212"/>
        <v>25122</v>
      </c>
      <c r="G361" s="15">
        <f t="shared" si="193"/>
        <v>-0.31938800000352785</v>
      </c>
      <c r="I361">
        <f>G361</f>
        <v>-0.31938800000352785</v>
      </c>
      <c r="O361">
        <f t="shared" ca="1" si="185"/>
        <v>-0.26279840858914327</v>
      </c>
      <c r="Q361" s="2">
        <f t="shared" si="194"/>
        <v>39030.481</v>
      </c>
      <c r="S361" s="20">
        <f>S$16</f>
        <v>0.1</v>
      </c>
      <c r="T361">
        <f t="shared" ca="1" si="191"/>
        <v>3.2023818564469887E-3</v>
      </c>
      <c r="Z361">
        <f t="shared" si="195"/>
        <v>25122</v>
      </c>
      <c r="AA361" s="87">
        <f t="shared" si="196"/>
        <v>-0.24935869747054751</v>
      </c>
      <c r="AB361" s="87">
        <f t="shared" si="197"/>
        <v>-0.29523663808167522</v>
      </c>
      <c r="AC361" s="87">
        <f t="shared" si="198"/>
        <v>-0.31938800000352785</v>
      </c>
      <c r="AD361" s="87">
        <f t="shared" si="199"/>
        <v>-7.0029302532980342E-2</v>
      </c>
      <c r="AE361" s="87">
        <f t="shared" si="200"/>
        <v>4.9041032132556873E-4</v>
      </c>
      <c r="AF361">
        <f t="shared" si="201"/>
        <v>-0.31938800000352785</v>
      </c>
      <c r="AG361" s="121"/>
      <c r="AH361">
        <f t="shared" si="202"/>
        <v>-2.4151361921852636E-2</v>
      </c>
      <c r="AI361">
        <f t="shared" si="203"/>
        <v>1.3613012284316914</v>
      </c>
      <c r="AJ361">
        <f t="shared" si="204"/>
        <v>-0.7347720684992608</v>
      </c>
      <c r="AK361">
        <f t="shared" si="205"/>
        <v>-0.24326441208173316</v>
      </c>
      <c r="AL361">
        <f t="shared" si="206"/>
        <v>-0.59258142440451933</v>
      </c>
      <c r="AM361">
        <f t="shared" si="207"/>
        <v>-0.30527666350633753</v>
      </c>
      <c r="AN361" s="87">
        <f t="shared" ref="AN361:AT370" si="214">$AU361+$AB$7*SIN(AO361)</f>
        <v>12.188104455359186</v>
      </c>
      <c r="AO361" s="87">
        <f t="shared" si="214"/>
        <v>12.188546505684535</v>
      </c>
      <c r="AP361" s="87">
        <f t="shared" si="214"/>
        <v>12.189638173284902</v>
      </c>
      <c r="AQ361" s="87">
        <f t="shared" si="214"/>
        <v>12.192332091454169</v>
      </c>
      <c r="AR361" s="87">
        <f t="shared" si="214"/>
        <v>12.19896778232509</v>
      </c>
      <c r="AS361" s="87">
        <f t="shared" si="214"/>
        <v>12.21524165602577</v>
      </c>
      <c r="AT361" s="87">
        <f t="shared" si="214"/>
        <v>12.254756561276418</v>
      </c>
      <c r="AU361" s="87">
        <f t="shared" si="209"/>
        <v>12.348783609496341</v>
      </c>
    </row>
    <row r="362" spans="1:64" x14ac:dyDescent="0.2">
      <c r="A362" s="135" t="s">
        <v>1176</v>
      </c>
      <c r="B362" s="135" t="s">
        <v>15</v>
      </c>
      <c r="C362" s="136">
        <v>54716.409599999999</v>
      </c>
      <c r="D362" s="137">
        <v>4.3E-3</v>
      </c>
      <c r="E362">
        <f t="shared" si="192"/>
        <v>26467.509943445391</v>
      </c>
      <c r="F362">
        <f t="shared" si="212"/>
        <v>26468</v>
      </c>
      <c r="G362" s="15">
        <f t="shared" si="193"/>
        <v>-0.24297200000000885</v>
      </c>
      <c r="K362">
        <f>G362</f>
        <v>-0.24297200000000885</v>
      </c>
      <c r="O362">
        <f t="shared" ca="1" si="185"/>
        <v>-0.25997831029695223</v>
      </c>
      <c r="Q362" s="2">
        <f t="shared" si="194"/>
        <v>39697.909599999999</v>
      </c>
      <c r="S362" s="20">
        <f>S$18</f>
        <v>1</v>
      </c>
      <c r="T362">
        <f t="shared" ca="1" si="191"/>
        <v>2.8921458991592252E-4</v>
      </c>
      <c r="Z362">
        <f t="shared" si="195"/>
        <v>26468</v>
      </c>
      <c r="AA362" s="87">
        <f t="shared" si="196"/>
        <v>-0.24977378185419485</v>
      </c>
      <c r="AB362" s="87">
        <f t="shared" si="197"/>
        <v>-0.23328010421302509</v>
      </c>
      <c r="AC362" s="87">
        <f t="shared" si="198"/>
        <v>-0.24297200000000885</v>
      </c>
      <c r="AD362" s="87">
        <f t="shared" si="199"/>
        <v>6.8017818541860064E-3</v>
      </c>
      <c r="AE362" s="87">
        <f t="shared" si="200"/>
        <v>4.6264236391934025E-5</v>
      </c>
      <c r="AF362">
        <f t="shared" si="201"/>
        <v>-0.24297200000000885</v>
      </c>
      <c r="AG362" s="121"/>
      <c r="AH362">
        <f t="shared" si="202"/>
        <v>-9.6918957869837497E-3</v>
      </c>
      <c r="AI362">
        <f t="shared" si="203"/>
        <v>1.4354061639767004</v>
      </c>
      <c r="AJ362">
        <f t="shared" si="204"/>
        <v>-0.20436234168426301</v>
      </c>
      <c r="AK362">
        <f t="shared" si="205"/>
        <v>1.173133508238474E-2</v>
      </c>
      <c r="AL362">
        <f t="shared" si="206"/>
        <v>2.6936912031565344E-2</v>
      </c>
      <c r="AM362">
        <f t="shared" si="207"/>
        <v>1.3469270464410113E-2</v>
      </c>
      <c r="AN362" s="87">
        <f t="shared" si="214"/>
        <v>12.583261783940213</v>
      </c>
      <c r="AO362" s="87">
        <f t="shared" si="214"/>
        <v>12.583233411353811</v>
      </c>
      <c r="AP362" s="87">
        <f t="shared" si="214"/>
        <v>12.583168262274135</v>
      </c>
      <c r="AQ362" s="87">
        <f t="shared" si="214"/>
        <v>12.583018667348965</v>
      </c>
      <c r="AR362" s="87">
        <f t="shared" si="214"/>
        <v>12.582675169785491</v>
      </c>
      <c r="AS362" s="87">
        <f t="shared" si="214"/>
        <v>12.581886443184471</v>
      </c>
      <c r="AT362" s="87">
        <f t="shared" si="214"/>
        <v>12.580075433601346</v>
      </c>
      <c r="AU362" s="87">
        <f t="shared" si="209"/>
        <v>12.575917301737327</v>
      </c>
    </row>
    <row r="363" spans="1:64" x14ac:dyDescent="0.2">
      <c r="A363" s="135" t="s">
        <v>1176</v>
      </c>
      <c r="B363" s="135" t="s">
        <v>15</v>
      </c>
      <c r="C363" s="136">
        <v>54797.721339999996</v>
      </c>
      <c r="D363" s="136">
        <v>3.2000000000000003E-4</v>
      </c>
      <c r="E363">
        <f t="shared" si="192"/>
        <v>26631.509709481965</v>
      </c>
      <c r="F363">
        <f t="shared" si="212"/>
        <v>26632</v>
      </c>
      <c r="G363" s="15">
        <f t="shared" si="193"/>
        <v>-0.24308800000289921</v>
      </c>
      <c r="K363">
        <f>G363</f>
        <v>-0.24308800000289921</v>
      </c>
      <c r="O363">
        <f t="shared" ca="1" si="185"/>
        <v>-0.2596347024812618</v>
      </c>
      <c r="Q363" s="2">
        <f t="shared" si="194"/>
        <v>39779.221339999996</v>
      </c>
      <c r="S363" s="20">
        <f>S$18</f>
        <v>1</v>
      </c>
      <c r="T363">
        <f t="shared" ca="1" si="191"/>
        <v>2.7379336290745088E-4</v>
      </c>
      <c r="Z363">
        <f t="shared" si="195"/>
        <v>26632</v>
      </c>
      <c r="AA363" s="87">
        <f t="shared" si="196"/>
        <v>-0.24967557139354093</v>
      </c>
      <c r="AB363" s="87">
        <f t="shared" si="197"/>
        <v>-0.23533983617714563</v>
      </c>
      <c r="AC363" s="87">
        <f t="shared" si="198"/>
        <v>-0.24308800000289921</v>
      </c>
      <c r="AD363" s="87">
        <f t="shared" si="199"/>
        <v>6.5875713906417277E-3</v>
      </c>
      <c r="AE363" s="87">
        <f t="shared" si="200"/>
        <v>4.3396096826801388E-5</v>
      </c>
      <c r="AF363">
        <f t="shared" si="201"/>
        <v>-0.24308800000289921</v>
      </c>
      <c r="AG363" s="121"/>
      <c r="AH363">
        <f t="shared" si="202"/>
        <v>-7.7481638257535877E-3</v>
      </c>
      <c r="AI363">
        <f t="shared" si="203"/>
        <v>1.4331691761121013</v>
      </c>
      <c r="AJ363">
        <f t="shared" si="204"/>
        <v>-0.12748548611546476</v>
      </c>
      <c r="AK363">
        <f t="shared" si="205"/>
        <v>4.5613777722131703E-2</v>
      </c>
      <c r="AL363">
        <f t="shared" si="206"/>
        <v>0.10491580513102869</v>
      </c>
      <c r="AM363">
        <f t="shared" si="207"/>
        <v>5.2506074027069694E-2</v>
      </c>
      <c r="AN363" s="87">
        <f t="shared" si="214"/>
        <v>12.632193766514593</v>
      </c>
      <c r="AO363" s="87">
        <f t="shared" si="214"/>
        <v>12.632084293007127</v>
      </c>
      <c r="AP363" s="87">
        <f t="shared" si="214"/>
        <v>12.631832414178762</v>
      </c>
      <c r="AQ363" s="87">
        <f t="shared" si="214"/>
        <v>12.631252902115349</v>
      </c>
      <c r="AR363" s="87">
        <f t="shared" si="214"/>
        <v>12.629919668008124</v>
      </c>
      <c r="AS363" s="87">
        <f t="shared" si="214"/>
        <v>12.626852835182349</v>
      </c>
      <c r="AT363" s="87">
        <f t="shared" si="214"/>
        <v>12.619800326125128</v>
      </c>
      <c r="AU363" s="87">
        <f t="shared" si="209"/>
        <v>12.603591837790463</v>
      </c>
    </row>
    <row r="364" spans="1:64" x14ac:dyDescent="0.2">
      <c r="A364" s="53" t="s">
        <v>71</v>
      </c>
      <c r="B364" s="48" t="s">
        <v>34</v>
      </c>
      <c r="C364" s="45">
        <v>54797.7215</v>
      </c>
      <c r="D364" s="45">
        <v>2.9999999999999997E-4</v>
      </c>
      <c r="E364">
        <f t="shared" si="192"/>
        <v>26631.510032190141</v>
      </c>
      <c r="F364">
        <f t="shared" si="212"/>
        <v>26632</v>
      </c>
      <c r="G364" s="15">
        <f t="shared" si="193"/>
        <v>-0.24292799999966519</v>
      </c>
      <c r="K364">
        <f>G364</f>
        <v>-0.24292799999966519</v>
      </c>
      <c r="O364">
        <f t="shared" ca="1" si="185"/>
        <v>-0.2596347024812618</v>
      </c>
      <c r="Q364" s="2">
        <f t="shared" si="194"/>
        <v>39779.2215</v>
      </c>
      <c r="S364" s="20">
        <f>S$18</f>
        <v>1</v>
      </c>
      <c r="T364">
        <f t="shared" ca="1" si="191"/>
        <v>2.7911390780858644E-4</v>
      </c>
      <c r="Z364">
        <f t="shared" si="195"/>
        <v>26632</v>
      </c>
      <c r="AA364" s="87">
        <f t="shared" si="196"/>
        <v>-0.24967557139354093</v>
      </c>
      <c r="AB364" s="87">
        <f t="shared" si="197"/>
        <v>-0.23517983617391161</v>
      </c>
      <c r="AC364" s="87">
        <f t="shared" si="198"/>
        <v>-0.24292799999966519</v>
      </c>
      <c r="AD364" s="87">
        <f t="shared" si="199"/>
        <v>6.7475713938757453E-3</v>
      </c>
      <c r="AE364" s="87">
        <f t="shared" si="200"/>
        <v>4.5529719715450266E-5</v>
      </c>
      <c r="AF364">
        <f t="shared" si="201"/>
        <v>-0.24292799999966519</v>
      </c>
      <c r="AG364" s="121"/>
      <c r="AH364">
        <f t="shared" si="202"/>
        <v>-7.7481638257535877E-3</v>
      </c>
      <c r="AI364">
        <f t="shared" si="203"/>
        <v>1.4331691761121013</v>
      </c>
      <c r="AJ364">
        <f t="shared" si="204"/>
        <v>-0.12748548611546476</v>
      </c>
      <c r="AK364">
        <f t="shared" si="205"/>
        <v>4.5613777722131703E-2</v>
      </c>
      <c r="AL364">
        <f t="shared" si="206"/>
        <v>0.10491580513102869</v>
      </c>
      <c r="AM364">
        <f t="shared" si="207"/>
        <v>5.2506074027069694E-2</v>
      </c>
      <c r="AN364" s="87">
        <f t="shared" si="214"/>
        <v>12.632193766514593</v>
      </c>
      <c r="AO364" s="87">
        <f t="shared" si="214"/>
        <v>12.632084293007127</v>
      </c>
      <c r="AP364" s="87">
        <f t="shared" si="214"/>
        <v>12.631832414178762</v>
      </c>
      <c r="AQ364" s="87">
        <f t="shared" si="214"/>
        <v>12.631252902115349</v>
      </c>
      <c r="AR364" s="87">
        <f t="shared" si="214"/>
        <v>12.629919668008124</v>
      </c>
      <c r="AS364" s="87">
        <f t="shared" si="214"/>
        <v>12.626852835182349</v>
      </c>
      <c r="AT364" s="87">
        <f t="shared" si="214"/>
        <v>12.619800326125128</v>
      </c>
      <c r="AU364" s="87">
        <f t="shared" si="209"/>
        <v>12.603591837790463</v>
      </c>
    </row>
    <row r="365" spans="1:64" x14ac:dyDescent="0.2">
      <c r="A365" s="67" t="s">
        <v>1073</v>
      </c>
      <c r="B365" s="69" t="s">
        <v>34</v>
      </c>
      <c r="C365" s="68">
        <v>55051.582399999999</v>
      </c>
      <c r="D365" s="68" t="s">
        <v>56</v>
      </c>
      <c r="E365">
        <f t="shared" si="192"/>
        <v>27143.528692789892</v>
      </c>
      <c r="F365">
        <f t="shared" si="212"/>
        <v>27144</v>
      </c>
      <c r="G365" s="15">
        <f t="shared" si="193"/>
        <v>-0.23367600000347011</v>
      </c>
      <c r="I365">
        <f>G365</f>
        <v>-0.23367600000347011</v>
      </c>
      <c r="O365">
        <f t="shared" ca="1" si="185"/>
        <v>-0.25856197564203315</v>
      </c>
      <c r="Q365" s="2">
        <f t="shared" si="194"/>
        <v>40033.082399999999</v>
      </c>
      <c r="S365" s="20">
        <f>S$16</f>
        <v>0.1</v>
      </c>
      <c r="T365">
        <f t="shared" ca="1" si="191"/>
        <v>6.1931178348315313E-4</v>
      </c>
      <c r="Z365">
        <f t="shared" si="195"/>
        <v>27144</v>
      </c>
      <c r="AA365" s="87">
        <f t="shared" si="196"/>
        <v>-0.2493635647019212</v>
      </c>
      <c r="AB365" s="87">
        <f t="shared" si="197"/>
        <v>-0.23204782953517775</v>
      </c>
      <c r="AC365" s="87">
        <f t="shared" si="198"/>
        <v>-0.23367600000347011</v>
      </c>
      <c r="AD365" s="87">
        <f t="shared" si="199"/>
        <v>1.568756469845109E-2</v>
      </c>
      <c r="AE365" s="87">
        <f t="shared" si="200"/>
        <v>2.4609968616808883E-5</v>
      </c>
      <c r="AF365">
        <f t="shared" si="201"/>
        <v>-0.23367600000347011</v>
      </c>
      <c r="AG365" s="121"/>
      <c r="AH365">
        <f t="shared" si="202"/>
        <v>-1.6281704682923729E-3</v>
      </c>
      <c r="AI365">
        <f t="shared" si="203"/>
        <v>1.4099419038312899</v>
      </c>
      <c r="AJ365">
        <f t="shared" si="204"/>
        <v>0.11172404600636178</v>
      </c>
      <c r="AK365">
        <f t="shared" si="205"/>
        <v>0.1471862335101283</v>
      </c>
      <c r="AL365">
        <f t="shared" si="206"/>
        <v>0.34470695839764459</v>
      </c>
      <c r="AM365">
        <f t="shared" si="207"/>
        <v>0.17408063281122466</v>
      </c>
      <c r="AN365" s="87">
        <f t="shared" si="214"/>
        <v>12.783821111112463</v>
      </c>
      <c r="AO365" s="87">
        <f t="shared" si="214"/>
        <v>12.783496017542339</v>
      </c>
      <c r="AP365" s="87">
        <f t="shared" si="214"/>
        <v>12.782731762717917</v>
      </c>
      <c r="AQ365" s="87">
        <f t="shared" si="214"/>
        <v>12.780935598712341</v>
      </c>
      <c r="AR365" s="87">
        <f t="shared" si="214"/>
        <v>12.776716980163927</v>
      </c>
      <c r="AS365" s="87">
        <f t="shared" si="214"/>
        <v>12.766823564498424</v>
      </c>
      <c r="AT365" s="87">
        <f t="shared" si="214"/>
        <v>12.743697699432129</v>
      </c>
      <c r="AU365" s="87">
        <f t="shared" si="209"/>
        <v>12.689990389370987</v>
      </c>
    </row>
    <row r="366" spans="1:64" x14ac:dyDescent="0.2">
      <c r="A366" s="53" t="s">
        <v>59</v>
      </c>
      <c r="B366" s="48" t="s">
        <v>45</v>
      </c>
      <c r="C366" s="45">
        <v>55060.498039999999</v>
      </c>
      <c r="D366" s="45">
        <v>1E-4</v>
      </c>
      <c r="E366">
        <f t="shared" si="192"/>
        <v>27161.510879299076</v>
      </c>
      <c r="F366">
        <f t="shared" si="212"/>
        <v>27162</v>
      </c>
      <c r="G366" s="15">
        <f t="shared" si="193"/>
        <v>-0.24250800000299932</v>
      </c>
      <c r="K366">
        <f>G366</f>
        <v>-0.24250800000299932</v>
      </c>
      <c r="O366">
        <f t="shared" ca="1" si="185"/>
        <v>-0.2585242625890915</v>
      </c>
      <c r="Q366" s="2">
        <f t="shared" si="194"/>
        <v>40041.998039999999</v>
      </c>
      <c r="S366" s="20">
        <f>S$18</f>
        <v>1</v>
      </c>
      <c r="T366">
        <f t="shared" ca="1" si="191"/>
        <v>2.5652066722665613E-4</v>
      </c>
      <c r="Z366">
        <f t="shared" si="195"/>
        <v>27162</v>
      </c>
      <c r="AA366" s="87">
        <f t="shared" si="196"/>
        <v>-0.24935446796081218</v>
      </c>
      <c r="AB366" s="87">
        <f t="shared" si="197"/>
        <v>-0.24109439110360059</v>
      </c>
      <c r="AC366" s="87">
        <f t="shared" si="198"/>
        <v>-0.24250800000299932</v>
      </c>
      <c r="AD366" s="87">
        <f t="shared" si="199"/>
        <v>6.8464679578128518E-3</v>
      </c>
      <c r="AE366" s="87">
        <f t="shared" si="200"/>
        <v>4.6874123497358084E-5</v>
      </c>
      <c r="AF366">
        <f t="shared" si="201"/>
        <v>-0.24250800000299932</v>
      </c>
      <c r="AG366" s="121"/>
      <c r="AH366">
        <f t="shared" si="202"/>
        <v>-1.4136088993987326E-3</v>
      </c>
      <c r="AI366">
        <f t="shared" si="203"/>
        <v>1.4087114319896008</v>
      </c>
      <c r="AJ366">
        <f t="shared" si="204"/>
        <v>0.11993332530776951</v>
      </c>
      <c r="AK366">
        <f t="shared" si="205"/>
        <v>0.15056931032826854</v>
      </c>
      <c r="AL366">
        <f t="shared" si="206"/>
        <v>0.35297189158040421</v>
      </c>
      <c r="AM366">
        <f t="shared" si="207"/>
        <v>0.17834141933498263</v>
      </c>
      <c r="AN366" s="87">
        <f t="shared" si="214"/>
        <v>12.789100037153929</v>
      </c>
      <c r="AO366" s="87">
        <f t="shared" si="214"/>
        <v>12.788768987957788</v>
      </c>
      <c r="AP366" s="87">
        <f t="shared" si="214"/>
        <v>12.787989817963696</v>
      </c>
      <c r="AQ366" s="87">
        <f t="shared" si="214"/>
        <v>12.786156472602901</v>
      </c>
      <c r="AR366" s="87">
        <f t="shared" si="214"/>
        <v>12.781845657052907</v>
      </c>
      <c r="AS366" s="87">
        <f t="shared" si="214"/>
        <v>12.77172531944511</v>
      </c>
      <c r="AT366" s="87">
        <f t="shared" si="214"/>
        <v>12.748047806638342</v>
      </c>
      <c r="AU366" s="87">
        <f t="shared" si="209"/>
        <v>12.693027838449989</v>
      </c>
    </row>
    <row r="367" spans="1:64" x14ac:dyDescent="0.2">
      <c r="A367" s="46" t="s">
        <v>69</v>
      </c>
      <c r="B367" s="47" t="s">
        <v>45</v>
      </c>
      <c r="C367" s="46">
        <v>55062.47453</v>
      </c>
      <c r="D367" s="46">
        <v>1.1299999999999999E-3</v>
      </c>
      <c r="E367">
        <f t="shared" si="192"/>
        <v>27165.497313454511</v>
      </c>
      <c r="F367" s="71">
        <f t="shared" si="212"/>
        <v>27166</v>
      </c>
      <c r="G367" s="15">
        <f t="shared" si="193"/>
        <v>-0.24923400000261609</v>
      </c>
      <c r="K367">
        <f>G367</f>
        <v>-0.24923400000261609</v>
      </c>
      <c r="O367">
        <f t="shared" ca="1" si="185"/>
        <v>-0.25851588191065999</v>
      </c>
      <c r="Q367" s="2">
        <f t="shared" si="194"/>
        <v>40043.97453</v>
      </c>
      <c r="S367" s="20">
        <f>S$18</f>
        <v>1</v>
      </c>
      <c r="T367">
        <f ca="1">(O367-U367)^2</f>
        <v>6.6830461200046307E-2</v>
      </c>
      <c r="Z367">
        <f t="shared" si="195"/>
        <v>27166</v>
      </c>
      <c r="AA367" s="87">
        <f t="shared" si="196"/>
        <v>-0.2493524776202935</v>
      </c>
      <c r="AB367" s="87">
        <f t="shared" si="197"/>
        <v>-0.24786805208115753</v>
      </c>
      <c r="AC367" s="87">
        <f t="shared" si="198"/>
        <v>-0.24923400000261609</v>
      </c>
      <c r="AD367" s="87">
        <f t="shared" si="199"/>
        <v>1.1847761767741494E-4</v>
      </c>
      <c r="AE367" s="87">
        <f t="shared" si="200"/>
        <v>1.4036945890515704E-8</v>
      </c>
      <c r="AF367">
        <f t="shared" si="201"/>
        <v>-0.24923400000261609</v>
      </c>
      <c r="AG367" s="121"/>
      <c r="AH367">
        <f t="shared" si="202"/>
        <v>-1.3659479214585468E-3</v>
      </c>
      <c r="AI367">
        <f t="shared" si="203"/>
        <v>1.4084344936684463</v>
      </c>
      <c r="AJ367">
        <f t="shared" si="204"/>
        <v>0.12175458652955157</v>
      </c>
      <c r="AK367">
        <f t="shared" si="205"/>
        <v>0.15131892225865332</v>
      </c>
      <c r="AL367">
        <f t="shared" si="206"/>
        <v>0.3548065986910236</v>
      </c>
      <c r="AM367">
        <f t="shared" si="207"/>
        <v>0.17928810507263493</v>
      </c>
      <c r="AN367" s="87">
        <f t="shared" si="214"/>
        <v>12.79027251853045</v>
      </c>
      <c r="AO367" s="87">
        <f t="shared" si="214"/>
        <v>12.789940164102248</v>
      </c>
      <c r="AP367" s="87">
        <f t="shared" si="214"/>
        <v>12.78915771496321</v>
      </c>
      <c r="AQ367" s="87">
        <f t="shared" si="214"/>
        <v>12.787316171861411</v>
      </c>
      <c r="AR367" s="87">
        <f t="shared" si="214"/>
        <v>12.78298497678983</v>
      </c>
      <c r="AS367" s="87">
        <f t="shared" si="214"/>
        <v>12.772814367979393</v>
      </c>
      <c r="AT367" s="87">
        <f t="shared" si="214"/>
        <v>12.749014428618979</v>
      </c>
      <c r="AU367" s="87">
        <f t="shared" si="209"/>
        <v>12.693702827134214</v>
      </c>
    </row>
    <row r="368" spans="1:64" x14ac:dyDescent="0.2">
      <c r="A368" s="53" t="s">
        <v>59</v>
      </c>
      <c r="B368" s="48" t="s">
        <v>45</v>
      </c>
      <c r="C368" s="45">
        <v>55062.481240000001</v>
      </c>
      <c r="D368" s="45">
        <v>2.0000000000000001E-4</v>
      </c>
      <c r="E368">
        <f t="shared" si="192"/>
        <v>27165.510847028265</v>
      </c>
      <c r="F368">
        <f t="shared" si="212"/>
        <v>27166</v>
      </c>
      <c r="G368" s="15">
        <f t="shared" si="193"/>
        <v>-0.24252400000113994</v>
      </c>
      <c r="K368">
        <f>G368</f>
        <v>-0.24252400000113994</v>
      </c>
      <c r="O368">
        <f t="shared" ca="1" si="185"/>
        <v>-0.25851588191065999</v>
      </c>
      <c r="Q368" s="2">
        <f t="shared" si="194"/>
        <v>40043.981240000001</v>
      </c>
      <c r="S368" s="20">
        <f>S$18</f>
        <v>1</v>
      </c>
      <c r="T368">
        <f t="shared" ref="T368:T393" ca="1" si="215">(O368-G368)^2</f>
        <v>2.5574028700803481E-4</v>
      </c>
      <c r="Z368">
        <f t="shared" si="195"/>
        <v>27166</v>
      </c>
      <c r="AA368" s="87">
        <f t="shared" si="196"/>
        <v>-0.2493524776202935</v>
      </c>
      <c r="AB368" s="87">
        <f t="shared" si="197"/>
        <v>-0.24115805207968138</v>
      </c>
      <c r="AC368" s="87">
        <f t="shared" si="198"/>
        <v>-0.24252400000113994</v>
      </c>
      <c r="AD368" s="87">
        <f t="shared" si="199"/>
        <v>6.8284776191535612E-3</v>
      </c>
      <c r="AE368" s="87">
        <f t="shared" si="200"/>
        <v>4.6628106595281086E-5</v>
      </c>
      <c r="AF368">
        <f t="shared" si="201"/>
        <v>-0.24252400000113994</v>
      </c>
      <c r="AG368" s="121"/>
      <c r="AH368">
        <f t="shared" si="202"/>
        <v>-1.3659479214585468E-3</v>
      </c>
      <c r="AI368">
        <f t="shared" si="203"/>
        <v>1.4084344936684463</v>
      </c>
      <c r="AJ368">
        <f t="shared" si="204"/>
        <v>0.12175458652955157</v>
      </c>
      <c r="AK368">
        <f t="shared" si="205"/>
        <v>0.15131892225865332</v>
      </c>
      <c r="AL368">
        <f t="shared" si="206"/>
        <v>0.3548065986910236</v>
      </c>
      <c r="AM368">
        <f t="shared" si="207"/>
        <v>0.17928810507263493</v>
      </c>
      <c r="AN368" s="87">
        <f t="shared" si="214"/>
        <v>12.79027251853045</v>
      </c>
      <c r="AO368" s="87">
        <f t="shared" si="214"/>
        <v>12.789940164102248</v>
      </c>
      <c r="AP368" s="87">
        <f t="shared" si="214"/>
        <v>12.78915771496321</v>
      </c>
      <c r="AQ368" s="87">
        <f t="shared" si="214"/>
        <v>12.787316171861411</v>
      </c>
      <c r="AR368" s="87">
        <f t="shared" si="214"/>
        <v>12.78298497678983</v>
      </c>
      <c r="AS368" s="87">
        <f t="shared" si="214"/>
        <v>12.772814367979393</v>
      </c>
      <c r="AT368" s="87">
        <f t="shared" si="214"/>
        <v>12.749014428618979</v>
      </c>
      <c r="AU368" s="87">
        <f t="shared" si="209"/>
        <v>12.693702827134214</v>
      </c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</row>
    <row r="369" spans="1:47" x14ac:dyDescent="0.2">
      <c r="A369" s="67" t="s">
        <v>1092</v>
      </c>
      <c r="B369" s="69" t="s">
        <v>34</v>
      </c>
      <c r="C369" s="68">
        <v>55099.175000000003</v>
      </c>
      <c r="D369" s="68" t="s">
        <v>56</v>
      </c>
      <c r="E369">
        <f t="shared" si="192"/>
        <v>27239.519447200917</v>
      </c>
      <c r="F369">
        <f t="shared" si="212"/>
        <v>27240</v>
      </c>
      <c r="G369" s="15">
        <f t="shared" si="193"/>
        <v>-0.23825999999826308</v>
      </c>
      <c r="I369">
        <f>G369</f>
        <v>-0.23825999999826308</v>
      </c>
      <c r="O369">
        <f t="shared" ref="O369:O393" ca="1" si="216">+C$11+C$12*F369</f>
        <v>-0.25836083935967774</v>
      </c>
      <c r="Q369" s="2">
        <f t="shared" si="194"/>
        <v>40080.675000000003</v>
      </c>
      <c r="S369" s="20">
        <f>S$16</f>
        <v>0.1</v>
      </c>
      <c r="T369">
        <f t="shared" ca="1" si="215"/>
        <v>4.0404374303339684E-4</v>
      </c>
      <c r="Z369">
        <f t="shared" si="195"/>
        <v>27240</v>
      </c>
      <c r="AA369" s="87">
        <f t="shared" si="196"/>
        <v>-0.24931785649813595</v>
      </c>
      <c r="AB369" s="87">
        <f t="shared" si="197"/>
        <v>-0.2377743530983629</v>
      </c>
      <c r="AC369" s="87">
        <f t="shared" si="198"/>
        <v>-0.23825999999826308</v>
      </c>
      <c r="AD369" s="87">
        <f t="shared" si="199"/>
        <v>1.105785649987287E-2</v>
      </c>
      <c r="AE369" s="87">
        <f t="shared" si="200"/>
        <v>1.2227619037178068E-5</v>
      </c>
      <c r="AF369">
        <f t="shared" si="201"/>
        <v>-0.23825999999826308</v>
      </c>
      <c r="AG369" s="121"/>
      <c r="AH369">
        <f t="shared" si="202"/>
        <v>-4.8564689990018026E-4</v>
      </c>
      <c r="AI369">
        <f t="shared" si="203"/>
        <v>1.4030859480859872</v>
      </c>
      <c r="AJ369">
        <f t="shared" si="204"/>
        <v>0.1552371058113067</v>
      </c>
      <c r="AK369">
        <f t="shared" si="205"/>
        <v>0.16503899632311569</v>
      </c>
      <c r="AL369">
        <f t="shared" si="206"/>
        <v>0.38861663319228351</v>
      </c>
      <c r="AM369">
        <f t="shared" si="207"/>
        <v>0.19679123806751825</v>
      </c>
      <c r="AN369" s="87">
        <f t="shared" si="214"/>
        <v>12.811921702777463</v>
      </c>
      <c r="AO369" s="87">
        <f t="shared" si="214"/>
        <v>12.811566424951488</v>
      </c>
      <c r="AP369" s="87">
        <f t="shared" si="214"/>
        <v>12.810725691405334</v>
      </c>
      <c r="AQ369" s="87">
        <f t="shared" si="214"/>
        <v>12.808736870409586</v>
      </c>
      <c r="AR369" s="87">
        <f t="shared" si="214"/>
        <v>12.804036032702603</v>
      </c>
      <c r="AS369" s="87">
        <f t="shared" si="214"/>
        <v>12.792946026272967</v>
      </c>
      <c r="AT369" s="87">
        <f t="shared" si="214"/>
        <v>12.766892249977934</v>
      </c>
      <c r="AU369" s="87">
        <f t="shared" si="209"/>
        <v>12.706190117792335</v>
      </c>
    </row>
    <row r="370" spans="1:47" x14ac:dyDescent="0.2">
      <c r="A370" s="67" t="s">
        <v>1092</v>
      </c>
      <c r="B370" s="69" t="s">
        <v>34</v>
      </c>
      <c r="C370" s="68">
        <v>55115.040999999997</v>
      </c>
      <c r="D370" s="68" t="s">
        <v>56</v>
      </c>
      <c r="E370">
        <f t="shared" si="192"/>
        <v>27271.519995804789</v>
      </c>
      <c r="F370">
        <f t="shared" si="212"/>
        <v>27272</v>
      </c>
      <c r="G370" s="15">
        <f t="shared" si="193"/>
        <v>-0.23798800000076881</v>
      </c>
      <c r="I370">
        <f>G370</f>
        <v>-0.23798800000076881</v>
      </c>
      <c r="O370">
        <f t="shared" ca="1" si="216"/>
        <v>-0.25829379393222596</v>
      </c>
      <c r="Q370" s="2">
        <f t="shared" si="194"/>
        <v>40096.540999999997</v>
      </c>
      <c r="S370" s="20">
        <f>S$16</f>
        <v>0.1</v>
      </c>
      <c r="T370">
        <f t="shared" ca="1" si="215"/>
        <v>4.1232526718680204E-4</v>
      </c>
      <c r="Z370">
        <f t="shared" si="195"/>
        <v>27272</v>
      </c>
      <c r="AA370" s="87">
        <f t="shared" si="196"/>
        <v>-0.24930428228057325</v>
      </c>
      <c r="AB370" s="87">
        <f t="shared" si="197"/>
        <v>-0.23788208106205547</v>
      </c>
      <c r="AC370" s="87">
        <f t="shared" si="198"/>
        <v>-0.23798800000076881</v>
      </c>
      <c r="AD370" s="87">
        <f t="shared" si="199"/>
        <v>1.131628227980444E-2</v>
      </c>
      <c r="AE370" s="87">
        <f t="shared" si="200"/>
        <v>1.2805824463621597E-5</v>
      </c>
      <c r="AF370">
        <f t="shared" si="201"/>
        <v>-0.23798800000076881</v>
      </c>
      <c r="AG370" s="121"/>
      <c r="AH370">
        <f t="shared" si="202"/>
        <v>-1.0591893871333283E-4</v>
      </c>
      <c r="AI370">
        <f t="shared" si="203"/>
        <v>1.400643756851051</v>
      </c>
      <c r="AJ370">
        <f t="shared" si="204"/>
        <v>0.16958393141641157</v>
      </c>
      <c r="AK370">
        <f t="shared" si="205"/>
        <v>0.17088221659375907</v>
      </c>
      <c r="AL370">
        <f t="shared" si="206"/>
        <v>0.40315663909375166</v>
      </c>
      <c r="AM370">
        <f t="shared" si="207"/>
        <v>0.20435373760278086</v>
      </c>
      <c r="AN370" s="87">
        <f t="shared" si="214"/>
        <v>12.821258005887749</v>
      </c>
      <c r="AO370" s="87">
        <f t="shared" si="214"/>
        <v>12.820893550616738</v>
      </c>
      <c r="AP370" s="87">
        <f t="shared" si="214"/>
        <v>12.820029050460326</v>
      </c>
      <c r="AQ370" s="87">
        <f t="shared" si="214"/>
        <v>12.817979200284864</v>
      </c>
      <c r="AR370" s="87">
        <f t="shared" si="214"/>
        <v>12.813123016144079</v>
      </c>
      <c r="AS370" s="87">
        <f t="shared" si="214"/>
        <v>12.801641935022948</v>
      </c>
      <c r="AT370" s="87">
        <f t="shared" si="214"/>
        <v>12.774620317406367</v>
      </c>
      <c r="AU370" s="87">
        <f t="shared" si="209"/>
        <v>12.711590027266118</v>
      </c>
    </row>
    <row r="371" spans="1:47" x14ac:dyDescent="0.2">
      <c r="A371" s="67" t="s">
        <v>1092</v>
      </c>
      <c r="B371" s="69" t="s">
        <v>45</v>
      </c>
      <c r="C371" s="68">
        <v>55116.012000000002</v>
      </c>
      <c r="D371" s="68" t="s">
        <v>56</v>
      </c>
      <c r="E371">
        <f t="shared" si="192"/>
        <v>27273.478430992898</v>
      </c>
      <c r="F371">
        <f t="shared" si="212"/>
        <v>27274</v>
      </c>
      <c r="G371" s="15">
        <f t="shared" si="193"/>
        <v>-0.25859599999967031</v>
      </c>
      <c r="I371">
        <f>G371</f>
        <v>-0.25859599999967031</v>
      </c>
      <c r="O371">
        <f t="shared" ca="1" si="216"/>
        <v>-0.25828960359301023</v>
      </c>
      <c r="Q371" s="2">
        <f t="shared" si="194"/>
        <v>40097.512000000002</v>
      </c>
      <c r="S371" s="20">
        <f>S$16</f>
        <v>0.1</v>
      </c>
      <c r="T371">
        <f t="shared" ca="1" si="215"/>
        <v>9.3878758014209757E-8</v>
      </c>
      <c r="Z371">
        <f t="shared" si="195"/>
        <v>27274</v>
      </c>
      <c r="AA371" s="87">
        <f t="shared" si="196"/>
        <v>-0.24930346392564165</v>
      </c>
      <c r="AB371" s="87">
        <f t="shared" si="197"/>
        <v>-0.258513793132849</v>
      </c>
      <c r="AC371" s="87">
        <f t="shared" si="198"/>
        <v>-0.25859599999967031</v>
      </c>
      <c r="AD371" s="87">
        <f t="shared" si="199"/>
        <v>-9.2925360740286622E-3</v>
      </c>
      <c r="AE371" s="87">
        <f t="shared" si="200"/>
        <v>8.6351226687124032E-6</v>
      </c>
      <c r="AF371">
        <f t="shared" si="201"/>
        <v>-0.25859599999967031</v>
      </c>
      <c r="AG371" s="121"/>
      <c r="AH371">
        <f t="shared" si="202"/>
        <v>-8.2206866821314372E-5</v>
      </c>
      <c r="AI371">
        <f t="shared" si="203"/>
        <v>1.4004885884104252</v>
      </c>
      <c r="AJ371">
        <f t="shared" si="204"/>
        <v>0.17047780198556572</v>
      </c>
      <c r="AK371">
        <f t="shared" si="205"/>
        <v>0.17124556170816699</v>
      </c>
      <c r="AL371">
        <f t="shared" si="206"/>
        <v>0.40406371790949008</v>
      </c>
      <c r="AM371">
        <f t="shared" si="207"/>
        <v>0.20482626084747016</v>
      </c>
      <c r="AN371" s="87">
        <f t="shared" ref="AN371:AT380" si="217">$AU371+$AB$7*SIN(AO371)</f>
        <v>12.821840994369673</v>
      </c>
      <c r="AO371" s="87">
        <f t="shared" si="217"/>
        <v>12.821475980543623</v>
      </c>
      <c r="AP371" s="87">
        <f t="shared" si="217"/>
        <v>12.820610024509071</v>
      </c>
      <c r="AQ371" s="87">
        <f t="shared" si="217"/>
        <v>12.818556414898772</v>
      </c>
      <c r="AR371" s="87">
        <f t="shared" si="217"/>
        <v>12.813690614925731</v>
      </c>
      <c r="AS371" s="87">
        <f t="shared" si="217"/>
        <v>12.802185227086477</v>
      </c>
      <c r="AT371" s="87">
        <f t="shared" si="217"/>
        <v>12.775103261300821</v>
      </c>
      <c r="AU371" s="87">
        <f t="shared" si="209"/>
        <v>12.711927521608228</v>
      </c>
    </row>
    <row r="372" spans="1:47" x14ac:dyDescent="0.2">
      <c r="A372" s="67" t="s">
        <v>1092</v>
      </c>
      <c r="B372" s="69" t="s">
        <v>45</v>
      </c>
      <c r="C372" s="68">
        <v>55117.987000000001</v>
      </c>
      <c r="D372" s="68" t="s">
        <v>56</v>
      </c>
      <c r="E372">
        <f t="shared" si="192"/>
        <v>27277.461859928524</v>
      </c>
      <c r="F372">
        <f t="shared" si="212"/>
        <v>27278</v>
      </c>
      <c r="G372" s="15">
        <f t="shared" si="193"/>
        <v>-0.26681199999438832</v>
      </c>
      <c r="I372">
        <f>G372</f>
        <v>-0.26681199999438832</v>
      </c>
      <c r="O372">
        <f t="shared" ca="1" si="216"/>
        <v>-0.25828122291457872</v>
      </c>
      <c r="Q372" s="2">
        <f t="shared" si="194"/>
        <v>40099.487000000001</v>
      </c>
      <c r="S372" s="20">
        <f>S$16</f>
        <v>0.1</v>
      </c>
      <c r="T372">
        <f t="shared" ca="1" si="215"/>
        <v>7.2774157585404678E-5</v>
      </c>
      <c r="Z372">
        <f t="shared" si="195"/>
        <v>27278</v>
      </c>
      <c r="AA372" s="87">
        <f t="shared" si="196"/>
        <v>-0.24930183806456974</v>
      </c>
      <c r="AB372" s="87">
        <f t="shared" si="197"/>
        <v>-0.2667772096371423</v>
      </c>
      <c r="AC372" s="87">
        <f t="shared" si="198"/>
        <v>-0.26681199999438832</v>
      </c>
      <c r="AD372" s="87">
        <f t="shared" si="199"/>
        <v>-1.751016192981858E-2</v>
      </c>
      <c r="AE372" s="87">
        <f t="shared" si="200"/>
        <v>3.0660577080846794E-5</v>
      </c>
      <c r="AF372">
        <f t="shared" si="201"/>
        <v>-0.26681199999438832</v>
      </c>
      <c r="AG372" s="121"/>
      <c r="AH372">
        <f t="shared" si="202"/>
        <v>-3.4790357246023654E-5</v>
      </c>
      <c r="AI372">
        <f t="shared" si="203"/>
        <v>1.4001773657411549</v>
      </c>
      <c r="AJ372">
        <f t="shared" si="204"/>
        <v>0.172264533663193</v>
      </c>
      <c r="AK372">
        <f t="shared" si="205"/>
        <v>0.17197159009612778</v>
      </c>
      <c r="AL372">
        <f t="shared" si="206"/>
        <v>0.40587727869649187</v>
      </c>
      <c r="AM372">
        <f t="shared" si="207"/>
        <v>0.20577125989762959</v>
      </c>
      <c r="AN372" s="87">
        <f t="shared" si="217"/>
        <v>12.823006781775508</v>
      </c>
      <c r="AO372" s="87">
        <f t="shared" si="217"/>
        <v>12.82264065617856</v>
      </c>
      <c r="AP372" s="87">
        <f t="shared" si="217"/>
        <v>12.821771798894922</v>
      </c>
      <c r="AQ372" s="87">
        <f t="shared" si="217"/>
        <v>12.819710689976553</v>
      </c>
      <c r="AR372" s="87">
        <f t="shared" si="217"/>
        <v>12.814825691653599</v>
      </c>
      <c r="AS372" s="87">
        <f t="shared" si="217"/>
        <v>12.803271738807965</v>
      </c>
      <c r="AT372" s="87">
        <f t="shared" si="217"/>
        <v>12.776069127485556</v>
      </c>
      <c r="AU372" s="87">
        <f t="shared" si="209"/>
        <v>12.712602510292452</v>
      </c>
    </row>
    <row r="373" spans="1:47" x14ac:dyDescent="0.2">
      <c r="A373" s="135" t="s">
        <v>1176</v>
      </c>
      <c r="B373" s="135" t="s">
        <v>15</v>
      </c>
      <c r="C373" s="136">
        <v>55146.763679999996</v>
      </c>
      <c r="D373" s="136">
        <v>2.9999999999999997E-4</v>
      </c>
      <c r="E373">
        <f t="shared" si="192"/>
        <v>27335.502295261831</v>
      </c>
      <c r="F373">
        <f t="shared" si="212"/>
        <v>27336</v>
      </c>
      <c r="G373" s="15">
        <f t="shared" si="193"/>
        <v>-0.24676400000316789</v>
      </c>
      <c r="K373">
        <f>G373</f>
        <v>-0.24676400000316789</v>
      </c>
      <c r="O373">
        <f t="shared" ca="1" si="216"/>
        <v>-0.25815970307732239</v>
      </c>
      <c r="Q373" s="2">
        <f t="shared" si="194"/>
        <v>40128.263679999996</v>
      </c>
      <c r="S373" s="20">
        <f>S$18</f>
        <v>1</v>
      </c>
      <c r="T373">
        <f t="shared" ca="1" si="215"/>
        <v>1.2986204855429422E-4</v>
      </c>
      <c r="Z373">
        <f t="shared" si="195"/>
        <v>27336</v>
      </c>
      <c r="AA373" s="87">
        <f t="shared" si="196"/>
        <v>-0.24927995067910255</v>
      </c>
      <c r="AB373" s="87">
        <f t="shared" si="197"/>
        <v>-0.24741554308630645</v>
      </c>
      <c r="AC373" s="87">
        <f t="shared" si="198"/>
        <v>-0.24676400000316789</v>
      </c>
      <c r="AD373" s="87">
        <f t="shared" si="199"/>
        <v>2.5159506759346584E-3</v>
      </c>
      <c r="AE373" s="87">
        <f t="shared" si="200"/>
        <v>6.330007803736064E-6</v>
      </c>
      <c r="AF373">
        <f t="shared" si="201"/>
        <v>-0.24676400000316789</v>
      </c>
      <c r="AG373" s="121"/>
      <c r="AH373">
        <f t="shared" si="202"/>
        <v>6.5154308313856372E-4</v>
      </c>
      <c r="AI373">
        <f t="shared" si="203"/>
        <v>1.3955338807714359</v>
      </c>
      <c r="AJ373">
        <f t="shared" si="204"/>
        <v>0.19801618299423726</v>
      </c>
      <c r="AK373">
        <f t="shared" si="205"/>
        <v>0.18239819355905934</v>
      </c>
      <c r="AL373">
        <f t="shared" si="206"/>
        <v>0.43208278179763204</v>
      </c>
      <c r="AM373">
        <f t="shared" si="207"/>
        <v>0.21946651416498958</v>
      </c>
      <c r="AN373" s="87">
        <f t="shared" si="217"/>
        <v>12.839881716444239</v>
      </c>
      <c r="AO373" s="87">
        <f t="shared" si="217"/>
        <v>12.839500277563968</v>
      </c>
      <c r="AP373" s="87">
        <f t="shared" si="217"/>
        <v>12.838590946124899</v>
      </c>
      <c r="AQ373" s="87">
        <f t="shared" si="217"/>
        <v>12.836424074006546</v>
      </c>
      <c r="AR373" s="87">
        <f t="shared" si="217"/>
        <v>12.831265784428982</v>
      </c>
      <c r="AS373" s="87">
        <f t="shared" si="217"/>
        <v>12.819015051025742</v>
      </c>
      <c r="AT373" s="87">
        <f t="shared" si="217"/>
        <v>12.790070870738667</v>
      </c>
      <c r="AU373" s="87">
        <f t="shared" si="209"/>
        <v>12.722389846213684</v>
      </c>
    </row>
    <row r="374" spans="1:47" x14ac:dyDescent="0.2">
      <c r="A374" s="53" t="s">
        <v>72</v>
      </c>
      <c r="B374" s="48" t="s">
        <v>34</v>
      </c>
      <c r="C374" s="45">
        <v>55146.7644</v>
      </c>
      <c r="D374" s="45">
        <v>5.0000000000000001E-4</v>
      </c>
      <c r="E374">
        <f t="shared" si="192"/>
        <v>27335.503747448591</v>
      </c>
      <c r="F374">
        <f t="shared" si="212"/>
        <v>27336</v>
      </c>
      <c r="G374" s="15">
        <f t="shared" si="193"/>
        <v>-0.24604399999952875</v>
      </c>
      <c r="K374">
        <f>G374</f>
        <v>-0.24604399999952875</v>
      </c>
      <c r="O374">
        <f t="shared" ca="1" si="216"/>
        <v>-0.25815970307732239</v>
      </c>
      <c r="Q374" s="2">
        <f t="shared" si="194"/>
        <v>40128.2644</v>
      </c>
      <c r="S374" s="20">
        <f>S$18</f>
        <v>1</v>
      </c>
      <c r="T374">
        <f t="shared" ca="1" si="215"/>
        <v>1.4679026106925825E-4</v>
      </c>
      <c r="Z374">
        <f t="shared" si="195"/>
        <v>27336</v>
      </c>
      <c r="AA374" s="87">
        <f t="shared" si="196"/>
        <v>-0.24927995067910255</v>
      </c>
      <c r="AB374" s="87">
        <f t="shared" si="197"/>
        <v>-0.24669554308266731</v>
      </c>
      <c r="AC374" s="87">
        <f t="shared" si="198"/>
        <v>-0.24604399999952875</v>
      </c>
      <c r="AD374" s="87">
        <f t="shared" si="199"/>
        <v>3.2359506795738013E-3</v>
      </c>
      <c r="AE374" s="87">
        <f t="shared" si="200"/>
        <v>1.0471376800634146E-5</v>
      </c>
      <c r="AF374">
        <f t="shared" si="201"/>
        <v>-0.24604399999952875</v>
      </c>
      <c r="AG374" s="121"/>
      <c r="AH374">
        <f t="shared" si="202"/>
        <v>6.5154308313856372E-4</v>
      </c>
      <c r="AI374">
        <f t="shared" si="203"/>
        <v>1.3955338807714359</v>
      </c>
      <c r="AJ374">
        <f t="shared" si="204"/>
        <v>0.19801618299423726</v>
      </c>
      <c r="AK374">
        <f t="shared" si="205"/>
        <v>0.18239819355905934</v>
      </c>
      <c r="AL374">
        <f t="shared" si="206"/>
        <v>0.43208278179763204</v>
      </c>
      <c r="AM374">
        <f t="shared" si="207"/>
        <v>0.21946651416498958</v>
      </c>
      <c r="AN374" s="87">
        <f t="shared" si="217"/>
        <v>12.839881716444239</v>
      </c>
      <c r="AO374" s="87">
        <f t="shared" si="217"/>
        <v>12.839500277563968</v>
      </c>
      <c r="AP374" s="87">
        <f t="shared" si="217"/>
        <v>12.838590946124899</v>
      </c>
      <c r="AQ374" s="87">
        <f t="shared" si="217"/>
        <v>12.836424074006546</v>
      </c>
      <c r="AR374" s="87">
        <f t="shared" si="217"/>
        <v>12.831265784428982</v>
      </c>
      <c r="AS374" s="87">
        <f t="shared" si="217"/>
        <v>12.819015051025742</v>
      </c>
      <c r="AT374" s="87">
        <f t="shared" si="217"/>
        <v>12.790070870738667</v>
      </c>
      <c r="AU374" s="87">
        <f t="shared" si="209"/>
        <v>12.722389846213684</v>
      </c>
    </row>
    <row r="375" spans="1:47" x14ac:dyDescent="0.2">
      <c r="A375" s="67" t="s">
        <v>1111</v>
      </c>
      <c r="B375" s="69" t="s">
        <v>34</v>
      </c>
      <c r="C375" s="68">
        <v>55775.425000000003</v>
      </c>
      <c r="D375" s="68" t="s">
        <v>56</v>
      </c>
      <c r="E375">
        <f t="shared" si="192"/>
        <v>28603.465684020306</v>
      </c>
      <c r="F375">
        <f t="shared" si="212"/>
        <v>28604</v>
      </c>
      <c r="G375" s="15">
        <f t="shared" si="193"/>
        <v>-0.26491600000008475</v>
      </c>
      <c r="I375">
        <f>G375</f>
        <v>-0.26491600000008475</v>
      </c>
      <c r="O375">
        <f t="shared" ca="1" si="216"/>
        <v>-0.25550302801454511</v>
      </c>
      <c r="Q375" s="2">
        <f t="shared" si="194"/>
        <v>40756.925000000003</v>
      </c>
      <c r="S375" s="20">
        <f>S$16</f>
        <v>0.1</v>
      </c>
      <c r="T375">
        <f t="shared" ca="1" si="215"/>
        <v>8.8604041600554118E-5</v>
      </c>
      <c r="Z375">
        <f t="shared" si="195"/>
        <v>28604</v>
      </c>
      <c r="AA375" s="87">
        <f t="shared" si="196"/>
        <v>-0.25008632323253804</v>
      </c>
      <c r="AB375" s="87">
        <f t="shared" si="197"/>
        <v>-0.27951254001596471</v>
      </c>
      <c r="AC375" s="87">
        <f t="shared" si="198"/>
        <v>-0.26491600000008475</v>
      </c>
      <c r="AD375" s="87">
        <f t="shared" si="199"/>
        <v>-1.4829676767546707E-2</v>
      </c>
      <c r="AE375" s="87">
        <f t="shared" si="200"/>
        <v>2.1991931302991458E-5</v>
      </c>
      <c r="AF375">
        <f t="shared" si="201"/>
        <v>-0.26491600000008475</v>
      </c>
      <c r="AG375" s="121"/>
      <c r="AH375">
        <f t="shared" si="202"/>
        <v>1.4596540015879967E-2</v>
      </c>
      <c r="AI375">
        <f t="shared" si="203"/>
        <v>1.2530312037948654</v>
      </c>
      <c r="AJ375">
        <f t="shared" si="204"/>
        <v>0.65801487613082554</v>
      </c>
      <c r="AK375">
        <f t="shared" si="205"/>
        <v>0.35452977555889686</v>
      </c>
      <c r="AL375">
        <f t="shared" si="206"/>
        <v>0.95092861367331027</v>
      </c>
      <c r="AM375">
        <f t="shared" si="207"/>
        <v>0.51485935819978712</v>
      </c>
      <c r="AN375" s="87">
        <f t="shared" si="217"/>
        <v>13.190920941602741</v>
      </c>
      <c r="AO375" s="87">
        <f t="shared" si="217"/>
        <v>13.190556278751083</v>
      </c>
      <c r="AP375" s="87">
        <f t="shared" si="217"/>
        <v>13.189524890637241</v>
      </c>
      <c r="AQ375" s="87">
        <f t="shared" si="217"/>
        <v>13.186611907921884</v>
      </c>
      <c r="AR375" s="87">
        <f t="shared" si="217"/>
        <v>13.17841713896336</v>
      </c>
      <c r="AS375" s="87">
        <f t="shared" si="217"/>
        <v>13.155610847163885</v>
      </c>
      <c r="AT375" s="87">
        <f t="shared" si="217"/>
        <v>13.093864187882451</v>
      </c>
      <c r="AU375" s="87">
        <f t="shared" si="209"/>
        <v>12.936361259112324</v>
      </c>
    </row>
    <row r="376" spans="1:47" x14ac:dyDescent="0.2">
      <c r="A376" s="67" t="s">
        <v>1116</v>
      </c>
      <c r="B376" s="69" t="s">
        <v>34</v>
      </c>
      <c r="C376" s="68">
        <v>56481.481</v>
      </c>
      <c r="D376" s="68" t="s">
        <v>56</v>
      </c>
      <c r="E376">
        <f t="shared" si="192"/>
        <v>30027.528418487949</v>
      </c>
      <c r="F376">
        <f t="shared" si="212"/>
        <v>30028</v>
      </c>
      <c r="G376" s="15">
        <f t="shared" si="193"/>
        <v>-0.23381199999857927</v>
      </c>
      <c r="I376">
        <f>G376</f>
        <v>-0.23381199999857927</v>
      </c>
      <c r="O376">
        <f t="shared" ca="1" si="216"/>
        <v>-0.2525195064929403</v>
      </c>
      <c r="Q376" s="2">
        <f t="shared" si="194"/>
        <v>41462.981</v>
      </c>
      <c r="S376" s="20">
        <f>S$16</f>
        <v>0.1</v>
      </c>
      <c r="T376">
        <f t="shared" ca="1" si="215"/>
        <v>3.4997079923656036E-4</v>
      </c>
      <c r="Z376">
        <f t="shared" si="195"/>
        <v>30028</v>
      </c>
      <c r="AA376" s="87">
        <f t="shared" si="196"/>
        <v>-0.25519102452907599</v>
      </c>
      <c r="AB376" s="87">
        <f t="shared" si="197"/>
        <v>-0.26038349572882485</v>
      </c>
      <c r="AC376" s="87">
        <f t="shared" si="198"/>
        <v>-0.23381199999857927</v>
      </c>
      <c r="AD376" s="87">
        <f t="shared" si="199"/>
        <v>2.1379024530496726E-2</v>
      </c>
      <c r="AE376" s="87">
        <f t="shared" si="200"/>
        <v>4.5706268987558077E-5</v>
      </c>
      <c r="AF376">
        <f t="shared" si="201"/>
        <v>-0.23381199999857927</v>
      </c>
      <c r="AG376" s="121"/>
      <c r="AH376">
        <f t="shared" si="202"/>
        <v>2.6571495730245576E-2</v>
      </c>
      <c r="AI376">
        <f t="shared" si="203"/>
        <v>1.0752680236948617</v>
      </c>
      <c r="AJ376">
        <f t="shared" si="204"/>
        <v>0.91853927435043237</v>
      </c>
      <c r="AK376">
        <f t="shared" si="205"/>
        <v>0.42901151087213296</v>
      </c>
      <c r="AL376">
        <f t="shared" si="206"/>
        <v>1.397118691901676</v>
      </c>
      <c r="AM376">
        <f t="shared" si="207"/>
        <v>0.83982863787158013</v>
      </c>
      <c r="AN376" s="87">
        <f t="shared" si="217"/>
        <v>13.535782558622433</v>
      </c>
      <c r="AO376" s="87">
        <f t="shared" si="217"/>
        <v>13.535699447254496</v>
      </c>
      <c r="AP376" s="87">
        <f t="shared" si="217"/>
        <v>13.535362316808703</v>
      </c>
      <c r="AQ376" s="87">
        <f t="shared" si="217"/>
        <v>13.533996484413745</v>
      </c>
      <c r="AR376" s="87">
        <f t="shared" si="217"/>
        <v>13.528490489895647</v>
      </c>
      <c r="AS376" s="87">
        <f t="shared" si="217"/>
        <v>13.506720575718631</v>
      </c>
      <c r="AT376" s="87">
        <f t="shared" si="217"/>
        <v>13.426280088650342</v>
      </c>
      <c r="AU376" s="87">
        <f t="shared" si="209"/>
        <v>13.176657230695657</v>
      </c>
    </row>
    <row r="377" spans="1:47" x14ac:dyDescent="0.2">
      <c r="A377" s="135" t="s">
        <v>1176</v>
      </c>
      <c r="B377" s="135" t="s">
        <v>15</v>
      </c>
      <c r="C377" s="136">
        <v>57278.726640000001</v>
      </c>
      <c r="D377" s="136">
        <v>1.4999999999999999E-4</v>
      </c>
      <c r="E377">
        <f t="shared" si="192"/>
        <v>31635.51391275585</v>
      </c>
      <c r="F377">
        <f t="shared" si="212"/>
        <v>31636</v>
      </c>
      <c r="G377" s="15">
        <f t="shared" si="193"/>
        <v>-0.24100400000315858</v>
      </c>
      <c r="K377">
        <f>G377</f>
        <v>-0.24100400000315858</v>
      </c>
      <c r="O377">
        <f t="shared" ca="1" si="216"/>
        <v>-0.24915047376348776</v>
      </c>
      <c r="Q377" s="2">
        <f t="shared" si="194"/>
        <v>42260.226640000001</v>
      </c>
      <c r="S377" s="20">
        <f>S$18</f>
        <v>1</v>
      </c>
      <c r="T377">
        <f t="shared" ca="1" si="215"/>
        <v>6.6365034727731777E-5</v>
      </c>
      <c r="Z377">
        <f t="shared" si="195"/>
        <v>31636</v>
      </c>
      <c r="AA377" s="87">
        <f t="shared" si="196"/>
        <v>-0.26654299733499504</v>
      </c>
      <c r="AB377" s="87">
        <f t="shared" si="197"/>
        <v>-0.27616312506924906</v>
      </c>
      <c r="AC377" s="87">
        <f t="shared" si="198"/>
        <v>-0.24100400000315858</v>
      </c>
      <c r="AD377" s="87">
        <f t="shared" si="199"/>
        <v>2.5538997331836455E-2</v>
      </c>
      <c r="AE377" s="87">
        <f t="shared" si="200"/>
        <v>6.5224038471554957E-4</v>
      </c>
      <c r="AF377">
        <f t="shared" si="201"/>
        <v>-0.24100400000315858</v>
      </c>
      <c r="AG377" s="121"/>
      <c r="AH377">
        <f t="shared" si="202"/>
        <v>3.5159125066090501E-2</v>
      </c>
      <c r="AI377">
        <f t="shared" si="203"/>
        <v>0.91649082642560675</v>
      </c>
      <c r="AJ377">
        <f t="shared" si="204"/>
        <v>0.99920696052282909</v>
      </c>
      <c r="AK377">
        <f t="shared" si="205"/>
        <v>0.4274837655170573</v>
      </c>
      <c r="AL377">
        <f t="shared" si="206"/>
        <v>1.7637172565292392</v>
      </c>
      <c r="AM377">
        <f t="shared" si="207"/>
        <v>1.2142527785783601</v>
      </c>
      <c r="AN377" s="87">
        <f t="shared" si="217"/>
        <v>13.867867878474646</v>
      </c>
      <c r="AO377" s="87">
        <f t="shared" si="217"/>
        <v>13.867866058400246</v>
      </c>
      <c r="AP377" s="87">
        <f t="shared" si="217"/>
        <v>13.86785035300063</v>
      </c>
      <c r="AQ377" s="87">
        <f t="shared" si="217"/>
        <v>13.867714868406813</v>
      </c>
      <c r="AR377" s="87">
        <f t="shared" si="217"/>
        <v>13.866548841622713</v>
      </c>
      <c r="AS377" s="87">
        <f t="shared" si="217"/>
        <v>13.85670904860916</v>
      </c>
      <c r="AT377" s="87">
        <f t="shared" si="217"/>
        <v>13.784161411228414</v>
      </c>
      <c r="AU377" s="87">
        <f t="shared" si="209"/>
        <v>13.448002681753239</v>
      </c>
    </row>
    <row r="378" spans="1:47" x14ac:dyDescent="0.2">
      <c r="A378" s="123" t="s">
        <v>1173</v>
      </c>
      <c r="B378" s="124" t="s">
        <v>34</v>
      </c>
      <c r="C378" s="125">
        <v>57278.726999999999</v>
      </c>
      <c r="D378" s="125">
        <v>2.0000000000000001E-4</v>
      </c>
      <c r="E378">
        <f t="shared" si="192"/>
        <v>31635.514638849221</v>
      </c>
      <c r="F378">
        <f t="shared" si="212"/>
        <v>31636</v>
      </c>
      <c r="G378" s="15">
        <f t="shared" si="193"/>
        <v>-0.24064400000497699</v>
      </c>
      <c r="K378">
        <f>G378</f>
        <v>-0.24064400000497699</v>
      </c>
      <c r="O378">
        <f t="shared" ca="1" si="216"/>
        <v>-0.24915047376348776</v>
      </c>
      <c r="Q378" s="2">
        <f t="shared" si="194"/>
        <v>42260.226999999999</v>
      </c>
      <c r="S378" s="20">
        <f>S$18</f>
        <v>1</v>
      </c>
      <c r="T378">
        <f t="shared" ca="1" si="215"/>
        <v>7.2360095804232323E-5</v>
      </c>
      <c r="Z378">
        <f t="shared" si="195"/>
        <v>31636</v>
      </c>
      <c r="AA378" s="87">
        <f t="shared" si="196"/>
        <v>-0.26654299733499504</v>
      </c>
      <c r="AB378" s="87">
        <f t="shared" si="197"/>
        <v>-0.27580312507106747</v>
      </c>
      <c r="AC378" s="87">
        <f t="shared" si="198"/>
        <v>-0.24064400000497699</v>
      </c>
      <c r="AD378" s="87">
        <f t="shared" si="199"/>
        <v>2.5898997330018048E-2</v>
      </c>
      <c r="AE378" s="87">
        <f t="shared" si="200"/>
        <v>6.7075806270028196E-4</v>
      </c>
      <c r="AF378">
        <f t="shared" si="201"/>
        <v>-0.24064400000497699</v>
      </c>
      <c r="AG378" s="121"/>
      <c r="AH378">
        <f t="shared" si="202"/>
        <v>3.5159125066090501E-2</v>
      </c>
      <c r="AI378">
        <f t="shared" si="203"/>
        <v>0.91649082642560675</v>
      </c>
      <c r="AJ378">
        <f t="shared" si="204"/>
        <v>0.99920696052282909</v>
      </c>
      <c r="AK378">
        <f t="shared" si="205"/>
        <v>0.4274837655170573</v>
      </c>
      <c r="AL378">
        <f t="shared" si="206"/>
        <v>1.7637172565292392</v>
      </c>
      <c r="AM378">
        <f t="shared" si="207"/>
        <v>1.2142527785783601</v>
      </c>
      <c r="AN378" s="87">
        <f t="shared" si="217"/>
        <v>13.867867878474646</v>
      </c>
      <c r="AO378" s="87">
        <f t="shared" si="217"/>
        <v>13.867866058400246</v>
      </c>
      <c r="AP378" s="87">
        <f t="shared" si="217"/>
        <v>13.86785035300063</v>
      </c>
      <c r="AQ378" s="87">
        <f t="shared" si="217"/>
        <v>13.867714868406813</v>
      </c>
      <c r="AR378" s="87">
        <f t="shared" si="217"/>
        <v>13.866548841622713</v>
      </c>
      <c r="AS378" s="87">
        <f t="shared" si="217"/>
        <v>13.85670904860916</v>
      </c>
      <c r="AT378" s="87">
        <f t="shared" si="217"/>
        <v>13.784161411228414</v>
      </c>
      <c r="AU378" s="87">
        <f t="shared" si="209"/>
        <v>13.448002681753239</v>
      </c>
    </row>
    <row r="379" spans="1:47" x14ac:dyDescent="0.2">
      <c r="A379" s="129" t="s">
        <v>1172</v>
      </c>
      <c r="B379" s="130" t="s">
        <v>34</v>
      </c>
      <c r="C379" s="131">
        <v>57327.314599999998</v>
      </c>
      <c r="D379" s="131">
        <v>9.2999999999999992E-3</v>
      </c>
      <c r="E379">
        <f t="shared" si="192"/>
        <v>31733.512234673373</v>
      </c>
      <c r="F379">
        <f t="shared" si="212"/>
        <v>31734</v>
      </c>
      <c r="G379" s="15">
        <f t="shared" si="193"/>
        <v>-0.24183600000105798</v>
      </c>
      <c r="I379">
        <f>G379</f>
        <v>-0.24183600000105798</v>
      </c>
      <c r="O379">
        <f t="shared" ca="1" si="216"/>
        <v>-0.24894514714191662</v>
      </c>
      <c r="Q379" s="2">
        <f t="shared" si="194"/>
        <v>42308.814599999998</v>
      </c>
      <c r="S379" s="20">
        <v>0.1</v>
      </c>
      <c r="T379">
        <f t="shared" ca="1" si="215"/>
        <v>5.0539973070378579E-5</v>
      </c>
      <c r="Z379">
        <f t="shared" si="195"/>
        <v>31734</v>
      </c>
      <c r="AA379" s="87">
        <f t="shared" si="196"/>
        <v>-0.26740592298860549</v>
      </c>
      <c r="AB379" s="87">
        <f t="shared" si="197"/>
        <v>-0.27736981723998505</v>
      </c>
      <c r="AC379" s="87">
        <f t="shared" si="198"/>
        <v>-0.24183600000105798</v>
      </c>
      <c r="AD379" s="87">
        <f t="shared" si="199"/>
        <v>2.5569922987547511E-2</v>
      </c>
      <c r="AE379" s="87">
        <f t="shared" si="200"/>
        <v>6.5382096158911066E-5</v>
      </c>
      <c r="AF379">
        <f t="shared" si="201"/>
        <v>-0.24183600000105798</v>
      </c>
      <c r="AG379" s="121"/>
      <c r="AH379">
        <f t="shared" si="202"/>
        <v>3.5533817238927047E-2</v>
      </c>
      <c r="AI379">
        <f t="shared" si="203"/>
        <v>0.90843664568867655</v>
      </c>
      <c r="AJ379">
        <f t="shared" si="204"/>
        <v>0.9997805272438921</v>
      </c>
      <c r="AK379">
        <f t="shared" si="205"/>
        <v>0.42583130932210655</v>
      </c>
      <c r="AL379">
        <f t="shared" si="206"/>
        <v>1.7825940859856848</v>
      </c>
      <c r="AM379">
        <f t="shared" si="207"/>
        <v>1.2378787545056444</v>
      </c>
      <c r="AN379" s="87">
        <f t="shared" si="217"/>
        <v>13.886490297171537</v>
      </c>
      <c r="AO379" s="87">
        <f t="shared" si="217"/>
        <v>13.886489034334256</v>
      </c>
      <c r="AP379" s="87">
        <f t="shared" si="217"/>
        <v>13.886477346681385</v>
      </c>
      <c r="AQ379" s="87">
        <f t="shared" si="217"/>
        <v>13.88636920188951</v>
      </c>
      <c r="AR379" s="87">
        <f t="shared" si="217"/>
        <v>13.885370704776257</v>
      </c>
      <c r="AS379" s="87">
        <f t="shared" si="217"/>
        <v>13.876328301552212</v>
      </c>
      <c r="AT379" s="87">
        <f t="shared" si="217"/>
        <v>13.805232806787213</v>
      </c>
      <c r="AU379" s="87">
        <f t="shared" si="209"/>
        <v>13.464539904516698</v>
      </c>
    </row>
    <row r="380" spans="1:47" x14ac:dyDescent="0.2">
      <c r="A380" s="123" t="s">
        <v>1174</v>
      </c>
      <c r="B380" s="124" t="s">
        <v>34</v>
      </c>
      <c r="C380" s="125">
        <v>57643.6348</v>
      </c>
      <c r="D380" s="125">
        <v>1E-4</v>
      </c>
      <c r="E380">
        <f t="shared" si="192"/>
        <v>32371.506684092907</v>
      </c>
      <c r="F380">
        <f t="shared" si="212"/>
        <v>32372</v>
      </c>
      <c r="G380" s="15">
        <f t="shared" si="193"/>
        <v>-0.24458800000138581</v>
      </c>
      <c r="K380">
        <f t="shared" ref="K380:K393" si="218">G380</f>
        <v>-0.24458800000138581</v>
      </c>
      <c r="O380">
        <f t="shared" ca="1" si="216"/>
        <v>-0.2476084289320965</v>
      </c>
      <c r="Q380" s="2">
        <f t="shared" si="194"/>
        <v>42625.1348</v>
      </c>
      <c r="S380" s="20">
        <f t="shared" ref="S380:S394" si="219">S$18</f>
        <v>1</v>
      </c>
      <c r="T380">
        <f t="shared" ca="1" si="215"/>
        <v>9.1229909254741493E-6</v>
      </c>
      <c r="Z380">
        <f t="shared" si="195"/>
        <v>32372</v>
      </c>
      <c r="AA380" s="87">
        <f t="shared" si="196"/>
        <v>-0.27345225973139281</v>
      </c>
      <c r="AB380" s="87">
        <f t="shared" si="197"/>
        <v>-0.2821955195018811</v>
      </c>
      <c r="AC380" s="87">
        <f t="shared" si="198"/>
        <v>-0.24458800000138581</v>
      </c>
      <c r="AD380" s="87">
        <f t="shared" si="199"/>
        <v>2.8864259730007003E-2</v>
      </c>
      <c r="AE380" s="87">
        <f t="shared" si="200"/>
        <v>8.3314548976130387E-4</v>
      </c>
      <c r="AF380">
        <f t="shared" si="201"/>
        <v>-0.24458800000138581</v>
      </c>
      <c r="AG380" s="121"/>
      <c r="AH380">
        <f t="shared" si="202"/>
        <v>3.7607519500495276E-2</v>
      </c>
      <c r="AI380">
        <f t="shared" si="203"/>
        <v>0.86005836529957558</v>
      </c>
      <c r="AJ380">
        <f t="shared" si="204"/>
        <v>0.99555324981340532</v>
      </c>
      <c r="AK380">
        <f t="shared" si="205"/>
        <v>0.4124711998783594</v>
      </c>
      <c r="AL380">
        <f t="shared" si="206"/>
        <v>1.897885833822242</v>
      </c>
      <c r="AM380">
        <f t="shared" si="207"/>
        <v>1.3952630180530876</v>
      </c>
      <c r="AN380" s="87">
        <f t="shared" si="217"/>
        <v>14.003902831403545</v>
      </c>
      <c r="AO380" s="87">
        <f t="shared" si="217"/>
        <v>14.003902782228801</v>
      </c>
      <c r="AP380" s="87">
        <f t="shared" si="217"/>
        <v>14.00390193253698</v>
      </c>
      <c r="AQ380" s="87">
        <f t="shared" si="217"/>
        <v>14.003887251537789</v>
      </c>
      <c r="AR380" s="87">
        <f t="shared" si="217"/>
        <v>14.003633846177745</v>
      </c>
      <c r="AS380" s="87">
        <f t="shared" si="217"/>
        <v>13.99933284056733</v>
      </c>
      <c r="AT380" s="87">
        <f t="shared" si="217"/>
        <v>13.940080987096952</v>
      </c>
      <c r="AU380" s="87">
        <f t="shared" si="209"/>
        <v>13.572200599650241</v>
      </c>
    </row>
    <row r="381" spans="1:47" x14ac:dyDescent="0.2">
      <c r="A381" s="135" t="s">
        <v>1176</v>
      </c>
      <c r="B381" s="135" t="s">
        <v>15</v>
      </c>
      <c r="C381" s="136">
        <v>57643.635009999998</v>
      </c>
      <c r="D381" s="136">
        <v>1.1E-4</v>
      </c>
      <c r="E381">
        <f t="shared" si="192"/>
        <v>32371.507107647372</v>
      </c>
      <c r="F381">
        <f t="shared" si="212"/>
        <v>32372</v>
      </c>
      <c r="G381" s="15">
        <f t="shared" si="193"/>
        <v>-0.24437800000305288</v>
      </c>
      <c r="K381">
        <f t="shared" si="218"/>
        <v>-0.24437800000305288</v>
      </c>
      <c r="O381">
        <f t="shared" ca="1" si="216"/>
        <v>-0.2476084289320965</v>
      </c>
      <c r="Q381" s="2">
        <f t="shared" si="194"/>
        <v>42625.135009999998</v>
      </c>
      <c r="S381" s="20">
        <f t="shared" si="219"/>
        <v>1</v>
      </c>
      <c r="T381">
        <f t="shared" ca="1" si="215"/>
        <v>1.0435671065601956E-5</v>
      </c>
      <c r="Z381">
        <f t="shared" si="195"/>
        <v>32372</v>
      </c>
      <c r="AA381" s="87">
        <f t="shared" si="196"/>
        <v>-0.27345225973139281</v>
      </c>
      <c r="AB381" s="87">
        <f t="shared" si="197"/>
        <v>-0.28198551950354817</v>
      </c>
      <c r="AC381" s="87">
        <f t="shared" si="198"/>
        <v>-0.24437800000305288</v>
      </c>
      <c r="AD381" s="87">
        <f t="shared" si="199"/>
        <v>2.9074259728339935E-2</v>
      </c>
      <c r="AE381" s="87">
        <f t="shared" si="200"/>
        <v>8.4531257875096932E-4</v>
      </c>
      <c r="AF381">
        <f t="shared" si="201"/>
        <v>-0.24437800000305288</v>
      </c>
      <c r="AG381" s="121"/>
      <c r="AH381">
        <f t="shared" si="202"/>
        <v>3.7607519500495276E-2</v>
      </c>
      <c r="AI381">
        <f t="shared" si="203"/>
        <v>0.86005836529957558</v>
      </c>
      <c r="AJ381">
        <f t="shared" si="204"/>
        <v>0.99555324981340532</v>
      </c>
      <c r="AK381">
        <f t="shared" si="205"/>
        <v>0.4124711998783594</v>
      </c>
      <c r="AL381">
        <f t="shared" si="206"/>
        <v>1.897885833822242</v>
      </c>
      <c r="AM381">
        <f t="shared" si="207"/>
        <v>1.3952630180530876</v>
      </c>
      <c r="AN381" s="87">
        <f t="shared" ref="AN381:AT390" si="220">$AU381+$AB$7*SIN(AO381)</f>
        <v>14.003902831403545</v>
      </c>
      <c r="AO381" s="87">
        <f t="shared" si="220"/>
        <v>14.003902782228801</v>
      </c>
      <c r="AP381" s="87">
        <f t="shared" si="220"/>
        <v>14.00390193253698</v>
      </c>
      <c r="AQ381" s="87">
        <f t="shared" si="220"/>
        <v>14.003887251537789</v>
      </c>
      <c r="AR381" s="87">
        <f t="shared" si="220"/>
        <v>14.003633846177745</v>
      </c>
      <c r="AS381" s="87">
        <f t="shared" si="220"/>
        <v>13.99933284056733</v>
      </c>
      <c r="AT381" s="87">
        <f t="shared" si="220"/>
        <v>13.940080987096952</v>
      </c>
      <c r="AU381" s="87">
        <f t="shared" si="209"/>
        <v>13.572200599650241</v>
      </c>
    </row>
    <row r="382" spans="1:47" x14ac:dyDescent="0.2">
      <c r="A382" s="135" t="s">
        <v>1176</v>
      </c>
      <c r="B382" s="135" t="s">
        <v>15</v>
      </c>
      <c r="C382" s="136">
        <v>57978.793060000004</v>
      </c>
      <c r="D382" s="136">
        <v>1.2999999999999999E-4</v>
      </c>
      <c r="E382">
        <f t="shared" si="192"/>
        <v>33047.496107332743</v>
      </c>
      <c r="F382">
        <f t="shared" ref="F382:F394" si="221">ROUND(2*E382,0)/2+0.5</f>
        <v>33048</v>
      </c>
      <c r="G382" s="15">
        <f t="shared" si="193"/>
        <v>-0.2498319999940577</v>
      </c>
      <c r="K382">
        <f t="shared" si="218"/>
        <v>-0.2498319999940577</v>
      </c>
      <c r="O382">
        <f t="shared" ca="1" si="216"/>
        <v>-0.24619209427717742</v>
      </c>
      <c r="Q382" s="2">
        <f t="shared" si="194"/>
        <v>42960.293060000004</v>
      </c>
      <c r="S382" s="20">
        <f t="shared" si="219"/>
        <v>1</v>
      </c>
      <c r="T382">
        <f t="shared" ca="1" si="215"/>
        <v>1.3248913627777717E-5</v>
      </c>
      <c r="Z382">
        <f t="shared" si="195"/>
        <v>33048</v>
      </c>
      <c r="AA382" s="87">
        <f t="shared" si="196"/>
        <v>-0.28061389390081365</v>
      </c>
      <c r="AB382" s="87">
        <f t="shared" si="197"/>
        <v>-0.28900053793102626</v>
      </c>
      <c r="AC382" s="87">
        <f t="shared" si="198"/>
        <v>-0.2498319999940577</v>
      </c>
      <c r="AD382" s="87">
        <f t="shared" si="199"/>
        <v>3.0781893906755953E-2</v>
      </c>
      <c r="AE382" s="87">
        <f t="shared" si="200"/>
        <v>9.4752499248677922E-4</v>
      </c>
      <c r="AF382">
        <f t="shared" si="201"/>
        <v>-0.2498319999940577</v>
      </c>
      <c r="AG382" s="121"/>
      <c r="AH382">
        <f t="shared" si="202"/>
        <v>3.9168537936968569E-2</v>
      </c>
      <c r="AI382">
        <f t="shared" si="203"/>
        <v>0.81574852489899152</v>
      </c>
      <c r="AJ382">
        <f t="shared" si="204"/>
        <v>0.97925915470974911</v>
      </c>
      <c r="AK382">
        <f t="shared" si="205"/>
        <v>0.39467397402770682</v>
      </c>
      <c r="AL382">
        <f t="shared" si="206"/>
        <v>2.0075697178612906</v>
      </c>
      <c r="AM382">
        <f t="shared" si="207"/>
        <v>1.5704497696605906</v>
      </c>
      <c r="AN382" s="87">
        <f t="shared" si="220"/>
        <v>14.121786345678796</v>
      </c>
      <c r="AO382" s="87">
        <f t="shared" si="220"/>
        <v>14.121786345677357</v>
      </c>
      <c r="AP382" s="87">
        <f t="shared" si="220"/>
        <v>14.121786345462674</v>
      </c>
      <c r="AQ382" s="87">
        <f t="shared" si="220"/>
        <v>14.121786313415466</v>
      </c>
      <c r="AR382" s="87">
        <f t="shared" si="220"/>
        <v>14.121781530270022</v>
      </c>
      <c r="AS382" s="87">
        <f t="shared" si="220"/>
        <v>14.121083572010233</v>
      </c>
      <c r="AT382" s="87">
        <f t="shared" si="220"/>
        <v>14.078306799683004</v>
      </c>
      <c r="AU382" s="87">
        <f t="shared" si="209"/>
        <v>13.686273687283903</v>
      </c>
    </row>
    <row r="383" spans="1:47" x14ac:dyDescent="0.2">
      <c r="A383" s="126" t="s">
        <v>1175</v>
      </c>
      <c r="B383" s="127" t="s">
        <v>34</v>
      </c>
      <c r="C383" s="128">
        <v>57978.793299999998</v>
      </c>
      <c r="D383" s="128">
        <v>1E-4</v>
      </c>
      <c r="E383">
        <f t="shared" si="192"/>
        <v>33047.496591394985</v>
      </c>
      <c r="F383">
        <f t="shared" si="221"/>
        <v>33048</v>
      </c>
      <c r="G383" s="15">
        <f t="shared" si="193"/>
        <v>-0.24959200000012061</v>
      </c>
      <c r="K383">
        <f t="shared" si="218"/>
        <v>-0.24959200000012061</v>
      </c>
      <c r="O383">
        <f t="shared" ca="1" si="216"/>
        <v>-0.24619209427717742</v>
      </c>
      <c r="Q383" s="2">
        <f t="shared" si="194"/>
        <v>42960.293299999998</v>
      </c>
      <c r="S383" s="20">
        <f t="shared" si="219"/>
        <v>1</v>
      </c>
      <c r="T383">
        <f t="shared" ca="1" si="215"/>
        <v>1.155935892490183E-5</v>
      </c>
      <c r="Z383">
        <f t="shared" si="195"/>
        <v>33048</v>
      </c>
      <c r="AA383" s="87">
        <f t="shared" si="196"/>
        <v>-0.28061389390081365</v>
      </c>
      <c r="AB383" s="87">
        <f t="shared" si="197"/>
        <v>-0.28876053793708917</v>
      </c>
      <c r="AC383" s="87">
        <f t="shared" si="198"/>
        <v>-0.24959200000012061</v>
      </c>
      <c r="AD383" s="87">
        <f t="shared" si="199"/>
        <v>3.1021893900693043E-2</v>
      </c>
      <c r="AE383" s="87">
        <f t="shared" si="200"/>
        <v>9.6235790118585625E-4</v>
      </c>
      <c r="AF383">
        <f t="shared" si="201"/>
        <v>-0.24959200000012061</v>
      </c>
      <c r="AG383" s="121"/>
      <c r="AH383">
        <f t="shared" si="202"/>
        <v>3.9168537936968569E-2</v>
      </c>
      <c r="AI383">
        <f t="shared" si="203"/>
        <v>0.81574852489899152</v>
      </c>
      <c r="AJ383">
        <f t="shared" si="204"/>
        <v>0.97925915470974911</v>
      </c>
      <c r="AK383">
        <f t="shared" si="205"/>
        <v>0.39467397402770682</v>
      </c>
      <c r="AL383">
        <f t="shared" si="206"/>
        <v>2.0075697178612906</v>
      </c>
      <c r="AM383">
        <f t="shared" si="207"/>
        <v>1.5704497696605906</v>
      </c>
      <c r="AN383" s="87">
        <f t="shared" si="220"/>
        <v>14.121786345678796</v>
      </c>
      <c r="AO383" s="87">
        <f t="shared" si="220"/>
        <v>14.121786345677357</v>
      </c>
      <c r="AP383" s="87">
        <f t="shared" si="220"/>
        <v>14.121786345462674</v>
      </c>
      <c r="AQ383" s="87">
        <f t="shared" si="220"/>
        <v>14.121786313415466</v>
      </c>
      <c r="AR383" s="87">
        <f t="shared" si="220"/>
        <v>14.121781530270022</v>
      </c>
      <c r="AS383" s="87">
        <f t="shared" si="220"/>
        <v>14.121083572010233</v>
      </c>
      <c r="AT383" s="87">
        <f t="shared" si="220"/>
        <v>14.078306799683004</v>
      </c>
      <c r="AU383" s="87">
        <f t="shared" si="209"/>
        <v>13.686273687283903</v>
      </c>
    </row>
    <row r="384" spans="1:47" x14ac:dyDescent="0.2">
      <c r="A384" s="140" t="s">
        <v>1180</v>
      </c>
      <c r="B384" s="141" t="s">
        <v>45</v>
      </c>
      <c r="C384" s="142">
        <v>57991.685159999877</v>
      </c>
      <c r="D384" s="142">
        <v>2.0000000000000001E-4</v>
      </c>
      <c r="E384">
        <f t="shared" si="192"/>
        <v>33073.498519576038</v>
      </c>
      <c r="F384">
        <f t="shared" si="221"/>
        <v>33074</v>
      </c>
      <c r="G384" s="15">
        <f t="shared" si="193"/>
        <v>-0.24863600012031384</v>
      </c>
      <c r="K384">
        <f t="shared" si="218"/>
        <v>-0.24863600012031384</v>
      </c>
      <c r="O384">
        <f t="shared" ca="1" si="216"/>
        <v>-0.24613761986737281</v>
      </c>
      <c r="Q384" s="2">
        <f t="shared" si="194"/>
        <v>42973.185159999877</v>
      </c>
      <c r="S384" s="20">
        <f t="shared" si="219"/>
        <v>1</v>
      </c>
      <c r="T384">
        <f t="shared" ca="1" si="215"/>
        <v>6.2419038882856534E-6</v>
      </c>
      <c r="Z384">
        <f t="shared" si="195"/>
        <v>33074</v>
      </c>
      <c r="AA384" s="87">
        <f t="shared" si="196"/>
        <v>-0.28090383675647851</v>
      </c>
      <c r="AB384" s="87">
        <f t="shared" si="197"/>
        <v>-0.28785252653033505</v>
      </c>
      <c r="AC384" s="87">
        <f t="shared" si="198"/>
        <v>-0.24863600012031384</v>
      </c>
      <c r="AD384" s="87">
        <f t="shared" si="199"/>
        <v>3.2267836636164671E-2</v>
      </c>
      <c r="AE384" s="87">
        <f t="shared" si="200"/>
        <v>1.041213281178211E-3</v>
      </c>
      <c r="AF384">
        <f t="shared" si="201"/>
        <v>-0.24863600012031384</v>
      </c>
      <c r="AG384" s="121"/>
      <c r="AH384">
        <f t="shared" si="202"/>
        <v>3.9216526410021234E-2</v>
      </c>
      <c r="AI384">
        <f t="shared" si="203"/>
        <v>0.81417324010833814</v>
      </c>
      <c r="AJ384">
        <f t="shared" si="204"/>
        <v>0.97844188927797482</v>
      </c>
      <c r="AK384">
        <f t="shared" si="205"/>
        <v>0.39393472449111056</v>
      </c>
      <c r="AL384">
        <f t="shared" si="206"/>
        <v>2.0115648112412687</v>
      </c>
      <c r="AM384">
        <f t="shared" si="207"/>
        <v>1.5773956895935375</v>
      </c>
      <c r="AN384" s="87">
        <f t="shared" si="220"/>
        <v>14.126199092682592</v>
      </c>
      <c r="AO384" s="87">
        <f t="shared" si="220"/>
        <v>14.126199092682272</v>
      </c>
      <c r="AP384" s="87">
        <f t="shared" si="220"/>
        <v>14.126199092615344</v>
      </c>
      <c r="AQ384" s="87">
        <f t="shared" si="220"/>
        <v>14.126199078605257</v>
      </c>
      <c r="AR384" s="87">
        <f t="shared" si="220"/>
        <v>14.126196146244617</v>
      </c>
      <c r="AS384" s="87">
        <f t="shared" si="220"/>
        <v>14.12559873986962</v>
      </c>
      <c r="AT384" s="87">
        <f t="shared" si="220"/>
        <v>14.083523208638431</v>
      </c>
      <c r="AU384" s="87">
        <f t="shared" si="209"/>
        <v>13.690661113731352</v>
      </c>
    </row>
    <row r="385" spans="1:64" x14ac:dyDescent="0.2">
      <c r="A385" s="135" t="s">
        <v>1176</v>
      </c>
      <c r="B385" s="135" t="s">
        <v>15</v>
      </c>
      <c r="C385" s="136">
        <v>57991.685230000003</v>
      </c>
      <c r="D385" s="136">
        <v>1.7000000000000001E-4</v>
      </c>
      <c r="E385">
        <f t="shared" si="192"/>
        <v>33073.498660761114</v>
      </c>
      <c r="F385">
        <f t="shared" si="221"/>
        <v>33074</v>
      </c>
      <c r="G385" s="15">
        <f t="shared" si="193"/>
        <v>-0.24856599999475293</v>
      </c>
      <c r="K385">
        <f t="shared" si="218"/>
        <v>-0.24856599999475293</v>
      </c>
      <c r="O385">
        <f t="shared" ca="1" si="216"/>
        <v>-0.24613761986737281</v>
      </c>
      <c r="Q385" s="2">
        <f t="shared" si="194"/>
        <v>42973.185230000003</v>
      </c>
      <c r="S385" s="20">
        <f t="shared" si="219"/>
        <v>1</v>
      </c>
      <c r="T385">
        <f t="shared" ca="1" si="215"/>
        <v>5.8970300430546602E-6</v>
      </c>
      <c r="Z385">
        <f t="shared" si="195"/>
        <v>33074</v>
      </c>
      <c r="AA385" s="87">
        <f t="shared" si="196"/>
        <v>-0.28090383675647851</v>
      </c>
      <c r="AB385" s="87">
        <f t="shared" si="197"/>
        <v>-0.28778252640477414</v>
      </c>
      <c r="AC385" s="87">
        <f t="shared" si="198"/>
        <v>-0.24856599999475293</v>
      </c>
      <c r="AD385" s="87">
        <f t="shared" si="199"/>
        <v>3.233783676172558E-2</v>
      </c>
      <c r="AE385" s="87">
        <f t="shared" si="200"/>
        <v>1.0457356864280105E-3</v>
      </c>
      <c r="AF385">
        <f t="shared" si="201"/>
        <v>-0.24856599999475293</v>
      </c>
      <c r="AG385" s="121"/>
      <c r="AH385">
        <f t="shared" si="202"/>
        <v>3.9216526410021234E-2</v>
      </c>
      <c r="AI385">
        <f t="shared" si="203"/>
        <v>0.81417324010833814</v>
      </c>
      <c r="AJ385">
        <f t="shared" si="204"/>
        <v>0.97844188927797482</v>
      </c>
      <c r="AK385">
        <f t="shared" si="205"/>
        <v>0.39393472449111056</v>
      </c>
      <c r="AL385">
        <f t="shared" si="206"/>
        <v>2.0115648112412687</v>
      </c>
      <c r="AM385">
        <f t="shared" si="207"/>
        <v>1.5773956895935375</v>
      </c>
      <c r="AN385" s="87">
        <f t="shared" si="220"/>
        <v>14.126199092682592</v>
      </c>
      <c r="AO385" s="87">
        <f t="shared" si="220"/>
        <v>14.126199092682272</v>
      </c>
      <c r="AP385" s="87">
        <f t="shared" si="220"/>
        <v>14.126199092615344</v>
      </c>
      <c r="AQ385" s="87">
        <f t="shared" si="220"/>
        <v>14.126199078605257</v>
      </c>
      <c r="AR385" s="87">
        <f t="shared" si="220"/>
        <v>14.126196146244617</v>
      </c>
      <c r="AS385" s="87">
        <f t="shared" si="220"/>
        <v>14.12559873986962</v>
      </c>
      <c r="AT385" s="87">
        <f t="shared" si="220"/>
        <v>14.083523208638431</v>
      </c>
      <c r="AU385" s="87">
        <f t="shared" si="209"/>
        <v>13.690661113731352</v>
      </c>
    </row>
    <row r="386" spans="1:64" x14ac:dyDescent="0.2">
      <c r="A386" s="132" t="s">
        <v>0</v>
      </c>
      <c r="B386" s="133" t="s">
        <v>34</v>
      </c>
      <c r="C386" s="134">
        <v>58018.459799999997</v>
      </c>
      <c r="D386" s="134">
        <v>1.1000000000000001E-3</v>
      </c>
      <c r="E386">
        <f t="shared" si="192"/>
        <v>33127.500988293752</v>
      </c>
      <c r="F386">
        <f t="shared" si="221"/>
        <v>33128</v>
      </c>
      <c r="G386" s="15">
        <f t="shared" si="193"/>
        <v>-0.24741200000426034</v>
      </c>
      <c r="K386">
        <f t="shared" si="218"/>
        <v>-0.24741200000426034</v>
      </c>
      <c r="O386">
        <f t="shared" ca="1" si="216"/>
        <v>-0.24602448070854793</v>
      </c>
      <c r="Q386" s="2">
        <f t="shared" si="194"/>
        <v>42999.959799999997</v>
      </c>
      <c r="S386" s="20">
        <f t="shared" si="219"/>
        <v>1</v>
      </c>
      <c r="T386">
        <f t="shared" ca="1" si="215"/>
        <v>1.9252097959742419E-6</v>
      </c>
      <c r="Z386">
        <f t="shared" si="195"/>
        <v>33128</v>
      </c>
      <c r="AA386" s="87">
        <f t="shared" si="196"/>
        <v>-0.28150932830968789</v>
      </c>
      <c r="AB386" s="87">
        <f t="shared" si="197"/>
        <v>-0.2867254708609599</v>
      </c>
      <c r="AC386" s="87">
        <f t="shared" si="198"/>
        <v>-0.24741200000426034</v>
      </c>
      <c r="AD386" s="87">
        <f t="shared" si="199"/>
        <v>3.4097328305427554E-2</v>
      </c>
      <c r="AE386" s="87">
        <f t="shared" si="200"/>
        <v>1.162627797568111E-3</v>
      </c>
      <c r="AF386">
        <f t="shared" si="201"/>
        <v>-0.24741200000426034</v>
      </c>
      <c r="AG386" s="121"/>
      <c r="AH386">
        <f t="shared" si="202"/>
        <v>3.9313470856699541E-2</v>
      </c>
      <c r="AI386">
        <f t="shared" si="203"/>
        <v>0.81093023771274841</v>
      </c>
      <c r="AJ386">
        <f t="shared" si="204"/>
        <v>0.97670512925342123</v>
      </c>
      <c r="AK386">
        <f t="shared" si="205"/>
        <v>0.3923885534012973</v>
      </c>
      <c r="AL386">
        <f t="shared" si="206"/>
        <v>2.0198132863904612</v>
      </c>
      <c r="AM386">
        <f t="shared" si="207"/>
        <v>1.5918760457578121</v>
      </c>
      <c r="AN386" s="87">
        <f t="shared" si="220"/>
        <v>14.135336908113624</v>
      </c>
      <c r="AO386" s="87">
        <f t="shared" si="220"/>
        <v>14.135336908113624</v>
      </c>
      <c r="AP386" s="87">
        <f t="shared" si="220"/>
        <v>14.1353369081134</v>
      </c>
      <c r="AQ386" s="87">
        <f t="shared" si="220"/>
        <v>14.13533690783262</v>
      </c>
      <c r="AR386" s="87">
        <f t="shared" si="220"/>
        <v>14.135336555612273</v>
      </c>
      <c r="AS386" s="87">
        <f t="shared" si="220"/>
        <v>14.134938125624048</v>
      </c>
      <c r="AT386" s="87">
        <f t="shared" si="220"/>
        <v>14.094333106790316</v>
      </c>
      <c r="AU386" s="87">
        <f t="shared" si="209"/>
        <v>13.699773460968359</v>
      </c>
    </row>
    <row r="387" spans="1:64" x14ac:dyDescent="0.2">
      <c r="A387" s="138" t="s">
        <v>1177</v>
      </c>
      <c r="B387" s="39" t="s">
        <v>34</v>
      </c>
      <c r="C387" s="139">
        <v>58341.716500000002</v>
      </c>
      <c r="D387" s="139">
        <v>2.0000000000000001E-4</v>
      </c>
      <c r="E387">
        <f t="shared" si="192"/>
        <v>33779.485845213036</v>
      </c>
      <c r="F387">
        <f t="shared" si="221"/>
        <v>33780</v>
      </c>
      <c r="G387" s="15">
        <f t="shared" si="193"/>
        <v>-0.25491999999940163</v>
      </c>
      <c r="K387">
        <f t="shared" si="218"/>
        <v>-0.25491999999940163</v>
      </c>
      <c r="O387">
        <f t="shared" ca="1" si="216"/>
        <v>-0.24465843012421765</v>
      </c>
      <c r="Q387" s="2">
        <f t="shared" si="194"/>
        <v>43323.216500000002</v>
      </c>
      <c r="S387" s="20">
        <f t="shared" si="219"/>
        <v>1</v>
      </c>
      <c r="T387">
        <f t="shared" ca="1" si="215"/>
        <v>1.0529981630328335E-4</v>
      </c>
      <c r="Z387">
        <f t="shared" si="195"/>
        <v>33780</v>
      </c>
      <c r="AA387" s="87">
        <f t="shared" si="196"/>
        <v>-0.28915959996897422</v>
      </c>
      <c r="AB387" s="87">
        <f t="shared" si="197"/>
        <v>-0.29512611811353717</v>
      </c>
      <c r="AC387" s="87">
        <f t="shared" si="198"/>
        <v>-0.25491999999940163</v>
      </c>
      <c r="AD387" s="87">
        <f t="shared" si="199"/>
        <v>3.4239599969572598E-2</v>
      </c>
      <c r="AE387" s="87">
        <f t="shared" si="200"/>
        <v>1.1723502060763558E-3</v>
      </c>
      <c r="AF387">
        <f t="shared" si="201"/>
        <v>-0.25491999999940163</v>
      </c>
      <c r="AG387" s="121"/>
      <c r="AH387">
        <f t="shared" si="202"/>
        <v>4.0206118114135575E-2</v>
      </c>
      <c r="AI387">
        <f t="shared" si="203"/>
        <v>0.77466511838634788</v>
      </c>
      <c r="AJ387">
        <f t="shared" si="204"/>
        <v>0.95203082839718445</v>
      </c>
      <c r="AK387">
        <f t="shared" si="205"/>
        <v>0.37274702276461169</v>
      </c>
      <c r="AL387">
        <f t="shared" si="206"/>
        <v>2.1145363675855591</v>
      </c>
      <c r="AM387">
        <f t="shared" si="207"/>
        <v>1.7730498642583148</v>
      </c>
      <c r="AN387" s="87">
        <f t="shared" si="220"/>
        <v>14.2429271228064</v>
      </c>
      <c r="AO387" s="87">
        <f t="shared" si="220"/>
        <v>14.242927126837106</v>
      </c>
      <c r="AP387" s="87">
        <f t="shared" si="220"/>
        <v>14.242927039173995</v>
      </c>
      <c r="AQ387" s="87">
        <f t="shared" si="220"/>
        <v>14.242928945727042</v>
      </c>
      <c r="AR387" s="87">
        <f t="shared" si="220"/>
        <v>14.242887473070985</v>
      </c>
      <c r="AS387" s="87">
        <f t="shared" si="220"/>
        <v>14.243785987301667</v>
      </c>
      <c r="AT387" s="87">
        <f t="shared" si="220"/>
        <v>14.22222850203392</v>
      </c>
      <c r="AU387" s="87">
        <f t="shared" si="209"/>
        <v>13.809796616496683</v>
      </c>
    </row>
    <row r="388" spans="1:64" x14ac:dyDescent="0.2">
      <c r="A388" s="135" t="s">
        <v>1176</v>
      </c>
      <c r="B388" s="135" t="s">
        <v>15</v>
      </c>
      <c r="C388" s="136">
        <v>58341.716939999998</v>
      </c>
      <c r="D388" s="136">
        <v>4.0999999999999999E-4</v>
      </c>
      <c r="E388">
        <f t="shared" si="192"/>
        <v>33779.486732660487</v>
      </c>
      <c r="F388">
        <f t="shared" si="221"/>
        <v>33780</v>
      </c>
      <c r="G388" s="15">
        <f t="shared" si="193"/>
        <v>-0.254480000003241</v>
      </c>
      <c r="K388">
        <f t="shared" si="218"/>
        <v>-0.254480000003241</v>
      </c>
      <c r="O388">
        <f t="shared" ca="1" si="216"/>
        <v>-0.24465843012421765</v>
      </c>
      <c r="Q388" s="2">
        <f t="shared" si="194"/>
        <v>43323.216939999998</v>
      </c>
      <c r="S388" s="20">
        <f t="shared" si="219"/>
        <v>1</v>
      </c>
      <c r="T388">
        <f t="shared" ca="1" si="215"/>
        <v>9.6463234888538864E-5</v>
      </c>
      <c r="Z388">
        <f t="shared" si="195"/>
        <v>33780</v>
      </c>
      <c r="AA388" s="87">
        <f t="shared" si="196"/>
        <v>-0.28915959996897422</v>
      </c>
      <c r="AB388" s="87">
        <f t="shared" si="197"/>
        <v>-0.29468611811737655</v>
      </c>
      <c r="AC388" s="87">
        <f t="shared" si="198"/>
        <v>-0.254480000003241</v>
      </c>
      <c r="AD388" s="87">
        <f t="shared" si="199"/>
        <v>3.4679599965733221E-2</v>
      </c>
      <c r="AE388" s="87">
        <f t="shared" si="200"/>
        <v>1.2026746537832835E-3</v>
      </c>
      <c r="AF388">
        <f t="shared" si="201"/>
        <v>-0.254480000003241</v>
      </c>
      <c r="AG388" s="121"/>
      <c r="AH388">
        <f t="shared" si="202"/>
        <v>4.0206118114135575E-2</v>
      </c>
      <c r="AI388">
        <f t="shared" si="203"/>
        <v>0.77466511838634788</v>
      </c>
      <c r="AJ388">
        <f t="shared" si="204"/>
        <v>0.95203082839718445</v>
      </c>
      <c r="AK388">
        <f t="shared" si="205"/>
        <v>0.37274702276461169</v>
      </c>
      <c r="AL388">
        <f t="shared" si="206"/>
        <v>2.1145363675855591</v>
      </c>
      <c r="AM388">
        <f t="shared" si="207"/>
        <v>1.7730498642583148</v>
      </c>
      <c r="AN388" s="87">
        <f t="shared" si="220"/>
        <v>14.2429271228064</v>
      </c>
      <c r="AO388" s="87">
        <f t="shared" si="220"/>
        <v>14.242927126837106</v>
      </c>
      <c r="AP388" s="87">
        <f t="shared" si="220"/>
        <v>14.242927039173995</v>
      </c>
      <c r="AQ388" s="87">
        <f t="shared" si="220"/>
        <v>14.242928945727042</v>
      </c>
      <c r="AR388" s="87">
        <f t="shared" si="220"/>
        <v>14.242887473070985</v>
      </c>
      <c r="AS388" s="87">
        <f t="shared" si="220"/>
        <v>14.243785987301667</v>
      </c>
      <c r="AT388" s="87">
        <f t="shared" si="220"/>
        <v>14.22222850203392</v>
      </c>
      <c r="AU388" s="87">
        <f t="shared" si="209"/>
        <v>13.809796616496683</v>
      </c>
    </row>
    <row r="389" spans="1:64" x14ac:dyDescent="0.2">
      <c r="A389" s="140" t="s">
        <v>1178</v>
      </c>
      <c r="B389" s="141" t="s">
        <v>34</v>
      </c>
      <c r="C389" s="142">
        <v>58704.6414</v>
      </c>
      <c r="D389" s="142">
        <v>2.0000000000000001E-4</v>
      </c>
      <c r="E389">
        <f t="shared" si="192"/>
        <v>34511.478527805346</v>
      </c>
      <c r="F389">
        <f t="shared" si="221"/>
        <v>34512</v>
      </c>
      <c r="G389" s="15">
        <f t="shared" si="193"/>
        <v>-0.25854799999797251</v>
      </c>
      <c r="K389">
        <f t="shared" si="218"/>
        <v>-0.25854799999797251</v>
      </c>
      <c r="O389">
        <f t="shared" ca="1" si="216"/>
        <v>-0.24312476597125787</v>
      </c>
      <c r="Q389" s="2">
        <f t="shared" si="194"/>
        <v>43686.1414</v>
      </c>
      <c r="S389" s="20">
        <f t="shared" si="219"/>
        <v>1</v>
      </c>
      <c r="T389">
        <f t="shared" ca="1" si="215"/>
        <v>2.3787614784280824E-4</v>
      </c>
      <c r="Z389">
        <f t="shared" si="195"/>
        <v>34512</v>
      </c>
      <c r="AA389" s="87">
        <f t="shared" si="196"/>
        <v>-0.29844603265532887</v>
      </c>
      <c r="AB389" s="87">
        <f t="shared" si="197"/>
        <v>-0.29919450921110458</v>
      </c>
      <c r="AC389" s="87">
        <f t="shared" si="198"/>
        <v>-0.25854799999797251</v>
      </c>
      <c r="AD389" s="87">
        <f t="shared" si="199"/>
        <v>3.9898032657356364E-2</v>
      </c>
      <c r="AE389" s="87">
        <f t="shared" si="200"/>
        <v>1.5918530099274749E-3</v>
      </c>
      <c r="AF389">
        <f t="shared" si="201"/>
        <v>-0.25854799999797251</v>
      </c>
      <c r="AG389" s="121"/>
      <c r="AH389">
        <f t="shared" si="202"/>
        <v>4.0646509213132072E-2</v>
      </c>
      <c r="AI389">
        <f t="shared" si="203"/>
        <v>0.73963005251946845</v>
      </c>
      <c r="AJ389">
        <f t="shared" si="204"/>
        <v>0.91792603895640201</v>
      </c>
      <c r="AK389">
        <f t="shared" si="205"/>
        <v>0.34917566109439208</v>
      </c>
      <c r="AL389">
        <f t="shared" si="206"/>
        <v>2.2115207145178446</v>
      </c>
      <c r="AM389">
        <f t="shared" si="207"/>
        <v>1.9930774149640242</v>
      </c>
      <c r="AN389" s="87">
        <f t="shared" si="220"/>
        <v>14.358279500721348</v>
      </c>
      <c r="AO389" s="87">
        <f t="shared" si="220"/>
        <v>14.358279486857462</v>
      </c>
      <c r="AP389" s="87">
        <f t="shared" si="220"/>
        <v>14.358279631989708</v>
      </c>
      <c r="AQ389" s="87">
        <f t="shared" si="220"/>
        <v>14.358278112687454</v>
      </c>
      <c r="AR389" s="87">
        <f t="shared" si="220"/>
        <v>14.3582940168407</v>
      </c>
      <c r="AS389" s="87">
        <f t="shared" si="220"/>
        <v>14.358127475345244</v>
      </c>
      <c r="AT389" s="87">
        <f t="shared" si="220"/>
        <v>14.359865351373102</v>
      </c>
      <c r="AU389" s="87">
        <f t="shared" si="209"/>
        <v>13.933319545709463</v>
      </c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</row>
    <row r="390" spans="1:64" ht="12" customHeight="1" x14ac:dyDescent="0.2">
      <c r="A390" s="140" t="s">
        <v>1179</v>
      </c>
      <c r="B390" s="141" t="s">
        <v>34</v>
      </c>
      <c r="C390" s="142">
        <v>59047.734199999999</v>
      </c>
      <c r="D390" s="142">
        <v>2.0000000000000001E-4</v>
      </c>
      <c r="E390">
        <f t="shared" si="192"/>
        <v>35203.471331413217</v>
      </c>
      <c r="F390">
        <f t="shared" si="221"/>
        <v>35204</v>
      </c>
      <c r="G390" s="15">
        <f t="shared" si="193"/>
        <v>-0.26211600000533508</v>
      </c>
      <c r="K390">
        <f t="shared" si="218"/>
        <v>-0.26211600000533508</v>
      </c>
      <c r="O390">
        <f t="shared" ca="1" si="216"/>
        <v>-0.24167490860261287</v>
      </c>
      <c r="Q390" s="2">
        <f t="shared" si="194"/>
        <v>44029.234199999999</v>
      </c>
      <c r="S390" s="20">
        <f t="shared" si="219"/>
        <v>1</v>
      </c>
      <c r="T390">
        <f t="shared" ca="1" si="215"/>
        <v>4.1783821773444388E-4</v>
      </c>
      <c r="Z390">
        <f t="shared" si="195"/>
        <v>35204</v>
      </c>
      <c r="AA390" s="87">
        <f t="shared" si="196"/>
        <v>-0.30784072418737879</v>
      </c>
      <c r="AB390" s="87">
        <f t="shared" si="197"/>
        <v>-0.30269510751973311</v>
      </c>
      <c r="AC390" s="87">
        <f t="shared" si="198"/>
        <v>-0.26211600000533508</v>
      </c>
      <c r="AD390" s="87">
        <f t="shared" si="199"/>
        <v>4.5724724182043708E-2</v>
      </c>
      <c r="AE390" s="87">
        <f t="shared" si="200"/>
        <v>2.0907504015239727E-3</v>
      </c>
      <c r="AF390">
        <f t="shared" si="201"/>
        <v>-0.26211600000533508</v>
      </c>
      <c r="AG390" s="121"/>
      <c r="AH390">
        <f t="shared" si="202"/>
        <v>4.0579107514398034E-2</v>
      </c>
      <c r="AI390">
        <f t="shared" si="203"/>
        <v>0.71119396316619876</v>
      </c>
      <c r="AJ390">
        <f t="shared" si="204"/>
        <v>0.88131771618653787</v>
      </c>
      <c r="AK390">
        <f t="shared" si="205"/>
        <v>0.32604788749518626</v>
      </c>
      <c r="AL390">
        <f t="shared" si="206"/>
        <v>2.2956981585443685</v>
      </c>
      <c r="AM390">
        <f t="shared" si="207"/>
        <v>2.2216681693615623</v>
      </c>
      <c r="AN390" s="87">
        <f t="shared" si="220"/>
        <v>14.462771342902489</v>
      </c>
      <c r="AO390" s="87">
        <f t="shared" si="220"/>
        <v>14.462770037927646</v>
      </c>
      <c r="AP390" s="87">
        <f t="shared" si="220"/>
        <v>14.462779403978939</v>
      </c>
      <c r="AQ390" s="87">
        <f t="shared" si="220"/>
        <v>14.462712176296476</v>
      </c>
      <c r="AR390" s="87">
        <f t="shared" si="220"/>
        <v>14.46319442702389</v>
      </c>
      <c r="AS390" s="87">
        <f t="shared" si="220"/>
        <v>14.459719656269559</v>
      </c>
      <c r="AT390" s="87">
        <f t="shared" si="220"/>
        <v>14.484006596229211</v>
      </c>
      <c r="AU390" s="87">
        <f t="shared" si="209"/>
        <v>14.050092588080014</v>
      </c>
      <c r="AV390" s="87"/>
    </row>
    <row r="391" spans="1:64" ht="12" customHeight="1" x14ac:dyDescent="0.2">
      <c r="A391" s="140" t="s">
        <v>1181</v>
      </c>
      <c r="B391" s="141" t="s">
        <v>34</v>
      </c>
      <c r="C391" s="142">
        <v>59148.911</v>
      </c>
      <c r="D391" s="142" t="s">
        <v>1182</v>
      </c>
      <c r="E391">
        <f t="shared" si="192"/>
        <v>35407.537454316625</v>
      </c>
      <c r="F391">
        <f t="shared" si="221"/>
        <v>35408</v>
      </c>
      <c r="G391" s="15">
        <f t="shared" si="193"/>
        <v>-0.22933199999533826</v>
      </c>
      <c r="K391">
        <f t="shared" si="218"/>
        <v>-0.22933199999533826</v>
      </c>
      <c r="O391">
        <f t="shared" ca="1" si="216"/>
        <v>-0.2412474940026077</v>
      </c>
      <c r="Q391" s="2">
        <f t="shared" si="194"/>
        <v>44130.411</v>
      </c>
      <c r="S391" s="20">
        <f t="shared" si="219"/>
        <v>1</v>
      </c>
      <c r="T391">
        <f t="shared" ca="1" si="215"/>
        <v>1.419789974372738E-4</v>
      </c>
      <c r="Z391">
        <f t="shared" si="195"/>
        <v>35408</v>
      </c>
      <c r="AA391" s="87">
        <f t="shared" si="196"/>
        <v>-0.31071637052517054</v>
      </c>
      <c r="AB391" s="87">
        <f t="shared" si="197"/>
        <v>-0.26980960690951894</v>
      </c>
      <c r="AC391" s="87">
        <f t="shared" si="198"/>
        <v>-0.22933199999533826</v>
      </c>
      <c r="AD391" s="87">
        <f t="shared" si="199"/>
        <v>8.1384370529832273E-2</v>
      </c>
      <c r="AE391" s="87">
        <f t="shared" si="200"/>
        <v>6.6234157665370315E-3</v>
      </c>
      <c r="AF391">
        <f t="shared" si="201"/>
        <v>-0.22933199999533826</v>
      </c>
      <c r="AG391" s="121"/>
      <c r="AH391">
        <f t="shared" si="202"/>
        <v>4.0477606914180703E-2</v>
      </c>
      <c r="AI391">
        <f t="shared" si="203"/>
        <v>0.703575452133264</v>
      </c>
      <c r="AJ391">
        <f t="shared" si="204"/>
        <v>0.86991416271653788</v>
      </c>
      <c r="AK391">
        <f t="shared" si="205"/>
        <v>0.31913733606978933</v>
      </c>
      <c r="AL391">
        <f t="shared" si="206"/>
        <v>2.3193135690930236</v>
      </c>
      <c r="AM391">
        <f t="shared" si="207"/>
        <v>2.2936480368705507</v>
      </c>
      <c r="AN391" s="87">
        <f t="shared" ref="AN391:AT394" si="222">$AU391+$AB$7*SIN(AO391)</f>
        <v>14.492823176251955</v>
      </c>
      <c r="AO391" s="87">
        <f t="shared" si="222"/>
        <v>14.492820637249082</v>
      </c>
      <c r="AP391" s="87">
        <f t="shared" si="222"/>
        <v>14.492837377750464</v>
      </c>
      <c r="AQ391" s="87">
        <f t="shared" si="222"/>
        <v>14.492726988069164</v>
      </c>
      <c r="AR391" s="87">
        <f t="shared" si="222"/>
        <v>14.49345431216919</v>
      </c>
      <c r="AS391" s="87">
        <f t="shared" si="222"/>
        <v>14.488635664301693</v>
      </c>
      <c r="AT391" s="87">
        <f t="shared" si="222"/>
        <v>14.519477631671137</v>
      </c>
      <c r="AU391" s="87">
        <f t="shared" si="209"/>
        <v>14.084517010975379</v>
      </c>
    </row>
    <row r="392" spans="1:64" ht="12" customHeight="1" x14ac:dyDescent="0.2">
      <c r="A392" s="140" t="s">
        <v>1181</v>
      </c>
      <c r="B392" s="141" t="s">
        <v>34</v>
      </c>
      <c r="C392" s="142">
        <v>59148.913999999997</v>
      </c>
      <c r="D392" s="142" t="s">
        <v>1183</v>
      </c>
      <c r="E392">
        <f t="shared" si="192"/>
        <v>35407.543505094749</v>
      </c>
      <c r="F392">
        <f t="shared" si="221"/>
        <v>35408</v>
      </c>
      <c r="G392" s="15">
        <f t="shared" si="193"/>
        <v>-0.22633199999836506</v>
      </c>
      <c r="K392">
        <f t="shared" si="218"/>
        <v>-0.22633199999836506</v>
      </c>
      <c r="O392">
        <f t="shared" ca="1" si="216"/>
        <v>-0.2412474940026077</v>
      </c>
      <c r="Q392" s="2">
        <f t="shared" si="194"/>
        <v>44130.413999999997</v>
      </c>
      <c r="S392" s="20">
        <f t="shared" si="219"/>
        <v>1</v>
      </c>
      <c r="T392">
        <f t="shared" ca="1" si="215"/>
        <v>2.2247196139059801E-4</v>
      </c>
      <c r="Z392">
        <f t="shared" si="195"/>
        <v>35408</v>
      </c>
      <c r="AA392" s="87">
        <f t="shared" si="196"/>
        <v>-0.31071637052517054</v>
      </c>
      <c r="AB392" s="87">
        <f t="shared" si="197"/>
        <v>-0.26680960691254574</v>
      </c>
      <c r="AC392" s="87">
        <f t="shared" si="198"/>
        <v>-0.22633199999836506</v>
      </c>
      <c r="AD392" s="87">
        <f t="shared" si="199"/>
        <v>8.4384370526805474E-2</v>
      </c>
      <c r="AE392" s="87">
        <f t="shared" si="200"/>
        <v>7.120721989205196E-3</v>
      </c>
      <c r="AF392">
        <f t="shared" si="201"/>
        <v>-0.22633199999836506</v>
      </c>
      <c r="AG392" s="121"/>
      <c r="AH392">
        <f t="shared" si="202"/>
        <v>4.0477606914180703E-2</v>
      </c>
      <c r="AI392">
        <f t="shared" si="203"/>
        <v>0.703575452133264</v>
      </c>
      <c r="AJ392">
        <f t="shared" si="204"/>
        <v>0.86991416271653788</v>
      </c>
      <c r="AK392">
        <f t="shared" si="205"/>
        <v>0.31913733606978933</v>
      </c>
      <c r="AL392">
        <f t="shared" si="206"/>
        <v>2.3193135690930236</v>
      </c>
      <c r="AM392">
        <f t="shared" si="207"/>
        <v>2.2936480368705507</v>
      </c>
      <c r="AN392" s="87">
        <f t="shared" si="222"/>
        <v>14.492823176251955</v>
      </c>
      <c r="AO392" s="87">
        <f t="shared" si="222"/>
        <v>14.492820637249082</v>
      </c>
      <c r="AP392" s="87">
        <f t="shared" si="222"/>
        <v>14.492837377750464</v>
      </c>
      <c r="AQ392" s="87">
        <f t="shared" si="222"/>
        <v>14.492726988069164</v>
      </c>
      <c r="AR392" s="87">
        <f t="shared" si="222"/>
        <v>14.49345431216919</v>
      </c>
      <c r="AS392" s="87">
        <f t="shared" si="222"/>
        <v>14.488635664301693</v>
      </c>
      <c r="AT392" s="87">
        <f t="shared" si="222"/>
        <v>14.519477631671137</v>
      </c>
      <c r="AU392" s="87">
        <f t="shared" si="209"/>
        <v>14.084517010975379</v>
      </c>
    </row>
    <row r="393" spans="1:64" ht="12" customHeight="1" x14ac:dyDescent="0.2">
      <c r="A393" s="140" t="s">
        <v>1181</v>
      </c>
      <c r="B393" s="141" t="s">
        <v>34</v>
      </c>
      <c r="C393" s="142">
        <v>59148.913999999997</v>
      </c>
      <c r="D393" s="142" t="s">
        <v>1184</v>
      </c>
      <c r="E393">
        <f t="shared" si="192"/>
        <v>35407.543505094749</v>
      </c>
      <c r="F393">
        <f t="shared" si="221"/>
        <v>35408</v>
      </c>
      <c r="G393" s="15">
        <f t="shared" si="193"/>
        <v>-0.22633199999836506</v>
      </c>
      <c r="K393">
        <f t="shared" si="218"/>
        <v>-0.22633199999836506</v>
      </c>
      <c r="O393">
        <f t="shared" ca="1" si="216"/>
        <v>-0.2412474940026077</v>
      </c>
      <c r="Q393" s="2">
        <f t="shared" si="194"/>
        <v>44130.413999999997</v>
      </c>
      <c r="S393" s="20">
        <f t="shared" si="219"/>
        <v>1</v>
      </c>
      <c r="T393">
        <f t="shared" ca="1" si="215"/>
        <v>2.2247196139059801E-4</v>
      </c>
      <c r="Z393">
        <f t="shared" si="195"/>
        <v>35408</v>
      </c>
      <c r="AA393" s="87">
        <f t="shared" si="196"/>
        <v>-0.31071637052517054</v>
      </c>
      <c r="AB393" s="87">
        <f t="shared" si="197"/>
        <v>-0.26680960691254574</v>
      </c>
      <c r="AC393" s="87">
        <f t="shared" si="198"/>
        <v>-0.22633199999836506</v>
      </c>
      <c r="AD393" s="87">
        <f t="shared" si="199"/>
        <v>8.4384370526805474E-2</v>
      </c>
      <c r="AE393" s="87">
        <f t="shared" si="200"/>
        <v>7.120721989205196E-3</v>
      </c>
      <c r="AF393">
        <f t="shared" si="201"/>
        <v>-0.22633199999836506</v>
      </c>
      <c r="AG393" s="121"/>
      <c r="AH393">
        <f t="shared" si="202"/>
        <v>4.0477606914180703E-2</v>
      </c>
      <c r="AI393">
        <f t="shared" si="203"/>
        <v>0.703575452133264</v>
      </c>
      <c r="AJ393">
        <f t="shared" si="204"/>
        <v>0.86991416271653788</v>
      </c>
      <c r="AK393">
        <f t="shared" si="205"/>
        <v>0.31913733606978933</v>
      </c>
      <c r="AL393">
        <f t="shared" si="206"/>
        <v>2.3193135690930236</v>
      </c>
      <c r="AM393">
        <f t="shared" si="207"/>
        <v>2.2936480368705507</v>
      </c>
      <c r="AN393" s="87">
        <f t="shared" si="222"/>
        <v>14.492823176251955</v>
      </c>
      <c r="AO393" s="87">
        <f t="shared" si="222"/>
        <v>14.492820637249082</v>
      </c>
      <c r="AP393" s="87">
        <f t="shared" si="222"/>
        <v>14.492837377750464</v>
      </c>
      <c r="AQ393" s="87">
        <f t="shared" si="222"/>
        <v>14.492726988069164</v>
      </c>
      <c r="AR393" s="87">
        <f t="shared" si="222"/>
        <v>14.49345431216919</v>
      </c>
      <c r="AS393" s="87">
        <f t="shared" si="222"/>
        <v>14.488635664301693</v>
      </c>
      <c r="AT393" s="87">
        <f t="shared" si="222"/>
        <v>14.519477631671137</v>
      </c>
      <c r="AU393" s="87">
        <f t="shared" si="209"/>
        <v>14.084517010975379</v>
      </c>
    </row>
    <row r="394" spans="1:64" ht="12" customHeight="1" x14ac:dyDescent="0.2">
      <c r="A394" s="143" t="s">
        <v>1185</v>
      </c>
      <c r="B394" s="144" t="s">
        <v>34</v>
      </c>
      <c r="C394" s="145">
        <v>59874.728499999997</v>
      </c>
      <c r="D394" s="146">
        <v>4.0000000000000002E-4</v>
      </c>
      <c r="E394">
        <f t="shared" ref="E394" si="223">+(C394-C$7)/C$8</f>
        <v>36871.457672790049</v>
      </c>
      <c r="F394">
        <f t="shared" si="221"/>
        <v>36872</v>
      </c>
      <c r="G394" s="15">
        <f t="shared" ref="G394" si="224">+C394-(C$7+F394*C$8)</f>
        <v>-0.26888800000597257</v>
      </c>
      <c r="K394">
        <f t="shared" ref="K394" si="225">G394</f>
        <v>-0.26888800000597257</v>
      </c>
      <c r="O394">
        <f t="shared" ref="O394" ca="1" si="226">+C$11+C$12*F394</f>
        <v>-0.23818016569668821</v>
      </c>
      <c r="Q394" s="2">
        <f t="shared" ref="Q394" si="227">+C394-15018.5</f>
        <v>44856.228499999997</v>
      </c>
      <c r="S394" s="20">
        <f t="shared" si="219"/>
        <v>1</v>
      </c>
      <c r="T394">
        <f t="shared" ref="T394" ca="1" si="228">(O394-G394)^2</f>
        <v>9.4297108796646204E-4</v>
      </c>
      <c r="Z394">
        <f t="shared" ref="Z394" si="229">F394</f>
        <v>36872</v>
      </c>
      <c r="AA394" s="87">
        <f t="shared" ref="AA394" si="230">AB$3+AB$4*Z394+AB$5*Z394^2+AH394</f>
        <v>-0.3326371070473404</v>
      </c>
      <c r="AB394" s="87">
        <f t="shared" ref="AB394" si="231">IF(S394&lt;&gt;0,G394-AH394, -9999)</f>
        <v>-0.30768052303646398</v>
      </c>
      <c r="AC394" s="87">
        <f t="shared" ref="AC394" si="232">+G394-P394</f>
        <v>-0.26888800000597257</v>
      </c>
      <c r="AD394" s="87">
        <f t="shared" ref="AD394" si="233">IF(S394&lt;&gt;0,G394-AA394, -9999)</f>
        <v>6.3749107041367825E-2</v>
      </c>
      <c r="AE394" s="87">
        <f t="shared" ref="AE394" si="234">+(G394-AA394)^2*S394</f>
        <v>4.0639486485717731E-3</v>
      </c>
      <c r="AF394">
        <f t="shared" ref="AF394" si="235">IF(S394&lt;&gt;0,G394-P394, -9999)</f>
        <v>-0.26888800000597257</v>
      </c>
      <c r="AG394" s="121"/>
      <c r="AH394">
        <f t="shared" ref="AH394" si="236">$AB$6*($AB$11/AI394*AJ394+$AB$12)</f>
        <v>3.8792523030491438E-2</v>
      </c>
      <c r="AI394">
        <f t="shared" ref="AI394" si="237">1+$AB$7*COS(AL394)</f>
        <v>0.65748668804957866</v>
      </c>
      <c r="AJ394">
        <f t="shared" ref="AJ394" si="238">SIN(AL394+RADIANS($AB$9))</f>
        <v>0.78248053191409428</v>
      </c>
      <c r="AK394">
        <f t="shared" si="205"/>
        <v>0.26907393591441348</v>
      </c>
      <c r="AL394">
        <f t="shared" si="206"/>
        <v>2.4757022464722174</v>
      </c>
      <c r="AM394">
        <f t="shared" si="207"/>
        <v>2.8916865760634085</v>
      </c>
      <c r="AN394" s="87">
        <f t="shared" si="222"/>
        <v>14.699960853743015</v>
      </c>
      <c r="AO394" s="87">
        <f t="shared" si="222"/>
        <v>14.699909798274973</v>
      </c>
      <c r="AP394" s="87">
        <f t="shared" si="222"/>
        <v>14.700129469656366</v>
      </c>
      <c r="AQ394" s="87">
        <f t="shared" si="222"/>
        <v>14.699183766814272</v>
      </c>
      <c r="AR394" s="87">
        <f t="shared" si="222"/>
        <v>14.703245065052467</v>
      </c>
      <c r="AS394" s="87">
        <f t="shared" si="222"/>
        <v>14.685614204265654</v>
      </c>
      <c r="AT394" s="87">
        <f t="shared" si="222"/>
        <v>14.758922994034696</v>
      </c>
      <c r="AU394" s="87">
        <f t="shared" ref="AU394" si="239">RADIANS($AB$9)+$AB$18*(F394-AB$15)</f>
        <v>14.33156286940094</v>
      </c>
    </row>
    <row r="395" spans="1:64" ht="12" customHeight="1" x14ac:dyDescent="0.2">
      <c r="B395" s="20"/>
      <c r="C395" s="15"/>
      <c r="D395" s="15"/>
      <c r="AA395" s="87"/>
      <c r="AB395" s="87"/>
      <c r="AC395" s="87"/>
      <c r="AD395" s="87"/>
      <c r="AE395" s="87"/>
      <c r="AG395" s="121"/>
      <c r="AN395" s="87"/>
      <c r="AO395" s="87"/>
      <c r="AP395" s="87"/>
      <c r="AQ395" s="87"/>
      <c r="AR395" s="87"/>
      <c r="AS395" s="87"/>
      <c r="AT395" s="87"/>
      <c r="AU395" s="87"/>
    </row>
    <row r="396" spans="1:64" ht="12" customHeight="1" x14ac:dyDescent="0.2">
      <c r="B396" s="20"/>
      <c r="C396" s="15"/>
      <c r="D396" s="15"/>
      <c r="AA396" s="87"/>
      <c r="AB396" s="87"/>
      <c r="AC396" s="87"/>
      <c r="AD396" s="87"/>
      <c r="AE396" s="87"/>
      <c r="AG396" s="121"/>
      <c r="AN396" s="87"/>
      <c r="AO396" s="87"/>
      <c r="AP396" s="87"/>
      <c r="AQ396" s="87"/>
      <c r="AR396" s="87"/>
      <c r="AS396" s="87"/>
      <c r="AT396" s="87"/>
      <c r="AU396" s="87"/>
    </row>
    <row r="397" spans="1:64" ht="12" customHeight="1" x14ac:dyDescent="0.2">
      <c r="B397" s="20"/>
      <c r="C397" s="15"/>
      <c r="D397" s="15"/>
      <c r="AA397" s="87"/>
      <c r="AB397" s="87"/>
      <c r="AC397" s="87"/>
      <c r="AD397" s="87"/>
      <c r="AE397" s="87"/>
      <c r="AG397" s="121"/>
      <c r="AN397" s="87"/>
      <c r="AO397" s="87"/>
      <c r="AP397" s="87"/>
      <c r="AQ397" s="87"/>
      <c r="AR397" s="87"/>
      <c r="AS397" s="87"/>
      <c r="AT397" s="87"/>
      <c r="AU397" s="87"/>
    </row>
    <row r="398" spans="1:64" ht="12" customHeight="1" x14ac:dyDescent="0.2">
      <c r="B398" s="20"/>
      <c r="C398" s="15"/>
      <c r="D398" s="15"/>
      <c r="AA398" s="87"/>
      <c r="AB398" s="87"/>
      <c r="AC398" s="87"/>
      <c r="AD398" s="87"/>
      <c r="AE398" s="87"/>
      <c r="AG398" s="121"/>
      <c r="AN398" s="87"/>
      <c r="AO398" s="87"/>
      <c r="AP398" s="87"/>
      <c r="AQ398" s="87"/>
      <c r="AR398" s="87"/>
      <c r="AS398" s="87"/>
      <c r="AT398" s="87"/>
      <c r="AU398" s="87"/>
    </row>
    <row r="399" spans="1:64" x14ac:dyDescent="0.2">
      <c r="B399" s="20"/>
      <c r="C399" s="15"/>
      <c r="D399" s="15"/>
      <c r="AA399" s="87"/>
      <c r="AB399" s="87"/>
      <c r="AC399" s="87"/>
      <c r="AD399" s="87"/>
      <c r="AE399" s="87"/>
      <c r="AG399" s="121"/>
      <c r="AN399" s="87"/>
      <c r="AO399" s="87"/>
      <c r="AP399" s="87"/>
      <c r="AQ399" s="87"/>
      <c r="AR399" s="87"/>
      <c r="AS399" s="87"/>
      <c r="AT399" s="87"/>
      <c r="AU399" s="87"/>
    </row>
    <row r="400" spans="1:64" x14ac:dyDescent="0.2">
      <c r="B400" s="20"/>
      <c r="C400" s="15"/>
      <c r="D400" s="15"/>
      <c r="AA400" s="87"/>
      <c r="AB400" s="87"/>
      <c r="AC400" s="87"/>
      <c r="AD400" s="87"/>
      <c r="AE400" s="87"/>
      <c r="AG400" s="121"/>
      <c r="AN400" s="87"/>
      <c r="AO400" s="87"/>
      <c r="AP400" s="87"/>
      <c r="AQ400" s="87"/>
      <c r="AR400" s="87"/>
      <c r="AS400" s="87"/>
      <c r="AT400" s="87"/>
      <c r="AU400" s="87"/>
    </row>
    <row r="401" spans="2:64" x14ac:dyDescent="0.2">
      <c r="B401" s="20"/>
      <c r="C401" s="15"/>
      <c r="D401" s="15"/>
      <c r="AA401" s="87"/>
      <c r="AB401" s="87"/>
      <c r="AC401" s="87"/>
      <c r="AD401" s="87"/>
      <c r="AE401" s="87"/>
      <c r="AG401" s="121"/>
      <c r="AN401" s="87"/>
      <c r="AO401" s="87"/>
      <c r="AP401" s="87"/>
      <c r="AQ401" s="87"/>
      <c r="AR401" s="87"/>
      <c r="AS401" s="87"/>
      <c r="AT401" s="87"/>
      <c r="AU401" s="87"/>
    </row>
    <row r="402" spans="2:64" x14ac:dyDescent="0.2">
      <c r="B402" s="20"/>
      <c r="C402" s="15"/>
      <c r="D402" s="15"/>
      <c r="AA402" s="87"/>
      <c r="AB402" s="87"/>
      <c r="AC402" s="87"/>
      <c r="AD402" s="87"/>
      <c r="AE402" s="87"/>
      <c r="AG402" s="121"/>
      <c r="AN402" s="87"/>
      <c r="AO402" s="87"/>
      <c r="AP402" s="87"/>
      <c r="AQ402" s="87"/>
      <c r="AR402" s="87"/>
      <c r="AS402" s="87"/>
      <c r="AT402" s="87"/>
      <c r="AU402" s="87"/>
    </row>
    <row r="403" spans="2:64" x14ac:dyDescent="0.2">
      <c r="B403" s="20"/>
      <c r="C403" s="15"/>
      <c r="D403" s="15"/>
      <c r="AA403" s="87"/>
      <c r="AB403" s="87"/>
      <c r="AC403" s="87"/>
      <c r="AD403" s="87"/>
      <c r="AE403" s="87"/>
      <c r="AG403" s="121"/>
      <c r="AN403" s="87"/>
      <c r="AO403" s="87"/>
      <c r="AP403" s="87"/>
      <c r="AQ403" s="87"/>
      <c r="AR403" s="87"/>
      <c r="AS403" s="87"/>
      <c r="AT403" s="87"/>
      <c r="AU403" s="87"/>
    </row>
    <row r="404" spans="2:64" x14ac:dyDescent="0.2">
      <c r="B404" s="20"/>
      <c r="C404" s="15"/>
      <c r="D404" s="15"/>
      <c r="AA404" s="87"/>
      <c r="AB404" s="87"/>
      <c r="AC404" s="87"/>
      <c r="AD404" s="87"/>
      <c r="AE404" s="87"/>
      <c r="AG404" s="121"/>
      <c r="AN404" s="87"/>
      <c r="AO404" s="87"/>
      <c r="AP404" s="87"/>
      <c r="AQ404" s="87"/>
      <c r="AR404" s="87"/>
      <c r="AS404" s="87"/>
      <c r="AT404" s="87"/>
      <c r="AU404" s="87"/>
    </row>
    <row r="405" spans="2:64" x14ac:dyDescent="0.2">
      <c r="B405" s="20"/>
      <c r="C405" s="15"/>
      <c r="D405" s="15"/>
      <c r="AA405" s="87"/>
      <c r="AB405" s="87"/>
      <c r="AC405" s="87"/>
      <c r="AD405" s="87"/>
      <c r="AE405" s="87"/>
      <c r="AG405" s="121"/>
      <c r="AN405" s="87"/>
      <c r="AO405" s="87"/>
      <c r="AP405" s="87"/>
      <c r="AQ405" s="87"/>
      <c r="AR405" s="87"/>
      <c r="AS405" s="87"/>
      <c r="AT405" s="87"/>
      <c r="AU405" s="87"/>
    </row>
    <row r="406" spans="2:64" x14ac:dyDescent="0.2">
      <c r="B406" s="20"/>
      <c r="C406" s="15"/>
      <c r="D406" s="15"/>
      <c r="AA406" s="87"/>
      <c r="AB406" s="87"/>
      <c r="AC406" s="87"/>
      <c r="AD406" s="87"/>
      <c r="AE406" s="87"/>
      <c r="AG406" s="121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  <c r="BE406" s="87"/>
      <c r="BF406" s="87"/>
      <c r="BG406" s="87"/>
      <c r="BH406" s="87"/>
      <c r="BI406" s="87"/>
      <c r="BJ406" s="87"/>
      <c r="BK406" s="87"/>
      <c r="BL406" s="87"/>
    </row>
    <row r="407" spans="2:64" x14ac:dyDescent="0.2">
      <c r="B407" s="20"/>
      <c r="C407" s="15"/>
      <c r="D407" s="15"/>
      <c r="AA407" s="87"/>
      <c r="AB407" s="87"/>
      <c r="AC407" s="87"/>
      <c r="AD407" s="87"/>
      <c r="AE407" s="87"/>
      <c r="AG407" s="121"/>
      <c r="AN407" s="87"/>
      <c r="AO407" s="87"/>
      <c r="AP407" s="87"/>
      <c r="AQ407" s="87"/>
      <c r="AR407" s="87"/>
      <c r="AS407" s="87"/>
      <c r="AT407" s="87"/>
      <c r="AU407" s="87"/>
      <c r="AV407" s="87"/>
    </row>
    <row r="408" spans="2:64" x14ac:dyDescent="0.2">
      <c r="B408" s="20"/>
      <c r="C408" s="15"/>
      <c r="D408" s="15"/>
      <c r="AA408" s="87"/>
      <c r="AB408" s="87"/>
      <c r="AC408" s="87"/>
      <c r="AD408" s="87"/>
      <c r="AE408" s="87"/>
      <c r="AG408" s="121"/>
      <c r="AN408" s="87"/>
      <c r="AO408" s="87"/>
      <c r="AP408" s="87"/>
      <c r="AQ408" s="87"/>
      <c r="AR408" s="87"/>
      <c r="AS408" s="87"/>
      <c r="AT408" s="87"/>
      <c r="AU408" s="87"/>
      <c r="AV408" s="87"/>
      <c r="AX408" s="87"/>
    </row>
    <row r="409" spans="2:64" x14ac:dyDescent="0.2">
      <c r="B409" s="20"/>
      <c r="C409" s="15"/>
      <c r="D409" s="15"/>
      <c r="AA409" s="87"/>
      <c r="AB409" s="87"/>
      <c r="AC409" s="87"/>
      <c r="AD409" s="87"/>
      <c r="AE409" s="87"/>
      <c r="AG409" s="121"/>
      <c r="AN409" s="87"/>
      <c r="AO409" s="87"/>
      <c r="AP409" s="87"/>
      <c r="AQ409" s="87"/>
      <c r="AR409" s="87"/>
      <c r="AS409" s="87"/>
      <c r="AT409" s="87"/>
      <c r="AU409" s="87"/>
    </row>
    <row r="410" spans="2:64" x14ac:dyDescent="0.2">
      <c r="B410" s="20"/>
      <c r="C410" s="15"/>
      <c r="D410" s="15"/>
      <c r="AA410" s="87"/>
      <c r="AB410" s="87"/>
      <c r="AC410" s="87"/>
      <c r="AD410" s="87"/>
      <c r="AE410" s="87"/>
      <c r="AG410" s="121"/>
      <c r="AN410" s="87"/>
      <c r="AO410" s="87"/>
      <c r="AP410" s="87"/>
      <c r="AQ410" s="87"/>
      <c r="AR410" s="87"/>
      <c r="AS410" s="87"/>
      <c r="AT410" s="87"/>
      <c r="AU410" s="87"/>
    </row>
    <row r="411" spans="2:64" x14ac:dyDescent="0.2">
      <c r="B411" s="20"/>
      <c r="C411" s="15"/>
      <c r="D411" s="15"/>
      <c r="AA411" s="87"/>
      <c r="AB411" s="87"/>
      <c r="AC411" s="87"/>
      <c r="AD411" s="87"/>
      <c r="AE411" s="87"/>
      <c r="AG411" s="121"/>
      <c r="AN411" s="87"/>
      <c r="AO411" s="87"/>
      <c r="AP411" s="87"/>
      <c r="AQ411" s="87"/>
      <c r="AR411" s="87"/>
      <c r="AS411" s="87"/>
      <c r="AT411" s="87"/>
      <c r="AU411" s="87"/>
    </row>
    <row r="412" spans="2:64" x14ac:dyDescent="0.2">
      <c r="B412" s="20"/>
      <c r="C412" s="15"/>
      <c r="D412" s="15"/>
      <c r="AA412" s="87"/>
      <c r="AB412" s="87"/>
      <c r="AC412" s="87"/>
      <c r="AD412" s="87"/>
      <c r="AE412" s="87"/>
      <c r="AG412" s="121"/>
      <c r="AN412" s="87"/>
      <c r="AO412" s="87"/>
      <c r="AP412" s="87"/>
      <c r="AQ412" s="87"/>
      <c r="AR412" s="87"/>
      <c r="AS412" s="87"/>
      <c r="AT412" s="87"/>
      <c r="AU412" s="87"/>
      <c r="AV412" s="87"/>
    </row>
    <row r="413" spans="2:64" x14ac:dyDescent="0.2">
      <c r="B413" s="20"/>
      <c r="C413" s="15"/>
      <c r="D413" s="15"/>
      <c r="AA413" s="87"/>
      <c r="AB413" s="87"/>
      <c r="AC413" s="87"/>
      <c r="AD413" s="87"/>
      <c r="AE413" s="87"/>
      <c r="AG413" s="121"/>
      <c r="AN413" s="87"/>
      <c r="AO413" s="87"/>
      <c r="AP413" s="87"/>
      <c r="AQ413" s="87"/>
      <c r="AR413" s="87"/>
      <c r="AS413" s="87"/>
      <c r="AT413" s="87"/>
      <c r="AU413" s="87"/>
    </row>
    <row r="414" spans="2:64" x14ac:dyDescent="0.2">
      <c r="B414" s="20"/>
      <c r="C414" s="15"/>
      <c r="D414" s="15"/>
      <c r="AA414" s="87"/>
      <c r="AB414" s="87"/>
      <c r="AC414" s="87"/>
      <c r="AD414" s="87"/>
      <c r="AE414" s="87"/>
      <c r="AG414" s="121"/>
      <c r="AN414" s="87"/>
      <c r="AO414" s="87"/>
      <c r="AP414" s="87"/>
      <c r="AQ414" s="87"/>
      <c r="AR414" s="87"/>
      <c r="AS414" s="87"/>
      <c r="AT414" s="87"/>
      <c r="AU414" s="87"/>
    </row>
    <row r="415" spans="2:64" x14ac:dyDescent="0.2">
      <c r="B415" s="20"/>
      <c r="C415" s="15"/>
      <c r="D415" s="15"/>
      <c r="AA415" s="87"/>
      <c r="AB415" s="87"/>
      <c r="AC415" s="87"/>
      <c r="AD415" s="87"/>
      <c r="AE415" s="87"/>
      <c r="AG415" s="121"/>
      <c r="AN415" s="87"/>
      <c r="AO415" s="87"/>
      <c r="AP415" s="87"/>
      <c r="AQ415" s="87"/>
      <c r="AR415" s="87"/>
      <c r="AS415" s="87"/>
      <c r="AT415" s="87"/>
      <c r="AU415" s="87"/>
    </row>
    <row r="416" spans="2:64" x14ac:dyDescent="0.2">
      <c r="B416" s="20"/>
      <c r="C416" s="15"/>
      <c r="D416" s="15"/>
      <c r="AA416" s="87"/>
      <c r="AB416" s="87"/>
      <c r="AC416" s="87"/>
      <c r="AD416" s="87"/>
      <c r="AE416" s="87"/>
      <c r="AG416" s="121"/>
      <c r="AN416" s="87"/>
      <c r="AO416" s="87"/>
      <c r="AP416" s="87"/>
      <c r="AQ416" s="87"/>
      <c r="AR416" s="87"/>
      <c r="AS416" s="87"/>
      <c r="AT416" s="87"/>
      <c r="AU416" s="87"/>
    </row>
    <row r="417" spans="2:47" x14ac:dyDescent="0.2">
      <c r="B417" s="20"/>
      <c r="C417" s="15"/>
      <c r="D417" s="15"/>
      <c r="AA417" s="87"/>
      <c r="AB417" s="87"/>
      <c r="AC417" s="87"/>
      <c r="AD417" s="87"/>
      <c r="AE417" s="87"/>
      <c r="AG417" s="121"/>
      <c r="AN417" s="87"/>
      <c r="AO417" s="87"/>
      <c r="AP417" s="87"/>
      <c r="AQ417" s="87"/>
      <c r="AR417" s="87"/>
      <c r="AS417" s="87"/>
      <c r="AT417" s="87"/>
      <c r="AU417" s="87"/>
    </row>
    <row r="418" spans="2:47" x14ac:dyDescent="0.2">
      <c r="B418" s="20"/>
      <c r="C418" s="15"/>
      <c r="D418" s="15"/>
      <c r="AA418" s="87"/>
      <c r="AB418" s="87"/>
      <c r="AC418" s="87"/>
      <c r="AD418" s="87"/>
      <c r="AE418" s="87"/>
      <c r="AG418" s="121"/>
      <c r="AN418" s="87"/>
      <c r="AO418" s="87"/>
      <c r="AP418" s="87"/>
      <c r="AQ418" s="87"/>
      <c r="AR418" s="87"/>
      <c r="AS418" s="87"/>
      <c r="AT418" s="87"/>
      <c r="AU418" s="87"/>
    </row>
    <row r="419" spans="2:47" x14ac:dyDescent="0.2">
      <c r="B419" s="20"/>
      <c r="C419" s="15"/>
      <c r="D419" s="15"/>
      <c r="AA419" s="87"/>
      <c r="AB419" s="87"/>
      <c r="AC419" s="87"/>
      <c r="AD419" s="87"/>
      <c r="AE419" s="87"/>
      <c r="AG419" s="121"/>
      <c r="AN419" s="87"/>
      <c r="AO419" s="87"/>
      <c r="AP419" s="87"/>
      <c r="AQ419" s="87"/>
      <c r="AR419" s="87"/>
      <c r="AS419" s="87"/>
      <c r="AT419" s="87"/>
      <c r="AU419" s="87"/>
    </row>
    <row r="420" spans="2:47" x14ac:dyDescent="0.2">
      <c r="B420" s="20"/>
      <c r="C420" s="15"/>
      <c r="D420" s="15"/>
      <c r="AA420" s="87"/>
      <c r="AB420" s="87"/>
      <c r="AC420" s="87"/>
      <c r="AD420" s="87"/>
      <c r="AE420" s="87"/>
      <c r="AG420" s="121"/>
      <c r="AN420" s="87"/>
      <c r="AO420" s="87"/>
      <c r="AP420" s="87"/>
      <c r="AQ420" s="87"/>
      <c r="AR420" s="87"/>
      <c r="AS420" s="87"/>
      <c r="AT420" s="87"/>
      <c r="AU420" s="87"/>
    </row>
    <row r="421" spans="2:47" x14ac:dyDescent="0.2">
      <c r="B421" s="20"/>
      <c r="C421" s="15"/>
      <c r="D421" s="15"/>
      <c r="AA421" s="87"/>
      <c r="AB421" s="87"/>
      <c r="AC421" s="87"/>
      <c r="AD421" s="87"/>
      <c r="AE421" s="87"/>
      <c r="AG421" s="121"/>
      <c r="AN421" s="87"/>
      <c r="AO421" s="87"/>
      <c r="AP421" s="87"/>
      <c r="AQ421" s="87"/>
      <c r="AR421" s="87"/>
      <c r="AS421" s="87"/>
      <c r="AT421" s="87"/>
      <c r="AU421" s="87"/>
    </row>
    <row r="422" spans="2:47" x14ac:dyDescent="0.2">
      <c r="B422" s="20"/>
      <c r="C422" s="15"/>
      <c r="D422" s="15"/>
      <c r="AA422" s="87"/>
      <c r="AB422" s="87"/>
      <c r="AC422" s="87"/>
      <c r="AD422" s="87"/>
      <c r="AE422" s="87"/>
      <c r="AG422" s="121"/>
      <c r="AN422" s="87"/>
      <c r="AO422" s="87"/>
      <c r="AP422" s="87"/>
      <c r="AQ422" s="87"/>
      <c r="AR422" s="87"/>
      <c r="AS422" s="87"/>
      <c r="AT422" s="87"/>
      <c r="AU422" s="87"/>
    </row>
    <row r="423" spans="2:47" x14ac:dyDescent="0.2">
      <c r="B423" s="20"/>
      <c r="C423" s="15"/>
      <c r="D423" s="15"/>
      <c r="AA423" s="87"/>
      <c r="AB423" s="87"/>
      <c r="AC423" s="87"/>
      <c r="AD423" s="87"/>
      <c r="AE423" s="87"/>
      <c r="AG423" s="121"/>
      <c r="AN423" s="87"/>
      <c r="AO423" s="87"/>
      <c r="AP423" s="87"/>
      <c r="AQ423" s="87"/>
      <c r="AR423" s="87"/>
      <c r="AS423" s="87"/>
      <c r="AT423" s="87"/>
      <c r="AU423" s="87"/>
    </row>
    <row r="424" spans="2:47" x14ac:dyDescent="0.2">
      <c r="B424" s="20"/>
      <c r="C424" s="15"/>
      <c r="D424" s="15"/>
      <c r="AA424" s="87"/>
      <c r="AB424" s="87"/>
      <c r="AC424" s="87"/>
      <c r="AD424" s="87"/>
      <c r="AE424" s="87"/>
      <c r="AG424" s="121"/>
      <c r="AN424" s="87"/>
      <c r="AO424" s="87"/>
      <c r="AP424" s="87"/>
      <c r="AQ424" s="87"/>
      <c r="AR424" s="87"/>
      <c r="AS424" s="87"/>
      <c r="AT424" s="87"/>
      <c r="AU424" s="87"/>
    </row>
    <row r="425" spans="2:47" x14ac:dyDescent="0.2">
      <c r="B425" s="20"/>
      <c r="C425" s="15"/>
      <c r="D425" s="15"/>
      <c r="AA425" s="87"/>
      <c r="AB425" s="87"/>
      <c r="AC425" s="87"/>
      <c r="AD425" s="87"/>
      <c r="AE425" s="87"/>
      <c r="AG425" s="121"/>
      <c r="AN425" s="87"/>
      <c r="AO425" s="87"/>
      <c r="AP425" s="87"/>
      <c r="AQ425" s="87"/>
      <c r="AR425" s="87"/>
      <c r="AS425" s="87"/>
      <c r="AT425" s="87"/>
      <c r="AU425" s="87"/>
    </row>
    <row r="426" spans="2:47" x14ac:dyDescent="0.2">
      <c r="B426" s="20"/>
      <c r="C426" s="15"/>
      <c r="D426" s="15"/>
      <c r="AA426" s="87"/>
      <c r="AB426" s="87"/>
      <c r="AC426" s="87"/>
      <c r="AD426" s="87"/>
      <c r="AE426" s="87"/>
      <c r="AG426" s="121"/>
      <c r="AN426" s="87"/>
      <c r="AO426" s="87"/>
      <c r="AP426" s="87"/>
      <c r="AQ426" s="87"/>
      <c r="AR426" s="87"/>
      <c r="AS426" s="87"/>
      <c r="AT426" s="87"/>
      <c r="AU426" s="87"/>
    </row>
    <row r="427" spans="2:47" x14ac:dyDescent="0.2">
      <c r="B427" s="20"/>
      <c r="C427" s="15"/>
      <c r="D427" s="15"/>
      <c r="AA427" s="87"/>
      <c r="AB427" s="87"/>
      <c r="AC427" s="87"/>
      <c r="AD427" s="87"/>
      <c r="AE427" s="87"/>
      <c r="AG427" s="121"/>
      <c r="AN427" s="87"/>
      <c r="AO427" s="87"/>
      <c r="AP427" s="87"/>
      <c r="AQ427" s="87"/>
      <c r="AR427" s="87"/>
      <c r="AS427" s="87"/>
      <c r="AT427" s="87"/>
      <c r="AU427" s="87"/>
    </row>
    <row r="428" spans="2:47" x14ac:dyDescent="0.2">
      <c r="B428" s="20"/>
      <c r="C428" s="15"/>
      <c r="D428" s="15"/>
      <c r="AA428" s="87"/>
      <c r="AB428" s="87"/>
      <c r="AC428" s="87"/>
      <c r="AD428" s="87"/>
      <c r="AE428" s="87"/>
      <c r="AG428" s="121"/>
      <c r="AN428" s="87"/>
      <c r="AO428" s="87"/>
      <c r="AP428" s="87"/>
      <c r="AQ428" s="87"/>
      <c r="AR428" s="87"/>
      <c r="AS428" s="87"/>
      <c r="AT428" s="87"/>
      <c r="AU428" s="87"/>
    </row>
    <row r="429" spans="2:47" x14ac:dyDescent="0.2">
      <c r="B429" s="20"/>
      <c r="C429" s="15"/>
      <c r="D429" s="15"/>
      <c r="AA429" s="87"/>
      <c r="AB429" s="87"/>
      <c r="AC429" s="87"/>
      <c r="AD429" s="87"/>
      <c r="AE429" s="87"/>
      <c r="AG429" s="121"/>
      <c r="AN429" s="87"/>
      <c r="AO429" s="87"/>
      <c r="AP429" s="87"/>
      <c r="AQ429" s="87"/>
      <c r="AR429" s="87"/>
      <c r="AS429" s="87"/>
      <c r="AT429" s="87"/>
      <c r="AU429" s="87"/>
    </row>
    <row r="430" spans="2:47" x14ac:dyDescent="0.2">
      <c r="B430" s="20"/>
      <c r="C430" s="15"/>
      <c r="D430" s="15"/>
      <c r="AA430" s="87"/>
      <c r="AB430" s="87"/>
      <c r="AC430" s="87"/>
      <c r="AD430" s="87"/>
      <c r="AE430" s="87"/>
      <c r="AG430" s="121"/>
      <c r="AN430" s="87"/>
      <c r="AO430" s="87"/>
      <c r="AP430" s="87"/>
      <c r="AQ430" s="87"/>
      <c r="AR430" s="87"/>
      <c r="AS430" s="87"/>
      <c r="AT430" s="87"/>
      <c r="AU430" s="87"/>
    </row>
    <row r="431" spans="2:47" x14ac:dyDescent="0.2">
      <c r="B431" s="20"/>
      <c r="C431" s="15"/>
      <c r="D431" s="15"/>
      <c r="AA431" s="87"/>
      <c r="AB431" s="87"/>
      <c r="AC431" s="87"/>
      <c r="AD431" s="87"/>
      <c r="AE431" s="87"/>
      <c r="AG431" s="121"/>
      <c r="AN431" s="87"/>
      <c r="AO431" s="87"/>
      <c r="AP431" s="87"/>
      <c r="AQ431" s="87"/>
      <c r="AR431" s="87"/>
      <c r="AS431" s="87"/>
      <c r="AT431" s="87"/>
      <c r="AU431" s="87"/>
    </row>
    <row r="432" spans="2:47" x14ac:dyDescent="0.2">
      <c r="B432" s="20"/>
      <c r="C432" s="15"/>
      <c r="D432" s="15"/>
      <c r="AA432" s="87"/>
      <c r="AB432" s="87"/>
      <c r="AC432" s="87"/>
      <c r="AD432" s="87"/>
      <c r="AE432" s="87"/>
      <c r="AG432" s="121"/>
      <c r="AN432" s="87"/>
      <c r="AO432" s="87"/>
      <c r="AP432" s="87"/>
      <c r="AQ432" s="87"/>
      <c r="AR432" s="87"/>
      <c r="AS432" s="87"/>
      <c r="AT432" s="87"/>
      <c r="AU432" s="87"/>
    </row>
    <row r="433" spans="3:47" x14ac:dyDescent="0.2">
      <c r="C433" s="15"/>
      <c r="D433" s="15"/>
      <c r="AA433" s="87"/>
      <c r="AB433" s="87"/>
      <c r="AC433" s="87"/>
      <c r="AD433" s="87"/>
      <c r="AE433" s="87"/>
      <c r="AG433" s="121"/>
      <c r="AN433" s="87"/>
      <c r="AO433" s="87"/>
      <c r="AP433" s="87"/>
      <c r="AQ433" s="87"/>
      <c r="AR433" s="87"/>
      <c r="AS433" s="87"/>
      <c r="AT433" s="87"/>
      <c r="AU433" s="87"/>
    </row>
    <row r="434" spans="3:47" x14ac:dyDescent="0.2">
      <c r="C434" s="15"/>
      <c r="D434" s="15"/>
      <c r="AA434" s="87"/>
      <c r="AB434" s="87"/>
      <c r="AC434" s="87"/>
      <c r="AD434" s="87"/>
      <c r="AE434" s="87"/>
      <c r="AG434" s="121"/>
      <c r="AN434" s="87"/>
      <c r="AO434" s="87"/>
      <c r="AP434" s="87"/>
      <c r="AQ434" s="87"/>
      <c r="AR434" s="87"/>
      <c r="AS434" s="87"/>
      <c r="AT434" s="87"/>
      <c r="AU434" s="87"/>
    </row>
    <row r="435" spans="3:47" x14ac:dyDescent="0.2">
      <c r="C435" s="15"/>
      <c r="D435" s="15"/>
      <c r="AA435" s="87"/>
      <c r="AB435" s="87"/>
      <c r="AC435" s="87"/>
      <c r="AD435" s="87"/>
      <c r="AE435" s="87"/>
      <c r="AG435" s="121"/>
      <c r="AN435" s="87"/>
      <c r="AO435" s="87"/>
      <c r="AP435" s="87"/>
      <c r="AQ435" s="87"/>
      <c r="AR435" s="87"/>
      <c r="AS435" s="87"/>
      <c r="AT435" s="87"/>
      <c r="AU435" s="87"/>
    </row>
    <row r="436" spans="3:47" x14ac:dyDescent="0.2">
      <c r="C436" s="15"/>
      <c r="D436" s="15"/>
      <c r="AA436" s="87"/>
      <c r="AB436" s="87"/>
      <c r="AC436" s="87"/>
      <c r="AD436" s="87"/>
      <c r="AE436" s="87"/>
      <c r="AG436" s="121"/>
      <c r="AN436" s="87"/>
      <c r="AO436" s="87"/>
      <c r="AP436" s="87"/>
      <c r="AQ436" s="87"/>
      <c r="AR436" s="87"/>
      <c r="AS436" s="87"/>
      <c r="AT436" s="87"/>
      <c r="AU436" s="87"/>
    </row>
    <row r="437" spans="3:47" x14ac:dyDescent="0.2">
      <c r="C437" s="15"/>
      <c r="D437" s="15"/>
      <c r="AA437" s="87"/>
      <c r="AB437" s="87"/>
      <c r="AC437" s="87"/>
      <c r="AD437" s="87"/>
      <c r="AE437" s="87"/>
      <c r="AG437" s="121"/>
      <c r="AN437" s="87"/>
      <c r="AO437" s="87"/>
      <c r="AP437" s="87"/>
      <c r="AQ437" s="87"/>
      <c r="AR437" s="87"/>
      <c r="AS437" s="87"/>
      <c r="AT437" s="87"/>
      <c r="AU437" s="87"/>
    </row>
    <row r="438" spans="3:47" x14ac:dyDescent="0.2">
      <c r="C438" s="15"/>
      <c r="D438" s="15"/>
      <c r="AA438" s="87"/>
      <c r="AB438" s="87"/>
      <c r="AC438" s="87"/>
      <c r="AD438" s="87"/>
      <c r="AE438" s="87"/>
      <c r="AG438" s="121"/>
      <c r="AN438" s="87"/>
      <c r="AO438" s="87"/>
      <c r="AP438" s="87"/>
      <c r="AQ438" s="87"/>
      <c r="AR438" s="87"/>
      <c r="AS438" s="87"/>
      <c r="AT438" s="87"/>
      <c r="AU438" s="87"/>
    </row>
    <row r="439" spans="3:47" x14ac:dyDescent="0.2">
      <c r="C439" s="15"/>
      <c r="D439" s="15"/>
      <c r="AA439" s="87"/>
      <c r="AB439" s="87"/>
      <c r="AC439" s="87"/>
      <c r="AD439" s="87"/>
      <c r="AE439" s="87"/>
      <c r="AG439" s="121"/>
      <c r="AN439" s="87"/>
      <c r="AO439" s="87"/>
      <c r="AP439" s="87"/>
      <c r="AQ439" s="87"/>
      <c r="AR439" s="87"/>
      <c r="AS439" s="87"/>
      <c r="AT439" s="87"/>
      <c r="AU439" s="87"/>
    </row>
    <row r="440" spans="3:47" x14ac:dyDescent="0.2">
      <c r="C440" s="15"/>
      <c r="D440" s="15"/>
      <c r="AA440" s="87"/>
      <c r="AB440" s="87"/>
      <c r="AC440" s="87"/>
      <c r="AD440" s="87"/>
      <c r="AE440" s="87"/>
      <c r="AG440" s="121"/>
      <c r="AN440" s="87"/>
      <c r="AO440" s="87"/>
      <c r="AP440" s="87"/>
      <c r="AQ440" s="87"/>
      <c r="AR440" s="87"/>
      <c r="AS440" s="87"/>
      <c r="AT440" s="87"/>
      <c r="AU440" s="87"/>
    </row>
    <row r="441" spans="3:47" x14ac:dyDescent="0.2">
      <c r="C441" s="15"/>
      <c r="D441" s="15"/>
      <c r="AA441" s="87"/>
      <c r="AB441" s="87"/>
      <c r="AC441" s="87"/>
      <c r="AD441" s="87"/>
      <c r="AE441" s="87"/>
      <c r="AG441" s="121"/>
      <c r="AN441" s="87"/>
      <c r="AO441" s="87"/>
      <c r="AP441" s="87"/>
      <c r="AQ441" s="87"/>
      <c r="AR441" s="87"/>
      <c r="AS441" s="87"/>
      <c r="AT441" s="87"/>
      <c r="AU441" s="87"/>
    </row>
    <row r="442" spans="3:47" x14ac:dyDescent="0.2">
      <c r="C442" s="15"/>
      <c r="D442" s="15"/>
      <c r="AA442" s="87"/>
      <c r="AB442" s="87"/>
      <c r="AC442" s="87"/>
      <c r="AD442" s="87"/>
      <c r="AE442" s="87"/>
      <c r="AG442" s="121"/>
      <c r="AN442" s="87"/>
      <c r="AO442" s="87"/>
      <c r="AP442" s="87"/>
      <c r="AQ442" s="87"/>
      <c r="AR442" s="87"/>
      <c r="AS442" s="87"/>
      <c r="AT442" s="87"/>
      <c r="AU442" s="87"/>
    </row>
    <row r="443" spans="3:47" x14ac:dyDescent="0.2">
      <c r="C443" s="15"/>
      <c r="D443" s="15"/>
      <c r="AA443" s="87"/>
      <c r="AB443" s="87"/>
      <c r="AC443" s="87"/>
      <c r="AD443" s="87"/>
      <c r="AE443" s="87"/>
      <c r="AG443" s="121"/>
      <c r="AN443" s="87"/>
      <c r="AO443" s="87"/>
      <c r="AP443" s="87"/>
      <c r="AQ443" s="87"/>
      <c r="AR443" s="87"/>
      <c r="AS443" s="87"/>
      <c r="AT443" s="87"/>
      <c r="AU443" s="87"/>
    </row>
    <row r="444" spans="3:47" x14ac:dyDescent="0.2">
      <c r="C444" s="15"/>
      <c r="D444" s="15"/>
      <c r="AA444" s="87"/>
      <c r="AB444" s="87"/>
      <c r="AC444" s="87"/>
      <c r="AD444" s="87"/>
      <c r="AE444" s="87"/>
      <c r="AG444" s="121"/>
      <c r="AN444" s="87"/>
      <c r="AO444" s="87"/>
      <c r="AP444" s="87"/>
      <c r="AQ444" s="87"/>
      <c r="AR444" s="87"/>
      <c r="AS444" s="87"/>
      <c r="AT444" s="87"/>
      <c r="AU444" s="87"/>
    </row>
    <row r="445" spans="3:47" x14ac:dyDescent="0.2">
      <c r="C445" s="15"/>
      <c r="D445" s="15"/>
      <c r="AA445" s="87"/>
      <c r="AB445" s="87"/>
      <c r="AC445" s="87"/>
      <c r="AD445" s="87"/>
      <c r="AE445" s="87"/>
      <c r="AG445" s="121"/>
      <c r="AN445" s="87"/>
      <c r="AO445" s="87"/>
      <c r="AP445" s="87"/>
      <c r="AQ445" s="87"/>
      <c r="AR445" s="87"/>
      <c r="AS445" s="87"/>
      <c r="AT445" s="87"/>
      <c r="AU445" s="87"/>
    </row>
    <row r="446" spans="3:47" x14ac:dyDescent="0.2">
      <c r="C446" s="15"/>
      <c r="D446" s="15"/>
      <c r="AA446" s="87"/>
      <c r="AB446" s="87"/>
      <c r="AC446" s="87"/>
      <c r="AD446" s="87"/>
      <c r="AE446" s="87"/>
      <c r="AG446" s="121"/>
      <c r="AN446" s="87"/>
      <c r="AO446" s="87"/>
      <c r="AP446" s="87"/>
      <c r="AQ446" s="87"/>
      <c r="AR446" s="87"/>
      <c r="AS446" s="87"/>
      <c r="AT446" s="87"/>
      <c r="AU446" s="87"/>
    </row>
    <row r="447" spans="3:47" x14ac:dyDescent="0.2">
      <c r="C447" s="15"/>
      <c r="D447" s="15"/>
      <c r="AA447" s="87"/>
      <c r="AB447" s="87"/>
      <c r="AC447" s="87"/>
      <c r="AD447" s="87"/>
      <c r="AE447" s="87"/>
      <c r="AG447" s="121"/>
      <c r="AN447" s="87"/>
      <c r="AO447" s="87"/>
      <c r="AP447" s="87"/>
      <c r="AQ447" s="87"/>
      <c r="AR447" s="87"/>
      <c r="AS447" s="87"/>
      <c r="AT447" s="87"/>
      <c r="AU447" s="87"/>
    </row>
    <row r="448" spans="3:47" x14ac:dyDescent="0.2">
      <c r="C448" s="15"/>
      <c r="D448" s="15"/>
      <c r="AA448" s="87"/>
      <c r="AB448" s="87"/>
      <c r="AC448" s="87"/>
      <c r="AD448" s="87"/>
      <c r="AE448" s="87"/>
      <c r="AG448" s="121"/>
      <c r="AN448" s="87"/>
      <c r="AO448" s="87"/>
      <c r="AP448" s="87"/>
      <c r="AQ448" s="87"/>
      <c r="AR448" s="87"/>
      <c r="AS448" s="87"/>
      <c r="AT448" s="87"/>
      <c r="AU448" s="87"/>
    </row>
    <row r="449" spans="3:47" x14ac:dyDescent="0.2">
      <c r="C449" s="15"/>
      <c r="D449" s="15"/>
      <c r="AA449" s="87"/>
      <c r="AB449" s="87"/>
      <c r="AC449" s="87"/>
      <c r="AD449" s="87"/>
      <c r="AE449" s="87"/>
      <c r="AG449" s="121"/>
      <c r="AN449" s="87"/>
      <c r="AO449" s="87"/>
      <c r="AP449" s="87"/>
      <c r="AQ449" s="87"/>
      <c r="AR449" s="87"/>
      <c r="AS449" s="87"/>
      <c r="AT449" s="87"/>
      <c r="AU449" s="87"/>
    </row>
    <row r="450" spans="3:47" x14ac:dyDescent="0.2">
      <c r="C450" s="15"/>
      <c r="D450" s="15"/>
      <c r="AA450" s="87"/>
      <c r="AB450" s="87"/>
      <c r="AC450" s="87"/>
      <c r="AD450" s="87"/>
      <c r="AE450" s="87"/>
      <c r="AG450" s="121"/>
      <c r="AN450" s="87"/>
      <c r="AO450" s="87"/>
      <c r="AP450" s="87"/>
      <c r="AQ450" s="87"/>
      <c r="AR450" s="87"/>
      <c r="AS450" s="87"/>
      <c r="AT450" s="87"/>
      <c r="AU450" s="87"/>
    </row>
    <row r="451" spans="3:47" x14ac:dyDescent="0.2">
      <c r="C451" s="15"/>
      <c r="D451" s="15"/>
      <c r="AA451" s="87"/>
      <c r="AB451" s="87"/>
      <c r="AC451" s="87"/>
      <c r="AD451" s="87"/>
      <c r="AE451" s="87"/>
      <c r="AG451" s="121"/>
      <c r="AN451" s="87"/>
      <c r="AO451" s="87"/>
      <c r="AP451" s="87"/>
      <c r="AQ451" s="87"/>
      <c r="AR451" s="87"/>
      <c r="AS451" s="87"/>
      <c r="AT451" s="87"/>
      <c r="AU451" s="87"/>
    </row>
    <row r="452" spans="3:47" x14ac:dyDescent="0.2">
      <c r="C452" s="15"/>
      <c r="D452" s="15"/>
      <c r="AA452" s="87"/>
      <c r="AB452" s="87"/>
      <c r="AC452" s="87"/>
      <c r="AD452" s="87"/>
      <c r="AE452" s="87"/>
      <c r="AG452" s="121"/>
      <c r="AN452" s="87"/>
      <c r="AO452" s="87"/>
      <c r="AP452" s="87"/>
      <c r="AQ452" s="87"/>
      <c r="AR452" s="87"/>
      <c r="AS452" s="87"/>
      <c r="AT452" s="87"/>
      <c r="AU452" s="87"/>
    </row>
    <row r="453" spans="3:47" x14ac:dyDescent="0.2">
      <c r="C453" s="15"/>
      <c r="D453" s="15"/>
      <c r="AA453" s="87"/>
      <c r="AB453" s="87"/>
      <c r="AC453" s="87"/>
      <c r="AD453" s="87"/>
      <c r="AE453" s="87"/>
      <c r="AG453" s="121"/>
      <c r="AN453" s="87"/>
      <c r="AO453" s="87"/>
      <c r="AP453" s="87"/>
      <c r="AQ453" s="87"/>
      <c r="AR453" s="87"/>
      <c r="AS453" s="87"/>
      <c r="AT453" s="87"/>
      <c r="AU453" s="87"/>
    </row>
    <row r="454" spans="3:47" x14ac:dyDescent="0.2">
      <c r="C454" s="15"/>
      <c r="D454" s="15"/>
      <c r="AA454" s="87"/>
      <c r="AB454" s="87"/>
      <c r="AC454" s="87"/>
      <c r="AD454" s="87"/>
      <c r="AE454" s="87"/>
      <c r="AG454" s="121"/>
      <c r="AN454" s="87"/>
      <c r="AO454" s="87"/>
      <c r="AP454" s="87"/>
      <c r="AQ454" s="87"/>
      <c r="AR454" s="87"/>
      <c r="AS454" s="87"/>
      <c r="AT454" s="87"/>
      <c r="AU454" s="87"/>
    </row>
    <row r="455" spans="3:47" x14ac:dyDescent="0.2">
      <c r="C455" s="15"/>
      <c r="D455" s="15"/>
      <c r="AA455" s="87"/>
      <c r="AB455" s="87"/>
      <c r="AC455" s="87"/>
      <c r="AD455" s="87"/>
      <c r="AE455" s="87"/>
      <c r="AG455" s="121"/>
      <c r="AN455" s="87"/>
      <c r="AO455" s="87"/>
      <c r="AP455" s="87"/>
      <c r="AQ455" s="87"/>
      <c r="AR455" s="87"/>
      <c r="AS455" s="87"/>
      <c r="AT455" s="87"/>
      <c r="AU455" s="87"/>
    </row>
    <row r="456" spans="3:47" x14ac:dyDescent="0.2">
      <c r="C456" s="15"/>
      <c r="D456" s="15"/>
      <c r="AA456" s="87"/>
      <c r="AB456" s="87"/>
      <c r="AC456" s="87"/>
      <c r="AD456" s="87"/>
      <c r="AE456" s="87"/>
      <c r="AG456" s="121"/>
      <c r="AN456" s="87"/>
      <c r="AO456" s="87"/>
      <c r="AP456" s="87"/>
      <c r="AQ456" s="87"/>
      <c r="AR456" s="87"/>
      <c r="AS456" s="87"/>
      <c r="AT456" s="87"/>
      <c r="AU456" s="87"/>
    </row>
    <row r="457" spans="3:47" x14ac:dyDescent="0.2">
      <c r="C457" s="15"/>
      <c r="D457" s="15"/>
      <c r="AA457" s="87"/>
      <c r="AB457" s="87"/>
      <c r="AC457" s="87"/>
      <c r="AD457" s="87"/>
      <c r="AE457" s="87"/>
      <c r="AG457" s="121"/>
      <c r="AN457" s="87"/>
      <c r="AO457" s="87"/>
      <c r="AP457" s="87"/>
      <c r="AQ457" s="87"/>
      <c r="AR457" s="87"/>
      <c r="AS457" s="87"/>
      <c r="AT457" s="87"/>
      <c r="AU457" s="87"/>
    </row>
    <row r="458" spans="3:47" x14ac:dyDescent="0.2">
      <c r="C458" s="15"/>
      <c r="D458" s="15"/>
      <c r="AA458" s="87"/>
      <c r="AB458" s="87"/>
      <c r="AC458" s="87"/>
      <c r="AD458" s="87"/>
      <c r="AE458" s="87"/>
      <c r="AG458" s="121"/>
      <c r="AN458" s="87"/>
      <c r="AO458" s="87"/>
      <c r="AP458" s="87"/>
      <c r="AQ458" s="87"/>
      <c r="AR458" s="87"/>
      <c r="AS458" s="87"/>
      <c r="AT458" s="87"/>
      <c r="AU458" s="87"/>
    </row>
    <row r="459" spans="3:47" x14ac:dyDescent="0.2">
      <c r="C459" s="15"/>
      <c r="D459" s="15"/>
      <c r="AA459" s="87"/>
      <c r="AB459" s="87"/>
      <c r="AC459" s="87"/>
      <c r="AD459" s="87"/>
      <c r="AE459" s="87"/>
      <c r="AG459" s="121"/>
      <c r="AN459" s="87"/>
      <c r="AO459" s="87"/>
      <c r="AP459" s="87"/>
      <c r="AQ459" s="87"/>
      <c r="AR459" s="87"/>
      <c r="AS459" s="87"/>
      <c r="AT459" s="87"/>
      <c r="AU459" s="87"/>
    </row>
    <row r="460" spans="3:47" x14ac:dyDescent="0.2">
      <c r="C460" s="15"/>
      <c r="D460" s="15"/>
      <c r="AA460" s="87"/>
      <c r="AB460" s="87"/>
      <c r="AC460" s="87"/>
      <c r="AD460" s="87"/>
      <c r="AE460" s="87"/>
      <c r="AG460" s="121"/>
      <c r="AN460" s="87"/>
      <c r="AO460" s="87"/>
      <c r="AP460" s="87"/>
      <c r="AQ460" s="87"/>
      <c r="AR460" s="87"/>
      <c r="AS460" s="87"/>
      <c r="AT460" s="87"/>
      <c r="AU460" s="87"/>
    </row>
    <row r="461" spans="3:47" x14ac:dyDescent="0.2">
      <c r="C461" s="15"/>
      <c r="D461" s="15"/>
      <c r="AA461" s="87"/>
      <c r="AB461" s="87"/>
      <c r="AC461" s="87"/>
      <c r="AD461" s="87"/>
      <c r="AE461" s="87"/>
      <c r="AG461" s="121"/>
      <c r="AN461" s="87"/>
      <c r="AO461" s="87"/>
      <c r="AP461" s="87"/>
      <c r="AQ461" s="87"/>
      <c r="AR461" s="87"/>
      <c r="AS461" s="87"/>
      <c r="AT461" s="87"/>
      <c r="AU461" s="87"/>
    </row>
    <row r="462" spans="3:47" x14ac:dyDescent="0.2">
      <c r="C462" s="15"/>
      <c r="D462" s="15"/>
      <c r="AA462" s="87"/>
      <c r="AB462" s="87"/>
      <c r="AC462" s="87"/>
      <c r="AD462" s="87"/>
      <c r="AE462" s="87"/>
      <c r="AG462" s="121"/>
      <c r="AN462" s="87"/>
      <c r="AO462" s="87"/>
      <c r="AP462" s="87"/>
      <c r="AQ462" s="87"/>
      <c r="AR462" s="87"/>
      <c r="AS462" s="87"/>
      <c r="AT462" s="87"/>
      <c r="AU462" s="87"/>
    </row>
    <row r="463" spans="3:47" x14ac:dyDescent="0.2">
      <c r="C463" s="15"/>
      <c r="D463" s="15"/>
      <c r="AA463" s="87"/>
      <c r="AB463" s="87"/>
      <c r="AC463" s="87"/>
      <c r="AD463" s="87"/>
      <c r="AE463" s="87"/>
      <c r="AG463" s="121"/>
      <c r="AN463" s="87"/>
      <c r="AO463" s="87"/>
      <c r="AP463" s="87"/>
      <c r="AQ463" s="87"/>
      <c r="AR463" s="87"/>
      <c r="AS463" s="87"/>
      <c r="AT463" s="87"/>
      <c r="AU463" s="87"/>
    </row>
    <row r="464" spans="3:47" x14ac:dyDescent="0.2">
      <c r="C464" s="15"/>
      <c r="D464" s="15"/>
      <c r="AA464" s="87"/>
      <c r="AB464" s="87"/>
      <c r="AC464" s="87"/>
      <c r="AD464" s="87"/>
      <c r="AE464" s="87"/>
      <c r="AG464" s="121"/>
      <c r="AN464" s="87"/>
      <c r="AO464" s="87"/>
      <c r="AP464" s="87"/>
      <c r="AQ464" s="87"/>
      <c r="AR464" s="87"/>
      <c r="AS464" s="87"/>
      <c r="AT464" s="87"/>
      <c r="AU464" s="87"/>
    </row>
    <row r="465" spans="3:50" x14ac:dyDescent="0.2">
      <c r="C465" s="15"/>
      <c r="D465" s="15"/>
      <c r="AA465" s="87"/>
      <c r="AB465" s="87"/>
      <c r="AC465" s="87"/>
      <c r="AD465" s="87"/>
      <c r="AE465" s="87"/>
      <c r="AG465" s="121"/>
      <c r="AN465" s="87"/>
      <c r="AO465" s="87"/>
      <c r="AP465" s="87"/>
      <c r="AQ465" s="87"/>
      <c r="AR465" s="87"/>
      <c r="AS465" s="87"/>
      <c r="AT465" s="87"/>
      <c r="AU465" s="87"/>
    </row>
    <row r="466" spans="3:50" x14ac:dyDescent="0.2">
      <c r="C466" s="15"/>
      <c r="D466" s="15"/>
      <c r="AA466" s="87"/>
      <c r="AB466" s="87"/>
      <c r="AC466" s="87"/>
      <c r="AD466" s="87"/>
      <c r="AE466" s="87"/>
      <c r="AG466" s="121"/>
      <c r="AN466" s="87"/>
      <c r="AO466" s="87"/>
      <c r="AP466" s="87"/>
      <c r="AQ466" s="87"/>
      <c r="AR466" s="87"/>
      <c r="AS466" s="87"/>
      <c r="AT466" s="87"/>
      <c r="AU466" s="87"/>
    </row>
    <row r="467" spans="3:50" x14ac:dyDescent="0.2">
      <c r="C467" s="15"/>
      <c r="D467" s="15"/>
      <c r="AA467" s="87"/>
      <c r="AB467" s="87"/>
      <c r="AC467" s="87"/>
      <c r="AD467" s="87"/>
      <c r="AE467" s="87"/>
      <c r="AG467" s="121"/>
      <c r="AN467" s="87"/>
      <c r="AO467" s="87"/>
      <c r="AP467" s="87"/>
      <c r="AQ467" s="87"/>
      <c r="AR467" s="87"/>
      <c r="AS467" s="87"/>
      <c r="AT467" s="87"/>
      <c r="AU467" s="87"/>
    </row>
    <row r="468" spans="3:50" x14ac:dyDescent="0.2">
      <c r="C468" s="15"/>
      <c r="D468" s="15"/>
      <c r="AA468" s="87"/>
      <c r="AB468" s="87"/>
      <c r="AC468" s="87"/>
      <c r="AD468" s="87"/>
      <c r="AE468" s="87"/>
      <c r="AG468" s="121"/>
      <c r="AN468" s="87"/>
      <c r="AO468" s="87"/>
      <c r="AP468" s="87"/>
      <c r="AQ468" s="87"/>
      <c r="AR468" s="87"/>
      <c r="AS468" s="87"/>
      <c r="AT468" s="87"/>
      <c r="AU468" s="87"/>
    </row>
    <row r="469" spans="3:50" x14ac:dyDescent="0.2">
      <c r="C469" s="15"/>
      <c r="D469" s="15"/>
      <c r="AA469" s="87"/>
      <c r="AB469" s="87"/>
      <c r="AC469" s="87"/>
      <c r="AD469" s="87"/>
      <c r="AE469" s="87"/>
      <c r="AG469" s="121"/>
      <c r="AN469" s="87"/>
      <c r="AO469" s="87"/>
      <c r="AP469" s="87"/>
      <c r="AQ469" s="87"/>
      <c r="AR469" s="87"/>
      <c r="AS469" s="87"/>
      <c r="AT469" s="87"/>
      <c r="AU469" s="87"/>
    </row>
    <row r="470" spans="3:50" x14ac:dyDescent="0.2">
      <c r="C470" s="15"/>
      <c r="D470" s="15"/>
      <c r="AA470" s="87"/>
      <c r="AB470" s="87"/>
      <c r="AC470" s="87"/>
      <c r="AD470" s="87"/>
      <c r="AE470" s="87"/>
      <c r="AG470" s="121"/>
      <c r="AN470" s="87"/>
      <c r="AO470" s="87"/>
      <c r="AP470" s="87"/>
      <c r="AQ470" s="87"/>
      <c r="AR470" s="87"/>
      <c r="AS470" s="87"/>
      <c r="AT470" s="87"/>
      <c r="AU470" s="87"/>
      <c r="AV470" s="87"/>
      <c r="AX470" s="87"/>
    </row>
    <row r="471" spans="3:50" x14ac:dyDescent="0.2">
      <c r="C471" s="15"/>
      <c r="D471" s="15"/>
      <c r="AA471" s="87"/>
      <c r="AB471" s="87"/>
      <c r="AC471" s="87"/>
      <c r="AD471" s="87"/>
      <c r="AE471" s="87"/>
      <c r="AG471" s="121"/>
      <c r="AN471" s="87"/>
      <c r="AO471" s="87"/>
      <c r="AP471" s="87"/>
      <c r="AQ471" s="87"/>
      <c r="AR471" s="87"/>
      <c r="AS471" s="87"/>
      <c r="AT471" s="87"/>
      <c r="AU471" s="87"/>
    </row>
    <row r="472" spans="3:50" x14ac:dyDescent="0.2">
      <c r="C472" s="15"/>
      <c r="D472" s="15"/>
      <c r="AA472" s="87"/>
      <c r="AB472" s="87"/>
      <c r="AC472" s="87"/>
      <c r="AD472" s="87"/>
      <c r="AE472" s="87"/>
      <c r="AG472" s="121"/>
      <c r="AN472" s="87"/>
      <c r="AO472" s="87"/>
      <c r="AP472" s="87"/>
      <c r="AQ472" s="87"/>
      <c r="AR472" s="87"/>
      <c r="AS472" s="87"/>
      <c r="AT472" s="87"/>
      <c r="AU472" s="87"/>
    </row>
    <row r="473" spans="3:50" x14ac:dyDescent="0.2">
      <c r="C473" s="15"/>
      <c r="D473" s="15"/>
      <c r="AA473" s="87"/>
      <c r="AB473" s="87"/>
      <c r="AC473" s="87"/>
      <c r="AD473" s="87"/>
      <c r="AE473" s="87"/>
      <c r="AG473" s="121"/>
      <c r="AN473" s="87"/>
      <c r="AO473" s="87"/>
      <c r="AP473" s="87"/>
      <c r="AQ473" s="87"/>
      <c r="AR473" s="87"/>
      <c r="AS473" s="87"/>
      <c r="AT473" s="87"/>
      <c r="AU473" s="87"/>
    </row>
    <row r="474" spans="3:50" x14ac:dyDescent="0.2">
      <c r="C474" s="15"/>
      <c r="D474" s="15"/>
      <c r="AA474" s="87"/>
      <c r="AB474" s="87"/>
      <c r="AC474" s="87"/>
      <c r="AD474" s="87"/>
      <c r="AE474" s="87"/>
      <c r="AG474" s="121"/>
      <c r="AN474" s="87"/>
      <c r="AO474" s="87"/>
      <c r="AP474" s="87"/>
      <c r="AQ474" s="87"/>
      <c r="AR474" s="87"/>
      <c r="AS474" s="87"/>
      <c r="AT474" s="87"/>
      <c r="AU474" s="87"/>
    </row>
    <row r="475" spans="3:50" x14ac:dyDescent="0.2">
      <c r="C475" s="15"/>
      <c r="D475" s="15"/>
      <c r="AA475" s="87"/>
      <c r="AB475" s="87"/>
      <c r="AC475" s="87"/>
      <c r="AD475" s="87"/>
      <c r="AE475" s="87"/>
      <c r="AG475" s="121"/>
      <c r="AN475" s="87"/>
      <c r="AO475" s="87"/>
      <c r="AP475" s="87"/>
      <c r="AQ475" s="87"/>
      <c r="AR475" s="87"/>
      <c r="AS475" s="87"/>
      <c r="AT475" s="87"/>
      <c r="AU475" s="87"/>
    </row>
    <row r="476" spans="3:50" x14ac:dyDescent="0.2">
      <c r="C476" s="15"/>
      <c r="D476" s="15"/>
      <c r="AA476" s="87"/>
      <c r="AB476" s="87"/>
      <c r="AC476" s="87"/>
      <c r="AD476" s="87"/>
      <c r="AE476" s="87"/>
      <c r="AG476" s="121"/>
      <c r="AN476" s="87"/>
      <c r="AO476" s="87"/>
      <c r="AP476" s="87"/>
      <c r="AQ476" s="87"/>
      <c r="AR476" s="87"/>
      <c r="AS476" s="87"/>
      <c r="AT476" s="87"/>
      <c r="AU476" s="87"/>
    </row>
    <row r="477" spans="3:50" x14ac:dyDescent="0.2">
      <c r="C477" s="15"/>
      <c r="D477" s="15"/>
      <c r="AA477" s="87"/>
      <c r="AB477" s="87"/>
      <c r="AC477" s="87"/>
      <c r="AD477" s="87"/>
      <c r="AE477" s="87"/>
      <c r="AG477" s="121"/>
      <c r="AN477" s="87"/>
      <c r="AO477" s="87"/>
      <c r="AP477" s="87"/>
      <c r="AQ477" s="87"/>
      <c r="AR477" s="87"/>
      <c r="AS477" s="87"/>
      <c r="AT477" s="87"/>
      <c r="AU477" s="87"/>
    </row>
    <row r="478" spans="3:50" x14ac:dyDescent="0.2">
      <c r="C478" s="15"/>
      <c r="D478" s="15"/>
      <c r="AA478" s="87"/>
      <c r="AB478" s="87"/>
      <c r="AC478" s="87"/>
      <c r="AD478" s="87"/>
      <c r="AE478" s="87"/>
      <c r="AG478" s="121"/>
      <c r="AN478" s="87"/>
      <c r="AO478" s="87"/>
      <c r="AP478" s="87"/>
      <c r="AQ478" s="87"/>
      <c r="AR478" s="87"/>
      <c r="AS478" s="87"/>
      <c r="AT478" s="87"/>
      <c r="AU478" s="87"/>
    </row>
    <row r="479" spans="3:50" x14ac:dyDescent="0.2">
      <c r="C479" s="15"/>
      <c r="D479" s="15"/>
      <c r="AA479" s="87"/>
      <c r="AB479" s="87"/>
      <c r="AC479" s="87"/>
      <c r="AD479" s="87"/>
      <c r="AE479" s="87"/>
      <c r="AG479" s="121"/>
      <c r="AN479" s="87"/>
      <c r="AO479" s="87"/>
      <c r="AP479" s="87"/>
      <c r="AQ479" s="87"/>
      <c r="AR479" s="87"/>
      <c r="AS479" s="87"/>
      <c r="AT479" s="87"/>
      <c r="AU479" s="87"/>
    </row>
    <row r="480" spans="3:50" x14ac:dyDescent="0.2">
      <c r="C480" s="15"/>
      <c r="D480" s="15"/>
      <c r="AA480" s="87"/>
      <c r="AB480" s="87"/>
      <c r="AC480" s="87"/>
      <c r="AD480" s="87"/>
      <c r="AE480" s="87"/>
      <c r="AG480" s="121"/>
      <c r="AN480" s="87"/>
      <c r="AO480" s="87"/>
      <c r="AP480" s="87"/>
      <c r="AQ480" s="87"/>
      <c r="AR480" s="87"/>
      <c r="AS480" s="87"/>
      <c r="AT480" s="87"/>
      <c r="AU480" s="87"/>
    </row>
    <row r="481" spans="3:64" x14ac:dyDescent="0.2">
      <c r="C481" s="15"/>
      <c r="D481" s="15"/>
      <c r="AA481" s="87"/>
      <c r="AB481" s="87"/>
      <c r="AC481" s="87"/>
      <c r="AD481" s="87"/>
      <c r="AE481" s="87"/>
      <c r="AG481" s="121"/>
      <c r="AN481" s="87"/>
      <c r="AO481" s="87"/>
      <c r="AP481" s="87"/>
      <c r="AQ481" s="87"/>
      <c r="AR481" s="87"/>
      <c r="AS481" s="87"/>
      <c r="AT481" s="87"/>
      <c r="AU481" s="87"/>
    </row>
    <row r="482" spans="3:64" x14ac:dyDescent="0.2">
      <c r="C482" s="15"/>
      <c r="D482" s="15"/>
      <c r="AA482" s="87"/>
      <c r="AB482" s="87"/>
      <c r="AC482" s="87"/>
      <c r="AD482" s="87"/>
      <c r="AE482" s="87"/>
      <c r="AG482" s="121"/>
      <c r="AN482" s="87"/>
      <c r="AO482" s="87"/>
      <c r="AP482" s="87"/>
      <c r="AQ482" s="87"/>
      <c r="AR482" s="87"/>
      <c r="AS482" s="87"/>
      <c r="AT482" s="87"/>
      <c r="AU482" s="87"/>
    </row>
    <row r="483" spans="3:64" x14ac:dyDescent="0.2">
      <c r="C483" s="15"/>
      <c r="D483" s="15"/>
      <c r="AA483" s="87"/>
      <c r="AB483" s="87"/>
      <c r="AC483" s="87"/>
      <c r="AD483" s="87"/>
      <c r="AE483" s="87"/>
      <c r="AG483" s="121"/>
      <c r="AN483" s="87"/>
      <c r="AO483" s="87"/>
      <c r="AP483" s="87"/>
      <c r="AQ483" s="87"/>
      <c r="AR483" s="87"/>
      <c r="AS483" s="87"/>
      <c r="AT483" s="87"/>
      <c r="AU483" s="87"/>
      <c r="AV483" s="87"/>
      <c r="AW483" s="87"/>
      <c r="AX483" s="87"/>
      <c r="AY483" s="87"/>
      <c r="AZ483" s="87"/>
      <c r="BA483" s="87"/>
      <c r="BB483" s="87"/>
      <c r="BC483" s="87"/>
      <c r="BD483" s="87"/>
      <c r="BE483" s="87"/>
      <c r="BF483" s="87"/>
      <c r="BG483" s="87"/>
      <c r="BH483" s="87"/>
      <c r="BI483" s="87"/>
      <c r="BJ483" s="87"/>
      <c r="BK483" s="87"/>
      <c r="BL483" s="87"/>
    </row>
    <row r="484" spans="3:64" x14ac:dyDescent="0.2">
      <c r="C484" s="15"/>
      <c r="D484" s="15"/>
      <c r="AA484" s="87"/>
      <c r="AB484" s="87"/>
      <c r="AC484" s="87"/>
      <c r="AD484" s="87"/>
      <c r="AE484" s="87"/>
      <c r="AG484" s="121"/>
      <c r="AN484" s="87"/>
      <c r="AO484" s="87"/>
      <c r="AP484" s="87"/>
      <c r="AQ484" s="87"/>
      <c r="AR484" s="87"/>
      <c r="AS484" s="87"/>
      <c r="AT484" s="87"/>
      <c r="AU484" s="87"/>
    </row>
    <row r="485" spans="3:64" x14ac:dyDescent="0.2">
      <c r="C485" s="15"/>
      <c r="D485" s="15"/>
      <c r="AA485" s="87"/>
      <c r="AB485" s="87"/>
      <c r="AC485" s="87"/>
      <c r="AD485" s="87"/>
      <c r="AE485" s="87"/>
      <c r="AG485" s="121"/>
      <c r="AN485" s="87"/>
      <c r="AO485" s="87"/>
      <c r="AP485" s="87"/>
      <c r="AQ485" s="87"/>
      <c r="AR485" s="87"/>
      <c r="AS485" s="87"/>
      <c r="AT485" s="87"/>
      <c r="AU485" s="87"/>
    </row>
    <row r="486" spans="3:64" x14ac:dyDescent="0.2">
      <c r="C486" s="15"/>
      <c r="D486" s="15"/>
      <c r="AA486" s="87"/>
      <c r="AB486" s="87"/>
      <c r="AC486" s="87"/>
      <c r="AD486" s="87"/>
      <c r="AE486" s="87"/>
      <c r="AG486" s="121"/>
      <c r="AN486" s="87"/>
      <c r="AO486" s="87"/>
      <c r="AP486" s="87"/>
      <c r="AQ486" s="87"/>
      <c r="AR486" s="87"/>
      <c r="AS486" s="87"/>
      <c r="AT486" s="87"/>
      <c r="AU486" s="87"/>
    </row>
    <row r="487" spans="3:64" x14ac:dyDescent="0.2">
      <c r="C487" s="15"/>
      <c r="D487" s="15"/>
      <c r="AA487" s="87"/>
      <c r="AB487" s="87"/>
      <c r="AC487" s="87"/>
      <c r="AD487" s="87"/>
      <c r="AE487" s="87"/>
      <c r="AG487" s="121"/>
      <c r="AN487" s="87"/>
      <c r="AO487" s="87"/>
      <c r="AP487" s="87"/>
      <c r="AQ487" s="87"/>
      <c r="AR487" s="87"/>
      <c r="AS487" s="87"/>
      <c r="AT487" s="87"/>
      <c r="AU487" s="87"/>
    </row>
    <row r="488" spans="3:64" x14ac:dyDescent="0.2">
      <c r="C488" s="15"/>
      <c r="D488" s="15"/>
      <c r="AA488" s="87"/>
      <c r="AB488" s="87"/>
      <c r="AC488" s="87"/>
      <c r="AD488" s="87"/>
      <c r="AE488" s="87"/>
      <c r="AG488" s="121"/>
      <c r="AN488" s="87"/>
      <c r="AO488" s="87"/>
      <c r="AP488" s="87"/>
      <c r="AQ488" s="87"/>
      <c r="AR488" s="87"/>
      <c r="AS488" s="87"/>
      <c r="AT488" s="87"/>
      <c r="AU488" s="87"/>
    </row>
    <row r="489" spans="3:64" x14ac:dyDescent="0.2">
      <c r="C489" s="15"/>
      <c r="D489" s="15"/>
      <c r="AA489" s="87"/>
      <c r="AB489" s="87"/>
      <c r="AC489" s="87"/>
      <c r="AD489" s="87"/>
      <c r="AE489" s="87"/>
      <c r="AG489" s="121"/>
      <c r="AN489" s="87"/>
      <c r="AO489" s="87"/>
      <c r="AP489" s="87"/>
      <c r="AQ489" s="87"/>
      <c r="AR489" s="87"/>
      <c r="AS489" s="87"/>
      <c r="AT489" s="87"/>
      <c r="AU489" s="87"/>
    </row>
    <row r="490" spans="3:64" x14ac:dyDescent="0.2">
      <c r="C490" s="15"/>
      <c r="D490" s="15"/>
      <c r="AA490" s="87"/>
      <c r="AB490" s="87"/>
      <c r="AC490" s="87"/>
      <c r="AD490" s="87"/>
      <c r="AE490" s="87"/>
      <c r="AG490" s="121"/>
      <c r="AN490" s="87"/>
      <c r="AO490" s="87"/>
      <c r="AP490" s="87"/>
      <c r="AQ490" s="87"/>
      <c r="AR490" s="87"/>
      <c r="AS490" s="87"/>
      <c r="AT490" s="87"/>
      <c r="AU490" s="87"/>
    </row>
    <row r="491" spans="3:64" x14ac:dyDescent="0.2">
      <c r="C491" s="15"/>
      <c r="D491" s="15"/>
      <c r="AA491" s="87"/>
      <c r="AB491" s="87"/>
      <c r="AC491" s="87"/>
      <c r="AD491" s="87"/>
      <c r="AE491" s="87"/>
      <c r="AG491" s="121"/>
      <c r="AN491" s="87"/>
      <c r="AO491" s="87"/>
      <c r="AP491" s="87"/>
      <c r="AQ491" s="87"/>
      <c r="AR491" s="87"/>
      <c r="AS491" s="87"/>
      <c r="AT491" s="87"/>
      <c r="AU491" s="87"/>
    </row>
    <row r="492" spans="3:64" x14ac:dyDescent="0.2">
      <c r="C492" s="15"/>
      <c r="D492" s="15"/>
      <c r="AA492" s="87"/>
      <c r="AB492" s="87"/>
      <c r="AC492" s="87"/>
      <c r="AD492" s="87"/>
      <c r="AE492" s="87"/>
      <c r="AG492" s="121"/>
      <c r="AN492" s="87"/>
      <c r="AO492" s="87"/>
      <c r="AP492" s="87"/>
      <c r="AQ492" s="87"/>
      <c r="AR492" s="87"/>
      <c r="AS492" s="87"/>
      <c r="AT492" s="87"/>
      <c r="AU492" s="87"/>
    </row>
    <row r="493" spans="3:64" x14ac:dyDescent="0.2">
      <c r="C493" s="15"/>
      <c r="D493" s="15"/>
      <c r="AA493" s="87"/>
      <c r="AB493" s="87"/>
      <c r="AC493" s="87"/>
      <c r="AD493" s="87"/>
      <c r="AE493" s="87"/>
      <c r="AG493" s="121"/>
      <c r="AN493" s="87"/>
      <c r="AO493" s="87"/>
      <c r="AP493" s="87"/>
      <c r="AQ493" s="87"/>
      <c r="AR493" s="87"/>
      <c r="AS493" s="87"/>
      <c r="AT493" s="87"/>
      <c r="AU493" s="87"/>
    </row>
    <row r="494" spans="3:64" x14ac:dyDescent="0.2">
      <c r="C494" s="15"/>
      <c r="D494" s="15"/>
      <c r="AA494" s="87"/>
      <c r="AB494" s="87"/>
      <c r="AC494" s="87"/>
      <c r="AD494" s="87"/>
      <c r="AE494" s="87"/>
      <c r="AG494" s="121"/>
      <c r="AN494" s="87"/>
      <c r="AO494" s="87"/>
      <c r="AP494" s="87"/>
      <c r="AQ494" s="87"/>
      <c r="AR494" s="87"/>
      <c r="AS494" s="87"/>
      <c r="AT494" s="87"/>
      <c r="AU494" s="87"/>
    </row>
    <row r="495" spans="3:64" x14ac:dyDescent="0.2">
      <c r="C495" s="15"/>
      <c r="D495" s="15"/>
      <c r="AA495" s="87"/>
      <c r="AB495" s="87"/>
      <c r="AC495" s="87"/>
      <c r="AD495" s="87"/>
      <c r="AE495" s="87"/>
      <c r="AG495" s="121"/>
      <c r="AN495" s="87"/>
      <c r="AO495" s="87"/>
      <c r="AP495" s="87"/>
      <c r="AQ495" s="87"/>
      <c r="AR495" s="87"/>
      <c r="AS495" s="87"/>
      <c r="AT495" s="87"/>
      <c r="AU495" s="87"/>
    </row>
    <row r="496" spans="3:64" x14ac:dyDescent="0.2">
      <c r="C496" s="15"/>
      <c r="D496" s="15"/>
      <c r="AA496" s="87"/>
      <c r="AB496" s="87"/>
      <c r="AC496" s="87"/>
      <c r="AD496" s="87"/>
      <c r="AE496" s="87"/>
      <c r="AG496" s="121"/>
      <c r="AN496" s="87"/>
      <c r="AO496" s="87"/>
      <c r="AP496" s="87"/>
      <c r="AQ496" s="87"/>
      <c r="AR496" s="87"/>
      <c r="AS496" s="87"/>
      <c r="AT496" s="87"/>
      <c r="AU496" s="87"/>
    </row>
    <row r="497" spans="3:47" x14ac:dyDescent="0.2">
      <c r="C497" s="15"/>
      <c r="D497" s="15"/>
      <c r="AA497" s="87"/>
      <c r="AB497" s="87"/>
      <c r="AC497" s="87"/>
      <c r="AD497" s="87"/>
      <c r="AE497" s="87"/>
      <c r="AG497" s="121"/>
      <c r="AN497" s="87"/>
      <c r="AO497" s="87"/>
      <c r="AP497" s="87"/>
      <c r="AQ497" s="87"/>
      <c r="AR497" s="87"/>
      <c r="AS497" s="87"/>
      <c r="AT497" s="87"/>
      <c r="AU497" s="87"/>
    </row>
    <row r="498" spans="3:47" x14ac:dyDescent="0.2">
      <c r="C498" s="15"/>
      <c r="D498" s="15"/>
      <c r="AA498" s="87"/>
      <c r="AB498" s="87"/>
      <c r="AC498" s="87"/>
      <c r="AD498" s="87"/>
      <c r="AE498" s="87"/>
      <c r="AG498" s="121"/>
      <c r="AN498" s="87"/>
      <c r="AO498" s="87"/>
      <c r="AP498" s="87"/>
      <c r="AQ498" s="87"/>
      <c r="AR498" s="87"/>
      <c r="AS498" s="87"/>
      <c r="AT498" s="87"/>
      <c r="AU498" s="87"/>
    </row>
    <row r="499" spans="3:47" x14ac:dyDescent="0.2">
      <c r="C499" s="15"/>
      <c r="D499" s="15"/>
      <c r="AA499" s="87"/>
      <c r="AB499" s="87"/>
      <c r="AC499" s="87"/>
      <c r="AD499" s="87"/>
      <c r="AE499" s="87"/>
      <c r="AG499" s="121"/>
      <c r="AN499" s="87"/>
      <c r="AO499" s="87"/>
      <c r="AP499" s="87"/>
      <c r="AQ499" s="87"/>
      <c r="AR499" s="87"/>
      <c r="AS499" s="87"/>
      <c r="AT499" s="87"/>
      <c r="AU499" s="87"/>
    </row>
    <row r="500" spans="3:47" x14ac:dyDescent="0.2">
      <c r="C500" s="15"/>
      <c r="D500" s="15"/>
      <c r="AA500" s="87"/>
      <c r="AB500" s="87"/>
      <c r="AC500" s="87"/>
      <c r="AD500" s="87"/>
      <c r="AE500" s="87"/>
      <c r="AG500" s="121"/>
      <c r="AN500" s="87"/>
      <c r="AO500" s="87"/>
      <c r="AP500" s="87"/>
      <c r="AQ500" s="87"/>
      <c r="AR500" s="87"/>
      <c r="AS500" s="87"/>
      <c r="AT500" s="87"/>
      <c r="AU500" s="87"/>
    </row>
    <row r="501" spans="3:47" x14ac:dyDescent="0.2">
      <c r="C501" s="15"/>
      <c r="D501" s="15"/>
      <c r="AA501" s="87"/>
      <c r="AB501" s="87"/>
      <c r="AC501" s="87"/>
      <c r="AD501" s="87"/>
      <c r="AE501" s="87"/>
      <c r="AG501" s="121"/>
      <c r="AN501" s="87"/>
      <c r="AO501" s="87"/>
      <c r="AP501" s="87"/>
      <c r="AQ501" s="87"/>
      <c r="AR501" s="87"/>
      <c r="AS501" s="87"/>
      <c r="AT501" s="87"/>
      <c r="AU501" s="87"/>
    </row>
    <row r="502" spans="3:47" x14ac:dyDescent="0.2">
      <c r="C502" s="15"/>
      <c r="D502" s="15"/>
      <c r="AA502" s="87"/>
      <c r="AB502" s="87"/>
      <c r="AC502" s="87"/>
      <c r="AD502" s="87"/>
      <c r="AE502" s="87"/>
      <c r="AG502" s="121"/>
      <c r="AN502" s="87"/>
      <c r="AO502" s="87"/>
      <c r="AP502" s="87"/>
      <c r="AQ502" s="87"/>
      <c r="AR502" s="87"/>
      <c r="AS502" s="87"/>
      <c r="AT502" s="87"/>
      <c r="AU502" s="87"/>
    </row>
    <row r="503" spans="3:47" x14ac:dyDescent="0.2">
      <c r="C503" s="15"/>
      <c r="D503" s="15"/>
      <c r="AA503" s="87"/>
      <c r="AB503" s="87"/>
      <c r="AC503" s="87"/>
      <c r="AD503" s="87"/>
      <c r="AE503" s="87"/>
      <c r="AG503" s="121"/>
      <c r="AN503" s="87"/>
      <c r="AO503" s="87"/>
      <c r="AP503" s="87"/>
      <c r="AQ503" s="87"/>
      <c r="AR503" s="87"/>
      <c r="AS503" s="87"/>
      <c r="AT503" s="87"/>
      <c r="AU503" s="87"/>
    </row>
    <row r="504" spans="3:47" x14ac:dyDescent="0.2">
      <c r="C504" s="15"/>
      <c r="D504" s="15"/>
      <c r="AA504" s="87"/>
      <c r="AB504" s="87"/>
      <c r="AC504" s="87"/>
      <c r="AD504" s="87"/>
      <c r="AE504" s="87"/>
      <c r="AG504" s="121"/>
      <c r="AN504" s="87"/>
      <c r="AO504" s="87"/>
      <c r="AP504" s="87"/>
      <c r="AQ504" s="87"/>
      <c r="AR504" s="87"/>
      <c r="AS504" s="87"/>
      <c r="AT504" s="87"/>
      <c r="AU504" s="87"/>
    </row>
    <row r="505" spans="3:47" x14ac:dyDescent="0.2">
      <c r="C505" s="15"/>
      <c r="D505" s="15"/>
      <c r="AA505" s="87"/>
      <c r="AB505" s="87"/>
      <c r="AC505" s="87"/>
      <c r="AD505" s="87"/>
      <c r="AE505" s="87"/>
      <c r="AG505" s="121"/>
      <c r="AN505" s="87"/>
      <c r="AO505" s="87"/>
      <c r="AP505" s="87"/>
      <c r="AQ505" s="87"/>
      <c r="AR505" s="87"/>
      <c r="AS505" s="87"/>
      <c r="AT505" s="87"/>
      <c r="AU505" s="87"/>
    </row>
    <row r="506" spans="3:47" x14ac:dyDescent="0.2">
      <c r="C506" s="15"/>
      <c r="D506" s="15"/>
      <c r="AA506" s="87"/>
      <c r="AB506" s="87"/>
      <c r="AC506" s="87"/>
      <c r="AD506" s="87"/>
      <c r="AE506" s="87"/>
      <c r="AG506" s="121"/>
      <c r="AN506" s="87"/>
      <c r="AO506" s="87"/>
      <c r="AP506" s="87"/>
      <c r="AQ506" s="87"/>
      <c r="AR506" s="87"/>
      <c r="AS506" s="87"/>
      <c r="AT506" s="87"/>
      <c r="AU506" s="87"/>
    </row>
    <row r="507" spans="3:47" x14ac:dyDescent="0.2">
      <c r="C507" s="15"/>
      <c r="D507" s="15"/>
      <c r="AA507" s="87"/>
      <c r="AB507" s="87"/>
      <c r="AC507" s="87"/>
      <c r="AD507" s="87"/>
      <c r="AE507" s="87"/>
      <c r="AG507" s="121"/>
      <c r="AN507" s="87"/>
      <c r="AO507" s="87"/>
      <c r="AP507" s="87"/>
      <c r="AQ507" s="87"/>
      <c r="AR507" s="87"/>
      <c r="AS507" s="87"/>
      <c r="AT507" s="87"/>
      <c r="AU507" s="87"/>
    </row>
    <row r="508" spans="3:47" x14ac:dyDescent="0.2">
      <c r="C508" s="15"/>
      <c r="D508" s="15"/>
      <c r="AA508" s="87"/>
      <c r="AB508" s="87"/>
      <c r="AC508" s="87"/>
      <c r="AD508" s="87"/>
      <c r="AE508" s="87"/>
      <c r="AG508" s="121"/>
      <c r="AN508" s="87"/>
      <c r="AO508" s="87"/>
      <c r="AP508" s="87"/>
      <c r="AQ508" s="87"/>
      <c r="AR508" s="87"/>
      <c r="AS508" s="87"/>
      <c r="AT508" s="87"/>
      <c r="AU508" s="87"/>
    </row>
    <row r="509" spans="3:47" x14ac:dyDescent="0.2">
      <c r="C509" s="15"/>
      <c r="D509" s="15"/>
      <c r="AA509" s="87"/>
      <c r="AB509" s="87"/>
      <c r="AC509" s="87"/>
      <c r="AD509" s="87"/>
      <c r="AE509" s="87"/>
      <c r="AG509" s="121"/>
      <c r="AN509" s="87"/>
      <c r="AO509" s="87"/>
      <c r="AP509" s="87"/>
      <c r="AQ509" s="87"/>
      <c r="AR509" s="87"/>
      <c r="AS509" s="87"/>
      <c r="AT509" s="87"/>
      <c r="AU509" s="87"/>
    </row>
    <row r="510" spans="3:47" x14ac:dyDescent="0.2">
      <c r="C510" s="15"/>
      <c r="D510" s="15"/>
      <c r="AA510" s="87"/>
      <c r="AB510" s="87"/>
      <c r="AC510" s="87"/>
      <c r="AD510" s="87"/>
      <c r="AE510" s="87"/>
      <c r="AG510" s="121"/>
      <c r="AN510" s="87"/>
      <c r="AO510" s="87"/>
      <c r="AP510" s="87"/>
      <c r="AQ510" s="87"/>
      <c r="AR510" s="87"/>
      <c r="AS510" s="87"/>
      <c r="AT510" s="87"/>
      <c r="AU510" s="87"/>
    </row>
    <row r="511" spans="3:47" x14ac:dyDescent="0.2">
      <c r="C511" s="15"/>
      <c r="D511" s="15"/>
      <c r="AA511" s="87"/>
      <c r="AB511" s="87"/>
      <c r="AC511" s="87"/>
      <c r="AD511" s="87"/>
      <c r="AE511" s="87"/>
      <c r="AG511" s="121"/>
      <c r="AN511" s="87"/>
      <c r="AO511" s="87"/>
      <c r="AP511" s="87"/>
      <c r="AQ511" s="87"/>
      <c r="AR511" s="87"/>
      <c r="AS511" s="87"/>
      <c r="AT511" s="87"/>
      <c r="AU511" s="87"/>
    </row>
    <row r="512" spans="3:47" x14ac:dyDescent="0.2">
      <c r="C512" s="15"/>
      <c r="D512" s="15"/>
      <c r="AA512" s="87"/>
      <c r="AB512" s="87"/>
      <c r="AC512" s="87"/>
      <c r="AD512" s="87"/>
      <c r="AE512" s="87"/>
      <c r="AG512" s="121"/>
      <c r="AN512" s="87"/>
      <c r="AO512" s="87"/>
      <c r="AP512" s="87"/>
      <c r="AQ512" s="87"/>
      <c r="AR512" s="87"/>
      <c r="AS512" s="87"/>
      <c r="AT512" s="87"/>
      <c r="AU512" s="87"/>
    </row>
    <row r="513" spans="3:64" x14ac:dyDescent="0.2">
      <c r="C513" s="15"/>
      <c r="D513" s="15"/>
      <c r="AA513" s="87"/>
      <c r="AB513" s="87"/>
      <c r="AC513" s="87"/>
      <c r="AD513" s="87"/>
      <c r="AE513" s="87"/>
      <c r="AG513" s="121"/>
      <c r="AN513" s="87"/>
      <c r="AO513" s="87"/>
      <c r="AP513" s="87"/>
      <c r="AQ513" s="87"/>
      <c r="AR513" s="87"/>
      <c r="AS513" s="87"/>
      <c r="AT513" s="87"/>
      <c r="AU513" s="87"/>
      <c r="AV513" s="87"/>
    </row>
    <row r="514" spans="3:64" x14ac:dyDescent="0.2">
      <c r="C514" s="15"/>
      <c r="D514" s="15"/>
      <c r="AA514" s="87"/>
      <c r="AB514" s="87"/>
      <c r="AC514" s="87"/>
      <c r="AD514" s="87"/>
      <c r="AE514" s="87"/>
      <c r="AG514" s="121"/>
      <c r="AN514" s="87"/>
      <c r="AO514" s="87"/>
      <c r="AP514" s="87"/>
      <c r="AQ514" s="87"/>
      <c r="AR514" s="87"/>
      <c r="AS514" s="87"/>
      <c r="AT514" s="87"/>
      <c r="AU514" s="87"/>
    </row>
    <row r="515" spans="3:64" x14ac:dyDescent="0.2">
      <c r="C515" s="15"/>
      <c r="D515" s="15"/>
      <c r="AA515" s="87"/>
      <c r="AB515" s="87"/>
      <c r="AC515" s="87"/>
      <c r="AD515" s="87"/>
      <c r="AE515" s="87"/>
      <c r="AG515" s="121"/>
      <c r="AN515" s="87"/>
      <c r="AO515" s="87"/>
      <c r="AP515" s="87"/>
      <c r="AQ515" s="87"/>
      <c r="AR515" s="87"/>
      <c r="AS515" s="87"/>
      <c r="AT515" s="87"/>
      <c r="AU515" s="87"/>
    </row>
    <row r="516" spans="3:64" x14ac:dyDescent="0.2">
      <c r="C516" s="15"/>
      <c r="D516" s="15"/>
      <c r="AA516" s="87"/>
      <c r="AB516" s="87"/>
      <c r="AC516" s="87"/>
      <c r="AD516" s="87"/>
      <c r="AE516" s="87"/>
      <c r="AG516" s="121"/>
      <c r="AN516" s="87"/>
      <c r="AO516" s="87"/>
      <c r="AP516" s="87"/>
      <c r="AQ516" s="87"/>
      <c r="AR516" s="87"/>
      <c r="AS516" s="87"/>
      <c r="AT516" s="87"/>
      <c r="AU516" s="87"/>
      <c r="AV516" s="87"/>
    </row>
    <row r="517" spans="3:64" x14ac:dyDescent="0.2">
      <c r="C517" s="15"/>
      <c r="D517" s="15"/>
      <c r="AA517" s="87"/>
      <c r="AB517" s="87"/>
      <c r="AC517" s="87"/>
      <c r="AD517" s="87"/>
      <c r="AE517" s="87"/>
      <c r="AG517" s="121"/>
      <c r="AN517" s="87"/>
      <c r="AO517" s="87"/>
      <c r="AP517" s="87"/>
      <c r="AQ517" s="87"/>
      <c r="AR517" s="87"/>
      <c r="AS517" s="87"/>
      <c r="AT517" s="87"/>
      <c r="AU517" s="87"/>
      <c r="AV517" s="87"/>
      <c r="AW517" s="87"/>
      <c r="AX517" s="87"/>
      <c r="AY517" s="87"/>
      <c r="AZ517" s="87"/>
      <c r="BA517" s="87"/>
      <c r="BB517" s="87"/>
      <c r="BC517" s="87"/>
      <c r="BD517" s="87"/>
      <c r="BE517" s="87"/>
      <c r="BF517" s="87"/>
      <c r="BG517" s="87"/>
      <c r="BH517" s="87"/>
      <c r="BI517" s="87"/>
      <c r="BJ517" s="87"/>
      <c r="BK517" s="87"/>
      <c r="BL517" s="87"/>
    </row>
    <row r="518" spans="3:64" x14ac:dyDescent="0.2">
      <c r="C518" s="15"/>
      <c r="D518" s="15"/>
      <c r="AA518" s="87"/>
      <c r="AB518" s="87"/>
      <c r="AC518" s="87"/>
      <c r="AD518" s="87"/>
      <c r="AE518" s="87"/>
      <c r="AG518" s="121"/>
      <c r="AN518" s="87"/>
      <c r="AO518" s="87"/>
      <c r="AP518" s="87"/>
      <c r="AQ518" s="87"/>
      <c r="AR518" s="87"/>
      <c r="AS518" s="87"/>
      <c r="AT518" s="87"/>
      <c r="AU518" s="87"/>
    </row>
    <row r="519" spans="3:64" x14ac:dyDescent="0.2">
      <c r="C519" s="15"/>
      <c r="D519" s="15"/>
      <c r="AA519" s="87"/>
      <c r="AB519" s="87"/>
      <c r="AC519" s="87"/>
      <c r="AD519" s="87"/>
      <c r="AE519" s="87"/>
      <c r="AG519" s="121"/>
      <c r="AN519" s="87"/>
      <c r="AO519" s="87"/>
      <c r="AP519" s="87"/>
      <c r="AQ519" s="87"/>
      <c r="AR519" s="87"/>
      <c r="AS519" s="87"/>
      <c r="AT519" s="87"/>
      <c r="AU519" s="87"/>
    </row>
    <row r="520" spans="3:64" x14ac:dyDescent="0.2">
      <c r="C520" s="15"/>
      <c r="D520" s="15"/>
      <c r="AA520" s="87"/>
      <c r="AB520" s="87"/>
      <c r="AC520" s="87"/>
      <c r="AD520" s="87"/>
      <c r="AE520" s="87"/>
      <c r="AG520" s="121"/>
      <c r="AN520" s="87"/>
      <c r="AO520" s="87"/>
      <c r="AP520" s="87"/>
      <c r="AQ520" s="87"/>
      <c r="AR520" s="87"/>
      <c r="AS520" s="87"/>
      <c r="AT520" s="87"/>
      <c r="AU520" s="87"/>
    </row>
    <row r="521" spans="3:64" x14ac:dyDescent="0.2">
      <c r="C521" s="15"/>
      <c r="D521" s="15"/>
      <c r="AA521" s="87"/>
      <c r="AB521" s="87"/>
      <c r="AC521" s="87"/>
      <c r="AD521" s="87"/>
      <c r="AE521" s="87"/>
      <c r="AG521" s="121"/>
      <c r="AN521" s="87"/>
      <c r="AO521" s="87"/>
      <c r="AP521" s="87"/>
      <c r="AQ521" s="87"/>
      <c r="AR521" s="87"/>
      <c r="AS521" s="87"/>
      <c r="AT521" s="87"/>
      <c r="AU521" s="87"/>
    </row>
    <row r="522" spans="3:64" x14ac:dyDescent="0.2">
      <c r="C522" s="15"/>
      <c r="D522" s="15"/>
      <c r="AA522" s="87"/>
      <c r="AB522" s="87"/>
      <c r="AC522" s="87"/>
      <c r="AD522" s="87"/>
      <c r="AE522" s="87"/>
      <c r="AG522" s="121"/>
      <c r="AN522" s="87"/>
      <c r="AO522" s="87"/>
      <c r="AP522" s="87"/>
      <c r="AQ522" s="87"/>
      <c r="AR522" s="87"/>
      <c r="AS522" s="87"/>
      <c r="AT522" s="87"/>
      <c r="AU522" s="87"/>
    </row>
    <row r="523" spans="3:64" x14ac:dyDescent="0.2">
      <c r="C523" s="15"/>
      <c r="D523" s="15"/>
      <c r="AA523" s="87"/>
      <c r="AB523" s="87"/>
      <c r="AC523" s="87"/>
      <c r="AD523" s="87"/>
      <c r="AE523" s="87"/>
      <c r="AG523" s="121"/>
      <c r="AN523" s="87"/>
      <c r="AO523" s="87"/>
      <c r="AP523" s="87"/>
      <c r="AQ523" s="87"/>
      <c r="AR523" s="87"/>
      <c r="AS523" s="87"/>
      <c r="AT523" s="87"/>
      <c r="AU523" s="87"/>
    </row>
    <row r="524" spans="3:64" x14ac:dyDescent="0.2">
      <c r="C524" s="15"/>
      <c r="D524" s="15"/>
      <c r="AA524" s="87"/>
      <c r="AB524" s="87"/>
      <c r="AC524" s="87"/>
      <c r="AD524" s="87"/>
      <c r="AE524" s="87"/>
      <c r="AG524" s="121"/>
      <c r="AN524" s="87"/>
      <c r="AO524" s="87"/>
      <c r="AP524" s="87"/>
      <c r="AQ524" s="87"/>
      <c r="AR524" s="87"/>
      <c r="AS524" s="87"/>
      <c r="AT524" s="87"/>
      <c r="AU524" s="87"/>
    </row>
    <row r="525" spans="3:64" x14ac:dyDescent="0.2">
      <c r="C525" s="15"/>
      <c r="D525" s="15"/>
      <c r="AA525" s="87"/>
      <c r="AB525" s="87"/>
      <c r="AC525" s="87"/>
      <c r="AD525" s="87"/>
      <c r="AE525" s="87"/>
      <c r="AG525" s="121"/>
      <c r="AN525" s="87"/>
      <c r="AO525" s="87"/>
      <c r="AP525" s="87"/>
      <c r="AQ525" s="87"/>
      <c r="AR525" s="87"/>
      <c r="AS525" s="87"/>
      <c r="AT525" s="87"/>
      <c r="AU525" s="87"/>
    </row>
    <row r="526" spans="3:64" x14ac:dyDescent="0.2">
      <c r="C526" s="15"/>
      <c r="D526" s="15"/>
      <c r="AA526" s="87"/>
      <c r="AB526" s="87"/>
      <c r="AC526" s="87"/>
      <c r="AD526" s="87"/>
      <c r="AE526" s="87"/>
      <c r="AG526" s="121"/>
      <c r="AN526" s="87"/>
      <c r="AO526" s="87"/>
      <c r="AP526" s="87"/>
      <c r="AQ526" s="87"/>
      <c r="AR526" s="87"/>
      <c r="AS526" s="87"/>
      <c r="AT526" s="87"/>
      <c r="AU526" s="87"/>
      <c r="AV526" s="87"/>
      <c r="AX526" s="87"/>
    </row>
    <row r="527" spans="3:64" x14ac:dyDescent="0.2">
      <c r="C527" s="15"/>
      <c r="D527" s="15"/>
      <c r="AA527" s="87"/>
      <c r="AB527" s="87"/>
      <c r="AC527" s="87"/>
      <c r="AD527" s="87"/>
      <c r="AE527" s="87"/>
      <c r="AG527" s="121"/>
      <c r="AN527" s="87"/>
      <c r="AO527" s="87"/>
      <c r="AP527" s="87"/>
      <c r="AQ527" s="87"/>
      <c r="AR527" s="87"/>
      <c r="AS527" s="87"/>
      <c r="AT527" s="87"/>
      <c r="AU527" s="87"/>
    </row>
    <row r="528" spans="3:64" x14ac:dyDescent="0.2">
      <c r="C528" s="15"/>
      <c r="D528" s="15"/>
      <c r="AA528" s="87"/>
      <c r="AB528" s="87"/>
      <c r="AC528" s="87"/>
      <c r="AD528" s="87"/>
      <c r="AE528" s="87"/>
      <c r="AG528" s="121"/>
      <c r="AN528" s="87"/>
      <c r="AO528" s="87"/>
      <c r="AP528" s="87"/>
      <c r="AQ528" s="87"/>
      <c r="AR528" s="87"/>
      <c r="AS528" s="87"/>
      <c r="AT528" s="87"/>
      <c r="AU528" s="87"/>
    </row>
    <row r="529" spans="3:64" x14ac:dyDescent="0.2">
      <c r="C529" s="15"/>
      <c r="D529" s="15"/>
      <c r="AA529" s="87"/>
      <c r="AB529" s="87"/>
      <c r="AC529" s="87"/>
      <c r="AD529" s="87"/>
      <c r="AE529" s="87"/>
      <c r="AG529" s="121"/>
      <c r="AN529" s="87"/>
      <c r="AO529" s="87"/>
      <c r="AP529" s="87"/>
      <c r="AQ529" s="87"/>
      <c r="AR529" s="87"/>
      <c r="AS529" s="87"/>
      <c r="AT529" s="87"/>
      <c r="AU529" s="87"/>
    </row>
    <row r="530" spans="3:64" x14ac:dyDescent="0.2">
      <c r="C530" s="15"/>
      <c r="D530" s="15"/>
      <c r="AA530" s="87"/>
      <c r="AB530" s="87"/>
      <c r="AC530" s="87"/>
      <c r="AD530" s="87"/>
      <c r="AE530" s="87"/>
      <c r="AG530" s="121"/>
      <c r="AN530" s="87"/>
      <c r="AO530" s="87"/>
      <c r="AP530" s="87"/>
      <c r="AQ530" s="87"/>
      <c r="AR530" s="87"/>
      <c r="AS530" s="87"/>
      <c r="AT530" s="87"/>
      <c r="AU530" s="87"/>
    </row>
    <row r="531" spans="3:64" x14ac:dyDescent="0.2">
      <c r="C531" s="15"/>
      <c r="D531" s="15"/>
      <c r="AA531" s="87"/>
      <c r="AB531" s="87"/>
      <c r="AC531" s="87"/>
      <c r="AD531" s="87"/>
      <c r="AE531" s="87"/>
      <c r="AG531" s="121"/>
      <c r="AN531" s="87"/>
      <c r="AO531" s="87"/>
      <c r="AP531" s="87"/>
      <c r="AQ531" s="87"/>
      <c r="AR531" s="87"/>
      <c r="AS531" s="87"/>
      <c r="AT531" s="87"/>
      <c r="AU531" s="87"/>
    </row>
    <row r="532" spans="3:64" x14ac:dyDescent="0.2">
      <c r="C532" s="15"/>
      <c r="D532" s="15"/>
      <c r="AA532" s="87"/>
      <c r="AB532" s="87"/>
      <c r="AC532" s="87"/>
      <c r="AD532" s="87"/>
      <c r="AE532" s="87"/>
      <c r="AG532" s="121"/>
      <c r="AN532" s="87"/>
      <c r="AO532" s="87"/>
      <c r="AP532" s="87"/>
      <c r="AQ532" s="87"/>
      <c r="AR532" s="87"/>
      <c r="AS532" s="87"/>
      <c r="AT532" s="87"/>
      <c r="AU532" s="87"/>
      <c r="AV532" s="87"/>
      <c r="AW532" s="87"/>
      <c r="AX532" s="87"/>
      <c r="AY532" s="87"/>
      <c r="AZ532" s="87"/>
      <c r="BA532" s="87"/>
      <c r="BB532" s="87"/>
      <c r="BC532" s="87"/>
      <c r="BD532" s="87"/>
      <c r="BE532" s="87"/>
      <c r="BF532" s="87"/>
      <c r="BG532" s="87"/>
      <c r="BH532" s="87"/>
      <c r="BI532" s="87"/>
      <c r="BJ532" s="87"/>
      <c r="BK532" s="87"/>
      <c r="BL532" s="87"/>
    </row>
    <row r="533" spans="3:64" x14ac:dyDescent="0.2">
      <c r="C533" s="15"/>
      <c r="D533" s="15"/>
      <c r="AA533" s="87"/>
      <c r="AB533" s="87"/>
      <c r="AC533" s="87"/>
      <c r="AD533" s="87"/>
      <c r="AE533" s="87"/>
      <c r="AG533" s="121"/>
      <c r="AN533" s="87"/>
      <c r="AO533" s="87"/>
      <c r="AP533" s="87"/>
      <c r="AQ533" s="87"/>
      <c r="AR533" s="87"/>
      <c r="AS533" s="87"/>
      <c r="AT533" s="87"/>
      <c r="AU533" s="87"/>
    </row>
    <row r="534" spans="3:64" x14ac:dyDescent="0.2">
      <c r="C534" s="15"/>
      <c r="D534" s="15"/>
      <c r="AA534" s="87"/>
      <c r="AB534" s="87"/>
      <c r="AC534" s="87"/>
      <c r="AD534" s="87"/>
      <c r="AE534" s="87"/>
      <c r="AG534" s="121"/>
      <c r="AN534" s="87"/>
      <c r="AO534" s="87"/>
      <c r="AP534" s="87"/>
      <c r="AQ534" s="87"/>
      <c r="AR534" s="87"/>
      <c r="AS534" s="87"/>
      <c r="AT534" s="87"/>
      <c r="AU534" s="87"/>
    </row>
    <row r="535" spans="3:64" x14ac:dyDescent="0.2">
      <c r="C535" s="15"/>
      <c r="D535" s="15"/>
      <c r="AA535" s="87"/>
      <c r="AB535" s="87"/>
      <c r="AC535" s="87"/>
      <c r="AD535" s="87"/>
      <c r="AE535" s="87"/>
      <c r="AG535" s="121"/>
      <c r="AN535" s="87"/>
      <c r="AO535" s="87"/>
      <c r="AP535" s="87"/>
      <c r="AQ535" s="87"/>
      <c r="AR535" s="87"/>
      <c r="AS535" s="87"/>
      <c r="AT535" s="87"/>
      <c r="AU535" s="87"/>
    </row>
    <row r="536" spans="3:64" x14ac:dyDescent="0.2">
      <c r="C536" s="15"/>
      <c r="D536" s="15"/>
      <c r="AA536" s="87"/>
      <c r="AB536" s="87"/>
      <c r="AC536" s="87"/>
      <c r="AD536" s="87"/>
      <c r="AE536" s="87"/>
      <c r="AG536" s="121"/>
      <c r="AN536" s="87"/>
      <c r="AO536" s="87"/>
      <c r="AP536" s="87"/>
      <c r="AQ536" s="87"/>
      <c r="AR536" s="87"/>
      <c r="AS536" s="87"/>
      <c r="AT536" s="87"/>
      <c r="AU536" s="87"/>
    </row>
    <row r="537" spans="3:64" x14ac:dyDescent="0.2">
      <c r="C537" s="15"/>
      <c r="D537" s="15"/>
      <c r="AA537" s="87"/>
      <c r="AB537" s="87"/>
      <c r="AC537" s="87"/>
      <c r="AD537" s="87"/>
      <c r="AE537" s="87"/>
      <c r="AG537" s="121"/>
      <c r="AN537" s="87"/>
      <c r="AO537" s="87"/>
      <c r="AP537" s="87"/>
      <c r="AQ537" s="87"/>
      <c r="AR537" s="87"/>
      <c r="AS537" s="87"/>
      <c r="AT537" s="87"/>
      <c r="AU537" s="87"/>
    </row>
    <row r="538" spans="3:64" x14ac:dyDescent="0.2">
      <c r="C538" s="15"/>
      <c r="D538" s="15"/>
      <c r="AA538" s="87"/>
      <c r="AB538" s="87"/>
      <c r="AC538" s="87"/>
      <c r="AD538" s="87"/>
      <c r="AE538" s="87"/>
      <c r="AG538" s="121"/>
      <c r="AN538" s="87"/>
      <c r="AO538" s="87"/>
      <c r="AP538" s="87"/>
      <c r="AQ538" s="87"/>
      <c r="AR538" s="87"/>
      <c r="AS538" s="87"/>
      <c r="AT538" s="87"/>
      <c r="AU538" s="87"/>
    </row>
    <row r="539" spans="3:64" x14ac:dyDescent="0.2">
      <c r="C539" s="15"/>
      <c r="D539" s="15"/>
      <c r="AA539" s="87"/>
      <c r="AB539" s="87"/>
      <c r="AC539" s="87"/>
      <c r="AD539" s="87"/>
      <c r="AE539" s="87"/>
      <c r="AG539" s="121"/>
      <c r="AN539" s="87"/>
      <c r="AO539" s="87"/>
      <c r="AP539" s="87"/>
      <c r="AQ539" s="87"/>
      <c r="AR539" s="87"/>
      <c r="AS539" s="87"/>
      <c r="AT539" s="87"/>
      <c r="AU539" s="87"/>
    </row>
    <row r="540" spans="3:64" x14ac:dyDescent="0.2">
      <c r="C540" s="15"/>
      <c r="D540" s="15"/>
      <c r="AA540" s="87"/>
      <c r="AB540" s="87"/>
      <c r="AC540" s="87"/>
      <c r="AD540" s="87"/>
      <c r="AE540" s="87"/>
      <c r="AG540" s="121"/>
      <c r="AN540" s="87"/>
      <c r="AO540" s="87"/>
      <c r="AP540" s="87"/>
      <c r="AQ540" s="87"/>
      <c r="AR540" s="87"/>
      <c r="AS540" s="87"/>
      <c r="AT540" s="87"/>
      <c r="AU540" s="87"/>
    </row>
    <row r="541" spans="3:64" x14ac:dyDescent="0.2">
      <c r="C541" s="15"/>
      <c r="D541" s="15"/>
      <c r="AA541" s="87"/>
      <c r="AB541" s="87"/>
      <c r="AC541" s="87"/>
      <c r="AD541" s="87"/>
      <c r="AE541" s="87"/>
      <c r="AG541" s="121"/>
      <c r="AN541" s="87"/>
      <c r="AO541" s="87"/>
      <c r="AP541" s="87"/>
      <c r="AQ541" s="87"/>
      <c r="AR541" s="87"/>
      <c r="AS541" s="87"/>
      <c r="AT541" s="87"/>
      <c r="AU541" s="87"/>
    </row>
    <row r="542" spans="3:64" x14ac:dyDescent="0.2">
      <c r="C542" s="15"/>
      <c r="D542" s="15"/>
      <c r="AA542" s="87"/>
      <c r="AB542" s="87"/>
      <c r="AC542" s="87"/>
      <c r="AD542" s="87"/>
      <c r="AE542" s="87"/>
      <c r="AG542" s="121"/>
      <c r="AN542" s="87"/>
      <c r="AO542" s="87"/>
      <c r="AP542" s="87"/>
      <c r="AQ542" s="87"/>
      <c r="AR542" s="87"/>
      <c r="AS542" s="87"/>
      <c r="AT542" s="87"/>
      <c r="AU542" s="87"/>
    </row>
    <row r="543" spans="3:64" x14ac:dyDescent="0.2">
      <c r="C543" s="15"/>
      <c r="D543" s="15"/>
      <c r="AA543" s="87"/>
      <c r="AB543" s="87"/>
      <c r="AC543" s="87"/>
      <c r="AD543" s="87"/>
      <c r="AE543" s="87"/>
      <c r="AG543" s="121"/>
      <c r="AN543" s="87"/>
      <c r="AO543" s="87"/>
      <c r="AP543" s="87"/>
      <c r="AQ543" s="87"/>
      <c r="AR543" s="87"/>
      <c r="AS543" s="87"/>
      <c r="AT543" s="87"/>
      <c r="AU543" s="87"/>
    </row>
    <row r="544" spans="3:64" x14ac:dyDescent="0.2">
      <c r="C544" s="15"/>
      <c r="D544" s="15"/>
      <c r="AA544" s="87"/>
      <c r="AB544" s="87"/>
      <c r="AC544" s="87"/>
      <c r="AD544" s="87"/>
      <c r="AE544" s="87"/>
      <c r="AG544" s="121"/>
      <c r="AN544" s="87"/>
      <c r="AO544" s="87"/>
      <c r="AP544" s="87"/>
      <c r="AQ544" s="87"/>
      <c r="AR544" s="87"/>
      <c r="AS544" s="87"/>
      <c r="AT544" s="87"/>
      <c r="AU544" s="87"/>
    </row>
    <row r="545" spans="3:48" x14ac:dyDescent="0.2">
      <c r="C545" s="15"/>
      <c r="D545" s="15"/>
      <c r="AA545" s="87"/>
      <c r="AB545" s="87"/>
      <c r="AC545" s="87"/>
      <c r="AD545" s="87"/>
      <c r="AE545" s="87"/>
      <c r="AG545" s="121"/>
      <c r="AN545" s="87"/>
      <c r="AO545" s="87"/>
      <c r="AP545" s="87"/>
      <c r="AQ545" s="87"/>
      <c r="AR545" s="87"/>
      <c r="AS545" s="87"/>
      <c r="AT545" s="87"/>
      <c r="AU545" s="87"/>
    </row>
    <row r="546" spans="3:48" x14ac:dyDescent="0.2">
      <c r="C546" s="15"/>
      <c r="D546" s="15"/>
      <c r="AA546" s="87"/>
      <c r="AB546" s="87"/>
      <c r="AC546" s="87"/>
      <c r="AD546" s="87"/>
      <c r="AE546" s="87"/>
      <c r="AG546" s="121"/>
      <c r="AN546" s="87"/>
      <c r="AO546" s="87"/>
      <c r="AP546" s="87"/>
      <c r="AQ546" s="87"/>
      <c r="AR546" s="87"/>
      <c r="AS546" s="87"/>
      <c r="AT546" s="87"/>
      <c r="AU546" s="87"/>
    </row>
    <row r="547" spans="3:48" x14ac:dyDescent="0.2">
      <c r="C547" s="15"/>
      <c r="D547" s="15"/>
      <c r="AA547" s="87"/>
      <c r="AB547" s="87"/>
      <c r="AC547" s="87"/>
      <c r="AD547" s="87"/>
      <c r="AE547" s="87"/>
      <c r="AG547" s="121"/>
      <c r="AN547" s="87"/>
      <c r="AO547" s="87"/>
      <c r="AP547" s="87"/>
      <c r="AQ547" s="87"/>
      <c r="AR547" s="87"/>
      <c r="AS547" s="87"/>
      <c r="AT547" s="87"/>
      <c r="AU547" s="87"/>
    </row>
    <row r="548" spans="3:48" x14ac:dyDescent="0.2">
      <c r="C548" s="15"/>
      <c r="D548" s="15"/>
      <c r="AA548" s="87"/>
      <c r="AB548" s="87"/>
      <c r="AC548" s="87"/>
      <c r="AD548" s="87"/>
      <c r="AE548" s="87"/>
      <c r="AG548" s="121"/>
      <c r="AN548" s="87"/>
      <c r="AO548" s="87"/>
      <c r="AP548" s="87"/>
      <c r="AQ548" s="87"/>
      <c r="AR548" s="87"/>
      <c r="AS548" s="87"/>
      <c r="AT548" s="87"/>
      <c r="AU548" s="87"/>
    </row>
    <row r="549" spans="3:48" x14ac:dyDescent="0.2">
      <c r="C549" s="15"/>
      <c r="D549" s="15"/>
      <c r="AA549" s="87"/>
      <c r="AB549" s="87"/>
      <c r="AC549" s="87"/>
      <c r="AD549" s="87"/>
      <c r="AE549" s="87"/>
      <c r="AG549" s="121"/>
      <c r="AN549" s="87"/>
      <c r="AO549" s="87"/>
      <c r="AP549" s="87"/>
      <c r="AQ549" s="87"/>
      <c r="AR549" s="87"/>
      <c r="AS549" s="87"/>
      <c r="AT549" s="87"/>
      <c r="AU549" s="87"/>
    </row>
    <row r="550" spans="3:48" x14ac:dyDescent="0.2">
      <c r="C550" s="15"/>
      <c r="D550" s="15"/>
      <c r="AA550" s="87"/>
      <c r="AB550" s="87"/>
      <c r="AC550" s="87"/>
      <c r="AD550" s="87"/>
      <c r="AE550" s="87"/>
      <c r="AG550" s="121"/>
      <c r="AN550" s="87"/>
      <c r="AO550" s="87"/>
      <c r="AP550" s="87"/>
      <c r="AQ550" s="87"/>
      <c r="AR550" s="87"/>
      <c r="AS550" s="87"/>
      <c r="AT550" s="87"/>
      <c r="AU550" s="87"/>
    </row>
    <row r="551" spans="3:48" x14ac:dyDescent="0.2">
      <c r="C551" s="15"/>
      <c r="D551" s="15"/>
      <c r="AA551" s="87"/>
      <c r="AB551" s="87"/>
      <c r="AC551" s="87"/>
      <c r="AD551" s="87"/>
      <c r="AE551" s="87"/>
      <c r="AG551" s="121"/>
      <c r="AN551" s="87"/>
      <c r="AO551" s="87"/>
      <c r="AP551" s="87"/>
      <c r="AQ551" s="87"/>
      <c r="AR551" s="87"/>
      <c r="AS551" s="87"/>
      <c r="AT551" s="87"/>
      <c r="AU551" s="87"/>
    </row>
    <row r="552" spans="3:48" x14ac:dyDescent="0.2">
      <c r="C552" s="15"/>
      <c r="D552" s="15"/>
      <c r="AA552" s="87"/>
      <c r="AB552" s="87"/>
      <c r="AC552" s="87"/>
      <c r="AD552" s="87"/>
      <c r="AE552" s="87"/>
      <c r="AG552" s="121"/>
      <c r="AN552" s="87"/>
      <c r="AO552" s="87"/>
      <c r="AP552" s="87"/>
      <c r="AQ552" s="87"/>
      <c r="AR552" s="87"/>
      <c r="AS552" s="87"/>
      <c r="AT552" s="87"/>
      <c r="AU552" s="87"/>
    </row>
    <row r="553" spans="3:48" x14ac:dyDescent="0.2">
      <c r="C553" s="15"/>
      <c r="D553" s="15"/>
      <c r="AA553" s="87"/>
      <c r="AB553" s="87"/>
      <c r="AC553" s="87"/>
      <c r="AD553" s="87"/>
      <c r="AE553" s="87"/>
      <c r="AG553" s="121"/>
      <c r="AN553" s="87"/>
      <c r="AO553" s="87"/>
      <c r="AP553" s="87"/>
      <c r="AQ553" s="87"/>
      <c r="AR553" s="87"/>
      <c r="AS553" s="87"/>
      <c r="AT553" s="87"/>
      <c r="AU553" s="87"/>
    </row>
    <row r="554" spans="3:48" x14ac:dyDescent="0.2">
      <c r="C554" s="15"/>
      <c r="D554" s="15"/>
      <c r="AA554" s="87"/>
      <c r="AB554" s="87"/>
      <c r="AC554" s="87"/>
      <c r="AD554" s="87"/>
      <c r="AE554" s="87"/>
      <c r="AG554" s="121"/>
      <c r="AN554" s="87"/>
      <c r="AO554" s="87"/>
      <c r="AP554" s="87"/>
      <c r="AQ554" s="87"/>
      <c r="AR554" s="87"/>
      <c r="AS554" s="87"/>
      <c r="AT554" s="87"/>
      <c r="AU554" s="87"/>
    </row>
    <row r="555" spans="3:48" x14ac:dyDescent="0.2">
      <c r="C555" s="15"/>
      <c r="D555" s="15"/>
      <c r="AA555" s="87"/>
      <c r="AB555" s="87"/>
      <c r="AC555" s="87"/>
      <c r="AD555" s="87"/>
      <c r="AE555" s="87"/>
      <c r="AG555" s="121"/>
      <c r="AN555" s="87"/>
      <c r="AO555" s="87"/>
      <c r="AP555" s="87"/>
      <c r="AQ555" s="87"/>
      <c r="AR555" s="87"/>
      <c r="AS555" s="87"/>
      <c r="AT555" s="87"/>
      <c r="AU555" s="87"/>
    </row>
    <row r="556" spans="3:48" x14ac:dyDescent="0.2">
      <c r="C556" s="15"/>
      <c r="D556" s="15"/>
      <c r="AA556" s="87"/>
      <c r="AB556" s="87"/>
      <c r="AC556" s="87"/>
      <c r="AD556" s="87"/>
      <c r="AE556" s="87"/>
      <c r="AG556" s="121"/>
      <c r="AN556" s="87"/>
      <c r="AO556" s="87"/>
      <c r="AP556" s="87"/>
      <c r="AQ556" s="87"/>
      <c r="AR556" s="87"/>
      <c r="AS556" s="87"/>
      <c r="AT556" s="87"/>
      <c r="AU556" s="87"/>
    </row>
    <row r="557" spans="3:48" x14ac:dyDescent="0.2">
      <c r="C557" s="15"/>
      <c r="D557" s="15"/>
      <c r="AA557" s="87"/>
      <c r="AB557" s="87"/>
      <c r="AC557" s="87"/>
      <c r="AD557" s="87"/>
      <c r="AE557" s="87"/>
      <c r="AG557" s="121"/>
      <c r="AN557" s="87"/>
      <c r="AO557" s="87"/>
      <c r="AP557" s="87"/>
      <c r="AQ557" s="87"/>
      <c r="AR557" s="87"/>
      <c r="AS557" s="87"/>
      <c r="AT557" s="87"/>
      <c r="AU557" s="87"/>
      <c r="AV557" s="87"/>
    </row>
    <row r="558" spans="3:48" x14ac:dyDescent="0.2">
      <c r="C558" s="15"/>
      <c r="D558" s="15"/>
      <c r="AA558" s="87"/>
      <c r="AB558" s="87"/>
      <c r="AC558" s="87"/>
      <c r="AD558" s="87"/>
      <c r="AE558" s="87"/>
      <c r="AG558" s="121"/>
      <c r="AN558" s="87"/>
      <c r="AO558" s="87"/>
      <c r="AP558" s="87"/>
      <c r="AQ558" s="87"/>
      <c r="AR558" s="87"/>
      <c r="AS558" s="87"/>
      <c r="AT558" s="87"/>
      <c r="AU558" s="87"/>
    </row>
    <row r="559" spans="3:48" x14ac:dyDescent="0.2">
      <c r="C559" s="15"/>
      <c r="D559" s="15"/>
      <c r="AA559" s="87"/>
      <c r="AB559" s="87"/>
      <c r="AC559" s="87"/>
      <c r="AD559" s="87"/>
      <c r="AE559" s="87"/>
      <c r="AG559" s="121"/>
      <c r="AN559" s="87"/>
      <c r="AO559" s="87"/>
      <c r="AP559" s="87"/>
      <c r="AQ559" s="87"/>
      <c r="AR559" s="87"/>
      <c r="AS559" s="87"/>
      <c r="AT559" s="87"/>
      <c r="AU559" s="87"/>
    </row>
    <row r="560" spans="3:48" x14ac:dyDescent="0.2">
      <c r="C560" s="15"/>
      <c r="D560" s="15"/>
      <c r="AA560" s="87"/>
      <c r="AB560" s="87"/>
      <c r="AC560" s="87"/>
      <c r="AD560" s="87"/>
      <c r="AE560" s="87"/>
      <c r="AG560" s="121"/>
      <c r="AN560" s="87"/>
      <c r="AO560" s="87"/>
      <c r="AP560" s="87"/>
      <c r="AQ560" s="87"/>
      <c r="AR560" s="87"/>
      <c r="AS560" s="87"/>
      <c r="AT560" s="87"/>
      <c r="AU560" s="87"/>
    </row>
    <row r="561" spans="3:47" x14ac:dyDescent="0.2">
      <c r="C561" s="15"/>
      <c r="D561" s="15"/>
      <c r="AA561" s="87"/>
      <c r="AB561" s="87"/>
      <c r="AC561" s="87"/>
      <c r="AD561" s="87"/>
      <c r="AE561" s="87"/>
      <c r="AG561" s="121"/>
      <c r="AN561" s="87"/>
      <c r="AO561" s="87"/>
      <c r="AP561" s="87"/>
      <c r="AQ561" s="87"/>
      <c r="AR561" s="87"/>
      <c r="AS561" s="87"/>
      <c r="AT561" s="87"/>
      <c r="AU561" s="87"/>
    </row>
    <row r="562" spans="3:47" x14ac:dyDescent="0.2">
      <c r="C562" s="15"/>
      <c r="D562" s="15"/>
      <c r="AA562" s="87"/>
      <c r="AB562" s="87"/>
      <c r="AC562" s="87"/>
      <c r="AD562" s="87"/>
      <c r="AE562" s="87"/>
      <c r="AG562" s="121"/>
      <c r="AN562" s="87"/>
      <c r="AO562" s="87"/>
      <c r="AP562" s="87"/>
      <c r="AQ562" s="87"/>
      <c r="AR562" s="87"/>
      <c r="AS562" s="87"/>
      <c r="AT562" s="87"/>
      <c r="AU562" s="87"/>
    </row>
    <row r="563" spans="3:47" x14ac:dyDescent="0.2">
      <c r="C563" s="15"/>
      <c r="D563" s="15"/>
      <c r="AA563" s="87"/>
      <c r="AB563" s="87"/>
      <c r="AC563" s="87"/>
      <c r="AD563" s="87"/>
      <c r="AE563" s="87"/>
      <c r="AG563" s="121"/>
      <c r="AN563" s="87"/>
      <c r="AO563" s="87"/>
      <c r="AP563" s="87"/>
      <c r="AQ563" s="87"/>
      <c r="AR563" s="87"/>
      <c r="AS563" s="87"/>
      <c r="AT563" s="87"/>
      <c r="AU563" s="87"/>
    </row>
    <row r="564" spans="3:47" x14ac:dyDescent="0.2">
      <c r="C564" s="15"/>
      <c r="D564" s="15"/>
      <c r="AA564" s="87"/>
      <c r="AB564" s="87"/>
      <c r="AC564" s="87"/>
      <c r="AD564" s="87"/>
      <c r="AE564" s="87"/>
      <c r="AG564" s="121"/>
      <c r="AN564" s="87"/>
      <c r="AO564" s="87"/>
      <c r="AP564" s="87"/>
      <c r="AQ564" s="87"/>
      <c r="AR564" s="87"/>
      <c r="AS564" s="87"/>
      <c r="AT564" s="87"/>
      <c r="AU564" s="87"/>
    </row>
    <row r="565" spans="3:47" x14ac:dyDescent="0.2">
      <c r="C565" s="15"/>
      <c r="D565" s="15"/>
      <c r="AA565" s="87"/>
      <c r="AB565" s="87"/>
      <c r="AC565" s="87"/>
      <c r="AD565" s="87"/>
      <c r="AE565" s="87"/>
      <c r="AG565" s="121"/>
      <c r="AN565" s="87"/>
      <c r="AO565" s="87"/>
      <c r="AP565" s="87"/>
      <c r="AQ565" s="87"/>
      <c r="AR565" s="87"/>
      <c r="AS565" s="87"/>
      <c r="AT565" s="87"/>
      <c r="AU565" s="87"/>
    </row>
    <row r="566" spans="3:47" x14ac:dyDescent="0.2">
      <c r="C566" s="15"/>
      <c r="D566" s="15"/>
      <c r="AA566" s="87"/>
      <c r="AB566" s="87"/>
      <c r="AC566" s="87"/>
      <c r="AD566" s="87"/>
      <c r="AE566" s="87"/>
      <c r="AG566" s="121"/>
      <c r="AN566" s="87"/>
      <c r="AO566" s="87"/>
      <c r="AP566" s="87"/>
      <c r="AQ566" s="87"/>
      <c r="AR566" s="87"/>
      <c r="AS566" s="87"/>
      <c r="AT566" s="87"/>
      <c r="AU566" s="87"/>
    </row>
    <row r="567" spans="3:47" x14ac:dyDescent="0.2">
      <c r="C567" s="15"/>
      <c r="D567" s="15"/>
      <c r="AA567" s="87"/>
      <c r="AB567" s="87"/>
      <c r="AC567" s="87"/>
      <c r="AD567" s="87"/>
      <c r="AE567" s="87"/>
      <c r="AG567" s="121"/>
      <c r="AN567" s="87"/>
      <c r="AO567" s="87"/>
      <c r="AP567" s="87"/>
      <c r="AQ567" s="87"/>
      <c r="AR567" s="87"/>
      <c r="AS567" s="87"/>
      <c r="AT567" s="87"/>
      <c r="AU567" s="87"/>
    </row>
    <row r="568" spans="3:47" x14ac:dyDescent="0.2">
      <c r="C568" s="15"/>
      <c r="D568" s="15"/>
      <c r="AA568" s="87"/>
      <c r="AB568" s="87"/>
      <c r="AC568" s="87"/>
      <c r="AD568" s="87"/>
      <c r="AE568" s="87"/>
      <c r="AG568" s="121"/>
      <c r="AN568" s="87"/>
      <c r="AO568" s="87"/>
      <c r="AP568" s="87"/>
      <c r="AQ568" s="87"/>
      <c r="AR568" s="87"/>
      <c r="AS568" s="87"/>
      <c r="AT568" s="87"/>
      <c r="AU568" s="87"/>
    </row>
    <row r="569" spans="3:47" x14ac:dyDescent="0.2">
      <c r="C569" s="15"/>
      <c r="D569" s="15"/>
      <c r="AA569" s="87"/>
      <c r="AB569" s="87"/>
      <c r="AC569" s="87"/>
      <c r="AD569" s="87"/>
      <c r="AE569" s="87"/>
      <c r="AG569" s="121"/>
      <c r="AN569" s="87"/>
      <c r="AO569" s="87"/>
      <c r="AP569" s="87"/>
      <c r="AQ569" s="87"/>
      <c r="AR569" s="87"/>
      <c r="AS569" s="87"/>
      <c r="AT569" s="87"/>
      <c r="AU569" s="87"/>
    </row>
    <row r="570" spans="3:47" x14ac:dyDescent="0.2">
      <c r="C570" s="15"/>
      <c r="D570" s="15"/>
      <c r="AA570" s="87"/>
      <c r="AB570" s="87"/>
      <c r="AC570" s="87"/>
      <c r="AD570" s="87"/>
      <c r="AE570" s="87"/>
      <c r="AG570" s="121"/>
      <c r="AN570" s="87"/>
      <c r="AO570" s="87"/>
      <c r="AP570" s="87"/>
      <c r="AQ570" s="87"/>
      <c r="AR570" s="87"/>
      <c r="AS570" s="87"/>
      <c r="AT570" s="87"/>
      <c r="AU570" s="87"/>
    </row>
    <row r="571" spans="3:47" x14ac:dyDescent="0.2">
      <c r="C571" s="15"/>
      <c r="D571" s="15"/>
      <c r="AA571" s="87"/>
      <c r="AB571" s="87"/>
      <c r="AC571" s="87"/>
      <c r="AD571" s="87"/>
      <c r="AE571" s="87"/>
      <c r="AG571" s="121"/>
      <c r="AN571" s="87"/>
      <c r="AO571" s="87"/>
      <c r="AP571" s="87"/>
      <c r="AQ571" s="87"/>
      <c r="AR571" s="87"/>
      <c r="AS571" s="87"/>
      <c r="AT571" s="87"/>
      <c r="AU571" s="87"/>
    </row>
    <row r="572" spans="3:47" x14ac:dyDescent="0.2">
      <c r="C572" s="15"/>
      <c r="D572" s="15"/>
      <c r="AA572" s="87"/>
      <c r="AB572" s="87"/>
      <c r="AC572" s="87"/>
      <c r="AD572" s="87"/>
      <c r="AE572" s="87"/>
      <c r="AG572" s="121"/>
      <c r="AN572" s="87"/>
      <c r="AO572" s="87"/>
      <c r="AP572" s="87"/>
      <c r="AQ572" s="87"/>
      <c r="AR572" s="87"/>
      <c r="AS572" s="87"/>
      <c r="AT572" s="87"/>
      <c r="AU572" s="87"/>
    </row>
    <row r="573" spans="3:47" x14ac:dyDescent="0.2">
      <c r="C573" s="15"/>
      <c r="D573" s="15"/>
      <c r="AA573" s="87"/>
      <c r="AB573" s="87"/>
      <c r="AC573" s="87"/>
      <c r="AD573" s="87"/>
      <c r="AE573" s="87"/>
      <c r="AG573" s="121"/>
      <c r="AN573" s="87"/>
      <c r="AO573" s="87"/>
      <c r="AP573" s="87"/>
      <c r="AQ573" s="87"/>
      <c r="AR573" s="87"/>
      <c r="AS573" s="87"/>
      <c r="AT573" s="87"/>
      <c r="AU573" s="87"/>
    </row>
    <row r="574" spans="3:47" x14ac:dyDescent="0.2">
      <c r="C574" s="15"/>
      <c r="D574" s="15"/>
      <c r="AA574" s="87"/>
      <c r="AB574" s="87"/>
      <c r="AC574" s="87"/>
      <c r="AD574" s="87"/>
      <c r="AE574" s="87"/>
      <c r="AG574" s="121"/>
      <c r="AN574" s="87"/>
      <c r="AO574" s="87"/>
      <c r="AP574" s="87"/>
      <c r="AQ574" s="87"/>
      <c r="AR574" s="87"/>
      <c r="AS574" s="87"/>
      <c r="AT574" s="87"/>
      <c r="AU574" s="87"/>
    </row>
    <row r="575" spans="3:47" x14ac:dyDescent="0.2">
      <c r="C575" s="15"/>
      <c r="D575" s="15"/>
      <c r="AA575" s="87"/>
      <c r="AB575" s="87"/>
      <c r="AC575" s="87"/>
      <c r="AD575" s="87"/>
      <c r="AE575" s="87"/>
      <c r="AG575" s="121"/>
      <c r="AN575" s="87"/>
      <c r="AO575" s="87"/>
      <c r="AP575" s="87"/>
      <c r="AQ575" s="87"/>
      <c r="AR575" s="87"/>
      <c r="AS575" s="87"/>
      <c r="AT575" s="87"/>
      <c r="AU575" s="87"/>
    </row>
    <row r="576" spans="3:47" x14ac:dyDescent="0.2">
      <c r="C576" s="15"/>
      <c r="D576" s="15"/>
      <c r="AA576" s="87"/>
      <c r="AB576" s="87"/>
      <c r="AC576" s="87"/>
      <c r="AD576" s="87"/>
      <c r="AE576" s="87"/>
      <c r="AG576" s="121"/>
      <c r="AN576" s="87"/>
      <c r="AO576" s="87"/>
      <c r="AP576" s="87"/>
      <c r="AQ576" s="87"/>
      <c r="AR576" s="87"/>
      <c r="AS576" s="87"/>
      <c r="AT576" s="87"/>
      <c r="AU576" s="87"/>
    </row>
    <row r="577" spans="3:50" x14ac:dyDescent="0.2">
      <c r="C577" s="15"/>
      <c r="D577" s="15"/>
      <c r="AA577" s="87"/>
      <c r="AB577" s="87"/>
      <c r="AC577" s="87"/>
      <c r="AD577" s="87"/>
      <c r="AE577" s="87"/>
      <c r="AG577" s="121"/>
      <c r="AN577" s="87"/>
      <c r="AO577" s="87"/>
      <c r="AP577" s="87"/>
      <c r="AQ577" s="87"/>
      <c r="AR577" s="87"/>
      <c r="AS577" s="87"/>
      <c r="AT577" s="87"/>
      <c r="AU577" s="87"/>
      <c r="AV577" s="87"/>
    </row>
    <row r="578" spans="3:50" x14ac:dyDescent="0.2">
      <c r="C578" s="15"/>
      <c r="D578" s="15"/>
      <c r="AA578" s="87"/>
      <c r="AB578" s="87"/>
      <c r="AC578" s="87"/>
      <c r="AD578" s="87"/>
      <c r="AE578" s="87"/>
      <c r="AG578" s="121"/>
      <c r="AN578" s="87"/>
      <c r="AO578" s="87"/>
      <c r="AP578" s="87"/>
      <c r="AQ578" s="87"/>
      <c r="AR578" s="87"/>
      <c r="AS578" s="87"/>
      <c r="AT578" s="87"/>
      <c r="AU578" s="87"/>
    </row>
    <row r="579" spans="3:50" x14ac:dyDescent="0.2">
      <c r="C579" s="15"/>
      <c r="D579" s="15"/>
      <c r="AA579" s="87"/>
      <c r="AB579" s="87"/>
      <c r="AC579" s="87"/>
      <c r="AD579" s="87"/>
      <c r="AE579" s="87"/>
      <c r="AG579" s="121"/>
      <c r="AN579" s="87"/>
      <c r="AO579" s="87"/>
      <c r="AP579" s="87"/>
      <c r="AQ579" s="87"/>
      <c r="AR579" s="87"/>
      <c r="AS579" s="87"/>
      <c r="AT579" s="87"/>
      <c r="AU579" s="87"/>
    </row>
    <row r="580" spans="3:50" x14ac:dyDescent="0.2">
      <c r="C580" s="15"/>
      <c r="D580" s="15"/>
      <c r="AA580" s="87"/>
      <c r="AB580" s="87"/>
      <c r="AC580" s="87"/>
      <c r="AD580" s="87"/>
      <c r="AE580" s="87"/>
      <c r="AG580" s="121"/>
      <c r="AN580" s="87"/>
      <c r="AO580" s="87"/>
      <c r="AP580" s="87"/>
      <c r="AQ580" s="87"/>
      <c r="AR580" s="87"/>
      <c r="AS580" s="87"/>
      <c r="AT580" s="87"/>
      <c r="AU580" s="87"/>
    </row>
    <row r="581" spans="3:50" x14ac:dyDescent="0.2">
      <c r="C581" s="15"/>
      <c r="D581" s="15"/>
      <c r="AA581" s="87"/>
      <c r="AB581" s="87"/>
      <c r="AC581" s="87"/>
      <c r="AD581" s="87"/>
      <c r="AE581" s="87"/>
      <c r="AG581" s="121"/>
      <c r="AN581" s="87"/>
      <c r="AO581" s="87"/>
      <c r="AP581" s="87"/>
      <c r="AQ581" s="87"/>
      <c r="AR581" s="87"/>
      <c r="AS581" s="87"/>
      <c r="AT581" s="87"/>
      <c r="AU581" s="87"/>
    </row>
    <row r="582" spans="3:50" x14ac:dyDescent="0.2">
      <c r="C582" s="15"/>
      <c r="D582" s="15"/>
      <c r="AA582" s="87"/>
      <c r="AB582" s="87"/>
      <c r="AC582" s="87"/>
      <c r="AD582" s="87"/>
      <c r="AE582" s="87"/>
      <c r="AG582" s="121"/>
      <c r="AN582" s="87"/>
      <c r="AO582" s="87"/>
      <c r="AP582" s="87"/>
      <c r="AQ582" s="87"/>
      <c r="AR582" s="87"/>
      <c r="AS582" s="87"/>
      <c r="AT582" s="87"/>
      <c r="AU582" s="87"/>
    </row>
    <row r="583" spans="3:50" x14ac:dyDescent="0.2">
      <c r="C583" s="15"/>
      <c r="D583" s="15"/>
      <c r="AA583" s="87"/>
      <c r="AB583" s="87"/>
      <c r="AC583" s="87"/>
      <c r="AD583" s="87"/>
      <c r="AE583" s="87"/>
      <c r="AG583" s="121"/>
      <c r="AN583" s="87"/>
      <c r="AO583" s="87"/>
      <c r="AP583" s="87"/>
      <c r="AQ583" s="87"/>
      <c r="AR583" s="87"/>
      <c r="AS583" s="87"/>
      <c r="AT583" s="87"/>
      <c r="AU583" s="87"/>
    </row>
    <row r="584" spans="3:50" x14ac:dyDescent="0.2">
      <c r="C584" s="15"/>
      <c r="D584" s="15"/>
      <c r="AA584" s="87"/>
      <c r="AB584" s="87"/>
      <c r="AC584" s="87"/>
      <c r="AD584" s="87"/>
      <c r="AE584" s="87"/>
      <c r="AG584" s="121"/>
      <c r="AN584" s="87"/>
      <c r="AO584" s="87"/>
      <c r="AP584" s="87"/>
      <c r="AQ584" s="87"/>
      <c r="AR584" s="87"/>
      <c r="AS584" s="87"/>
      <c r="AT584" s="87"/>
      <c r="AU584" s="87"/>
    </row>
    <row r="585" spans="3:50" x14ac:dyDescent="0.2">
      <c r="C585" s="15"/>
      <c r="D585" s="15"/>
      <c r="AA585" s="87"/>
      <c r="AB585" s="87"/>
      <c r="AC585" s="87"/>
      <c r="AD585" s="87"/>
      <c r="AE585" s="87"/>
      <c r="AG585" s="121"/>
      <c r="AN585" s="87"/>
      <c r="AO585" s="87"/>
      <c r="AP585" s="87"/>
      <c r="AQ585" s="87"/>
      <c r="AR585" s="87"/>
      <c r="AS585" s="87"/>
      <c r="AT585" s="87"/>
      <c r="AU585" s="87"/>
    </row>
    <row r="586" spans="3:50" x14ac:dyDescent="0.2">
      <c r="C586" s="15"/>
      <c r="D586" s="15"/>
      <c r="AA586" s="87"/>
      <c r="AB586" s="87"/>
      <c r="AC586" s="87"/>
      <c r="AD586" s="87"/>
      <c r="AE586" s="87"/>
      <c r="AG586" s="121"/>
      <c r="AN586" s="87"/>
      <c r="AO586" s="87"/>
      <c r="AP586" s="87"/>
      <c r="AQ586" s="87"/>
      <c r="AR586" s="87"/>
      <c r="AS586" s="87"/>
      <c r="AT586" s="87"/>
      <c r="AU586" s="87"/>
    </row>
    <row r="587" spans="3:50" x14ac:dyDescent="0.2">
      <c r="C587" s="15"/>
      <c r="D587" s="15"/>
      <c r="AA587" s="87"/>
      <c r="AB587" s="87"/>
      <c r="AC587" s="87"/>
      <c r="AD587" s="87"/>
      <c r="AE587" s="87"/>
      <c r="AG587" s="121"/>
      <c r="AN587" s="87"/>
      <c r="AO587" s="87"/>
      <c r="AP587" s="87"/>
      <c r="AQ587" s="87"/>
      <c r="AR587" s="87"/>
      <c r="AS587" s="87"/>
      <c r="AT587" s="87"/>
      <c r="AU587" s="87"/>
    </row>
    <row r="588" spans="3:50" x14ac:dyDescent="0.2">
      <c r="C588" s="15"/>
      <c r="D588" s="15"/>
      <c r="AA588" s="87"/>
      <c r="AB588" s="87"/>
      <c r="AC588" s="87"/>
      <c r="AD588" s="87"/>
      <c r="AE588" s="87"/>
      <c r="AG588" s="121"/>
      <c r="AN588" s="87"/>
      <c r="AO588" s="87"/>
      <c r="AP588" s="87"/>
      <c r="AQ588" s="87"/>
      <c r="AR588" s="87"/>
      <c r="AS588" s="87"/>
      <c r="AT588" s="87"/>
      <c r="AU588" s="87"/>
    </row>
    <row r="589" spans="3:50" x14ac:dyDescent="0.2">
      <c r="C589" s="15"/>
      <c r="D589" s="15"/>
      <c r="AA589" s="87"/>
      <c r="AB589" s="87"/>
      <c r="AC589" s="87"/>
      <c r="AD589" s="87"/>
      <c r="AE589" s="87"/>
      <c r="AG589" s="121"/>
      <c r="AN589" s="87"/>
      <c r="AO589" s="87"/>
      <c r="AP589" s="87"/>
      <c r="AQ589" s="87"/>
      <c r="AR589" s="87"/>
      <c r="AS589" s="87"/>
      <c r="AT589" s="87"/>
      <c r="AU589" s="87"/>
      <c r="AV589" s="87"/>
    </row>
    <row r="590" spans="3:50" x14ac:dyDescent="0.2">
      <c r="C590" s="15"/>
      <c r="D590" s="15"/>
      <c r="AA590" s="87"/>
      <c r="AB590" s="87"/>
      <c r="AC590" s="87"/>
      <c r="AD590" s="87"/>
      <c r="AE590" s="87"/>
      <c r="AG590" s="121"/>
      <c r="AN590" s="87"/>
      <c r="AO590" s="87"/>
      <c r="AP590" s="87"/>
      <c r="AQ590" s="87"/>
      <c r="AR590" s="87"/>
      <c r="AS590" s="87"/>
      <c r="AT590" s="87"/>
      <c r="AU590" s="87"/>
      <c r="AV590" s="87"/>
    </row>
    <row r="591" spans="3:50" x14ac:dyDescent="0.2">
      <c r="C591" s="15"/>
      <c r="D591" s="15"/>
      <c r="AA591" s="87"/>
      <c r="AB591" s="87"/>
      <c r="AC591" s="87"/>
      <c r="AD591" s="87"/>
      <c r="AE591" s="87"/>
      <c r="AG591" s="121"/>
      <c r="AN591" s="87"/>
      <c r="AO591" s="87"/>
      <c r="AP591" s="87"/>
      <c r="AQ591" s="87"/>
      <c r="AR591" s="87"/>
      <c r="AS591" s="87"/>
      <c r="AT591" s="87"/>
      <c r="AU591" s="87"/>
      <c r="AV591" s="87"/>
      <c r="AX591" s="87"/>
    </row>
    <row r="592" spans="3:50" x14ac:dyDescent="0.2">
      <c r="C592" s="15"/>
      <c r="D592" s="15"/>
      <c r="AA592" s="87"/>
      <c r="AB592" s="87"/>
      <c r="AC592" s="87"/>
      <c r="AD592" s="87"/>
      <c r="AE592" s="87"/>
      <c r="AG592" s="121"/>
      <c r="AN592" s="87"/>
      <c r="AO592" s="87"/>
      <c r="AP592" s="87"/>
      <c r="AQ592" s="87"/>
      <c r="AR592" s="87"/>
      <c r="AS592" s="87"/>
      <c r="AT592" s="87"/>
      <c r="AU592" s="87"/>
      <c r="AV592" s="87"/>
    </row>
    <row r="593" spans="3:64" x14ac:dyDescent="0.2">
      <c r="C593" s="15"/>
      <c r="D593" s="15"/>
      <c r="AA593" s="87"/>
      <c r="AB593" s="87"/>
      <c r="AC593" s="87"/>
      <c r="AD593" s="87"/>
      <c r="AE593" s="87"/>
      <c r="AG593" s="121"/>
      <c r="AN593" s="87"/>
      <c r="AO593" s="87"/>
      <c r="AP593" s="87"/>
      <c r="AQ593" s="87"/>
      <c r="AR593" s="87"/>
      <c r="AS593" s="87"/>
      <c r="AT593" s="87"/>
      <c r="AU593" s="87"/>
    </row>
    <row r="594" spans="3:64" x14ac:dyDescent="0.2">
      <c r="C594" s="15"/>
      <c r="D594" s="15"/>
      <c r="AA594" s="87"/>
      <c r="AB594" s="87"/>
      <c r="AC594" s="87"/>
      <c r="AD594" s="87"/>
      <c r="AE594" s="87"/>
      <c r="AG594" s="121"/>
      <c r="AN594" s="87"/>
      <c r="AO594" s="87"/>
      <c r="AP594" s="87"/>
      <c r="AQ594" s="87"/>
      <c r="AR594" s="87"/>
      <c r="AS594" s="87"/>
      <c r="AT594" s="87"/>
      <c r="AU594" s="87"/>
    </row>
    <row r="595" spans="3:64" x14ac:dyDescent="0.2">
      <c r="C595" s="15"/>
      <c r="D595" s="15"/>
      <c r="AA595" s="87"/>
      <c r="AB595" s="87"/>
      <c r="AC595" s="87"/>
      <c r="AD595" s="87"/>
      <c r="AE595" s="87"/>
      <c r="AG595" s="121"/>
      <c r="AN595" s="87"/>
      <c r="AO595" s="87"/>
      <c r="AP595" s="87"/>
      <c r="AQ595" s="87"/>
      <c r="AR595" s="87"/>
      <c r="AS595" s="87"/>
      <c r="AT595" s="87"/>
      <c r="AU595" s="87"/>
    </row>
    <row r="596" spans="3:64" x14ac:dyDescent="0.2">
      <c r="C596" s="15"/>
      <c r="D596" s="15"/>
      <c r="AA596" s="87"/>
      <c r="AB596" s="87"/>
      <c r="AC596" s="87"/>
      <c r="AD596" s="87"/>
      <c r="AE596" s="87"/>
      <c r="AG596" s="121"/>
      <c r="AN596" s="87"/>
      <c r="AO596" s="87"/>
      <c r="AP596" s="87"/>
      <c r="AQ596" s="87"/>
      <c r="AR596" s="87"/>
      <c r="AS596" s="87"/>
      <c r="AT596" s="87"/>
      <c r="AU596" s="87"/>
    </row>
    <row r="597" spans="3:64" x14ac:dyDescent="0.2">
      <c r="C597" s="15"/>
      <c r="D597" s="15"/>
      <c r="AA597" s="87"/>
      <c r="AB597" s="87"/>
      <c r="AC597" s="87"/>
      <c r="AD597" s="87"/>
      <c r="AE597" s="87"/>
      <c r="AG597" s="121"/>
      <c r="AN597" s="87"/>
      <c r="AO597" s="87"/>
      <c r="AP597" s="87"/>
      <c r="AQ597" s="87"/>
      <c r="AR597" s="87"/>
      <c r="AS597" s="87"/>
      <c r="AT597" s="87"/>
      <c r="AU597" s="87"/>
    </row>
    <row r="598" spans="3:64" x14ac:dyDescent="0.2">
      <c r="C598" s="15"/>
      <c r="D598" s="15"/>
      <c r="AA598" s="87"/>
      <c r="AB598" s="87"/>
      <c r="AC598" s="87"/>
      <c r="AD598" s="87"/>
      <c r="AE598" s="87"/>
      <c r="AG598" s="121"/>
      <c r="AN598" s="87"/>
      <c r="AO598" s="87"/>
      <c r="AP598" s="87"/>
      <c r="AQ598" s="87"/>
      <c r="AR598" s="87"/>
      <c r="AS598" s="87"/>
      <c r="AT598" s="87"/>
      <c r="AU598" s="87"/>
    </row>
    <row r="599" spans="3:64" x14ac:dyDescent="0.2">
      <c r="C599" s="15"/>
      <c r="D599" s="15"/>
      <c r="AA599" s="87"/>
      <c r="AB599" s="87"/>
      <c r="AC599" s="87"/>
      <c r="AD599" s="87"/>
      <c r="AE599" s="87"/>
      <c r="AG599" s="121"/>
      <c r="AN599" s="87"/>
      <c r="AO599" s="87"/>
      <c r="AP599" s="87"/>
      <c r="AQ599" s="87"/>
      <c r="AR599" s="87"/>
      <c r="AS599" s="87"/>
      <c r="AT599" s="87"/>
      <c r="AU599" s="87"/>
    </row>
    <row r="600" spans="3:64" x14ac:dyDescent="0.2">
      <c r="C600" s="15"/>
      <c r="D600" s="15"/>
      <c r="AA600" s="87"/>
      <c r="AB600" s="87"/>
      <c r="AC600" s="87"/>
      <c r="AD600" s="87"/>
      <c r="AE600" s="87"/>
      <c r="AG600" s="121"/>
      <c r="AN600" s="87"/>
      <c r="AO600" s="87"/>
      <c r="AP600" s="87"/>
      <c r="AQ600" s="87"/>
      <c r="AR600" s="87"/>
      <c r="AS600" s="87"/>
      <c r="AT600" s="87"/>
      <c r="AU600" s="87"/>
    </row>
    <row r="601" spans="3:64" x14ac:dyDescent="0.2">
      <c r="C601" s="15"/>
      <c r="D601" s="15"/>
      <c r="AA601" s="87"/>
      <c r="AB601" s="87"/>
      <c r="AC601" s="87"/>
      <c r="AD601" s="87"/>
      <c r="AE601" s="87"/>
      <c r="AG601" s="121"/>
      <c r="AN601" s="87"/>
      <c r="AO601" s="87"/>
      <c r="AP601" s="87"/>
      <c r="AQ601" s="87"/>
      <c r="AR601" s="87"/>
      <c r="AS601" s="87"/>
      <c r="AT601" s="87"/>
      <c r="AU601" s="87"/>
    </row>
    <row r="602" spans="3:64" x14ac:dyDescent="0.2">
      <c r="C602" s="15"/>
      <c r="D602" s="15"/>
      <c r="AA602" s="87"/>
      <c r="AB602" s="87"/>
      <c r="AC602" s="87"/>
      <c r="AD602" s="87"/>
      <c r="AE602" s="87"/>
      <c r="AG602" s="121"/>
      <c r="AN602" s="87"/>
      <c r="AO602" s="87"/>
      <c r="AP602" s="87"/>
      <c r="AQ602" s="87"/>
      <c r="AR602" s="87"/>
      <c r="AS602" s="87"/>
      <c r="AT602" s="87"/>
      <c r="AU602" s="87"/>
    </row>
    <row r="603" spans="3:64" x14ac:dyDescent="0.2">
      <c r="C603" s="15"/>
      <c r="D603" s="15"/>
      <c r="AA603" s="87"/>
      <c r="AB603" s="87"/>
      <c r="AC603" s="87"/>
      <c r="AD603" s="87"/>
      <c r="AE603" s="87"/>
      <c r="AG603" s="121"/>
      <c r="AN603" s="87"/>
      <c r="AO603" s="87"/>
      <c r="AP603" s="87"/>
      <c r="AQ603" s="87"/>
      <c r="AR603" s="87"/>
      <c r="AS603" s="87"/>
      <c r="AT603" s="87"/>
      <c r="AU603" s="87"/>
      <c r="AV603" s="87"/>
      <c r="AW603" s="87"/>
      <c r="AX603" s="87"/>
      <c r="AY603" s="87"/>
      <c r="AZ603" s="87"/>
      <c r="BA603" s="87"/>
      <c r="BB603" s="87"/>
      <c r="BC603" s="87"/>
      <c r="BD603" s="87"/>
      <c r="BE603" s="87"/>
      <c r="BF603" s="87"/>
      <c r="BG603" s="87"/>
      <c r="BH603" s="87"/>
      <c r="BI603" s="87"/>
      <c r="BJ603" s="87"/>
      <c r="BK603" s="87"/>
      <c r="BL603" s="87"/>
    </row>
    <row r="604" spans="3:64" x14ac:dyDescent="0.2">
      <c r="C604" s="15"/>
      <c r="D604" s="15"/>
      <c r="AA604" s="87"/>
      <c r="AB604" s="87"/>
      <c r="AC604" s="87"/>
      <c r="AD604" s="87"/>
      <c r="AE604" s="87"/>
      <c r="AG604" s="121"/>
      <c r="AN604" s="87"/>
      <c r="AO604" s="87"/>
      <c r="AP604" s="87"/>
      <c r="AQ604" s="87"/>
      <c r="AR604" s="87"/>
      <c r="AS604" s="87"/>
      <c r="AT604" s="87"/>
      <c r="AU604" s="87"/>
    </row>
    <row r="605" spans="3:64" x14ac:dyDescent="0.2">
      <c r="C605" s="15"/>
      <c r="D605" s="15"/>
      <c r="AA605" s="87"/>
      <c r="AB605" s="87"/>
      <c r="AC605" s="87"/>
      <c r="AD605" s="87"/>
      <c r="AE605" s="87"/>
      <c r="AG605" s="121"/>
      <c r="AN605" s="87"/>
      <c r="AO605" s="87"/>
      <c r="AP605" s="87"/>
      <c r="AQ605" s="87"/>
      <c r="AR605" s="87"/>
      <c r="AS605" s="87"/>
      <c r="AT605" s="87"/>
      <c r="AU605" s="87"/>
    </row>
    <row r="606" spans="3:64" x14ac:dyDescent="0.2">
      <c r="C606" s="15"/>
      <c r="D606" s="15"/>
      <c r="AA606" s="87"/>
      <c r="AB606" s="87"/>
      <c r="AC606" s="87"/>
      <c r="AD606" s="87"/>
      <c r="AE606" s="87"/>
      <c r="AG606" s="121"/>
      <c r="AN606" s="87"/>
      <c r="AO606" s="87"/>
      <c r="AP606" s="87"/>
      <c r="AQ606" s="87"/>
      <c r="AR606" s="87"/>
      <c r="AS606" s="87"/>
      <c r="AT606" s="87"/>
      <c r="AU606" s="87"/>
    </row>
    <row r="607" spans="3:64" x14ac:dyDescent="0.2">
      <c r="C607" s="15"/>
      <c r="D607" s="15"/>
      <c r="AA607" s="87"/>
      <c r="AB607" s="87"/>
      <c r="AC607" s="87"/>
      <c r="AD607" s="87"/>
      <c r="AE607" s="87"/>
      <c r="AG607" s="121"/>
      <c r="AN607" s="87"/>
      <c r="AO607" s="87"/>
      <c r="AP607" s="87"/>
      <c r="AQ607" s="87"/>
      <c r="AR607" s="87"/>
      <c r="AS607" s="87"/>
      <c r="AT607" s="87"/>
      <c r="AU607" s="87"/>
    </row>
    <row r="608" spans="3:64" x14ac:dyDescent="0.2">
      <c r="C608" s="15"/>
      <c r="D608" s="15"/>
      <c r="AA608" s="87"/>
      <c r="AB608" s="87"/>
      <c r="AC608" s="87"/>
      <c r="AD608" s="87"/>
      <c r="AE608" s="87"/>
      <c r="AG608" s="121"/>
      <c r="AN608" s="87"/>
      <c r="AO608" s="87"/>
      <c r="AP608" s="87"/>
      <c r="AQ608" s="87"/>
      <c r="AR608" s="87"/>
      <c r="AS608" s="87"/>
      <c r="AT608" s="87"/>
      <c r="AU608" s="87"/>
    </row>
    <row r="609" spans="3:64" x14ac:dyDescent="0.2">
      <c r="C609" s="15"/>
      <c r="D609" s="15"/>
      <c r="AA609" s="87"/>
      <c r="AB609" s="87"/>
      <c r="AC609" s="87"/>
      <c r="AD609" s="87"/>
      <c r="AE609" s="87"/>
      <c r="AG609" s="121"/>
      <c r="AN609" s="87"/>
      <c r="AO609" s="87"/>
      <c r="AP609" s="87"/>
      <c r="AQ609" s="87"/>
      <c r="AR609" s="87"/>
      <c r="AS609" s="87"/>
      <c r="AT609" s="87"/>
      <c r="AU609" s="87"/>
    </row>
    <row r="610" spans="3:64" x14ac:dyDescent="0.2">
      <c r="C610" s="15"/>
      <c r="D610" s="15"/>
      <c r="AA610" s="87"/>
      <c r="AB610" s="87"/>
      <c r="AC610" s="87"/>
      <c r="AD610" s="87"/>
      <c r="AE610" s="87"/>
      <c r="AG610" s="121"/>
      <c r="AN610" s="87"/>
      <c r="AO610" s="87"/>
      <c r="AP610" s="87"/>
      <c r="AQ610" s="87"/>
      <c r="AR610" s="87"/>
      <c r="AS610" s="87"/>
      <c r="AT610" s="87"/>
      <c r="AU610" s="87"/>
    </row>
    <row r="611" spans="3:64" x14ac:dyDescent="0.2">
      <c r="C611" s="15"/>
      <c r="D611" s="15"/>
      <c r="AA611" s="87"/>
      <c r="AB611" s="87"/>
      <c r="AC611" s="87"/>
      <c r="AD611" s="87"/>
      <c r="AE611" s="87"/>
      <c r="AG611" s="121"/>
      <c r="AN611" s="87"/>
      <c r="AO611" s="87"/>
      <c r="AP611" s="87"/>
      <c r="AQ611" s="87"/>
      <c r="AR611" s="87"/>
      <c r="AS611" s="87"/>
      <c r="AT611" s="87"/>
      <c r="AU611" s="87"/>
    </row>
    <row r="612" spans="3:64" x14ac:dyDescent="0.2">
      <c r="C612" s="15"/>
      <c r="D612" s="15"/>
      <c r="AA612" s="87"/>
      <c r="AB612" s="87"/>
      <c r="AC612" s="87"/>
      <c r="AD612" s="87"/>
      <c r="AE612" s="87"/>
      <c r="AG612" s="121"/>
      <c r="AN612" s="87"/>
      <c r="AO612" s="87"/>
      <c r="AP612" s="87"/>
      <c r="AQ612" s="87"/>
      <c r="AR612" s="87"/>
      <c r="AS612" s="87"/>
      <c r="AT612" s="87"/>
      <c r="AU612" s="87"/>
      <c r="AV612" s="87"/>
    </row>
    <row r="613" spans="3:64" x14ac:dyDescent="0.2">
      <c r="C613" s="15"/>
      <c r="D613" s="15"/>
      <c r="AA613" s="87"/>
      <c r="AB613" s="87"/>
      <c r="AC613" s="87"/>
      <c r="AD613" s="87"/>
      <c r="AE613" s="87"/>
      <c r="AG613" s="121"/>
      <c r="AN613" s="87"/>
      <c r="AO613" s="87"/>
      <c r="AP613" s="87"/>
      <c r="AQ613" s="87"/>
      <c r="AR613" s="87"/>
      <c r="AS613" s="87"/>
      <c r="AT613" s="87"/>
      <c r="AU613" s="87"/>
    </row>
    <row r="614" spans="3:64" x14ac:dyDescent="0.2">
      <c r="C614" s="15"/>
      <c r="D614" s="15"/>
      <c r="AA614" s="87"/>
      <c r="AB614" s="87"/>
      <c r="AC614" s="87"/>
      <c r="AD614" s="87"/>
      <c r="AE614" s="87"/>
      <c r="AG614" s="121"/>
      <c r="AN614" s="87"/>
      <c r="AO614" s="87"/>
      <c r="AP614" s="87"/>
      <c r="AQ614" s="87"/>
      <c r="AR614" s="87"/>
      <c r="AS614" s="87"/>
      <c r="AT614" s="87"/>
      <c r="AU614" s="87"/>
    </row>
    <row r="615" spans="3:64" x14ac:dyDescent="0.2">
      <c r="C615" s="15"/>
      <c r="D615" s="15"/>
      <c r="AA615" s="87"/>
      <c r="AB615" s="87"/>
      <c r="AC615" s="87"/>
      <c r="AD615" s="87"/>
      <c r="AE615" s="87"/>
      <c r="AG615" s="121"/>
      <c r="AN615" s="87"/>
      <c r="AO615" s="87"/>
      <c r="AP615" s="87"/>
      <c r="AQ615" s="87"/>
      <c r="AR615" s="87"/>
      <c r="AS615" s="87"/>
      <c r="AT615" s="87"/>
      <c r="AU615" s="87"/>
    </row>
    <row r="616" spans="3:64" x14ac:dyDescent="0.2">
      <c r="C616" s="15"/>
      <c r="D616" s="15"/>
      <c r="AA616" s="87"/>
      <c r="AB616" s="87"/>
      <c r="AC616" s="87"/>
      <c r="AD616" s="87"/>
      <c r="AE616" s="87"/>
      <c r="AG616" s="121"/>
      <c r="AN616" s="87"/>
      <c r="AO616" s="87"/>
      <c r="AP616" s="87"/>
      <c r="AQ616" s="87"/>
      <c r="AR616" s="87"/>
      <c r="AS616" s="87"/>
      <c r="AT616" s="87"/>
      <c r="AU616" s="87"/>
      <c r="AV616" s="87"/>
      <c r="AW616" s="87"/>
      <c r="AX616" s="87"/>
      <c r="AY616" s="87"/>
      <c r="AZ616" s="87"/>
      <c r="BA616" s="87"/>
      <c r="BB616" s="87"/>
      <c r="BC616" s="87"/>
      <c r="BD616" s="87"/>
      <c r="BE616" s="87"/>
      <c r="BF616" s="87"/>
      <c r="BG616" s="87"/>
      <c r="BH616" s="87"/>
      <c r="BI616" s="87"/>
      <c r="BJ616" s="87"/>
      <c r="BK616" s="87"/>
      <c r="BL616" s="87"/>
    </row>
    <row r="617" spans="3:64" x14ac:dyDescent="0.2">
      <c r="C617" s="15"/>
      <c r="D617" s="15"/>
      <c r="AA617" s="87"/>
      <c r="AB617" s="87"/>
      <c r="AC617" s="87"/>
      <c r="AD617" s="87"/>
      <c r="AE617" s="87"/>
      <c r="AG617" s="121"/>
      <c r="AN617" s="87"/>
      <c r="AO617" s="87"/>
      <c r="AP617" s="87"/>
      <c r="AQ617" s="87"/>
      <c r="AR617" s="87"/>
      <c r="AS617" s="87"/>
      <c r="AT617" s="87"/>
      <c r="AU617" s="87"/>
    </row>
    <row r="618" spans="3:64" x14ac:dyDescent="0.2">
      <c r="C618" s="15"/>
      <c r="D618" s="15"/>
      <c r="AA618" s="87"/>
      <c r="AB618" s="87"/>
      <c r="AC618" s="87"/>
      <c r="AD618" s="87"/>
      <c r="AE618" s="87"/>
      <c r="AG618" s="121"/>
      <c r="AN618" s="87"/>
      <c r="AO618" s="87"/>
      <c r="AP618" s="87"/>
      <c r="AQ618" s="87"/>
      <c r="AR618" s="87"/>
      <c r="AS618" s="87"/>
      <c r="AT618" s="87"/>
      <c r="AU618" s="87"/>
    </row>
    <row r="619" spans="3:64" x14ac:dyDescent="0.2">
      <c r="C619" s="15"/>
      <c r="D619" s="15"/>
      <c r="AA619" s="87"/>
      <c r="AB619" s="87"/>
      <c r="AC619" s="87"/>
      <c r="AD619" s="87"/>
      <c r="AE619" s="87"/>
      <c r="AG619" s="121"/>
      <c r="AN619" s="87"/>
      <c r="AO619" s="87"/>
      <c r="AP619" s="87"/>
      <c r="AQ619" s="87"/>
      <c r="AR619" s="87"/>
      <c r="AS619" s="87"/>
      <c r="AT619" s="87"/>
      <c r="AU619" s="87"/>
    </row>
    <row r="620" spans="3:64" x14ac:dyDescent="0.2">
      <c r="C620" s="15"/>
      <c r="D620" s="15"/>
      <c r="AA620" s="87"/>
      <c r="AB620" s="87"/>
      <c r="AC620" s="87"/>
      <c r="AD620" s="87"/>
      <c r="AE620" s="87"/>
      <c r="AG620" s="121"/>
      <c r="AN620" s="87"/>
      <c r="AO620" s="87"/>
      <c r="AP620" s="87"/>
      <c r="AQ620" s="87"/>
      <c r="AR620" s="87"/>
      <c r="AS620" s="87"/>
      <c r="AT620" s="87"/>
      <c r="AU620" s="87"/>
    </row>
    <row r="621" spans="3:64" x14ac:dyDescent="0.2">
      <c r="C621" s="15"/>
      <c r="D621" s="15"/>
      <c r="AA621" s="87"/>
      <c r="AB621" s="87"/>
      <c r="AC621" s="87"/>
      <c r="AD621" s="87"/>
      <c r="AE621" s="87"/>
      <c r="AG621" s="121"/>
      <c r="AN621" s="87"/>
      <c r="AO621" s="87"/>
      <c r="AP621" s="87"/>
      <c r="AQ621" s="87"/>
      <c r="AR621" s="87"/>
      <c r="AS621" s="87"/>
      <c r="AT621" s="87"/>
      <c r="AU621" s="87"/>
    </row>
    <row r="622" spans="3:64" x14ac:dyDescent="0.2">
      <c r="C622" s="15"/>
      <c r="D622" s="15"/>
      <c r="AA622" s="87"/>
      <c r="AB622" s="87"/>
      <c r="AC622" s="87"/>
      <c r="AD622" s="87"/>
      <c r="AE622" s="87"/>
      <c r="AG622" s="121"/>
      <c r="AN622" s="87"/>
      <c r="AO622" s="87"/>
      <c r="AP622" s="87"/>
      <c r="AQ622" s="87"/>
      <c r="AR622" s="87"/>
      <c r="AS622" s="87"/>
      <c r="AT622" s="87"/>
      <c r="AU622" s="87"/>
    </row>
    <row r="623" spans="3:64" x14ac:dyDescent="0.2">
      <c r="C623" s="15"/>
      <c r="D623" s="15"/>
      <c r="AA623" s="87"/>
      <c r="AB623" s="87"/>
      <c r="AC623" s="87"/>
      <c r="AD623" s="87"/>
      <c r="AE623" s="87"/>
      <c r="AG623" s="121"/>
      <c r="AN623" s="87"/>
      <c r="AO623" s="87"/>
      <c r="AP623" s="87"/>
      <c r="AQ623" s="87"/>
      <c r="AR623" s="87"/>
      <c r="AS623" s="87"/>
      <c r="AT623" s="87"/>
      <c r="AU623" s="87"/>
    </row>
    <row r="624" spans="3:64" x14ac:dyDescent="0.2">
      <c r="C624" s="15"/>
      <c r="D624" s="15"/>
      <c r="AA624" s="87"/>
      <c r="AB624" s="87"/>
      <c r="AC624" s="87"/>
      <c r="AD624" s="87"/>
      <c r="AE624" s="87"/>
      <c r="AG624" s="121"/>
      <c r="AN624" s="87"/>
      <c r="AO624" s="87"/>
      <c r="AP624" s="87"/>
      <c r="AQ624" s="87"/>
      <c r="AR624" s="87"/>
      <c r="AS624" s="87"/>
      <c r="AT624" s="87"/>
      <c r="AU624" s="87"/>
      <c r="AV624" s="87"/>
      <c r="AW624" s="87"/>
      <c r="AX624" s="87"/>
      <c r="AY624" s="87"/>
      <c r="AZ624" s="87"/>
      <c r="BA624" s="87"/>
      <c r="BB624" s="87"/>
      <c r="BC624" s="87"/>
      <c r="BD624" s="87"/>
      <c r="BE624" s="87"/>
      <c r="BF624" s="87"/>
      <c r="BG624" s="87"/>
      <c r="BH624" s="87"/>
      <c r="BI624" s="87"/>
      <c r="BJ624" s="87"/>
      <c r="BK624" s="87"/>
      <c r="BL624" s="87"/>
    </row>
    <row r="625" spans="3:48" x14ac:dyDescent="0.2">
      <c r="C625" s="15"/>
      <c r="D625" s="15"/>
      <c r="AA625" s="87"/>
      <c r="AB625" s="87"/>
      <c r="AC625" s="87"/>
      <c r="AD625" s="87"/>
      <c r="AE625" s="87"/>
      <c r="AG625" s="121"/>
      <c r="AN625" s="87"/>
      <c r="AO625" s="87"/>
      <c r="AP625" s="87"/>
      <c r="AQ625" s="87"/>
      <c r="AR625" s="87"/>
      <c r="AS625" s="87"/>
      <c r="AT625" s="87"/>
      <c r="AU625" s="87"/>
    </row>
    <row r="626" spans="3:48" x14ac:dyDescent="0.2">
      <c r="C626" s="15"/>
      <c r="D626" s="15"/>
      <c r="AA626" s="87"/>
      <c r="AB626" s="87"/>
      <c r="AC626" s="87"/>
      <c r="AD626" s="87"/>
      <c r="AE626" s="87"/>
      <c r="AG626" s="121"/>
      <c r="AN626" s="87"/>
      <c r="AO626" s="87"/>
      <c r="AP626" s="87"/>
      <c r="AQ626" s="87"/>
      <c r="AR626" s="87"/>
      <c r="AS626" s="87"/>
      <c r="AT626" s="87"/>
      <c r="AU626" s="87"/>
    </row>
    <row r="627" spans="3:48" x14ac:dyDescent="0.2">
      <c r="C627" s="15"/>
      <c r="D627" s="15"/>
      <c r="AA627" s="87"/>
      <c r="AB627" s="87"/>
      <c r="AC627" s="87"/>
      <c r="AD627" s="87"/>
      <c r="AE627" s="87"/>
      <c r="AG627" s="121"/>
      <c r="AN627" s="87"/>
      <c r="AO627" s="87"/>
      <c r="AP627" s="87"/>
      <c r="AQ627" s="87"/>
      <c r="AR627" s="87"/>
      <c r="AS627" s="87"/>
      <c r="AT627" s="87"/>
      <c r="AU627" s="87"/>
    </row>
    <row r="628" spans="3:48" x14ac:dyDescent="0.2">
      <c r="C628" s="15"/>
      <c r="D628" s="15"/>
      <c r="AA628" s="87"/>
      <c r="AB628" s="87"/>
      <c r="AC628" s="87"/>
      <c r="AD628" s="87"/>
      <c r="AE628" s="87"/>
      <c r="AG628" s="121"/>
      <c r="AN628" s="87"/>
      <c r="AO628" s="87"/>
      <c r="AP628" s="87"/>
      <c r="AQ628" s="87"/>
      <c r="AR628" s="87"/>
      <c r="AS628" s="87"/>
      <c r="AT628" s="87"/>
      <c r="AU628" s="87"/>
    </row>
    <row r="629" spans="3:48" x14ac:dyDescent="0.2">
      <c r="C629" s="15"/>
      <c r="D629" s="15"/>
      <c r="AA629" s="87"/>
      <c r="AB629" s="87"/>
      <c r="AC629" s="87"/>
      <c r="AD629" s="87"/>
      <c r="AE629" s="87"/>
      <c r="AG629" s="121"/>
      <c r="AN629" s="87"/>
      <c r="AO629" s="87"/>
      <c r="AP629" s="87"/>
      <c r="AQ629" s="87"/>
      <c r="AR629" s="87"/>
      <c r="AS629" s="87"/>
      <c r="AT629" s="87"/>
      <c r="AU629" s="87"/>
    </row>
    <row r="630" spans="3:48" x14ac:dyDescent="0.2">
      <c r="C630" s="15"/>
      <c r="D630" s="15"/>
      <c r="AA630" s="87"/>
      <c r="AB630" s="87"/>
      <c r="AC630" s="87"/>
      <c r="AD630" s="87"/>
      <c r="AE630" s="87"/>
      <c r="AG630" s="121"/>
      <c r="AN630" s="87"/>
      <c r="AO630" s="87"/>
      <c r="AP630" s="87"/>
      <c r="AQ630" s="87"/>
      <c r="AR630" s="87"/>
      <c r="AS630" s="87"/>
      <c r="AT630" s="87"/>
      <c r="AU630" s="87"/>
    </row>
    <row r="631" spans="3:48" x14ac:dyDescent="0.2">
      <c r="C631" s="15"/>
      <c r="D631" s="15"/>
      <c r="AA631" s="87"/>
      <c r="AB631" s="87"/>
      <c r="AC631" s="87"/>
      <c r="AD631" s="87"/>
      <c r="AE631" s="87"/>
      <c r="AG631" s="121"/>
      <c r="AN631" s="87"/>
      <c r="AO631" s="87"/>
      <c r="AP631" s="87"/>
      <c r="AQ631" s="87"/>
      <c r="AR631" s="87"/>
      <c r="AS631" s="87"/>
      <c r="AT631" s="87"/>
      <c r="AU631" s="87"/>
    </row>
    <row r="632" spans="3:48" x14ac:dyDescent="0.2">
      <c r="C632" s="15"/>
      <c r="D632" s="15"/>
      <c r="AA632" s="87"/>
      <c r="AB632" s="87"/>
      <c r="AC632" s="87"/>
      <c r="AD632" s="87"/>
      <c r="AE632" s="87"/>
      <c r="AG632" s="121"/>
      <c r="AN632" s="87"/>
      <c r="AO632" s="87"/>
      <c r="AP632" s="87"/>
      <c r="AQ632" s="87"/>
      <c r="AR632" s="87"/>
      <c r="AS632" s="87"/>
      <c r="AT632" s="87"/>
      <c r="AU632" s="87"/>
    </row>
    <row r="633" spans="3:48" x14ac:dyDescent="0.2">
      <c r="C633" s="15"/>
      <c r="D633" s="15"/>
      <c r="AA633" s="87"/>
      <c r="AB633" s="87"/>
      <c r="AC633" s="87"/>
      <c r="AD633" s="87"/>
      <c r="AE633" s="87"/>
      <c r="AG633" s="121"/>
      <c r="AN633" s="87"/>
      <c r="AO633" s="87"/>
      <c r="AP633" s="87"/>
      <c r="AQ633" s="87"/>
      <c r="AR633" s="87"/>
      <c r="AS633" s="87"/>
      <c r="AT633" s="87"/>
      <c r="AU633" s="87"/>
    </row>
    <row r="634" spans="3:48" x14ac:dyDescent="0.2">
      <c r="C634" s="15"/>
      <c r="D634" s="15"/>
      <c r="AA634" s="87"/>
      <c r="AB634" s="87"/>
      <c r="AC634" s="87"/>
      <c r="AD634" s="87"/>
      <c r="AE634" s="87"/>
      <c r="AG634" s="121"/>
      <c r="AN634" s="87"/>
      <c r="AO634" s="87"/>
      <c r="AP634" s="87"/>
      <c r="AQ634" s="87"/>
      <c r="AR634" s="87"/>
      <c r="AS634" s="87"/>
      <c r="AT634" s="87"/>
      <c r="AU634" s="87"/>
    </row>
    <row r="635" spans="3:48" x14ac:dyDescent="0.2">
      <c r="C635" s="15"/>
      <c r="D635" s="15"/>
      <c r="AA635" s="87"/>
      <c r="AB635" s="87"/>
      <c r="AC635" s="87"/>
      <c r="AD635" s="87"/>
      <c r="AE635" s="87"/>
      <c r="AG635" s="121"/>
      <c r="AN635" s="87"/>
      <c r="AO635" s="87"/>
      <c r="AP635" s="87"/>
      <c r="AQ635" s="87"/>
      <c r="AR635" s="87"/>
      <c r="AS635" s="87"/>
      <c r="AT635" s="87"/>
      <c r="AU635" s="87"/>
    </row>
    <row r="636" spans="3:48" x14ac:dyDescent="0.2">
      <c r="C636" s="15"/>
      <c r="D636" s="15"/>
      <c r="AA636" s="87"/>
      <c r="AB636" s="87"/>
      <c r="AC636" s="87"/>
      <c r="AD636" s="87"/>
      <c r="AE636" s="87"/>
      <c r="AG636" s="121"/>
      <c r="AN636" s="87"/>
      <c r="AO636" s="87"/>
      <c r="AP636" s="87"/>
      <c r="AQ636" s="87"/>
      <c r="AR636" s="87"/>
      <c r="AS636" s="87"/>
      <c r="AT636" s="87"/>
      <c r="AU636" s="87"/>
    </row>
    <row r="637" spans="3:48" x14ac:dyDescent="0.2">
      <c r="C637" s="15"/>
      <c r="D637" s="15"/>
      <c r="AA637" s="87"/>
      <c r="AB637" s="87"/>
      <c r="AC637" s="87"/>
      <c r="AD637" s="87"/>
      <c r="AE637" s="87"/>
      <c r="AG637" s="121"/>
      <c r="AN637" s="87"/>
      <c r="AO637" s="87"/>
      <c r="AP637" s="87"/>
      <c r="AQ637" s="87"/>
      <c r="AR637" s="87"/>
      <c r="AS637" s="87"/>
      <c r="AT637" s="87"/>
      <c r="AU637" s="87"/>
    </row>
    <row r="638" spans="3:48" x14ac:dyDescent="0.2">
      <c r="C638" s="15"/>
      <c r="D638" s="15"/>
      <c r="AA638" s="87"/>
      <c r="AB638" s="87"/>
      <c r="AC638" s="87"/>
      <c r="AD638" s="87"/>
      <c r="AE638" s="87"/>
      <c r="AG638" s="121"/>
      <c r="AN638" s="87"/>
      <c r="AO638" s="87"/>
      <c r="AP638" s="87"/>
      <c r="AQ638" s="87"/>
      <c r="AR638" s="87"/>
      <c r="AS638" s="87"/>
      <c r="AT638" s="87"/>
      <c r="AU638" s="87"/>
      <c r="AV638" s="87"/>
    </row>
    <row r="639" spans="3:48" x14ac:dyDescent="0.2">
      <c r="C639" s="15"/>
      <c r="D639" s="15"/>
      <c r="AA639" s="87"/>
      <c r="AB639" s="87"/>
      <c r="AC639" s="87"/>
      <c r="AD639" s="87"/>
      <c r="AE639" s="87"/>
      <c r="AG639" s="121"/>
      <c r="AN639" s="87"/>
      <c r="AO639" s="87"/>
      <c r="AP639" s="87"/>
      <c r="AQ639" s="87"/>
      <c r="AR639" s="87"/>
      <c r="AS639" s="87"/>
      <c r="AT639" s="87"/>
      <c r="AU639" s="87"/>
    </row>
    <row r="640" spans="3:48" x14ac:dyDescent="0.2">
      <c r="C640" s="15"/>
      <c r="D640" s="15"/>
      <c r="AA640" s="87"/>
      <c r="AB640" s="87"/>
      <c r="AC640" s="87"/>
      <c r="AD640" s="87"/>
      <c r="AE640" s="87"/>
      <c r="AG640" s="121"/>
      <c r="AN640" s="87"/>
      <c r="AO640" s="87"/>
      <c r="AP640" s="87"/>
      <c r="AQ640" s="87"/>
      <c r="AR640" s="87"/>
      <c r="AS640" s="87"/>
      <c r="AT640" s="87"/>
      <c r="AU640" s="87"/>
    </row>
    <row r="641" spans="3:47" x14ac:dyDescent="0.2">
      <c r="C641" s="15"/>
      <c r="D641" s="15"/>
      <c r="AA641" s="87"/>
      <c r="AB641" s="87"/>
      <c r="AC641" s="87"/>
      <c r="AD641" s="87"/>
      <c r="AE641" s="87"/>
      <c r="AG641" s="121"/>
      <c r="AN641" s="87"/>
      <c r="AO641" s="87"/>
      <c r="AP641" s="87"/>
      <c r="AQ641" s="87"/>
      <c r="AR641" s="87"/>
      <c r="AS641" s="87"/>
      <c r="AT641" s="87"/>
      <c r="AU641" s="87"/>
    </row>
    <row r="642" spans="3:47" x14ac:dyDescent="0.2">
      <c r="C642" s="15"/>
      <c r="D642" s="15"/>
      <c r="AA642" s="87"/>
      <c r="AB642" s="87"/>
      <c r="AC642" s="87"/>
      <c r="AD642" s="87"/>
      <c r="AE642" s="87"/>
      <c r="AG642" s="121"/>
      <c r="AN642" s="87"/>
      <c r="AO642" s="87"/>
      <c r="AP642" s="87"/>
      <c r="AQ642" s="87"/>
      <c r="AR642" s="87"/>
      <c r="AS642" s="87"/>
      <c r="AT642" s="87"/>
      <c r="AU642" s="87"/>
    </row>
    <row r="643" spans="3:47" x14ac:dyDescent="0.2">
      <c r="C643" s="15"/>
      <c r="D643" s="15"/>
      <c r="AA643" s="87"/>
      <c r="AB643" s="87"/>
      <c r="AC643" s="87"/>
      <c r="AD643" s="87"/>
      <c r="AE643" s="87"/>
      <c r="AG643" s="121"/>
      <c r="AN643" s="87"/>
      <c r="AO643" s="87"/>
      <c r="AP643" s="87"/>
      <c r="AQ643" s="87"/>
      <c r="AR643" s="87"/>
      <c r="AS643" s="87"/>
      <c r="AT643" s="87"/>
      <c r="AU643" s="87"/>
    </row>
    <row r="644" spans="3:47" x14ac:dyDescent="0.2">
      <c r="C644" s="15"/>
      <c r="D644" s="15"/>
      <c r="AA644" s="87"/>
      <c r="AB644" s="87"/>
      <c r="AC644" s="87"/>
      <c r="AD644" s="87"/>
      <c r="AE644" s="87"/>
      <c r="AG644" s="121"/>
      <c r="AN644" s="87"/>
      <c r="AO644" s="87"/>
      <c r="AP644" s="87"/>
      <c r="AQ644" s="87"/>
      <c r="AR644" s="87"/>
      <c r="AS644" s="87"/>
      <c r="AT644" s="87"/>
      <c r="AU644" s="87"/>
    </row>
    <row r="645" spans="3:47" x14ac:dyDescent="0.2">
      <c r="C645" s="15"/>
      <c r="D645" s="15"/>
      <c r="AA645" s="87"/>
      <c r="AB645" s="87"/>
      <c r="AC645" s="87"/>
      <c r="AD645" s="87"/>
      <c r="AE645" s="87"/>
      <c r="AG645" s="121"/>
      <c r="AN645" s="87"/>
      <c r="AO645" s="87"/>
      <c r="AP645" s="87"/>
      <c r="AQ645" s="87"/>
      <c r="AR645" s="87"/>
      <c r="AS645" s="87"/>
      <c r="AT645" s="87"/>
      <c r="AU645" s="87"/>
    </row>
    <row r="646" spans="3:47" x14ac:dyDescent="0.2">
      <c r="C646" s="15"/>
      <c r="D646" s="15"/>
      <c r="AA646" s="87"/>
      <c r="AB646" s="87"/>
      <c r="AC646" s="87"/>
      <c r="AD646" s="87"/>
      <c r="AE646" s="87"/>
      <c r="AG646" s="121"/>
      <c r="AN646" s="87"/>
      <c r="AO646" s="87"/>
      <c r="AP646" s="87"/>
      <c r="AQ646" s="87"/>
      <c r="AR646" s="87"/>
      <c r="AS646" s="87"/>
      <c r="AT646" s="87"/>
      <c r="AU646" s="87"/>
    </row>
    <row r="647" spans="3:47" x14ac:dyDescent="0.2">
      <c r="C647" s="15"/>
      <c r="D647" s="15"/>
      <c r="AA647" s="87"/>
      <c r="AB647" s="87"/>
      <c r="AC647" s="87"/>
      <c r="AD647" s="87"/>
      <c r="AE647" s="87"/>
      <c r="AG647" s="121"/>
      <c r="AN647" s="87"/>
      <c r="AO647" s="87"/>
      <c r="AP647" s="87"/>
      <c r="AQ647" s="87"/>
      <c r="AR647" s="87"/>
      <c r="AS647" s="87"/>
      <c r="AT647" s="87"/>
      <c r="AU647" s="87"/>
    </row>
    <row r="648" spans="3:47" x14ac:dyDescent="0.2">
      <c r="C648" s="15"/>
      <c r="D648" s="15"/>
      <c r="AA648" s="87"/>
      <c r="AB648" s="87"/>
      <c r="AC648" s="87"/>
      <c r="AD648" s="87"/>
      <c r="AE648" s="87"/>
      <c r="AG648" s="121"/>
      <c r="AN648" s="87"/>
      <c r="AO648" s="87"/>
      <c r="AP648" s="87"/>
      <c r="AQ648" s="87"/>
      <c r="AR648" s="87"/>
      <c r="AS648" s="87"/>
      <c r="AT648" s="87"/>
      <c r="AU648" s="87"/>
    </row>
    <row r="649" spans="3:47" x14ac:dyDescent="0.2">
      <c r="C649" s="15"/>
      <c r="D649" s="15"/>
      <c r="AA649" s="87"/>
      <c r="AB649" s="87"/>
      <c r="AC649" s="87"/>
      <c r="AD649" s="87"/>
      <c r="AE649" s="87"/>
      <c r="AG649" s="121"/>
      <c r="AN649" s="87"/>
      <c r="AO649" s="87"/>
      <c r="AP649" s="87"/>
      <c r="AQ649" s="87"/>
      <c r="AR649" s="87"/>
      <c r="AS649" s="87"/>
      <c r="AT649" s="87"/>
      <c r="AU649" s="87"/>
    </row>
    <row r="650" spans="3:47" x14ac:dyDescent="0.2">
      <c r="C650" s="15"/>
      <c r="D650" s="15"/>
      <c r="AA650" s="87"/>
      <c r="AB650" s="87"/>
      <c r="AC650" s="87"/>
      <c r="AD650" s="87"/>
      <c r="AE650" s="87"/>
      <c r="AG650" s="121"/>
      <c r="AN650" s="87"/>
      <c r="AO650" s="87"/>
      <c r="AP650" s="87"/>
      <c r="AQ650" s="87"/>
      <c r="AR650" s="87"/>
      <c r="AS650" s="87"/>
      <c r="AT650" s="87"/>
      <c r="AU650" s="87"/>
    </row>
    <row r="651" spans="3:47" x14ac:dyDescent="0.2">
      <c r="C651" s="15"/>
      <c r="D651" s="15"/>
      <c r="AA651" s="87"/>
      <c r="AB651" s="87"/>
      <c r="AC651" s="87"/>
      <c r="AD651" s="87"/>
      <c r="AE651" s="87"/>
      <c r="AG651" s="121"/>
      <c r="AN651" s="87"/>
      <c r="AO651" s="87"/>
      <c r="AP651" s="87"/>
      <c r="AQ651" s="87"/>
      <c r="AR651" s="87"/>
      <c r="AS651" s="87"/>
      <c r="AT651" s="87"/>
      <c r="AU651" s="87"/>
    </row>
    <row r="652" spans="3:47" x14ac:dyDescent="0.2">
      <c r="C652" s="15"/>
      <c r="D652" s="15"/>
      <c r="AA652" s="87"/>
      <c r="AB652" s="87"/>
      <c r="AC652" s="87"/>
      <c r="AD652" s="87"/>
      <c r="AE652" s="87"/>
      <c r="AG652" s="121"/>
      <c r="AN652" s="87"/>
      <c r="AO652" s="87"/>
      <c r="AP652" s="87"/>
      <c r="AQ652" s="87"/>
      <c r="AR652" s="87"/>
      <c r="AS652" s="87"/>
      <c r="AT652" s="87"/>
      <c r="AU652" s="87"/>
    </row>
    <row r="653" spans="3:47" x14ac:dyDescent="0.2">
      <c r="C653" s="15"/>
      <c r="D653" s="15"/>
      <c r="AA653" s="87"/>
      <c r="AB653" s="87"/>
      <c r="AC653" s="87"/>
      <c r="AD653" s="87"/>
      <c r="AE653" s="87"/>
      <c r="AG653" s="121"/>
      <c r="AN653" s="87"/>
      <c r="AO653" s="87"/>
      <c r="AP653" s="87"/>
      <c r="AQ653" s="87"/>
      <c r="AR653" s="87"/>
      <c r="AS653" s="87"/>
      <c r="AT653" s="87"/>
      <c r="AU653" s="87"/>
    </row>
    <row r="654" spans="3:47" x14ac:dyDescent="0.2">
      <c r="C654" s="15"/>
      <c r="D654" s="15"/>
      <c r="AA654" s="87"/>
      <c r="AB654" s="87"/>
      <c r="AC654" s="87"/>
      <c r="AD654" s="87"/>
      <c r="AE654" s="87"/>
      <c r="AG654" s="121"/>
      <c r="AN654" s="87"/>
      <c r="AO654" s="87"/>
      <c r="AP654" s="87"/>
      <c r="AQ654" s="87"/>
      <c r="AR654" s="87"/>
      <c r="AS654" s="87"/>
      <c r="AT654" s="87"/>
      <c r="AU654" s="87"/>
    </row>
    <row r="655" spans="3:47" x14ac:dyDescent="0.2">
      <c r="C655" s="15"/>
      <c r="D655" s="15"/>
      <c r="AA655" s="87"/>
      <c r="AB655" s="87"/>
      <c r="AC655" s="87"/>
      <c r="AD655" s="87"/>
      <c r="AE655" s="87"/>
      <c r="AG655" s="121"/>
      <c r="AN655" s="87"/>
      <c r="AO655" s="87"/>
      <c r="AP655" s="87"/>
      <c r="AQ655" s="87"/>
      <c r="AR655" s="87"/>
      <c r="AS655" s="87"/>
      <c r="AT655" s="87"/>
      <c r="AU655" s="87"/>
    </row>
    <row r="656" spans="3:47" x14ac:dyDescent="0.2">
      <c r="C656" s="15"/>
      <c r="D656" s="15"/>
      <c r="AA656" s="87"/>
      <c r="AB656" s="87"/>
      <c r="AC656" s="87"/>
      <c r="AD656" s="87"/>
      <c r="AE656" s="87"/>
      <c r="AG656" s="121"/>
      <c r="AN656" s="87"/>
      <c r="AO656" s="87"/>
      <c r="AP656" s="87"/>
      <c r="AQ656" s="87"/>
      <c r="AR656" s="87"/>
      <c r="AS656" s="87"/>
      <c r="AT656" s="87"/>
      <c r="AU656" s="87"/>
    </row>
    <row r="657" spans="3:64" x14ac:dyDescent="0.2">
      <c r="C657" s="15"/>
      <c r="D657" s="15"/>
      <c r="AA657" s="87"/>
      <c r="AB657" s="87"/>
      <c r="AC657" s="87"/>
      <c r="AD657" s="87"/>
      <c r="AE657" s="87"/>
      <c r="AG657" s="121"/>
      <c r="AN657" s="87"/>
      <c r="AO657" s="87"/>
      <c r="AP657" s="87"/>
      <c r="AQ657" s="87"/>
      <c r="AR657" s="87"/>
      <c r="AS657" s="87"/>
      <c r="AT657" s="87"/>
      <c r="AU657" s="87"/>
      <c r="AV657" s="87"/>
      <c r="AW657" s="87"/>
      <c r="AX657" s="87"/>
      <c r="AY657" s="87"/>
      <c r="AZ657" s="87"/>
      <c r="BA657" s="87"/>
      <c r="BB657" s="87"/>
      <c r="BC657" s="87"/>
      <c r="BD657" s="87"/>
      <c r="BE657" s="87"/>
      <c r="BF657" s="87"/>
      <c r="BG657" s="87"/>
      <c r="BH657" s="87"/>
      <c r="BI657" s="87"/>
      <c r="BJ657" s="87"/>
      <c r="BK657" s="87"/>
      <c r="BL657" s="87"/>
    </row>
    <row r="658" spans="3:64" x14ac:dyDescent="0.2">
      <c r="C658" s="15"/>
      <c r="D658" s="15"/>
      <c r="AA658" s="87"/>
      <c r="AB658" s="87"/>
      <c r="AC658" s="87"/>
      <c r="AD658" s="87"/>
      <c r="AE658" s="87"/>
      <c r="AG658" s="121"/>
      <c r="AN658" s="87"/>
      <c r="AO658" s="87"/>
      <c r="AP658" s="87"/>
      <c r="AQ658" s="87"/>
      <c r="AR658" s="87"/>
      <c r="AS658" s="87"/>
      <c r="AT658" s="87"/>
      <c r="AU658" s="87"/>
    </row>
    <row r="659" spans="3:64" x14ac:dyDescent="0.2">
      <c r="C659" s="15"/>
      <c r="D659" s="15"/>
      <c r="AA659" s="87"/>
      <c r="AB659" s="87"/>
      <c r="AC659" s="87"/>
      <c r="AD659" s="87"/>
      <c r="AE659" s="87"/>
      <c r="AG659" s="121"/>
      <c r="AN659" s="87"/>
      <c r="AO659" s="87"/>
      <c r="AP659" s="87"/>
      <c r="AQ659" s="87"/>
      <c r="AR659" s="87"/>
      <c r="AS659" s="87"/>
      <c r="AT659" s="87"/>
      <c r="AU659" s="87"/>
    </row>
    <row r="660" spans="3:64" x14ac:dyDescent="0.2">
      <c r="C660" s="15"/>
      <c r="D660" s="15"/>
      <c r="AA660" s="87"/>
      <c r="AB660" s="87"/>
      <c r="AC660" s="87"/>
      <c r="AD660" s="87"/>
      <c r="AE660" s="87"/>
      <c r="AG660" s="121"/>
      <c r="AN660" s="87"/>
      <c r="AO660" s="87"/>
      <c r="AP660" s="87"/>
      <c r="AQ660" s="87"/>
      <c r="AR660" s="87"/>
      <c r="AS660" s="87"/>
      <c r="AT660" s="87"/>
      <c r="AU660" s="87"/>
    </row>
    <row r="661" spans="3:64" x14ac:dyDescent="0.2">
      <c r="C661" s="15"/>
      <c r="D661" s="15"/>
      <c r="AA661" s="87"/>
      <c r="AB661" s="87"/>
      <c r="AC661" s="87"/>
      <c r="AD661" s="87"/>
      <c r="AE661" s="87"/>
      <c r="AG661" s="121"/>
      <c r="AN661" s="87"/>
      <c r="AO661" s="87"/>
      <c r="AP661" s="87"/>
      <c r="AQ661" s="87"/>
      <c r="AR661" s="87"/>
      <c r="AS661" s="87"/>
      <c r="AT661" s="87"/>
      <c r="AU661" s="87"/>
    </row>
    <row r="662" spans="3:64" x14ac:dyDescent="0.2">
      <c r="C662" s="15"/>
      <c r="D662" s="15"/>
      <c r="AA662" s="87"/>
      <c r="AB662" s="87"/>
      <c r="AC662" s="87"/>
      <c r="AD662" s="87"/>
      <c r="AE662" s="87"/>
      <c r="AG662" s="121"/>
      <c r="AN662" s="87"/>
      <c r="AO662" s="87"/>
      <c r="AP662" s="87"/>
      <c r="AQ662" s="87"/>
      <c r="AR662" s="87"/>
      <c r="AS662" s="87"/>
      <c r="AT662" s="87"/>
      <c r="AU662" s="87"/>
      <c r="AV662" s="87"/>
      <c r="AW662" s="87"/>
      <c r="AX662" s="87"/>
      <c r="AY662" s="87"/>
      <c r="AZ662" s="87"/>
      <c r="BA662" s="87"/>
      <c r="BB662" s="87"/>
      <c r="BC662" s="87"/>
      <c r="BD662" s="87"/>
      <c r="BE662" s="87"/>
      <c r="BF662" s="87"/>
      <c r="BG662" s="87"/>
      <c r="BH662" s="87"/>
      <c r="BI662" s="87"/>
      <c r="BJ662" s="87"/>
      <c r="BK662" s="87"/>
      <c r="BL662" s="87"/>
    </row>
    <row r="663" spans="3:64" x14ac:dyDescent="0.2">
      <c r="C663" s="15"/>
      <c r="D663" s="15"/>
      <c r="AA663" s="87"/>
      <c r="AB663" s="87"/>
      <c r="AC663" s="87"/>
      <c r="AD663" s="87"/>
      <c r="AE663" s="87"/>
      <c r="AG663" s="121"/>
      <c r="AN663" s="87"/>
      <c r="AO663" s="87"/>
      <c r="AP663" s="87"/>
      <c r="AQ663" s="87"/>
      <c r="AR663" s="87"/>
      <c r="AS663" s="87"/>
      <c r="AT663" s="87"/>
      <c r="AU663" s="87"/>
    </row>
    <row r="664" spans="3:64" x14ac:dyDescent="0.2">
      <c r="C664" s="15"/>
      <c r="D664" s="15"/>
      <c r="AA664" s="87"/>
      <c r="AB664" s="87"/>
      <c r="AC664" s="87"/>
      <c r="AD664" s="87"/>
      <c r="AE664" s="87"/>
      <c r="AG664" s="121"/>
      <c r="AN664" s="87"/>
      <c r="AO664" s="87"/>
      <c r="AP664" s="87"/>
      <c r="AQ664" s="87"/>
      <c r="AR664" s="87"/>
      <c r="AS664" s="87"/>
      <c r="AT664" s="87"/>
      <c r="AU664" s="87"/>
    </row>
    <row r="665" spans="3:64" x14ac:dyDescent="0.2">
      <c r="C665" s="15"/>
      <c r="D665" s="15"/>
      <c r="AA665" s="87"/>
      <c r="AB665" s="87"/>
      <c r="AC665" s="87"/>
      <c r="AD665" s="87"/>
      <c r="AE665" s="87"/>
      <c r="AG665" s="121"/>
      <c r="AN665" s="87"/>
      <c r="AO665" s="87"/>
      <c r="AP665" s="87"/>
      <c r="AQ665" s="87"/>
      <c r="AR665" s="87"/>
      <c r="AS665" s="87"/>
      <c r="AT665" s="87"/>
      <c r="AU665" s="87"/>
    </row>
    <row r="666" spans="3:64" x14ac:dyDescent="0.2">
      <c r="C666" s="15"/>
      <c r="D666" s="15"/>
      <c r="AA666" s="87"/>
      <c r="AB666" s="87"/>
      <c r="AC666" s="87"/>
      <c r="AD666" s="87"/>
      <c r="AE666" s="87"/>
      <c r="AG666" s="121"/>
      <c r="AN666" s="87"/>
      <c r="AO666" s="87"/>
      <c r="AP666" s="87"/>
      <c r="AQ666" s="87"/>
      <c r="AR666" s="87"/>
      <c r="AS666" s="87"/>
      <c r="AT666" s="87"/>
      <c r="AU666" s="87"/>
    </row>
    <row r="667" spans="3:64" x14ac:dyDescent="0.2">
      <c r="C667" s="15"/>
      <c r="D667" s="15"/>
      <c r="AA667" s="87"/>
      <c r="AB667" s="87"/>
      <c r="AC667" s="87"/>
      <c r="AD667" s="87"/>
      <c r="AE667" s="87"/>
      <c r="AG667" s="121"/>
      <c r="AN667" s="87"/>
      <c r="AO667" s="87"/>
      <c r="AP667" s="87"/>
      <c r="AQ667" s="87"/>
      <c r="AR667" s="87"/>
      <c r="AS667" s="87"/>
      <c r="AT667" s="87"/>
      <c r="AU667" s="87"/>
      <c r="AV667" s="87"/>
      <c r="AX667" s="87"/>
    </row>
    <row r="668" spans="3:64" x14ac:dyDescent="0.2">
      <c r="C668" s="15"/>
      <c r="D668" s="15"/>
      <c r="AA668" s="87"/>
      <c r="AB668" s="87"/>
      <c r="AC668" s="87"/>
      <c r="AD668" s="87"/>
      <c r="AE668" s="87"/>
      <c r="AG668" s="121"/>
      <c r="AN668" s="87"/>
      <c r="AO668" s="87"/>
      <c r="AP668" s="87"/>
      <c r="AQ668" s="87"/>
      <c r="AR668" s="87"/>
      <c r="AS668" s="87"/>
      <c r="AT668" s="87"/>
      <c r="AU668" s="87"/>
    </row>
    <row r="669" spans="3:64" x14ac:dyDescent="0.2">
      <c r="C669" s="15"/>
      <c r="D669" s="15"/>
      <c r="AA669" s="87"/>
      <c r="AB669" s="87"/>
      <c r="AC669" s="87"/>
      <c r="AD669" s="87"/>
      <c r="AE669" s="87"/>
      <c r="AG669" s="121"/>
      <c r="AN669" s="87"/>
      <c r="AO669" s="87"/>
      <c r="AP669" s="87"/>
      <c r="AQ669" s="87"/>
      <c r="AR669" s="87"/>
      <c r="AS669" s="87"/>
      <c r="AT669" s="87"/>
      <c r="AU669" s="87"/>
    </row>
    <row r="670" spans="3:64" x14ac:dyDescent="0.2">
      <c r="C670" s="15"/>
      <c r="D670" s="15"/>
      <c r="AA670" s="87"/>
      <c r="AB670" s="87"/>
      <c r="AC670" s="87"/>
      <c r="AD670" s="87"/>
      <c r="AE670" s="87"/>
      <c r="AG670" s="121"/>
      <c r="AN670" s="87"/>
      <c r="AO670" s="87"/>
      <c r="AP670" s="87"/>
      <c r="AQ670" s="87"/>
      <c r="AR670" s="87"/>
      <c r="AS670" s="87"/>
      <c r="AT670" s="87"/>
      <c r="AU670" s="87"/>
    </row>
    <row r="671" spans="3:64" x14ac:dyDescent="0.2">
      <c r="C671" s="15"/>
      <c r="D671" s="15"/>
      <c r="AA671" s="87"/>
      <c r="AB671" s="87"/>
      <c r="AC671" s="87"/>
      <c r="AD671" s="87"/>
      <c r="AE671" s="87"/>
      <c r="AG671" s="121"/>
      <c r="AN671" s="87"/>
      <c r="AO671" s="87"/>
      <c r="AP671" s="87"/>
      <c r="AQ671" s="87"/>
      <c r="AR671" s="87"/>
      <c r="AS671" s="87"/>
      <c r="AT671" s="87"/>
      <c r="AU671" s="87"/>
    </row>
    <row r="672" spans="3:64" x14ac:dyDescent="0.2">
      <c r="C672" s="15"/>
      <c r="D672" s="15"/>
      <c r="AA672" s="87"/>
      <c r="AB672" s="87"/>
      <c r="AC672" s="87"/>
      <c r="AD672" s="87"/>
      <c r="AE672" s="87"/>
      <c r="AG672" s="121"/>
      <c r="AN672" s="87"/>
      <c r="AO672" s="87"/>
      <c r="AP672" s="87"/>
      <c r="AQ672" s="87"/>
      <c r="AR672" s="87"/>
      <c r="AS672" s="87"/>
      <c r="AT672" s="87"/>
      <c r="AU672" s="87"/>
    </row>
    <row r="673" spans="3:47" x14ac:dyDescent="0.2">
      <c r="C673" s="15"/>
      <c r="D673" s="15"/>
      <c r="AA673" s="87"/>
      <c r="AB673" s="87"/>
      <c r="AC673" s="87"/>
      <c r="AD673" s="87"/>
      <c r="AE673" s="87"/>
      <c r="AG673" s="121"/>
      <c r="AN673" s="87"/>
      <c r="AO673" s="87"/>
      <c r="AP673" s="87"/>
      <c r="AQ673" s="87"/>
      <c r="AR673" s="87"/>
      <c r="AS673" s="87"/>
      <c r="AT673" s="87"/>
      <c r="AU673" s="87"/>
    </row>
    <row r="674" spans="3:47" x14ac:dyDescent="0.2">
      <c r="C674" s="15"/>
      <c r="D674" s="15"/>
      <c r="AA674" s="87"/>
      <c r="AB674" s="87"/>
      <c r="AC674" s="87"/>
      <c r="AD674" s="87"/>
      <c r="AE674" s="87"/>
      <c r="AG674" s="121"/>
      <c r="AN674" s="87"/>
      <c r="AO674" s="87"/>
      <c r="AP674" s="87"/>
      <c r="AQ674" s="87"/>
      <c r="AR674" s="87"/>
      <c r="AS674" s="87"/>
      <c r="AT674" s="87"/>
      <c r="AU674" s="87"/>
    </row>
    <row r="675" spans="3:47" x14ac:dyDescent="0.2">
      <c r="C675" s="15"/>
      <c r="D675" s="15"/>
      <c r="AA675" s="87"/>
      <c r="AB675" s="87"/>
      <c r="AC675" s="87"/>
      <c r="AD675" s="87"/>
      <c r="AE675" s="87"/>
      <c r="AG675" s="121"/>
      <c r="AN675" s="87"/>
      <c r="AO675" s="87"/>
      <c r="AP675" s="87"/>
      <c r="AQ675" s="87"/>
      <c r="AR675" s="87"/>
      <c r="AS675" s="87"/>
      <c r="AT675" s="87"/>
      <c r="AU675" s="87"/>
    </row>
    <row r="676" spans="3:47" x14ac:dyDescent="0.2">
      <c r="C676" s="15"/>
      <c r="D676" s="15"/>
      <c r="AA676" s="87"/>
      <c r="AB676" s="87"/>
      <c r="AC676" s="87"/>
      <c r="AD676" s="87"/>
      <c r="AE676" s="87"/>
      <c r="AG676" s="121"/>
      <c r="AN676" s="87"/>
      <c r="AO676" s="87"/>
      <c r="AP676" s="87"/>
      <c r="AQ676" s="87"/>
      <c r="AR676" s="87"/>
      <c r="AS676" s="87"/>
      <c r="AT676" s="87"/>
      <c r="AU676" s="87"/>
    </row>
    <row r="677" spans="3:47" x14ac:dyDescent="0.2">
      <c r="C677" s="15"/>
      <c r="D677" s="15"/>
      <c r="AA677" s="87"/>
      <c r="AB677" s="87"/>
      <c r="AC677" s="87"/>
      <c r="AD677" s="87"/>
      <c r="AE677" s="87"/>
      <c r="AG677" s="121"/>
      <c r="AN677" s="87"/>
      <c r="AO677" s="87"/>
      <c r="AP677" s="87"/>
      <c r="AQ677" s="87"/>
      <c r="AR677" s="87"/>
      <c r="AS677" s="87"/>
      <c r="AT677" s="87"/>
      <c r="AU677" s="87"/>
    </row>
    <row r="678" spans="3:47" x14ac:dyDescent="0.2">
      <c r="C678" s="15"/>
      <c r="D678" s="15"/>
      <c r="AA678" s="87"/>
      <c r="AB678" s="87"/>
      <c r="AC678" s="87"/>
      <c r="AD678" s="87"/>
      <c r="AE678" s="87"/>
      <c r="AG678" s="121"/>
      <c r="AN678" s="87"/>
      <c r="AO678" s="87"/>
      <c r="AP678" s="87"/>
      <c r="AQ678" s="87"/>
      <c r="AR678" s="87"/>
      <c r="AS678" s="87"/>
      <c r="AT678" s="87"/>
      <c r="AU678" s="87"/>
    </row>
    <row r="679" spans="3:47" x14ac:dyDescent="0.2">
      <c r="C679" s="15"/>
      <c r="D679" s="15"/>
      <c r="AA679" s="87"/>
      <c r="AB679" s="87"/>
      <c r="AC679" s="87"/>
      <c r="AD679" s="87"/>
      <c r="AE679" s="87"/>
      <c r="AG679" s="121"/>
      <c r="AN679" s="87"/>
      <c r="AO679" s="87"/>
      <c r="AP679" s="87"/>
      <c r="AQ679" s="87"/>
      <c r="AR679" s="87"/>
      <c r="AS679" s="87"/>
      <c r="AT679" s="87"/>
      <c r="AU679" s="87"/>
    </row>
    <row r="680" spans="3:47" x14ac:dyDescent="0.2">
      <c r="C680" s="15"/>
      <c r="D680" s="15"/>
      <c r="AA680" s="87"/>
      <c r="AB680" s="87"/>
      <c r="AC680" s="87"/>
      <c r="AD680" s="87"/>
      <c r="AE680" s="87"/>
      <c r="AG680" s="121"/>
      <c r="AN680" s="87"/>
      <c r="AO680" s="87"/>
      <c r="AP680" s="87"/>
      <c r="AQ680" s="87"/>
      <c r="AR680" s="87"/>
      <c r="AS680" s="87"/>
      <c r="AT680" s="87"/>
      <c r="AU680" s="87"/>
    </row>
    <row r="681" spans="3:47" x14ac:dyDescent="0.2">
      <c r="C681" s="15"/>
      <c r="D681" s="15"/>
      <c r="AA681" s="87"/>
      <c r="AB681" s="87"/>
      <c r="AC681" s="87"/>
      <c r="AD681" s="87"/>
      <c r="AE681" s="87"/>
      <c r="AG681" s="121"/>
      <c r="AN681" s="87"/>
      <c r="AO681" s="87"/>
      <c r="AP681" s="87"/>
      <c r="AQ681" s="87"/>
      <c r="AR681" s="87"/>
      <c r="AS681" s="87"/>
      <c r="AT681" s="87"/>
      <c r="AU681" s="87"/>
    </row>
    <row r="682" spans="3:47" x14ac:dyDescent="0.2">
      <c r="C682" s="15"/>
      <c r="D682" s="15"/>
      <c r="AA682" s="87"/>
      <c r="AB682" s="87"/>
      <c r="AC682" s="87"/>
      <c r="AD682" s="87"/>
      <c r="AE682" s="87"/>
      <c r="AG682" s="121"/>
      <c r="AN682" s="87"/>
      <c r="AO682" s="87"/>
      <c r="AP682" s="87"/>
      <c r="AQ682" s="87"/>
      <c r="AR682" s="87"/>
      <c r="AS682" s="87"/>
      <c r="AT682" s="87"/>
      <c r="AU682" s="87"/>
    </row>
    <row r="683" spans="3:47" x14ac:dyDescent="0.2">
      <c r="C683" s="15"/>
      <c r="D683" s="15"/>
      <c r="AA683" s="87"/>
      <c r="AB683" s="87"/>
      <c r="AC683" s="87"/>
      <c r="AD683" s="87"/>
      <c r="AE683" s="87"/>
      <c r="AG683" s="121"/>
      <c r="AN683" s="87"/>
      <c r="AO683" s="87"/>
      <c r="AP683" s="87"/>
      <c r="AQ683" s="87"/>
      <c r="AR683" s="87"/>
      <c r="AS683" s="87"/>
      <c r="AT683" s="87"/>
      <c r="AU683" s="87"/>
    </row>
    <row r="684" spans="3:47" x14ac:dyDescent="0.2">
      <c r="C684" s="15"/>
      <c r="D684" s="15"/>
      <c r="AA684" s="87"/>
      <c r="AB684" s="87"/>
      <c r="AC684" s="87"/>
      <c r="AD684" s="87"/>
      <c r="AE684" s="87"/>
      <c r="AG684" s="121"/>
      <c r="AN684" s="87"/>
      <c r="AO684" s="87"/>
      <c r="AP684" s="87"/>
      <c r="AQ684" s="87"/>
      <c r="AR684" s="87"/>
      <c r="AS684" s="87"/>
      <c r="AT684" s="87"/>
      <c r="AU684" s="87"/>
    </row>
    <row r="685" spans="3:47" x14ac:dyDescent="0.2">
      <c r="C685" s="15"/>
      <c r="D685" s="15"/>
      <c r="AA685" s="87"/>
      <c r="AB685" s="87"/>
      <c r="AC685" s="87"/>
      <c r="AD685" s="87"/>
      <c r="AE685" s="87"/>
      <c r="AG685" s="121"/>
      <c r="AN685" s="87"/>
      <c r="AO685" s="87"/>
      <c r="AP685" s="87"/>
      <c r="AQ685" s="87"/>
      <c r="AR685" s="87"/>
      <c r="AS685" s="87"/>
      <c r="AT685" s="87"/>
      <c r="AU685" s="87"/>
    </row>
    <row r="686" spans="3:47" x14ac:dyDescent="0.2">
      <c r="C686" s="15"/>
      <c r="D686" s="15"/>
      <c r="AA686" s="87"/>
      <c r="AB686" s="87"/>
      <c r="AC686" s="87"/>
      <c r="AD686" s="87"/>
      <c r="AE686" s="87"/>
      <c r="AG686" s="121"/>
      <c r="AN686" s="87"/>
      <c r="AO686" s="87"/>
      <c r="AP686" s="87"/>
      <c r="AQ686" s="87"/>
      <c r="AR686" s="87"/>
      <c r="AS686" s="87"/>
      <c r="AT686" s="87"/>
      <c r="AU686" s="87"/>
    </row>
    <row r="687" spans="3:47" x14ac:dyDescent="0.2">
      <c r="C687" s="15"/>
      <c r="D687" s="15"/>
      <c r="AA687" s="87"/>
      <c r="AB687" s="87"/>
      <c r="AC687" s="87"/>
      <c r="AD687" s="87"/>
      <c r="AE687" s="87"/>
      <c r="AG687" s="121"/>
      <c r="AN687" s="87"/>
      <c r="AO687" s="87"/>
      <c r="AP687" s="87"/>
      <c r="AQ687" s="87"/>
      <c r="AR687" s="87"/>
      <c r="AS687" s="87"/>
      <c r="AT687" s="87"/>
      <c r="AU687" s="87"/>
    </row>
    <row r="688" spans="3:47" x14ac:dyDescent="0.2">
      <c r="C688" s="15"/>
      <c r="D688" s="15"/>
      <c r="AA688" s="87"/>
      <c r="AB688" s="87"/>
      <c r="AC688" s="87"/>
      <c r="AD688" s="87"/>
      <c r="AE688" s="87"/>
      <c r="AG688" s="121"/>
      <c r="AN688" s="87"/>
      <c r="AO688" s="87"/>
      <c r="AP688" s="87"/>
      <c r="AQ688" s="87"/>
      <c r="AR688" s="87"/>
      <c r="AS688" s="87"/>
      <c r="AT688" s="87"/>
      <c r="AU688" s="87"/>
    </row>
    <row r="689" spans="3:64" x14ac:dyDescent="0.2">
      <c r="C689" s="15"/>
      <c r="D689" s="15"/>
      <c r="AA689" s="87"/>
      <c r="AB689" s="87"/>
      <c r="AC689" s="87"/>
      <c r="AD689" s="87"/>
      <c r="AE689" s="87"/>
      <c r="AG689" s="121"/>
      <c r="AN689" s="87"/>
      <c r="AO689" s="87"/>
      <c r="AP689" s="87"/>
      <c r="AQ689" s="87"/>
      <c r="AR689" s="87"/>
      <c r="AS689" s="87"/>
      <c r="AT689" s="87"/>
      <c r="AU689" s="87"/>
      <c r="AV689" s="87"/>
      <c r="AW689" s="87"/>
      <c r="AX689" s="87"/>
      <c r="AY689" s="87"/>
      <c r="AZ689" s="87"/>
      <c r="BA689" s="87"/>
      <c r="BB689" s="87"/>
      <c r="BC689" s="87"/>
      <c r="BD689" s="87"/>
      <c r="BE689" s="87"/>
      <c r="BF689" s="87"/>
      <c r="BG689" s="87"/>
      <c r="BH689" s="87"/>
      <c r="BI689" s="87"/>
      <c r="BJ689" s="87"/>
      <c r="BK689" s="87"/>
      <c r="BL689" s="87"/>
    </row>
    <row r="690" spans="3:64" x14ac:dyDescent="0.2">
      <c r="C690" s="15"/>
      <c r="D690" s="15"/>
      <c r="AA690" s="87"/>
      <c r="AB690" s="87"/>
      <c r="AC690" s="87"/>
      <c r="AD690" s="87"/>
      <c r="AE690" s="87"/>
      <c r="AG690" s="121"/>
      <c r="AN690" s="87"/>
      <c r="AO690" s="87"/>
      <c r="AP690" s="87"/>
      <c r="AQ690" s="87"/>
      <c r="AR690" s="87"/>
      <c r="AS690" s="87"/>
      <c r="AT690" s="87"/>
      <c r="AU690" s="87"/>
    </row>
    <row r="691" spans="3:64" x14ac:dyDescent="0.2">
      <c r="C691" s="15"/>
      <c r="D691" s="15"/>
      <c r="AA691" s="87"/>
      <c r="AB691" s="87"/>
      <c r="AC691" s="87"/>
      <c r="AD691" s="87"/>
      <c r="AE691" s="87"/>
      <c r="AG691" s="121"/>
      <c r="AN691" s="87"/>
      <c r="AO691" s="87"/>
      <c r="AP691" s="87"/>
      <c r="AQ691" s="87"/>
      <c r="AR691" s="87"/>
      <c r="AS691" s="87"/>
      <c r="AT691" s="87"/>
      <c r="AU691" s="87"/>
    </row>
    <row r="692" spans="3:64" x14ac:dyDescent="0.2">
      <c r="C692" s="15"/>
      <c r="D692" s="15"/>
      <c r="AA692" s="87"/>
      <c r="AB692" s="87"/>
      <c r="AC692" s="87"/>
      <c r="AD692" s="87"/>
      <c r="AE692" s="87"/>
      <c r="AG692" s="121"/>
      <c r="AN692" s="87"/>
      <c r="AO692" s="87"/>
      <c r="AP692" s="87"/>
      <c r="AQ692" s="87"/>
      <c r="AR692" s="87"/>
      <c r="AS692" s="87"/>
      <c r="AT692" s="87"/>
      <c r="AU692" s="87"/>
    </row>
    <row r="693" spans="3:64" x14ac:dyDescent="0.2">
      <c r="C693" s="15"/>
      <c r="D693" s="15"/>
      <c r="AA693" s="87"/>
      <c r="AB693" s="87"/>
      <c r="AC693" s="87"/>
      <c r="AD693" s="87"/>
      <c r="AE693" s="87"/>
      <c r="AG693" s="121"/>
      <c r="AN693" s="87"/>
      <c r="AO693" s="87"/>
      <c r="AP693" s="87"/>
      <c r="AQ693" s="87"/>
      <c r="AR693" s="87"/>
      <c r="AS693" s="87"/>
      <c r="AT693" s="87"/>
      <c r="AU693" s="87"/>
    </row>
    <row r="694" spans="3:64" x14ac:dyDescent="0.2">
      <c r="C694" s="15"/>
      <c r="D694" s="15"/>
      <c r="AA694" s="87"/>
      <c r="AB694" s="87"/>
      <c r="AC694" s="87"/>
      <c r="AD694" s="87"/>
      <c r="AE694" s="87"/>
      <c r="AG694" s="121"/>
      <c r="AN694" s="87"/>
      <c r="AO694" s="87"/>
      <c r="AP694" s="87"/>
      <c r="AQ694" s="87"/>
      <c r="AR694" s="87"/>
      <c r="AS694" s="87"/>
      <c r="AT694" s="87"/>
      <c r="AU694" s="87"/>
    </row>
    <row r="695" spans="3:64" x14ac:dyDescent="0.2">
      <c r="C695" s="15"/>
      <c r="D695" s="15"/>
      <c r="AA695" s="87"/>
      <c r="AB695" s="87"/>
      <c r="AC695" s="87"/>
      <c r="AD695" s="87"/>
      <c r="AE695" s="87"/>
      <c r="AG695" s="121"/>
      <c r="AN695" s="87"/>
      <c r="AO695" s="87"/>
      <c r="AP695" s="87"/>
      <c r="AQ695" s="87"/>
      <c r="AR695" s="87"/>
      <c r="AS695" s="87"/>
      <c r="AT695" s="87"/>
      <c r="AU695" s="87"/>
    </row>
    <row r="696" spans="3:64" x14ac:dyDescent="0.2">
      <c r="C696" s="15"/>
      <c r="D696" s="15"/>
      <c r="AA696" s="87"/>
      <c r="AB696" s="87"/>
      <c r="AC696" s="87"/>
      <c r="AD696" s="87"/>
      <c r="AE696" s="87"/>
      <c r="AG696" s="121"/>
      <c r="AN696" s="87"/>
      <c r="AO696" s="87"/>
      <c r="AP696" s="87"/>
      <c r="AQ696" s="87"/>
      <c r="AR696" s="87"/>
      <c r="AS696" s="87"/>
      <c r="AT696" s="87"/>
      <c r="AU696" s="87"/>
    </row>
    <row r="697" spans="3:64" x14ac:dyDescent="0.2">
      <c r="C697" s="15"/>
      <c r="D697" s="15"/>
      <c r="AA697" s="87"/>
      <c r="AB697" s="87"/>
      <c r="AC697" s="87"/>
      <c r="AD697" s="87"/>
      <c r="AE697" s="87"/>
      <c r="AG697" s="121"/>
      <c r="AN697" s="87"/>
      <c r="AO697" s="87"/>
      <c r="AP697" s="87"/>
      <c r="AQ697" s="87"/>
      <c r="AR697" s="87"/>
      <c r="AS697" s="87"/>
      <c r="AT697" s="87"/>
      <c r="AU697" s="87"/>
    </row>
    <row r="698" spans="3:64" x14ac:dyDescent="0.2">
      <c r="C698" s="15"/>
      <c r="D698" s="15"/>
      <c r="AA698" s="87"/>
      <c r="AB698" s="87"/>
      <c r="AC698" s="87"/>
      <c r="AD698" s="87"/>
      <c r="AE698" s="87"/>
      <c r="AG698" s="121"/>
      <c r="AN698" s="87"/>
      <c r="AO698" s="87"/>
      <c r="AP698" s="87"/>
      <c r="AQ698" s="87"/>
      <c r="AR698" s="87"/>
      <c r="AS698" s="87"/>
      <c r="AT698" s="87"/>
      <c r="AU698" s="87"/>
    </row>
    <row r="699" spans="3:64" x14ac:dyDescent="0.2">
      <c r="C699" s="15"/>
      <c r="D699" s="15"/>
      <c r="AA699" s="87"/>
      <c r="AB699" s="87"/>
      <c r="AC699" s="87"/>
      <c r="AD699" s="87"/>
      <c r="AE699" s="87"/>
      <c r="AG699" s="121"/>
      <c r="AN699" s="87"/>
      <c r="AO699" s="87"/>
      <c r="AP699" s="87"/>
      <c r="AQ699" s="87"/>
      <c r="AR699" s="87"/>
      <c r="AS699" s="87"/>
      <c r="AT699" s="87"/>
      <c r="AU699" s="87"/>
    </row>
    <row r="700" spans="3:64" x14ac:dyDescent="0.2">
      <c r="C700" s="15"/>
      <c r="D700" s="15"/>
      <c r="AA700" s="87"/>
      <c r="AB700" s="87"/>
      <c r="AC700" s="87"/>
      <c r="AD700" s="87"/>
      <c r="AE700" s="87"/>
      <c r="AG700" s="121"/>
      <c r="AN700" s="87"/>
      <c r="AO700" s="87"/>
      <c r="AP700" s="87"/>
      <c r="AQ700" s="87"/>
      <c r="AR700" s="87"/>
      <c r="AS700" s="87"/>
      <c r="AT700" s="87"/>
      <c r="AU700" s="87"/>
    </row>
    <row r="701" spans="3:64" x14ac:dyDescent="0.2">
      <c r="C701" s="15"/>
      <c r="D701" s="15"/>
      <c r="AA701" s="87"/>
      <c r="AB701" s="87"/>
      <c r="AC701" s="87"/>
      <c r="AD701" s="87"/>
      <c r="AE701" s="87"/>
      <c r="AG701" s="121"/>
      <c r="AN701" s="87"/>
      <c r="AO701" s="87"/>
      <c r="AP701" s="87"/>
      <c r="AQ701" s="87"/>
      <c r="AR701" s="87"/>
      <c r="AS701" s="87"/>
      <c r="AT701" s="87"/>
      <c r="AU701" s="87"/>
    </row>
    <row r="702" spans="3:64" x14ac:dyDescent="0.2">
      <c r="C702" s="15"/>
      <c r="D702" s="15"/>
      <c r="AA702" s="87"/>
      <c r="AB702" s="87"/>
      <c r="AC702" s="87"/>
      <c r="AD702" s="87"/>
      <c r="AE702" s="87"/>
      <c r="AG702" s="121"/>
      <c r="AN702" s="87"/>
      <c r="AO702" s="87"/>
      <c r="AP702" s="87"/>
      <c r="AQ702" s="87"/>
      <c r="AR702" s="87"/>
      <c r="AS702" s="87"/>
      <c r="AT702" s="87"/>
      <c r="AU702" s="87"/>
    </row>
    <row r="703" spans="3:64" x14ac:dyDescent="0.2">
      <c r="C703" s="15"/>
      <c r="D703" s="15"/>
      <c r="AA703" s="87"/>
      <c r="AB703" s="87"/>
      <c r="AC703" s="87"/>
      <c r="AD703" s="87"/>
      <c r="AE703" s="87"/>
      <c r="AG703" s="121"/>
      <c r="AN703" s="87"/>
      <c r="AO703" s="87"/>
      <c r="AP703" s="87"/>
      <c r="AQ703" s="87"/>
      <c r="AR703" s="87"/>
      <c r="AS703" s="87"/>
      <c r="AT703" s="87"/>
      <c r="AU703" s="87"/>
    </row>
    <row r="704" spans="3:64" x14ac:dyDescent="0.2">
      <c r="C704" s="15"/>
      <c r="D704" s="15"/>
      <c r="AA704" s="87"/>
      <c r="AB704" s="87"/>
      <c r="AC704" s="87"/>
      <c r="AD704" s="87"/>
      <c r="AE704" s="87"/>
      <c r="AG704" s="121"/>
      <c r="AN704" s="87"/>
      <c r="AO704" s="87"/>
      <c r="AP704" s="87"/>
      <c r="AQ704" s="87"/>
      <c r="AR704" s="87"/>
      <c r="AS704" s="87"/>
      <c r="AT704" s="87"/>
      <c r="AU704" s="87"/>
    </row>
    <row r="705" spans="3:47" x14ac:dyDescent="0.2">
      <c r="C705" s="15"/>
      <c r="D705" s="15"/>
      <c r="AA705" s="87"/>
      <c r="AB705" s="87"/>
      <c r="AC705" s="87"/>
      <c r="AD705" s="87"/>
      <c r="AE705" s="87"/>
      <c r="AG705" s="121"/>
      <c r="AN705" s="87"/>
      <c r="AO705" s="87"/>
      <c r="AP705" s="87"/>
      <c r="AQ705" s="87"/>
      <c r="AR705" s="87"/>
      <c r="AS705" s="87"/>
      <c r="AT705" s="87"/>
      <c r="AU705" s="87"/>
    </row>
    <row r="706" spans="3:47" x14ac:dyDescent="0.2">
      <c r="C706" s="15"/>
      <c r="D706" s="15"/>
      <c r="AA706" s="87"/>
      <c r="AB706" s="87"/>
      <c r="AC706" s="87"/>
      <c r="AD706" s="87"/>
      <c r="AE706" s="87"/>
      <c r="AG706" s="121"/>
      <c r="AN706" s="87"/>
      <c r="AO706" s="87"/>
      <c r="AP706" s="87"/>
      <c r="AQ706" s="87"/>
      <c r="AR706" s="87"/>
      <c r="AS706" s="87"/>
      <c r="AT706" s="87"/>
      <c r="AU706" s="87"/>
    </row>
    <row r="707" spans="3:47" x14ac:dyDescent="0.2">
      <c r="C707" s="15"/>
      <c r="D707" s="15"/>
      <c r="AA707" s="87"/>
      <c r="AB707" s="87"/>
      <c r="AC707" s="87"/>
      <c r="AD707" s="87"/>
      <c r="AE707" s="87"/>
      <c r="AG707" s="121"/>
      <c r="AN707" s="87"/>
      <c r="AO707" s="87"/>
      <c r="AP707" s="87"/>
      <c r="AQ707" s="87"/>
      <c r="AR707" s="87"/>
      <c r="AS707" s="87"/>
      <c r="AT707" s="87"/>
      <c r="AU707" s="87"/>
    </row>
    <row r="708" spans="3:47" x14ac:dyDescent="0.2">
      <c r="C708" s="15"/>
      <c r="D708" s="15"/>
      <c r="AA708" s="87"/>
      <c r="AB708" s="87"/>
      <c r="AC708" s="87"/>
      <c r="AD708" s="87"/>
      <c r="AE708" s="87"/>
      <c r="AG708" s="121"/>
      <c r="AN708" s="87"/>
      <c r="AO708" s="87"/>
      <c r="AP708" s="87"/>
      <c r="AQ708" s="87"/>
      <c r="AR708" s="87"/>
      <c r="AS708" s="87"/>
      <c r="AT708" s="87"/>
      <c r="AU708" s="87"/>
    </row>
    <row r="709" spans="3:47" x14ac:dyDescent="0.2">
      <c r="C709" s="15"/>
      <c r="D709" s="15"/>
      <c r="AA709" s="87"/>
      <c r="AB709" s="87"/>
      <c r="AC709" s="87"/>
      <c r="AD709" s="87"/>
      <c r="AE709" s="87"/>
      <c r="AG709" s="121"/>
      <c r="AN709" s="87"/>
      <c r="AO709" s="87"/>
      <c r="AP709" s="87"/>
      <c r="AQ709" s="87"/>
      <c r="AR709" s="87"/>
      <c r="AS709" s="87"/>
      <c r="AT709" s="87"/>
      <c r="AU709" s="87"/>
    </row>
    <row r="710" spans="3:47" x14ac:dyDescent="0.2">
      <c r="C710" s="15"/>
      <c r="D710" s="15"/>
      <c r="AA710" s="87"/>
      <c r="AB710" s="87"/>
      <c r="AC710" s="87"/>
      <c r="AD710" s="87"/>
      <c r="AE710" s="87"/>
      <c r="AG710" s="121"/>
      <c r="AN710" s="87"/>
      <c r="AO710" s="87"/>
      <c r="AP710" s="87"/>
      <c r="AQ710" s="87"/>
      <c r="AR710" s="87"/>
      <c r="AS710" s="87"/>
      <c r="AT710" s="87"/>
      <c r="AU710" s="87"/>
    </row>
    <row r="711" spans="3:47" x14ac:dyDescent="0.2">
      <c r="C711" s="15"/>
      <c r="D711" s="15"/>
      <c r="AA711" s="87"/>
      <c r="AB711" s="87"/>
      <c r="AC711" s="87"/>
      <c r="AD711" s="87"/>
      <c r="AE711" s="87"/>
      <c r="AG711" s="121"/>
      <c r="AN711" s="87"/>
      <c r="AO711" s="87"/>
      <c r="AP711" s="87"/>
      <c r="AQ711" s="87"/>
      <c r="AR711" s="87"/>
      <c r="AS711" s="87"/>
      <c r="AT711" s="87"/>
      <c r="AU711" s="87"/>
    </row>
    <row r="712" spans="3:47" x14ac:dyDescent="0.2">
      <c r="C712" s="15"/>
      <c r="D712" s="15"/>
      <c r="AA712" s="87"/>
      <c r="AB712" s="87"/>
      <c r="AC712" s="87"/>
      <c r="AD712" s="87"/>
      <c r="AE712" s="87"/>
      <c r="AG712" s="121"/>
      <c r="AN712" s="87"/>
      <c r="AO712" s="87"/>
      <c r="AP712" s="87"/>
      <c r="AQ712" s="87"/>
      <c r="AR712" s="87"/>
      <c r="AS712" s="87"/>
      <c r="AT712" s="87"/>
      <c r="AU712" s="87"/>
    </row>
    <row r="713" spans="3:47" x14ac:dyDescent="0.2">
      <c r="C713" s="15"/>
      <c r="D713" s="15"/>
      <c r="AA713" s="87"/>
      <c r="AB713" s="87"/>
      <c r="AC713" s="87"/>
      <c r="AD713" s="87"/>
      <c r="AE713" s="87"/>
      <c r="AG713" s="121"/>
      <c r="AN713" s="87"/>
      <c r="AO713" s="87"/>
      <c r="AP713" s="87"/>
      <c r="AQ713" s="87"/>
      <c r="AR713" s="87"/>
      <c r="AS713" s="87"/>
      <c r="AT713" s="87"/>
      <c r="AU713" s="87"/>
    </row>
    <row r="714" spans="3:47" x14ac:dyDescent="0.2">
      <c r="C714" s="15"/>
      <c r="D714" s="15"/>
      <c r="AA714" s="87"/>
      <c r="AB714" s="87"/>
      <c r="AC714" s="87"/>
      <c r="AD714" s="87"/>
      <c r="AE714" s="87"/>
      <c r="AG714" s="121"/>
      <c r="AN714" s="87"/>
      <c r="AO714" s="87"/>
      <c r="AP714" s="87"/>
      <c r="AQ714" s="87"/>
      <c r="AR714" s="87"/>
      <c r="AS714" s="87"/>
      <c r="AT714" s="87"/>
      <c r="AU714" s="87"/>
    </row>
    <row r="715" spans="3:47" x14ac:dyDescent="0.2">
      <c r="C715" s="15"/>
      <c r="D715" s="15"/>
      <c r="AA715" s="87"/>
      <c r="AB715" s="87"/>
      <c r="AC715" s="87"/>
      <c r="AD715" s="87"/>
      <c r="AE715" s="87"/>
      <c r="AG715" s="121"/>
      <c r="AN715" s="87"/>
      <c r="AO715" s="87"/>
      <c r="AP715" s="87"/>
      <c r="AQ715" s="87"/>
      <c r="AR715" s="87"/>
      <c r="AS715" s="87"/>
      <c r="AT715" s="87"/>
      <c r="AU715" s="87"/>
    </row>
    <row r="716" spans="3:47" x14ac:dyDescent="0.2">
      <c r="C716" s="15"/>
      <c r="D716" s="15"/>
      <c r="AA716" s="87"/>
      <c r="AB716" s="87"/>
      <c r="AC716" s="87"/>
      <c r="AD716" s="87"/>
      <c r="AE716" s="87"/>
      <c r="AG716" s="121"/>
      <c r="AN716" s="87"/>
      <c r="AO716" s="87"/>
      <c r="AP716" s="87"/>
      <c r="AQ716" s="87"/>
      <c r="AR716" s="87"/>
      <c r="AS716" s="87"/>
      <c r="AT716" s="87"/>
      <c r="AU716" s="87"/>
    </row>
    <row r="717" spans="3:47" x14ac:dyDescent="0.2">
      <c r="C717" s="15"/>
      <c r="D717" s="15"/>
      <c r="AA717" s="87"/>
      <c r="AB717" s="87"/>
      <c r="AC717" s="87"/>
      <c r="AD717" s="87"/>
      <c r="AE717" s="87"/>
      <c r="AG717" s="121"/>
      <c r="AN717" s="87"/>
      <c r="AO717" s="87"/>
      <c r="AP717" s="87"/>
      <c r="AQ717" s="87"/>
      <c r="AR717" s="87"/>
      <c r="AS717" s="87"/>
      <c r="AT717" s="87"/>
      <c r="AU717" s="87"/>
    </row>
    <row r="718" spans="3:47" x14ac:dyDescent="0.2">
      <c r="C718" s="15"/>
      <c r="D718" s="15"/>
      <c r="AA718" s="87"/>
      <c r="AB718" s="87"/>
      <c r="AC718" s="87"/>
      <c r="AD718" s="87"/>
      <c r="AE718" s="87"/>
      <c r="AG718" s="121"/>
      <c r="AN718" s="87"/>
      <c r="AO718" s="87"/>
      <c r="AP718" s="87"/>
      <c r="AQ718" s="87"/>
      <c r="AR718" s="87"/>
      <c r="AS718" s="87"/>
      <c r="AT718" s="87"/>
      <c r="AU718" s="87"/>
    </row>
    <row r="719" spans="3:47" x14ac:dyDescent="0.2">
      <c r="C719" s="15"/>
      <c r="D719" s="15"/>
      <c r="AA719" s="87"/>
      <c r="AB719" s="87"/>
      <c r="AC719" s="87"/>
      <c r="AD719" s="87"/>
      <c r="AE719" s="87"/>
      <c r="AG719" s="121"/>
      <c r="AN719" s="87"/>
      <c r="AO719" s="87"/>
      <c r="AP719" s="87"/>
      <c r="AQ719" s="87"/>
      <c r="AR719" s="87"/>
      <c r="AS719" s="87"/>
      <c r="AT719" s="87"/>
      <c r="AU719" s="87"/>
    </row>
    <row r="720" spans="3:47" x14ac:dyDescent="0.2">
      <c r="C720" s="15"/>
      <c r="D720" s="15"/>
      <c r="AA720" s="87"/>
      <c r="AB720" s="87"/>
      <c r="AC720" s="87"/>
      <c r="AD720" s="87"/>
      <c r="AE720" s="87"/>
      <c r="AG720" s="121"/>
      <c r="AN720" s="87"/>
      <c r="AO720" s="87"/>
      <c r="AP720" s="87"/>
      <c r="AQ720" s="87"/>
      <c r="AR720" s="87"/>
      <c r="AS720" s="87"/>
      <c r="AT720" s="87"/>
      <c r="AU720" s="87"/>
    </row>
    <row r="721" spans="3:64" x14ac:dyDescent="0.2">
      <c r="C721" s="15"/>
      <c r="D721" s="15"/>
      <c r="AA721" s="87"/>
      <c r="AB721" s="87"/>
      <c r="AC721" s="87"/>
      <c r="AD721" s="87"/>
      <c r="AE721" s="87"/>
      <c r="AG721" s="121"/>
      <c r="AN721" s="87"/>
      <c r="AO721" s="87"/>
      <c r="AP721" s="87"/>
      <c r="AQ721" s="87"/>
      <c r="AR721" s="87"/>
      <c r="AS721" s="87"/>
      <c r="AT721" s="87"/>
      <c r="AU721" s="87"/>
    </row>
    <row r="722" spans="3:64" x14ac:dyDescent="0.2">
      <c r="C722" s="15"/>
      <c r="D722" s="15"/>
      <c r="AA722" s="87"/>
      <c r="AB722" s="87"/>
      <c r="AC722" s="87"/>
      <c r="AD722" s="87"/>
      <c r="AE722" s="87"/>
      <c r="AG722" s="121"/>
      <c r="AN722" s="87"/>
      <c r="AO722" s="87"/>
      <c r="AP722" s="87"/>
      <c r="AQ722" s="87"/>
      <c r="AR722" s="87"/>
      <c r="AS722" s="87"/>
      <c r="AT722" s="87"/>
      <c r="AU722" s="87"/>
    </row>
    <row r="723" spans="3:64" x14ac:dyDescent="0.2">
      <c r="C723" s="15"/>
      <c r="D723" s="15"/>
      <c r="AA723" s="87"/>
      <c r="AB723" s="87"/>
      <c r="AC723" s="87"/>
      <c r="AD723" s="87"/>
      <c r="AE723" s="87"/>
      <c r="AG723" s="121"/>
      <c r="AN723" s="87"/>
      <c r="AO723" s="87"/>
      <c r="AP723" s="87"/>
      <c r="AQ723" s="87"/>
      <c r="AR723" s="87"/>
      <c r="AS723" s="87"/>
      <c r="AT723" s="87"/>
      <c r="AU723" s="87"/>
    </row>
    <row r="724" spans="3:64" x14ac:dyDescent="0.2">
      <c r="C724" s="15"/>
      <c r="D724" s="15"/>
      <c r="AA724" s="87"/>
      <c r="AB724" s="87"/>
      <c r="AC724" s="87"/>
      <c r="AD724" s="87"/>
      <c r="AE724" s="87"/>
      <c r="AG724" s="121"/>
      <c r="AN724" s="87"/>
      <c r="AO724" s="87"/>
      <c r="AP724" s="87"/>
      <c r="AQ724" s="87"/>
      <c r="AR724" s="87"/>
      <c r="AS724" s="87"/>
      <c r="AT724" s="87"/>
      <c r="AU724" s="87"/>
    </row>
    <row r="725" spans="3:64" x14ac:dyDescent="0.2">
      <c r="C725" s="15"/>
      <c r="D725" s="15"/>
      <c r="AA725" s="87"/>
      <c r="AB725" s="87"/>
      <c r="AC725" s="87"/>
      <c r="AD725" s="87"/>
      <c r="AE725" s="87"/>
      <c r="AG725" s="121"/>
      <c r="AN725" s="87"/>
      <c r="AO725" s="87"/>
      <c r="AP725" s="87"/>
      <c r="AQ725" s="87"/>
      <c r="AR725" s="87"/>
      <c r="AS725" s="87"/>
      <c r="AT725" s="87"/>
      <c r="AU725" s="87"/>
      <c r="AV725" s="87"/>
    </row>
    <row r="726" spans="3:64" x14ac:dyDescent="0.2">
      <c r="C726" s="15"/>
      <c r="D726" s="15"/>
      <c r="AA726" s="87"/>
      <c r="AB726" s="87"/>
      <c r="AC726" s="87"/>
      <c r="AD726" s="87"/>
      <c r="AE726" s="87"/>
      <c r="AG726" s="121"/>
      <c r="AN726" s="87"/>
      <c r="AO726" s="87"/>
      <c r="AP726" s="87"/>
      <c r="AQ726" s="87"/>
      <c r="AR726" s="87"/>
      <c r="AS726" s="87"/>
      <c r="AT726" s="87"/>
      <c r="AU726" s="87"/>
      <c r="AV726" s="87"/>
      <c r="AW726" s="87"/>
      <c r="AX726" s="87"/>
      <c r="AY726" s="87"/>
      <c r="AZ726" s="87"/>
      <c r="BA726" s="87"/>
      <c r="BB726" s="87"/>
      <c r="BC726" s="87"/>
      <c r="BD726" s="87"/>
      <c r="BE726" s="87"/>
      <c r="BF726" s="87"/>
      <c r="BG726" s="87"/>
      <c r="BH726" s="87"/>
      <c r="BI726" s="87"/>
      <c r="BJ726" s="87"/>
      <c r="BK726" s="87"/>
      <c r="BL726" s="87"/>
    </row>
    <row r="727" spans="3:64" x14ac:dyDescent="0.2">
      <c r="C727" s="15"/>
      <c r="D727" s="15"/>
      <c r="AA727" s="87"/>
      <c r="AB727" s="87"/>
      <c r="AC727" s="87"/>
      <c r="AD727" s="87"/>
      <c r="AE727" s="87"/>
      <c r="AG727" s="121"/>
      <c r="AN727" s="87"/>
      <c r="AO727" s="87"/>
      <c r="AP727" s="87"/>
      <c r="AQ727" s="87"/>
      <c r="AR727" s="87"/>
      <c r="AS727" s="87"/>
      <c r="AT727" s="87"/>
      <c r="AU727" s="87"/>
    </row>
    <row r="728" spans="3:64" x14ac:dyDescent="0.2">
      <c r="C728" s="15"/>
      <c r="D728" s="15"/>
      <c r="AA728" s="87"/>
      <c r="AB728" s="87"/>
      <c r="AC728" s="87"/>
      <c r="AD728" s="87"/>
      <c r="AE728" s="87"/>
      <c r="AG728" s="121"/>
      <c r="AN728" s="87"/>
      <c r="AO728" s="87"/>
      <c r="AP728" s="87"/>
      <c r="AQ728" s="87"/>
      <c r="AR728" s="87"/>
      <c r="AS728" s="87"/>
      <c r="AT728" s="87"/>
      <c r="AU728" s="87"/>
    </row>
    <row r="729" spans="3:64" x14ac:dyDescent="0.2">
      <c r="C729" s="15"/>
      <c r="D729" s="15"/>
      <c r="AA729" s="87"/>
      <c r="AB729" s="87"/>
      <c r="AC729" s="87"/>
      <c r="AD729" s="87"/>
      <c r="AE729" s="87"/>
      <c r="AG729" s="121"/>
      <c r="AN729" s="87"/>
      <c r="AO729" s="87"/>
      <c r="AP729" s="87"/>
      <c r="AQ729" s="87"/>
      <c r="AR729" s="87"/>
      <c r="AS729" s="87"/>
      <c r="AT729" s="87"/>
      <c r="AU729" s="87"/>
    </row>
    <row r="730" spans="3:64" x14ac:dyDescent="0.2">
      <c r="C730" s="15"/>
      <c r="D730" s="15"/>
      <c r="AA730" s="87"/>
      <c r="AB730" s="87"/>
      <c r="AC730" s="87"/>
      <c r="AD730" s="87"/>
      <c r="AE730" s="87"/>
      <c r="AG730" s="121"/>
      <c r="AN730" s="87"/>
      <c r="AO730" s="87"/>
      <c r="AP730" s="87"/>
      <c r="AQ730" s="87"/>
      <c r="AR730" s="87"/>
      <c r="AS730" s="87"/>
      <c r="AT730" s="87"/>
      <c r="AU730" s="87"/>
    </row>
    <row r="731" spans="3:64" x14ac:dyDescent="0.2">
      <c r="C731" s="15"/>
      <c r="D731" s="15"/>
      <c r="AA731" s="87"/>
      <c r="AB731" s="87"/>
      <c r="AC731" s="87"/>
      <c r="AD731" s="87"/>
      <c r="AE731" s="87"/>
      <c r="AG731" s="121"/>
      <c r="AN731" s="87"/>
      <c r="AO731" s="87"/>
      <c r="AP731" s="87"/>
      <c r="AQ731" s="87"/>
      <c r="AR731" s="87"/>
      <c r="AS731" s="87"/>
      <c r="AT731" s="87"/>
      <c r="AU731" s="87"/>
    </row>
    <row r="732" spans="3:64" x14ac:dyDescent="0.2">
      <c r="C732" s="15"/>
      <c r="D732" s="15"/>
      <c r="AA732" s="87"/>
      <c r="AB732" s="87"/>
      <c r="AC732" s="87"/>
      <c r="AD732" s="87"/>
      <c r="AE732" s="87"/>
      <c r="AG732" s="121"/>
      <c r="AN732" s="87"/>
      <c r="AO732" s="87"/>
      <c r="AP732" s="87"/>
      <c r="AQ732" s="87"/>
      <c r="AR732" s="87"/>
      <c r="AS732" s="87"/>
      <c r="AT732" s="87"/>
      <c r="AU732" s="87"/>
    </row>
    <row r="733" spans="3:64" x14ac:dyDescent="0.2">
      <c r="C733" s="15"/>
      <c r="D733" s="15"/>
      <c r="AA733" s="87"/>
      <c r="AB733" s="87"/>
      <c r="AC733" s="87"/>
      <c r="AD733" s="87"/>
      <c r="AE733" s="87"/>
      <c r="AG733" s="121"/>
      <c r="AN733" s="87"/>
      <c r="AO733" s="87"/>
      <c r="AP733" s="87"/>
      <c r="AQ733" s="87"/>
      <c r="AR733" s="87"/>
      <c r="AS733" s="87"/>
      <c r="AT733" s="87"/>
      <c r="AU733" s="87"/>
    </row>
    <row r="734" spans="3:64" x14ac:dyDescent="0.2">
      <c r="C734" s="15"/>
      <c r="D734" s="15"/>
      <c r="AA734" s="87"/>
      <c r="AB734" s="87"/>
      <c r="AC734" s="87"/>
      <c r="AD734" s="87"/>
      <c r="AE734" s="87"/>
      <c r="AG734" s="121"/>
      <c r="AN734" s="87"/>
      <c r="AO734" s="87"/>
      <c r="AP734" s="87"/>
      <c r="AQ734" s="87"/>
      <c r="AR734" s="87"/>
      <c r="AS734" s="87"/>
      <c r="AT734" s="87"/>
      <c r="AU734" s="87"/>
    </row>
    <row r="735" spans="3:64" x14ac:dyDescent="0.2">
      <c r="C735" s="15"/>
      <c r="D735" s="15"/>
      <c r="AA735" s="87"/>
      <c r="AB735" s="87"/>
      <c r="AC735" s="87"/>
      <c r="AD735" s="87"/>
      <c r="AE735" s="87"/>
      <c r="AG735" s="121"/>
      <c r="AN735" s="87"/>
      <c r="AO735" s="87"/>
      <c r="AP735" s="87"/>
      <c r="AQ735" s="87"/>
      <c r="AR735" s="87"/>
      <c r="AS735" s="87"/>
      <c r="AT735" s="87"/>
      <c r="AU735" s="87"/>
    </row>
    <row r="736" spans="3:64" x14ac:dyDescent="0.2">
      <c r="C736" s="15"/>
      <c r="D736" s="15"/>
      <c r="AA736" s="87"/>
      <c r="AB736" s="87"/>
      <c r="AC736" s="87"/>
      <c r="AD736" s="87"/>
      <c r="AE736" s="87"/>
      <c r="AG736" s="121"/>
      <c r="AN736" s="87"/>
      <c r="AO736" s="87"/>
      <c r="AP736" s="87"/>
      <c r="AQ736" s="87"/>
      <c r="AR736" s="87"/>
      <c r="AS736" s="87"/>
      <c r="AT736" s="87"/>
      <c r="AU736" s="87"/>
    </row>
    <row r="737" spans="3:64" x14ac:dyDescent="0.2">
      <c r="C737" s="15"/>
      <c r="D737" s="15"/>
      <c r="AA737" s="87"/>
      <c r="AB737" s="87"/>
      <c r="AC737" s="87"/>
      <c r="AD737" s="87"/>
      <c r="AE737" s="87"/>
      <c r="AG737" s="121"/>
      <c r="AN737" s="87"/>
      <c r="AO737" s="87"/>
      <c r="AP737" s="87"/>
      <c r="AQ737" s="87"/>
      <c r="AR737" s="87"/>
      <c r="AS737" s="87"/>
      <c r="AT737" s="87"/>
      <c r="AU737" s="87"/>
    </row>
    <row r="738" spans="3:64" x14ac:dyDescent="0.2">
      <c r="C738" s="15"/>
      <c r="D738" s="15"/>
      <c r="AA738" s="87"/>
      <c r="AB738" s="87"/>
      <c r="AC738" s="87"/>
      <c r="AD738" s="87"/>
      <c r="AE738" s="87"/>
      <c r="AG738" s="121"/>
      <c r="AN738" s="87"/>
      <c r="AO738" s="87"/>
      <c r="AP738" s="87"/>
      <c r="AQ738" s="87"/>
      <c r="AR738" s="87"/>
      <c r="AS738" s="87"/>
      <c r="AT738" s="87"/>
      <c r="AU738" s="87"/>
    </row>
    <row r="739" spans="3:64" x14ac:dyDescent="0.2">
      <c r="C739" s="15"/>
      <c r="D739" s="15"/>
      <c r="AA739" s="87"/>
      <c r="AB739" s="87"/>
      <c r="AC739" s="87"/>
      <c r="AD739" s="87"/>
      <c r="AE739" s="87"/>
      <c r="AG739" s="121"/>
      <c r="AN739" s="87"/>
      <c r="AO739" s="87"/>
      <c r="AP739" s="87"/>
      <c r="AQ739" s="87"/>
      <c r="AR739" s="87"/>
      <c r="AS739" s="87"/>
      <c r="AT739" s="87"/>
      <c r="AU739" s="87"/>
    </row>
    <row r="740" spans="3:64" x14ac:dyDescent="0.2">
      <c r="C740" s="15"/>
      <c r="D740" s="15"/>
      <c r="AA740" s="87"/>
      <c r="AB740" s="87"/>
      <c r="AC740" s="87"/>
      <c r="AD740" s="87"/>
      <c r="AE740" s="87"/>
      <c r="AG740" s="121"/>
      <c r="AN740" s="87"/>
      <c r="AO740" s="87"/>
      <c r="AP740" s="87"/>
      <c r="AQ740" s="87"/>
      <c r="AR740" s="87"/>
      <c r="AS740" s="87"/>
      <c r="AT740" s="87"/>
      <c r="AU740" s="87"/>
    </row>
    <row r="741" spans="3:64" x14ac:dyDescent="0.2">
      <c r="C741" s="15"/>
      <c r="D741" s="15"/>
      <c r="AA741" s="87"/>
      <c r="AB741" s="87"/>
      <c r="AC741" s="87"/>
      <c r="AD741" s="87"/>
      <c r="AE741" s="87"/>
      <c r="AG741" s="121"/>
      <c r="AN741" s="87"/>
      <c r="AO741" s="87"/>
      <c r="AP741" s="87"/>
      <c r="AQ741" s="87"/>
      <c r="AR741" s="87"/>
      <c r="AS741" s="87"/>
      <c r="AT741" s="87"/>
      <c r="AU741" s="87"/>
    </row>
    <row r="742" spans="3:64" x14ac:dyDescent="0.2">
      <c r="C742" s="15"/>
      <c r="D742" s="15"/>
      <c r="AA742" s="87"/>
      <c r="AB742" s="87"/>
      <c r="AC742" s="87"/>
      <c r="AD742" s="87"/>
      <c r="AE742" s="87"/>
      <c r="AG742" s="121"/>
      <c r="AN742" s="87"/>
      <c r="AO742" s="87"/>
      <c r="AP742" s="87"/>
      <c r="AQ742" s="87"/>
      <c r="AR742" s="87"/>
      <c r="AS742" s="87"/>
      <c r="AT742" s="87"/>
      <c r="AU742" s="87"/>
    </row>
    <row r="743" spans="3:64" x14ac:dyDescent="0.2">
      <c r="C743" s="15"/>
      <c r="D743" s="15"/>
      <c r="AA743" s="87"/>
      <c r="AB743" s="87"/>
      <c r="AC743" s="87"/>
      <c r="AD743" s="87"/>
      <c r="AE743" s="87"/>
      <c r="AG743" s="121"/>
      <c r="AN743" s="87"/>
      <c r="AO743" s="87"/>
      <c r="AP743" s="87"/>
      <c r="AQ743" s="87"/>
      <c r="AR743" s="87"/>
      <c r="AS743" s="87"/>
      <c r="AT743" s="87"/>
      <c r="AU743" s="87"/>
    </row>
    <row r="744" spans="3:64" x14ac:dyDescent="0.2">
      <c r="C744" s="15"/>
      <c r="D744" s="15"/>
      <c r="AA744" s="87"/>
      <c r="AB744" s="87"/>
      <c r="AC744" s="87"/>
      <c r="AD744" s="87"/>
      <c r="AE744" s="87"/>
      <c r="AG744" s="121"/>
      <c r="AN744" s="87"/>
      <c r="AO744" s="87"/>
      <c r="AP744" s="87"/>
      <c r="AQ744" s="87"/>
      <c r="AR744" s="87"/>
      <c r="AS744" s="87"/>
      <c r="AT744" s="87"/>
      <c r="AU744" s="87"/>
    </row>
    <row r="745" spans="3:64" x14ac:dyDescent="0.2">
      <c r="C745" s="15"/>
      <c r="D745" s="15"/>
      <c r="AA745" s="87"/>
      <c r="AB745" s="87"/>
      <c r="AC745" s="87"/>
      <c r="AD745" s="87"/>
      <c r="AE745" s="87"/>
      <c r="AG745" s="121"/>
      <c r="AN745" s="87"/>
      <c r="AO745" s="87"/>
      <c r="AP745" s="87"/>
      <c r="AQ745" s="87"/>
      <c r="AR745" s="87"/>
      <c r="AS745" s="87"/>
      <c r="AT745" s="87"/>
      <c r="AU745" s="87"/>
    </row>
    <row r="746" spans="3:64" x14ac:dyDescent="0.2">
      <c r="C746" s="15"/>
      <c r="D746" s="15"/>
      <c r="AA746" s="87"/>
      <c r="AB746" s="87"/>
      <c r="AC746" s="87"/>
      <c r="AD746" s="87"/>
      <c r="AE746" s="87"/>
      <c r="AG746" s="121"/>
      <c r="AN746" s="87"/>
      <c r="AO746" s="87"/>
      <c r="AP746" s="87"/>
      <c r="AQ746" s="87"/>
      <c r="AR746" s="87"/>
      <c r="AS746" s="87"/>
      <c r="AT746" s="87"/>
      <c r="AU746" s="87"/>
      <c r="AV746" s="87"/>
      <c r="AW746" s="87"/>
      <c r="AX746" s="87"/>
      <c r="AY746" s="87"/>
      <c r="AZ746" s="87"/>
      <c r="BA746" s="87"/>
      <c r="BB746" s="87"/>
      <c r="BC746" s="87"/>
      <c r="BD746" s="87"/>
      <c r="BE746" s="87"/>
      <c r="BF746" s="87"/>
      <c r="BG746" s="87"/>
      <c r="BH746" s="87"/>
      <c r="BI746" s="87"/>
      <c r="BJ746" s="87"/>
      <c r="BK746" s="87"/>
      <c r="BL746" s="87"/>
    </row>
    <row r="747" spans="3:64" x14ac:dyDescent="0.2">
      <c r="C747" s="15"/>
      <c r="D747" s="15"/>
      <c r="AA747" s="87"/>
      <c r="AB747" s="87"/>
      <c r="AC747" s="87"/>
      <c r="AD747" s="87"/>
      <c r="AE747" s="87"/>
      <c r="AG747" s="121"/>
      <c r="AN747" s="87"/>
      <c r="AO747" s="87"/>
      <c r="AP747" s="87"/>
      <c r="AQ747" s="87"/>
      <c r="AR747" s="87"/>
      <c r="AS747" s="87"/>
      <c r="AT747" s="87"/>
      <c r="AU747" s="87"/>
    </row>
    <row r="748" spans="3:64" x14ac:dyDescent="0.2">
      <c r="C748" s="15"/>
      <c r="D748" s="15"/>
      <c r="AA748" s="87"/>
      <c r="AB748" s="87"/>
      <c r="AC748" s="87"/>
      <c r="AD748" s="87"/>
      <c r="AE748" s="87"/>
      <c r="AG748" s="121"/>
      <c r="AN748" s="87"/>
      <c r="AO748" s="87"/>
      <c r="AP748" s="87"/>
      <c r="AQ748" s="87"/>
      <c r="AR748" s="87"/>
      <c r="AS748" s="87"/>
      <c r="AT748" s="87"/>
      <c r="AU748" s="87"/>
    </row>
    <row r="749" spans="3:64" x14ac:dyDescent="0.2">
      <c r="C749" s="15"/>
      <c r="D749" s="15"/>
      <c r="AA749" s="87"/>
      <c r="AB749" s="87"/>
      <c r="AC749" s="87"/>
      <c r="AD749" s="87"/>
      <c r="AE749" s="87"/>
      <c r="AG749" s="121"/>
      <c r="AN749" s="87"/>
      <c r="AO749" s="87"/>
      <c r="AP749" s="87"/>
      <c r="AQ749" s="87"/>
      <c r="AR749" s="87"/>
      <c r="AS749" s="87"/>
      <c r="AT749" s="87"/>
      <c r="AU749" s="87"/>
    </row>
    <row r="750" spans="3:64" x14ac:dyDescent="0.2">
      <c r="C750" s="15"/>
      <c r="D750" s="15"/>
      <c r="AA750" s="87"/>
      <c r="AB750" s="87"/>
      <c r="AC750" s="87"/>
      <c r="AD750" s="87"/>
      <c r="AE750" s="87"/>
      <c r="AG750" s="121"/>
      <c r="AN750" s="87"/>
      <c r="AO750" s="87"/>
      <c r="AP750" s="87"/>
      <c r="AQ750" s="87"/>
      <c r="AR750" s="87"/>
      <c r="AS750" s="87"/>
      <c r="AT750" s="87"/>
      <c r="AU750" s="87"/>
    </row>
    <row r="751" spans="3:64" x14ac:dyDescent="0.2">
      <c r="C751" s="15"/>
      <c r="D751" s="15"/>
      <c r="AA751" s="87"/>
      <c r="AB751" s="87"/>
      <c r="AC751" s="87"/>
      <c r="AD751" s="87"/>
      <c r="AE751" s="87"/>
      <c r="AG751" s="121"/>
      <c r="AN751" s="87"/>
      <c r="AO751" s="87"/>
      <c r="AP751" s="87"/>
      <c r="AQ751" s="87"/>
      <c r="AR751" s="87"/>
      <c r="AS751" s="87"/>
      <c r="AT751" s="87"/>
      <c r="AU751" s="87"/>
    </row>
    <row r="752" spans="3:64" x14ac:dyDescent="0.2">
      <c r="C752" s="15"/>
      <c r="D752" s="15"/>
      <c r="AA752" s="87"/>
      <c r="AB752" s="87"/>
      <c r="AC752" s="87"/>
      <c r="AD752" s="87"/>
      <c r="AE752" s="87"/>
      <c r="AG752" s="121"/>
      <c r="AN752" s="87"/>
      <c r="AO752" s="87"/>
      <c r="AP752" s="87"/>
      <c r="AQ752" s="87"/>
      <c r="AR752" s="87"/>
      <c r="AS752" s="87"/>
      <c r="AT752" s="87"/>
      <c r="AU752" s="87"/>
    </row>
    <row r="753" spans="3:64" x14ac:dyDescent="0.2">
      <c r="C753" s="15"/>
      <c r="D753" s="15"/>
      <c r="AA753" s="87"/>
      <c r="AB753" s="87"/>
      <c r="AC753" s="87"/>
      <c r="AD753" s="87"/>
      <c r="AE753" s="87"/>
      <c r="AG753" s="121"/>
      <c r="AN753" s="87"/>
      <c r="AO753" s="87"/>
      <c r="AP753" s="87"/>
      <c r="AQ753" s="87"/>
      <c r="AR753" s="87"/>
      <c r="AS753" s="87"/>
      <c r="AT753" s="87"/>
      <c r="AU753" s="87"/>
    </row>
    <row r="754" spans="3:64" x14ac:dyDescent="0.2">
      <c r="C754" s="15"/>
      <c r="D754" s="15"/>
      <c r="AA754" s="87"/>
      <c r="AB754" s="87"/>
      <c r="AC754" s="87"/>
      <c r="AD754" s="87"/>
      <c r="AE754" s="87"/>
      <c r="AG754" s="121"/>
      <c r="AN754" s="87"/>
      <c r="AO754" s="87"/>
      <c r="AP754" s="87"/>
      <c r="AQ754" s="87"/>
      <c r="AR754" s="87"/>
      <c r="AS754" s="87"/>
      <c r="AT754" s="87"/>
      <c r="AU754" s="87"/>
    </row>
    <row r="755" spans="3:64" x14ac:dyDescent="0.2">
      <c r="C755" s="15"/>
      <c r="D755" s="15"/>
      <c r="AA755" s="87"/>
      <c r="AB755" s="87"/>
      <c r="AC755" s="87"/>
      <c r="AD755" s="87"/>
      <c r="AE755" s="87"/>
      <c r="AG755" s="121"/>
      <c r="AN755" s="87"/>
      <c r="AO755" s="87"/>
      <c r="AP755" s="87"/>
      <c r="AQ755" s="87"/>
      <c r="AR755" s="87"/>
      <c r="AS755" s="87"/>
      <c r="AT755" s="87"/>
      <c r="AU755" s="87"/>
    </row>
    <row r="756" spans="3:64" x14ac:dyDescent="0.2">
      <c r="C756" s="15"/>
      <c r="D756" s="15"/>
      <c r="AA756" s="87"/>
      <c r="AB756" s="87"/>
      <c r="AC756" s="87"/>
      <c r="AD756" s="87"/>
      <c r="AE756" s="87"/>
      <c r="AG756" s="121"/>
      <c r="AN756" s="87"/>
      <c r="AO756" s="87"/>
      <c r="AP756" s="87"/>
      <c r="AQ756" s="87"/>
      <c r="AR756" s="87"/>
      <c r="AS756" s="87"/>
      <c r="AT756" s="87"/>
      <c r="AU756" s="87"/>
    </row>
    <row r="757" spans="3:64" x14ac:dyDescent="0.2">
      <c r="C757" s="15"/>
      <c r="D757" s="15"/>
      <c r="AA757" s="87"/>
      <c r="AB757" s="87"/>
      <c r="AC757" s="87"/>
      <c r="AD757" s="87"/>
      <c r="AE757" s="87"/>
      <c r="AG757" s="121"/>
      <c r="AN757" s="87"/>
      <c r="AO757" s="87"/>
      <c r="AP757" s="87"/>
      <c r="AQ757" s="87"/>
      <c r="AR757" s="87"/>
      <c r="AS757" s="87"/>
      <c r="AT757" s="87"/>
      <c r="AU757" s="87"/>
      <c r="AV757" s="87"/>
    </row>
    <row r="758" spans="3:64" x14ac:dyDescent="0.2">
      <c r="C758" s="15"/>
      <c r="D758" s="15"/>
      <c r="AA758" s="87"/>
      <c r="AB758" s="87"/>
      <c r="AC758" s="87"/>
      <c r="AD758" s="87"/>
      <c r="AE758" s="87"/>
      <c r="AG758" s="121"/>
      <c r="AN758" s="87"/>
      <c r="AO758" s="87"/>
      <c r="AP758" s="87"/>
      <c r="AQ758" s="87"/>
      <c r="AR758" s="87"/>
      <c r="AS758" s="87"/>
      <c r="AT758" s="87"/>
      <c r="AU758" s="87"/>
    </row>
    <row r="759" spans="3:64" x14ac:dyDescent="0.2">
      <c r="C759" s="15"/>
      <c r="D759" s="15"/>
      <c r="AA759" s="87"/>
      <c r="AB759" s="87"/>
      <c r="AC759" s="87"/>
      <c r="AD759" s="87"/>
      <c r="AE759" s="87"/>
      <c r="AG759" s="121"/>
      <c r="AN759" s="87"/>
      <c r="AO759" s="87"/>
      <c r="AP759" s="87"/>
      <c r="AQ759" s="87"/>
      <c r="AR759" s="87"/>
      <c r="AS759" s="87"/>
      <c r="AT759" s="87"/>
      <c r="AU759" s="87"/>
    </row>
    <row r="760" spans="3:64" x14ac:dyDescent="0.2">
      <c r="C760" s="15"/>
      <c r="D760" s="15"/>
      <c r="AA760" s="87"/>
      <c r="AB760" s="87"/>
      <c r="AC760" s="87"/>
      <c r="AD760" s="87"/>
      <c r="AE760" s="87"/>
      <c r="AG760" s="121"/>
      <c r="AN760" s="87"/>
      <c r="AO760" s="87"/>
      <c r="AP760" s="87"/>
      <c r="AQ760" s="87"/>
      <c r="AR760" s="87"/>
      <c r="AS760" s="87"/>
      <c r="AT760" s="87"/>
      <c r="AU760" s="87"/>
    </row>
    <row r="761" spans="3:64" x14ac:dyDescent="0.2">
      <c r="C761" s="15"/>
      <c r="D761" s="15"/>
      <c r="AA761" s="87"/>
      <c r="AB761" s="87"/>
      <c r="AC761" s="87"/>
      <c r="AD761" s="87"/>
      <c r="AE761" s="87"/>
      <c r="AG761" s="121"/>
      <c r="AN761" s="87"/>
      <c r="AO761" s="87"/>
      <c r="AP761" s="87"/>
      <c r="AQ761" s="87"/>
      <c r="AR761" s="87"/>
      <c r="AS761" s="87"/>
      <c r="AT761" s="87"/>
      <c r="AU761" s="87"/>
    </row>
    <row r="762" spans="3:64" x14ac:dyDescent="0.2">
      <c r="C762" s="15"/>
      <c r="D762" s="15"/>
      <c r="AA762" s="87"/>
      <c r="AB762" s="87"/>
      <c r="AC762" s="87"/>
      <c r="AD762" s="87"/>
      <c r="AE762" s="87"/>
      <c r="AG762" s="121"/>
      <c r="AN762" s="87"/>
      <c r="AO762" s="87"/>
      <c r="AP762" s="87"/>
      <c r="AQ762" s="87"/>
      <c r="AR762" s="87"/>
      <c r="AS762" s="87"/>
      <c r="AT762" s="87"/>
      <c r="AU762" s="87"/>
    </row>
    <row r="763" spans="3:64" x14ac:dyDescent="0.2">
      <c r="C763" s="15"/>
      <c r="D763" s="15"/>
      <c r="AA763" s="87"/>
      <c r="AB763" s="87"/>
      <c r="AC763" s="87"/>
      <c r="AD763" s="87"/>
      <c r="AE763" s="87"/>
      <c r="AG763" s="121"/>
      <c r="AN763" s="87"/>
      <c r="AO763" s="87"/>
      <c r="AP763" s="87"/>
      <c r="AQ763" s="87"/>
      <c r="AR763" s="87"/>
      <c r="AS763" s="87"/>
      <c r="AT763" s="87"/>
      <c r="AU763" s="87"/>
    </row>
    <row r="764" spans="3:64" x14ac:dyDescent="0.2">
      <c r="C764" s="15"/>
      <c r="D764" s="15"/>
      <c r="AA764" s="87"/>
      <c r="AB764" s="87"/>
      <c r="AC764" s="87"/>
      <c r="AD764" s="87"/>
      <c r="AE764" s="87"/>
      <c r="AG764" s="121"/>
      <c r="AN764" s="87"/>
      <c r="AO764" s="87"/>
      <c r="AP764" s="87"/>
      <c r="AQ764" s="87"/>
      <c r="AR764" s="87"/>
      <c r="AS764" s="87"/>
      <c r="AT764" s="87"/>
      <c r="AU764" s="87"/>
    </row>
    <row r="765" spans="3:64" x14ac:dyDescent="0.2">
      <c r="C765" s="15"/>
      <c r="D765" s="15"/>
      <c r="AA765" s="87"/>
      <c r="AB765" s="87"/>
      <c r="AC765" s="87"/>
      <c r="AD765" s="87"/>
      <c r="AE765" s="87"/>
      <c r="AG765" s="121"/>
      <c r="AN765" s="87"/>
      <c r="AO765" s="87"/>
      <c r="AP765" s="87"/>
      <c r="AQ765" s="87"/>
      <c r="AR765" s="87"/>
      <c r="AS765" s="87"/>
      <c r="AT765" s="87"/>
      <c r="AU765" s="87"/>
    </row>
    <row r="766" spans="3:64" x14ac:dyDescent="0.2">
      <c r="C766" s="15"/>
      <c r="D766" s="15"/>
      <c r="AA766" s="87"/>
      <c r="AB766" s="87"/>
      <c r="AC766" s="87"/>
      <c r="AD766" s="87"/>
      <c r="AE766" s="87"/>
      <c r="AG766" s="121"/>
      <c r="AN766" s="87"/>
      <c r="AO766" s="87"/>
      <c r="AP766" s="87"/>
      <c r="AQ766" s="87"/>
      <c r="AR766" s="87"/>
      <c r="AS766" s="87"/>
      <c r="AT766" s="87"/>
      <c r="AU766" s="87"/>
    </row>
    <row r="767" spans="3:64" x14ac:dyDescent="0.2">
      <c r="C767" s="15"/>
      <c r="D767" s="15"/>
      <c r="AA767" s="87"/>
      <c r="AB767" s="87"/>
      <c r="AC767" s="87"/>
      <c r="AD767" s="87"/>
      <c r="AE767" s="87"/>
      <c r="AG767" s="121"/>
      <c r="AN767" s="87"/>
      <c r="AO767" s="87"/>
      <c r="AP767" s="87"/>
      <c r="AQ767" s="87"/>
      <c r="AR767" s="87"/>
      <c r="AS767" s="87"/>
      <c r="AT767" s="87"/>
      <c r="AU767" s="87"/>
      <c r="AV767" s="87"/>
      <c r="AX767" s="87"/>
      <c r="AY767" s="87"/>
      <c r="AZ767" s="87"/>
      <c r="BA767" s="87"/>
      <c r="BB767" s="87"/>
      <c r="BC767" s="87"/>
      <c r="BD767" s="87"/>
      <c r="BE767" s="87"/>
      <c r="BF767" s="87"/>
      <c r="BG767" s="87"/>
      <c r="BH767" s="87"/>
      <c r="BI767" s="87"/>
      <c r="BJ767" s="87"/>
      <c r="BK767" s="87"/>
      <c r="BL767" s="87"/>
    </row>
    <row r="768" spans="3:64" x14ac:dyDescent="0.2">
      <c r="C768" s="15"/>
      <c r="D768" s="15"/>
      <c r="AA768" s="87"/>
      <c r="AB768" s="87"/>
      <c r="AC768" s="87"/>
      <c r="AD768" s="87"/>
      <c r="AE768" s="87"/>
      <c r="AG768" s="121"/>
      <c r="AN768" s="87"/>
      <c r="AO768" s="87"/>
      <c r="AP768" s="87"/>
      <c r="AQ768" s="87"/>
      <c r="AR768" s="87"/>
      <c r="AS768" s="87"/>
      <c r="AT768" s="87"/>
      <c r="AU768" s="87"/>
    </row>
    <row r="769" spans="3:64" x14ac:dyDescent="0.2">
      <c r="C769" s="15"/>
      <c r="D769" s="15"/>
      <c r="AA769" s="87"/>
      <c r="AB769" s="87"/>
      <c r="AC769" s="87"/>
      <c r="AD769" s="87"/>
      <c r="AE769" s="87"/>
      <c r="AG769" s="121"/>
      <c r="AN769" s="87"/>
      <c r="AO769" s="87"/>
      <c r="AP769" s="87"/>
      <c r="AQ769" s="87"/>
      <c r="AR769" s="87"/>
      <c r="AS769" s="87"/>
      <c r="AT769" s="87"/>
      <c r="AU769" s="87"/>
    </row>
    <row r="770" spans="3:64" x14ac:dyDescent="0.2">
      <c r="C770" s="15"/>
      <c r="D770" s="15"/>
      <c r="AA770" s="87"/>
      <c r="AB770" s="87"/>
      <c r="AC770" s="87"/>
      <c r="AD770" s="87"/>
      <c r="AE770" s="87"/>
      <c r="AG770" s="121"/>
      <c r="AN770" s="87"/>
      <c r="AO770" s="87"/>
      <c r="AP770" s="87"/>
      <c r="AQ770" s="87"/>
      <c r="AR770" s="87"/>
      <c r="AS770" s="87"/>
      <c r="AT770" s="87"/>
      <c r="AU770" s="87"/>
    </row>
    <row r="771" spans="3:64" x14ac:dyDescent="0.2">
      <c r="C771" s="15"/>
      <c r="D771" s="15"/>
      <c r="AA771" s="87"/>
      <c r="AB771" s="87"/>
      <c r="AC771" s="87"/>
      <c r="AD771" s="87"/>
      <c r="AE771" s="87"/>
      <c r="AG771" s="121"/>
      <c r="AN771" s="87"/>
      <c r="AO771" s="87"/>
      <c r="AP771" s="87"/>
      <c r="AQ771" s="87"/>
      <c r="AR771" s="87"/>
      <c r="AS771" s="87"/>
      <c r="AT771" s="87"/>
      <c r="AU771" s="87"/>
    </row>
    <row r="772" spans="3:64" x14ac:dyDescent="0.2">
      <c r="C772" s="15"/>
      <c r="D772" s="15"/>
      <c r="AA772" s="87"/>
      <c r="AB772" s="87"/>
      <c r="AC772" s="87"/>
      <c r="AD772" s="87"/>
      <c r="AE772" s="87"/>
      <c r="AG772" s="121"/>
      <c r="AN772" s="87"/>
      <c r="AO772" s="87"/>
      <c r="AP772" s="87"/>
      <c r="AQ772" s="87"/>
      <c r="AR772" s="87"/>
      <c r="AS772" s="87"/>
      <c r="AT772" s="87"/>
      <c r="AU772" s="87"/>
      <c r="AV772" s="87"/>
      <c r="AW772" s="87"/>
      <c r="AX772" s="87"/>
      <c r="AY772" s="87"/>
      <c r="AZ772" s="87"/>
      <c r="BA772" s="87"/>
      <c r="BB772" s="87"/>
      <c r="BC772" s="87"/>
      <c r="BD772" s="87"/>
      <c r="BE772" s="87"/>
      <c r="BF772" s="87"/>
      <c r="BG772" s="87"/>
      <c r="BH772" s="87"/>
      <c r="BI772" s="87"/>
      <c r="BJ772" s="87"/>
      <c r="BK772" s="87"/>
      <c r="BL772" s="87"/>
    </row>
    <row r="773" spans="3:64" x14ac:dyDescent="0.2">
      <c r="C773" s="15"/>
      <c r="D773" s="15"/>
      <c r="AA773" s="87"/>
      <c r="AB773" s="87"/>
      <c r="AC773" s="87"/>
      <c r="AD773" s="87"/>
      <c r="AE773" s="87"/>
      <c r="AG773" s="121"/>
      <c r="AN773" s="87"/>
      <c r="AO773" s="87"/>
      <c r="AP773" s="87"/>
      <c r="AQ773" s="87"/>
      <c r="AR773" s="87"/>
      <c r="AS773" s="87"/>
      <c r="AT773" s="87"/>
      <c r="AU773" s="87"/>
    </row>
    <row r="774" spans="3:64" x14ac:dyDescent="0.2">
      <c r="C774" s="15"/>
      <c r="D774" s="15"/>
      <c r="AA774" s="87"/>
      <c r="AB774" s="87"/>
      <c r="AC774" s="87"/>
      <c r="AD774" s="87"/>
      <c r="AE774" s="87"/>
      <c r="AG774" s="121"/>
      <c r="AN774" s="87"/>
      <c r="AO774" s="87"/>
      <c r="AP774" s="87"/>
      <c r="AQ774" s="87"/>
      <c r="AR774" s="87"/>
      <c r="AS774" s="87"/>
      <c r="AT774" s="87"/>
      <c r="AU774" s="87"/>
    </row>
    <row r="775" spans="3:64" x14ac:dyDescent="0.2">
      <c r="C775" s="15"/>
      <c r="D775" s="15"/>
      <c r="AA775" s="87"/>
      <c r="AB775" s="87"/>
      <c r="AC775" s="87"/>
      <c r="AD775" s="87"/>
      <c r="AE775" s="87"/>
      <c r="AG775" s="121"/>
      <c r="AN775" s="87"/>
      <c r="AO775" s="87"/>
      <c r="AP775" s="87"/>
      <c r="AQ775" s="87"/>
      <c r="AR775" s="87"/>
      <c r="AS775" s="87"/>
      <c r="AT775" s="87"/>
      <c r="AU775" s="87"/>
    </row>
    <row r="776" spans="3:64" x14ac:dyDescent="0.2">
      <c r="C776" s="15"/>
      <c r="D776" s="15"/>
      <c r="AA776" s="87"/>
      <c r="AB776" s="87"/>
      <c r="AC776" s="87"/>
      <c r="AD776" s="87"/>
      <c r="AE776" s="87"/>
      <c r="AG776" s="121"/>
      <c r="AN776" s="87"/>
      <c r="AO776" s="87"/>
      <c r="AP776" s="87"/>
      <c r="AQ776" s="87"/>
      <c r="AR776" s="87"/>
      <c r="AS776" s="87"/>
      <c r="AT776" s="87"/>
      <c r="AU776" s="87"/>
    </row>
    <row r="777" spans="3:64" x14ac:dyDescent="0.2">
      <c r="C777" s="15"/>
      <c r="D777" s="15"/>
      <c r="AA777" s="87"/>
      <c r="AB777" s="87"/>
      <c r="AC777" s="87"/>
      <c r="AD777" s="87"/>
      <c r="AE777" s="87"/>
      <c r="AG777" s="121"/>
      <c r="AN777" s="87"/>
      <c r="AO777" s="87"/>
      <c r="AP777" s="87"/>
      <c r="AQ777" s="87"/>
      <c r="AR777" s="87"/>
      <c r="AS777" s="87"/>
      <c r="AT777" s="87"/>
      <c r="AU777" s="87"/>
    </row>
    <row r="778" spans="3:64" x14ac:dyDescent="0.2">
      <c r="C778" s="15"/>
      <c r="D778" s="15"/>
      <c r="AA778" s="87"/>
      <c r="AB778" s="87"/>
      <c r="AC778" s="87"/>
      <c r="AD778" s="87"/>
      <c r="AE778" s="87"/>
      <c r="AG778" s="121"/>
      <c r="AN778" s="87"/>
      <c r="AO778" s="87"/>
      <c r="AP778" s="87"/>
      <c r="AQ778" s="87"/>
      <c r="AR778" s="87"/>
      <c r="AS778" s="87"/>
      <c r="AT778" s="87"/>
      <c r="AU778" s="87"/>
    </row>
    <row r="779" spans="3:64" x14ac:dyDescent="0.2">
      <c r="C779" s="15"/>
      <c r="D779" s="15"/>
      <c r="AA779" s="87"/>
      <c r="AB779" s="87"/>
      <c r="AC779" s="87"/>
      <c r="AD779" s="87"/>
      <c r="AE779" s="87"/>
      <c r="AG779" s="121"/>
      <c r="AN779" s="87"/>
      <c r="AO779" s="87"/>
      <c r="AP779" s="87"/>
      <c r="AQ779" s="87"/>
      <c r="AR779" s="87"/>
      <c r="AS779" s="87"/>
      <c r="AT779" s="87"/>
      <c r="AU779" s="87"/>
    </row>
    <row r="780" spans="3:64" x14ac:dyDescent="0.2">
      <c r="C780" s="15"/>
      <c r="D780" s="15"/>
      <c r="AA780" s="87"/>
      <c r="AB780" s="87"/>
      <c r="AC780" s="87"/>
      <c r="AD780" s="87"/>
      <c r="AE780" s="87"/>
      <c r="AG780" s="121"/>
      <c r="AN780" s="87"/>
      <c r="AO780" s="87"/>
      <c r="AP780" s="87"/>
      <c r="AQ780" s="87"/>
      <c r="AR780" s="87"/>
      <c r="AS780" s="87"/>
      <c r="AT780" s="87"/>
      <c r="AU780" s="87"/>
    </row>
    <row r="781" spans="3:64" x14ac:dyDescent="0.2">
      <c r="C781" s="15"/>
      <c r="D781" s="15"/>
      <c r="AA781" s="87"/>
      <c r="AB781" s="87"/>
      <c r="AC781" s="87"/>
      <c r="AD781" s="87"/>
      <c r="AE781" s="87"/>
      <c r="AG781" s="121"/>
      <c r="AN781" s="87"/>
      <c r="AO781" s="87"/>
      <c r="AP781" s="87"/>
      <c r="AQ781" s="87"/>
      <c r="AR781" s="87"/>
      <c r="AS781" s="87"/>
      <c r="AT781" s="87"/>
      <c r="AU781" s="87"/>
      <c r="AV781" s="87"/>
    </row>
    <row r="782" spans="3:64" x14ac:dyDescent="0.2">
      <c r="C782" s="15"/>
      <c r="D782" s="15"/>
      <c r="AA782" s="87"/>
      <c r="AB782" s="87"/>
      <c r="AC782" s="87"/>
      <c r="AD782" s="87"/>
      <c r="AE782" s="87"/>
      <c r="AG782" s="121"/>
      <c r="AN782" s="87"/>
      <c r="AO782" s="87"/>
      <c r="AP782" s="87"/>
      <c r="AQ782" s="87"/>
      <c r="AR782" s="87"/>
      <c r="AS782" s="87"/>
      <c r="AT782" s="87"/>
      <c r="AU782" s="87"/>
    </row>
    <row r="783" spans="3:64" x14ac:dyDescent="0.2">
      <c r="C783" s="15"/>
      <c r="D783" s="15"/>
      <c r="AA783" s="87"/>
      <c r="AB783" s="87"/>
      <c r="AC783" s="87"/>
      <c r="AD783" s="87"/>
      <c r="AE783" s="87"/>
      <c r="AG783" s="121"/>
      <c r="AN783" s="87"/>
      <c r="AO783" s="87"/>
      <c r="AP783" s="87"/>
      <c r="AQ783" s="87"/>
      <c r="AR783" s="87"/>
      <c r="AS783" s="87"/>
      <c r="AT783" s="87"/>
      <c r="AU783" s="87"/>
    </row>
    <row r="784" spans="3:64" x14ac:dyDescent="0.2">
      <c r="C784" s="15"/>
      <c r="D784" s="15"/>
      <c r="AA784" s="87"/>
      <c r="AB784" s="87"/>
      <c r="AC784" s="87"/>
      <c r="AD784" s="87"/>
      <c r="AE784" s="87"/>
      <c r="AG784" s="121"/>
      <c r="AN784" s="87"/>
      <c r="AO784" s="87"/>
      <c r="AP784" s="87"/>
      <c r="AQ784" s="87"/>
      <c r="AR784" s="87"/>
      <c r="AS784" s="87"/>
      <c r="AT784" s="87"/>
      <c r="AU784" s="87"/>
    </row>
    <row r="785" spans="3:47" x14ac:dyDescent="0.2">
      <c r="C785" s="15"/>
      <c r="D785" s="15"/>
      <c r="AA785" s="87"/>
      <c r="AB785" s="87"/>
      <c r="AC785" s="87"/>
      <c r="AD785" s="87"/>
      <c r="AE785" s="87"/>
      <c r="AG785" s="121"/>
      <c r="AN785" s="87"/>
      <c r="AO785" s="87"/>
      <c r="AP785" s="87"/>
      <c r="AQ785" s="87"/>
      <c r="AR785" s="87"/>
      <c r="AS785" s="87"/>
      <c r="AT785" s="87"/>
      <c r="AU785" s="87"/>
    </row>
    <row r="786" spans="3:47" x14ac:dyDescent="0.2">
      <c r="C786" s="15"/>
      <c r="D786" s="15"/>
      <c r="AA786" s="87"/>
      <c r="AB786" s="87"/>
      <c r="AC786" s="87"/>
      <c r="AD786" s="87"/>
      <c r="AE786" s="87"/>
      <c r="AG786" s="121"/>
      <c r="AN786" s="87"/>
      <c r="AO786" s="87"/>
      <c r="AP786" s="87"/>
      <c r="AQ786" s="87"/>
      <c r="AR786" s="87"/>
      <c r="AS786" s="87"/>
      <c r="AT786" s="87"/>
      <c r="AU786" s="87"/>
    </row>
    <row r="787" spans="3:47" x14ac:dyDescent="0.2">
      <c r="C787" s="15"/>
      <c r="D787" s="15"/>
      <c r="AA787" s="87"/>
      <c r="AB787" s="87"/>
      <c r="AC787" s="87"/>
      <c r="AD787" s="87"/>
      <c r="AE787" s="87"/>
      <c r="AG787" s="121"/>
      <c r="AN787" s="87"/>
      <c r="AO787" s="87"/>
      <c r="AP787" s="87"/>
      <c r="AQ787" s="87"/>
      <c r="AR787" s="87"/>
      <c r="AS787" s="87"/>
      <c r="AT787" s="87"/>
      <c r="AU787" s="87"/>
    </row>
    <row r="788" spans="3:47" x14ac:dyDescent="0.2">
      <c r="C788" s="15"/>
      <c r="D788" s="15"/>
      <c r="AA788" s="87"/>
      <c r="AB788" s="87"/>
      <c r="AC788" s="87"/>
      <c r="AD788" s="87"/>
      <c r="AE788" s="87"/>
      <c r="AG788" s="121"/>
      <c r="AN788" s="87"/>
      <c r="AO788" s="87"/>
      <c r="AP788" s="87"/>
      <c r="AQ788" s="87"/>
      <c r="AR788" s="87"/>
      <c r="AS788" s="87"/>
      <c r="AT788" s="87"/>
      <c r="AU788" s="87"/>
    </row>
    <row r="789" spans="3:47" x14ac:dyDescent="0.2">
      <c r="C789" s="15"/>
      <c r="D789" s="15"/>
      <c r="AA789" s="87"/>
      <c r="AB789" s="87"/>
      <c r="AC789" s="87"/>
      <c r="AD789" s="87"/>
      <c r="AE789" s="87"/>
      <c r="AG789" s="121"/>
      <c r="AN789" s="87"/>
      <c r="AO789" s="87"/>
      <c r="AP789" s="87"/>
      <c r="AQ789" s="87"/>
      <c r="AR789" s="87"/>
      <c r="AS789" s="87"/>
      <c r="AT789" s="87"/>
      <c r="AU789" s="87"/>
    </row>
    <row r="790" spans="3:47" x14ac:dyDescent="0.2">
      <c r="C790" s="15"/>
      <c r="D790" s="15"/>
      <c r="AA790" s="87"/>
      <c r="AB790" s="87"/>
      <c r="AC790" s="87"/>
      <c r="AD790" s="87"/>
      <c r="AE790" s="87"/>
      <c r="AG790" s="121"/>
      <c r="AN790" s="87"/>
      <c r="AO790" s="87"/>
      <c r="AP790" s="87"/>
      <c r="AQ790" s="87"/>
      <c r="AR790" s="87"/>
      <c r="AS790" s="87"/>
      <c r="AT790" s="87"/>
      <c r="AU790" s="87"/>
    </row>
    <row r="791" spans="3:47" x14ac:dyDescent="0.2">
      <c r="C791" s="15"/>
      <c r="D791" s="15"/>
      <c r="AA791" s="87"/>
      <c r="AB791" s="87"/>
      <c r="AC791" s="87"/>
      <c r="AD791" s="87"/>
      <c r="AE791" s="87"/>
      <c r="AG791" s="121"/>
      <c r="AN791" s="87"/>
      <c r="AO791" s="87"/>
      <c r="AP791" s="87"/>
      <c r="AQ791" s="87"/>
      <c r="AR791" s="87"/>
      <c r="AS791" s="87"/>
      <c r="AT791" s="87"/>
      <c r="AU791" s="87"/>
    </row>
    <row r="792" spans="3:47" x14ac:dyDescent="0.2">
      <c r="C792" s="15"/>
      <c r="D792" s="15"/>
      <c r="AA792" s="87"/>
      <c r="AB792" s="87"/>
      <c r="AC792" s="87"/>
      <c r="AD792" s="87"/>
      <c r="AE792" s="87"/>
      <c r="AG792" s="121"/>
      <c r="AN792" s="87"/>
      <c r="AO792" s="87"/>
      <c r="AP792" s="87"/>
      <c r="AQ792" s="87"/>
      <c r="AR792" s="87"/>
      <c r="AS792" s="87"/>
      <c r="AT792" s="87"/>
      <c r="AU792" s="87"/>
    </row>
    <row r="793" spans="3:47" x14ac:dyDescent="0.2">
      <c r="C793" s="15"/>
      <c r="D793" s="15"/>
      <c r="AA793" s="87"/>
      <c r="AB793" s="87"/>
      <c r="AC793" s="87"/>
      <c r="AD793" s="87"/>
      <c r="AE793" s="87"/>
      <c r="AG793" s="121"/>
      <c r="AN793" s="87"/>
      <c r="AO793" s="87"/>
      <c r="AP793" s="87"/>
      <c r="AQ793" s="87"/>
      <c r="AR793" s="87"/>
      <c r="AS793" s="87"/>
      <c r="AT793" s="87"/>
      <c r="AU793" s="87"/>
    </row>
    <row r="794" spans="3:47" x14ac:dyDescent="0.2">
      <c r="C794" s="15"/>
      <c r="D794" s="15"/>
      <c r="AA794" s="87"/>
      <c r="AB794" s="87"/>
      <c r="AC794" s="87"/>
      <c r="AD794" s="87"/>
      <c r="AE794" s="87"/>
      <c r="AG794" s="121"/>
      <c r="AN794" s="87"/>
      <c r="AO794" s="87"/>
      <c r="AP794" s="87"/>
      <c r="AQ794" s="87"/>
      <c r="AR794" s="87"/>
      <c r="AS794" s="87"/>
      <c r="AT794" s="87"/>
      <c r="AU794" s="87"/>
    </row>
    <row r="795" spans="3:47" x14ac:dyDescent="0.2">
      <c r="C795" s="15"/>
      <c r="D795" s="15"/>
      <c r="AA795" s="87"/>
      <c r="AB795" s="87"/>
      <c r="AC795" s="87"/>
      <c r="AD795" s="87"/>
      <c r="AE795" s="87"/>
      <c r="AG795" s="121"/>
      <c r="AN795" s="87"/>
      <c r="AO795" s="87"/>
      <c r="AP795" s="87"/>
      <c r="AQ795" s="87"/>
      <c r="AR795" s="87"/>
      <c r="AS795" s="87"/>
      <c r="AT795" s="87"/>
      <c r="AU795" s="87"/>
    </row>
    <row r="796" spans="3:47" x14ac:dyDescent="0.2">
      <c r="C796" s="15"/>
      <c r="D796" s="15"/>
      <c r="AA796" s="87"/>
      <c r="AB796" s="87"/>
      <c r="AC796" s="87"/>
      <c r="AD796" s="87"/>
      <c r="AE796" s="87"/>
      <c r="AG796" s="121"/>
      <c r="AN796" s="87"/>
      <c r="AO796" s="87"/>
      <c r="AP796" s="87"/>
      <c r="AQ796" s="87"/>
      <c r="AR796" s="87"/>
      <c r="AS796" s="87"/>
      <c r="AT796" s="87"/>
      <c r="AU796" s="87"/>
    </row>
    <row r="797" spans="3:47" x14ac:dyDescent="0.2">
      <c r="C797" s="15"/>
      <c r="D797" s="15"/>
      <c r="AA797" s="87"/>
      <c r="AB797" s="87"/>
      <c r="AC797" s="87"/>
      <c r="AD797" s="87"/>
      <c r="AE797" s="87"/>
      <c r="AG797" s="121"/>
      <c r="AN797" s="87"/>
      <c r="AO797" s="87"/>
      <c r="AP797" s="87"/>
      <c r="AQ797" s="87"/>
      <c r="AR797" s="87"/>
      <c r="AS797" s="87"/>
      <c r="AT797" s="87"/>
      <c r="AU797" s="87"/>
    </row>
    <row r="798" spans="3:47" x14ac:dyDescent="0.2">
      <c r="C798" s="15"/>
      <c r="D798" s="15"/>
      <c r="AA798" s="87"/>
      <c r="AB798" s="87"/>
      <c r="AC798" s="87"/>
      <c r="AD798" s="87"/>
      <c r="AE798" s="87"/>
      <c r="AG798" s="121"/>
      <c r="AN798" s="87"/>
      <c r="AO798" s="87"/>
      <c r="AP798" s="87"/>
      <c r="AQ798" s="87"/>
      <c r="AR798" s="87"/>
      <c r="AS798" s="87"/>
      <c r="AT798" s="87"/>
      <c r="AU798" s="87"/>
    </row>
    <row r="799" spans="3:47" x14ac:dyDescent="0.2">
      <c r="C799" s="15"/>
      <c r="D799" s="15"/>
      <c r="AA799" s="87"/>
      <c r="AB799" s="87"/>
      <c r="AC799" s="87"/>
      <c r="AD799" s="87"/>
      <c r="AE799" s="87"/>
      <c r="AG799" s="121"/>
      <c r="AN799" s="87"/>
      <c r="AO799" s="87"/>
      <c r="AP799" s="87"/>
      <c r="AQ799" s="87"/>
      <c r="AR799" s="87"/>
      <c r="AS799" s="87"/>
      <c r="AT799" s="87"/>
      <c r="AU799" s="87"/>
    </row>
    <row r="800" spans="3:47" x14ac:dyDescent="0.2">
      <c r="C800" s="15"/>
      <c r="D800" s="15"/>
      <c r="AA800" s="87"/>
      <c r="AB800" s="87"/>
      <c r="AC800" s="87"/>
      <c r="AD800" s="87"/>
      <c r="AE800" s="87"/>
      <c r="AG800" s="121"/>
      <c r="AN800" s="87"/>
      <c r="AO800" s="87"/>
      <c r="AP800" s="87"/>
      <c r="AQ800" s="87"/>
      <c r="AR800" s="87"/>
      <c r="AS800" s="87"/>
      <c r="AT800" s="87"/>
      <c r="AU800" s="87"/>
    </row>
    <row r="801" spans="3:47" x14ac:dyDescent="0.2">
      <c r="C801" s="15"/>
      <c r="D801" s="15"/>
      <c r="AA801" s="87"/>
      <c r="AB801" s="87"/>
      <c r="AC801" s="87"/>
      <c r="AD801" s="87"/>
      <c r="AE801" s="87"/>
      <c r="AG801" s="121"/>
      <c r="AN801" s="87"/>
      <c r="AO801" s="87"/>
      <c r="AP801" s="87"/>
      <c r="AQ801" s="87"/>
      <c r="AR801" s="87"/>
      <c r="AS801" s="87"/>
      <c r="AT801" s="87"/>
      <c r="AU801" s="87"/>
    </row>
    <row r="802" spans="3:47" x14ac:dyDescent="0.2">
      <c r="C802" s="15"/>
      <c r="D802" s="15"/>
      <c r="AA802" s="87"/>
      <c r="AB802" s="87"/>
      <c r="AC802" s="87"/>
      <c r="AD802" s="87"/>
      <c r="AE802" s="87"/>
      <c r="AG802" s="121"/>
      <c r="AN802" s="87"/>
      <c r="AO802" s="87"/>
      <c r="AP802" s="87"/>
      <c r="AQ802" s="87"/>
      <c r="AR802" s="87"/>
      <c r="AS802" s="87"/>
      <c r="AT802" s="87"/>
      <c r="AU802" s="87"/>
    </row>
    <row r="803" spans="3:47" x14ac:dyDescent="0.2">
      <c r="C803" s="15"/>
      <c r="D803" s="15"/>
      <c r="AA803" s="87"/>
      <c r="AB803" s="87"/>
      <c r="AC803" s="87"/>
      <c r="AD803" s="87"/>
      <c r="AE803" s="87"/>
      <c r="AG803" s="121"/>
      <c r="AN803" s="87"/>
      <c r="AO803" s="87"/>
      <c r="AP803" s="87"/>
      <c r="AQ803" s="87"/>
      <c r="AR803" s="87"/>
      <c r="AS803" s="87"/>
      <c r="AT803" s="87"/>
      <c r="AU803" s="87"/>
    </row>
    <row r="804" spans="3:47" x14ac:dyDescent="0.2">
      <c r="C804" s="15"/>
      <c r="D804" s="15"/>
      <c r="AA804" s="87"/>
      <c r="AB804" s="87"/>
      <c r="AC804" s="87"/>
      <c r="AD804" s="87"/>
      <c r="AE804" s="87"/>
      <c r="AG804" s="121"/>
      <c r="AN804" s="87"/>
      <c r="AO804" s="87"/>
      <c r="AP804" s="87"/>
      <c r="AQ804" s="87"/>
      <c r="AR804" s="87"/>
      <c r="AS804" s="87"/>
      <c r="AT804" s="87"/>
      <c r="AU804" s="87"/>
    </row>
    <row r="805" spans="3:47" x14ac:dyDescent="0.2">
      <c r="C805" s="15"/>
      <c r="D805" s="15"/>
      <c r="AA805" s="87"/>
      <c r="AB805" s="87"/>
      <c r="AC805" s="87"/>
      <c r="AD805" s="87"/>
      <c r="AE805" s="87"/>
      <c r="AG805" s="121"/>
      <c r="AN805" s="87"/>
      <c r="AO805" s="87"/>
      <c r="AP805" s="87"/>
      <c r="AQ805" s="87"/>
      <c r="AR805" s="87"/>
      <c r="AS805" s="87"/>
      <c r="AT805" s="87"/>
      <c r="AU805" s="87"/>
    </row>
    <row r="806" spans="3:47" x14ac:dyDescent="0.2">
      <c r="C806" s="15"/>
      <c r="D806" s="15"/>
      <c r="AA806" s="87"/>
      <c r="AB806" s="87"/>
      <c r="AC806" s="87"/>
      <c r="AD806" s="87"/>
      <c r="AE806" s="87"/>
      <c r="AG806" s="121"/>
      <c r="AN806" s="87"/>
      <c r="AO806" s="87"/>
      <c r="AP806" s="87"/>
      <c r="AQ806" s="87"/>
      <c r="AR806" s="87"/>
      <c r="AS806" s="87"/>
      <c r="AT806" s="87"/>
      <c r="AU806" s="87"/>
    </row>
    <row r="807" spans="3:47" x14ac:dyDescent="0.2">
      <c r="C807" s="15"/>
      <c r="D807" s="15"/>
      <c r="AA807" s="87"/>
      <c r="AB807" s="87"/>
      <c r="AC807" s="87"/>
      <c r="AD807" s="87"/>
      <c r="AE807" s="87"/>
      <c r="AG807" s="121"/>
      <c r="AN807" s="87"/>
      <c r="AO807" s="87"/>
      <c r="AP807" s="87"/>
      <c r="AQ807" s="87"/>
      <c r="AR807" s="87"/>
      <c r="AS807" s="87"/>
      <c r="AT807" s="87"/>
      <c r="AU807" s="87"/>
    </row>
    <row r="808" spans="3:47" x14ac:dyDescent="0.2">
      <c r="C808" s="15"/>
      <c r="D808" s="15"/>
      <c r="AA808" s="87"/>
      <c r="AB808" s="87"/>
      <c r="AC808" s="87"/>
      <c r="AD808" s="87"/>
      <c r="AE808" s="87"/>
      <c r="AG808" s="121"/>
      <c r="AN808" s="87"/>
      <c r="AO808" s="87"/>
      <c r="AP808" s="87"/>
      <c r="AQ808" s="87"/>
      <c r="AR808" s="87"/>
      <c r="AS808" s="87"/>
      <c r="AT808" s="87"/>
      <c r="AU808" s="87"/>
    </row>
    <row r="809" spans="3:47" x14ac:dyDescent="0.2">
      <c r="C809" s="15"/>
      <c r="D809" s="15"/>
      <c r="AA809" s="87"/>
      <c r="AB809" s="87"/>
      <c r="AC809" s="87"/>
      <c r="AD809" s="87"/>
      <c r="AE809" s="87"/>
      <c r="AG809" s="121"/>
      <c r="AN809" s="87"/>
      <c r="AO809" s="87"/>
      <c r="AP809" s="87"/>
      <c r="AQ809" s="87"/>
      <c r="AR809" s="87"/>
      <c r="AS809" s="87"/>
      <c r="AT809" s="87"/>
      <c r="AU809" s="87"/>
    </row>
    <row r="810" spans="3:47" x14ac:dyDescent="0.2">
      <c r="C810" s="15"/>
      <c r="D810" s="15"/>
      <c r="AA810" s="87"/>
      <c r="AB810" s="87"/>
      <c r="AC810" s="87"/>
      <c r="AD810" s="87"/>
      <c r="AE810" s="87"/>
      <c r="AG810" s="121"/>
      <c r="AN810" s="87"/>
      <c r="AO810" s="87"/>
      <c r="AP810" s="87"/>
      <c r="AQ810" s="87"/>
      <c r="AR810" s="87"/>
      <c r="AS810" s="87"/>
      <c r="AT810" s="87"/>
      <c r="AU810" s="87"/>
    </row>
    <row r="811" spans="3:47" x14ac:dyDescent="0.2">
      <c r="C811" s="15"/>
      <c r="D811" s="15"/>
      <c r="AA811" s="87"/>
      <c r="AB811" s="87"/>
      <c r="AC811" s="87"/>
      <c r="AD811" s="87"/>
      <c r="AE811" s="87"/>
      <c r="AG811" s="121"/>
      <c r="AN811" s="87"/>
      <c r="AO811" s="87"/>
      <c r="AP811" s="87"/>
      <c r="AQ811" s="87"/>
      <c r="AR811" s="87"/>
      <c r="AS811" s="87"/>
      <c r="AT811" s="87"/>
      <c r="AU811" s="87"/>
    </row>
    <row r="812" spans="3:47" x14ac:dyDescent="0.2">
      <c r="C812" s="15"/>
      <c r="D812" s="15"/>
      <c r="AA812" s="87"/>
      <c r="AB812" s="87"/>
      <c r="AC812" s="87"/>
      <c r="AD812" s="87"/>
      <c r="AE812" s="87"/>
      <c r="AG812" s="121"/>
      <c r="AN812" s="87"/>
      <c r="AO812" s="87"/>
      <c r="AP812" s="87"/>
      <c r="AQ812" s="87"/>
      <c r="AR812" s="87"/>
      <c r="AS812" s="87"/>
      <c r="AT812" s="87"/>
      <c r="AU812" s="87"/>
    </row>
    <row r="813" spans="3:47" x14ac:dyDescent="0.2">
      <c r="C813" s="15"/>
      <c r="D813" s="15"/>
      <c r="AA813" s="87"/>
      <c r="AB813" s="87"/>
      <c r="AC813" s="87"/>
      <c r="AD813" s="87"/>
      <c r="AE813" s="87"/>
      <c r="AG813" s="121"/>
      <c r="AN813" s="87"/>
      <c r="AO813" s="87"/>
      <c r="AP813" s="87"/>
      <c r="AQ813" s="87"/>
      <c r="AR813" s="87"/>
      <c r="AS813" s="87"/>
      <c r="AT813" s="87"/>
      <c r="AU813" s="87"/>
    </row>
    <row r="814" spans="3:47" x14ac:dyDescent="0.2">
      <c r="C814" s="15"/>
      <c r="D814" s="15"/>
      <c r="AA814" s="87"/>
      <c r="AB814" s="87"/>
      <c r="AC814" s="87"/>
      <c r="AD814" s="87"/>
      <c r="AE814" s="87"/>
      <c r="AG814" s="121"/>
      <c r="AN814" s="87"/>
      <c r="AO814" s="87"/>
      <c r="AP814" s="87"/>
      <c r="AQ814" s="87"/>
      <c r="AR814" s="87"/>
      <c r="AS814" s="87"/>
      <c r="AT814" s="87"/>
      <c r="AU814" s="87"/>
    </row>
    <row r="815" spans="3:47" x14ac:dyDescent="0.2">
      <c r="C815" s="15"/>
      <c r="D815" s="15"/>
      <c r="AA815" s="87"/>
      <c r="AB815" s="87"/>
      <c r="AC815" s="87"/>
      <c r="AD815" s="87"/>
      <c r="AE815" s="87"/>
      <c r="AG815" s="121"/>
      <c r="AN815" s="87"/>
      <c r="AO815" s="87"/>
      <c r="AP815" s="87"/>
      <c r="AQ815" s="87"/>
      <c r="AR815" s="87"/>
      <c r="AS815" s="87"/>
      <c r="AT815" s="87"/>
      <c r="AU815" s="87"/>
    </row>
    <row r="816" spans="3:47" x14ac:dyDescent="0.2">
      <c r="C816" s="15"/>
      <c r="D816" s="15"/>
      <c r="AA816" s="87"/>
      <c r="AB816" s="87"/>
      <c r="AC816" s="87"/>
      <c r="AD816" s="87"/>
      <c r="AE816" s="87"/>
      <c r="AG816" s="121"/>
      <c r="AN816" s="87"/>
      <c r="AO816" s="87"/>
      <c r="AP816" s="87"/>
      <c r="AQ816" s="87"/>
      <c r="AR816" s="87"/>
      <c r="AS816" s="87"/>
      <c r="AT816" s="87"/>
      <c r="AU816" s="87"/>
    </row>
    <row r="817" spans="3:64" x14ac:dyDescent="0.2">
      <c r="C817" s="15"/>
      <c r="D817" s="15"/>
      <c r="AA817" s="87"/>
      <c r="AB817" s="87"/>
      <c r="AC817" s="87"/>
      <c r="AD817" s="87"/>
      <c r="AE817" s="87"/>
      <c r="AG817" s="121"/>
      <c r="AN817" s="87"/>
      <c r="AO817" s="87"/>
      <c r="AP817" s="87"/>
      <c r="AQ817" s="87"/>
      <c r="AR817" s="87"/>
      <c r="AS817" s="87"/>
      <c r="AT817" s="87"/>
      <c r="AU817" s="87"/>
    </row>
    <row r="818" spans="3:64" x14ac:dyDescent="0.2">
      <c r="C818" s="15"/>
      <c r="D818" s="15"/>
      <c r="AA818" s="87"/>
      <c r="AB818" s="87"/>
      <c r="AC818" s="87"/>
      <c r="AD818" s="87"/>
      <c r="AE818" s="87"/>
      <c r="AG818" s="121"/>
      <c r="AN818" s="87"/>
      <c r="AO818" s="87"/>
      <c r="AP818" s="87"/>
      <c r="AQ818" s="87"/>
      <c r="AR818" s="87"/>
      <c r="AS818" s="87"/>
      <c r="AT818" s="87"/>
      <c r="AU818" s="87"/>
    </row>
    <row r="819" spans="3:64" x14ac:dyDescent="0.2">
      <c r="C819" s="15"/>
      <c r="D819" s="15"/>
      <c r="AA819" s="87"/>
      <c r="AB819" s="87"/>
      <c r="AC819" s="87"/>
      <c r="AD819" s="87"/>
      <c r="AE819" s="87"/>
      <c r="AG819" s="121"/>
      <c r="AN819" s="87"/>
      <c r="AO819" s="87"/>
      <c r="AP819" s="87"/>
      <c r="AQ819" s="87"/>
      <c r="AR819" s="87"/>
      <c r="AS819" s="87"/>
      <c r="AT819" s="87"/>
      <c r="AU819" s="87"/>
      <c r="AV819" s="87"/>
      <c r="AW819" s="87"/>
      <c r="AX819" s="87"/>
      <c r="AY819" s="87"/>
      <c r="AZ819" s="87"/>
      <c r="BA819" s="87"/>
      <c r="BB819" s="87"/>
      <c r="BC819" s="87"/>
      <c r="BD819" s="87"/>
      <c r="BE819" s="87"/>
      <c r="BF819" s="87"/>
      <c r="BG819" s="87"/>
      <c r="BH819" s="87"/>
      <c r="BI819" s="87"/>
      <c r="BJ819" s="87"/>
      <c r="BK819" s="87"/>
      <c r="BL819" s="87"/>
    </row>
    <row r="820" spans="3:64" x14ac:dyDescent="0.2">
      <c r="C820" s="15"/>
      <c r="D820" s="15"/>
      <c r="AA820" s="87"/>
      <c r="AB820" s="87"/>
      <c r="AC820" s="87"/>
      <c r="AD820" s="87"/>
      <c r="AE820" s="87"/>
      <c r="AG820" s="121"/>
      <c r="AN820" s="87"/>
      <c r="AO820" s="87"/>
      <c r="AP820" s="87"/>
      <c r="AQ820" s="87"/>
      <c r="AR820" s="87"/>
      <c r="AS820" s="87"/>
      <c r="AT820" s="87"/>
      <c r="AU820" s="87"/>
      <c r="AV820" s="87"/>
      <c r="AX820" s="87"/>
      <c r="AY820" s="87"/>
      <c r="AZ820" s="87"/>
      <c r="BA820" s="87"/>
      <c r="BB820" s="87"/>
      <c r="BC820" s="87"/>
      <c r="BD820" s="87"/>
      <c r="BE820" s="87"/>
      <c r="BF820" s="87"/>
      <c r="BG820" s="87"/>
      <c r="BH820" s="87"/>
      <c r="BI820" s="87"/>
      <c r="BJ820" s="87"/>
      <c r="BK820" s="87"/>
      <c r="BL820" s="87"/>
    </row>
    <row r="821" spans="3:64" x14ac:dyDescent="0.2">
      <c r="C821" s="15"/>
      <c r="D821" s="15"/>
      <c r="AA821" s="87"/>
      <c r="AB821" s="87"/>
      <c r="AC821" s="87"/>
      <c r="AD821" s="87"/>
      <c r="AE821" s="87"/>
      <c r="AG821" s="121"/>
      <c r="AN821" s="87"/>
      <c r="AO821" s="87"/>
      <c r="AP821" s="87"/>
      <c r="AQ821" s="87"/>
      <c r="AR821" s="87"/>
      <c r="AS821" s="87"/>
      <c r="AT821" s="87"/>
      <c r="AU821" s="87"/>
    </row>
    <row r="822" spans="3:64" x14ac:dyDescent="0.2">
      <c r="C822" s="15"/>
      <c r="D822" s="15"/>
      <c r="AA822" s="87"/>
      <c r="AB822" s="87"/>
      <c r="AC822" s="87"/>
      <c r="AD822" s="87"/>
      <c r="AE822" s="87"/>
      <c r="AG822" s="121"/>
      <c r="AN822" s="87"/>
      <c r="AO822" s="87"/>
      <c r="AP822" s="87"/>
      <c r="AQ822" s="87"/>
      <c r="AR822" s="87"/>
      <c r="AS822" s="87"/>
      <c r="AT822" s="87"/>
      <c r="AU822" s="87"/>
    </row>
    <row r="823" spans="3:64" x14ac:dyDescent="0.2">
      <c r="C823" s="15"/>
      <c r="D823" s="15"/>
      <c r="AA823" s="87"/>
      <c r="AB823" s="87"/>
      <c r="AC823" s="87"/>
      <c r="AD823" s="87"/>
      <c r="AE823" s="87"/>
      <c r="AG823" s="121"/>
      <c r="AN823" s="87"/>
      <c r="AO823" s="87"/>
      <c r="AP823" s="87"/>
      <c r="AQ823" s="87"/>
      <c r="AR823" s="87"/>
      <c r="AS823" s="87"/>
      <c r="AT823" s="87"/>
      <c r="AU823" s="87"/>
    </row>
    <row r="824" spans="3:64" x14ac:dyDescent="0.2">
      <c r="C824" s="15"/>
      <c r="D824" s="15"/>
      <c r="AA824" s="87"/>
      <c r="AB824" s="87"/>
      <c r="AC824" s="87"/>
      <c r="AD824" s="87"/>
      <c r="AE824" s="87"/>
      <c r="AG824" s="121"/>
      <c r="AN824" s="87"/>
      <c r="AO824" s="87"/>
      <c r="AP824" s="87"/>
      <c r="AQ824" s="87"/>
      <c r="AR824" s="87"/>
      <c r="AS824" s="87"/>
      <c r="AT824" s="87"/>
      <c r="AU824" s="87"/>
    </row>
    <row r="825" spans="3:64" x14ac:dyDescent="0.2">
      <c r="C825" s="15"/>
      <c r="D825" s="15"/>
      <c r="AA825" s="87"/>
      <c r="AB825" s="87"/>
      <c r="AC825" s="87"/>
      <c r="AD825" s="87"/>
      <c r="AE825" s="87"/>
      <c r="AG825" s="121"/>
      <c r="AN825" s="87"/>
      <c r="AO825" s="87"/>
      <c r="AP825" s="87"/>
      <c r="AQ825" s="87"/>
      <c r="AR825" s="87"/>
      <c r="AS825" s="87"/>
      <c r="AT825" s="87"/>
      <c r="AU825" s="87"/>
    </row>
    <row r="826" spans="3:64" x14ac:dyDescent="0.2">
      <c r="C826" s="15"/>
      <c r="D826" s="15"/>
      <c r="AA826" s="87"/>
      <c r="AB826" s="87"/>
      <c r="AC826" s="87"/>
      <c r="AD826" s="87"/>
      <c r="AE826" s="87"/>
      <c r="AG826" s="121"/>
      <c r="AN826" s="87"/>
      <c r="AO826" s="87"/>
      <c r="AP826" s="87"/>
      <c r="AQ826" s="87"/>
      <c r="AR826" s="87"/>
      <c r="AS826" s="87"/>
      <c r="AT826" s="87"/>
      <c r="AU826" s="87"/>
    </row>
    <row r="827" spans="3:64" x14ac:dyDescent="0.2">
      <c r="C827" s="15"/>
      <c r="D827" s="15"/>
      <c r="AA827" s="87"/>
      <c r="AB827" s="87"/>
      <c r="AC827" s="87"/>
      <c r="AD827" s="87"/>
      <c r="AE827" s="87"/>
      <c r="AG827" s="121"/>
      <c r="AN827" s="87"/>
      <c r="AO827" s="87"/>
      <c r="AP827" s="87"/>
      <c r="AQ827" s="87"/>
      <c r="AR827" s="87"/>
      <c r="AS827" s="87"/>
      <c r="AT827" s="87"/>
      <c r="AU827" s="87"/>
    </row>
    <row r="828" spans="3:64" x14ac:dyDescent="0.2">
      <c r="C828" s="15"/>
      <c r="D828" s="15"/>
      <c r="AA828" s="87"/>
      <c r="AB828" s="87"/>
      <c r="AC828" s="87"/>
      <c r="AD828" s="87"/>
      <c r="AE828" s="87"/>
      <c r="AG828" s="121"/>
      <c r="AN828" s="87"/>
      <c r="AO828" s="87"/>
      <c r="AP828" s="87"/>
      <c r="AQ828" s="87"/>
      <c r="AR828" s="87"/>
      <c r="AS828" s="87"/>
      <c r="AT828" s="87"/>
      <c r="AU828" s="87"/>
    </row>
    <row r="829" spans="3:64" x14ac:dyDescent="0.2">
      <c r="C829" s="15"/>
      <c r="D829" s="15"/>
      <c r="AA829" s="87"/>
      <c r="AB829" s="87"/>
      <c r="AC829" s="87"/>
      <c r="AD829" s="87"/>
      <c r="AE829" s="87"/>
      <c r="AG829" s="121"/>
      <c r="AN829" s="87"/>
      <c r="AO829" s="87"/>
      <c r="AP829" s="87"/>
      <c r="AQ829" s="87"/>
      <c r="AR829" s="87"/>
      <c r="AS829" s="87"/>
      <c r="AT829" s="87"/>
      <c r="AU829" s="87"/>
    </row>
    <row r="830" spans="3:64" x14ac:dyDescent="0.2">
      <c r="C830" s="15"/>
      <c r="D830" s="15"/>
      <c r="AA830" s="87"/>
      <c r="AB830" s="87"/>
      <c r="AC830" s="87"/>
      <c r="AD830" s="87"/>
      <c r="AE830" s="87"/>
      <c r="AG830" s="121"/>
      <c r="AN830" s="87"/>
      <c r="AO830" s="87"/>
      <c r="AP830" s="87"/>
      <c r="AQ830" s="87"/>
      <c r="AR830" s="87"/>
      <c r="AS830" s="87"/>
      <c r="AT830" s="87"/>
      <c r="AU830" s="87"/>
    </row>
    <row r="831" spans="3:64" x14ac:dyDescent="0.2">
      <c r="C831" s="15"/>
      <c r="D831" s="15"/>
      <c r="AA831" s="87"/>
      <c r="AB831" s="87"/>
      <c r="AC831" s="87"/>
      <c r="AD831" s="87"/>
      <c r="AE831" s="87"/>
      <c r="AG831" s="121"/>
      <c r="AN831" s="87"/>
      <c r="AO831" s="87"/>
      <c r="AP831" s="87"/>
      <c r="AQ831" s="87"/>
      <c r="AR831" s="87"/>
      <c r="AS831" s="87"/>
      <c r="AT831" s="87"/>
      <c r="AU831" s="87"/>
      <c r="AV831" s="87"/>
      <c r="AX831" s="87"/>
    </row>
    <row r="832" spans="3:64" x14ac:dyDescent="0.2">
      <c r="C832" s="15"/>
      <c r="D832" s="15"/>
      <c r="AA832" s="87"/>
      <c r="AB832" s="87"/>
      <c r="AC832" s="87"/>
      <c r="AD832" s="87"/>
      <c r="AE832" s="87"/>
      <c r="AG832" s="121"/>
      <c r="AN832" s="87"/>
      <c r="AO832" s="87"/>
      <c r="AP832" s="87"/>
      <c r="AQ832" s="87"/>
      <c r="AR832" s="87"/>
      <c r="AS832" s="87"/>
      <c r="AT832" s="87"/>
      <c r="AU832" s="87"/>
    </row>
    <row r="833" spans="3:47" x14ac:dyDescent="0.2">
      <c r="C833" s="15"/>
      <c r="D833" s="15"/>
      <c r="AA833" s="87"/>
      <c r="AB833" s="87"/>
      <c r="AC833" s="87"/>
      <c r="AD833" s="87"/>
      <c r="AE833" s="87"/>
      <c r="AG833" s="121"/>
      <c r="AN833" s="87"/>
      <c r="AO833" s="87"/>
      <c r="AP833" s="87"/>
      <c r="AQ833" s="87"/>
      <c r="AR833" s="87"/>
      <c r="AS833" s="87"/>
      <c r="AT833" s="87"/>
      <c r="AU833" s="87"/>
    </row>
    <row r="834" spans="3:47" x14ac:dyDescent="0.2">
      <c r="C834" s="15"/>
      <c r="D834" s="15"/>
      <c r="AA834" s="87"/>
      <c r="AB834" s="87"/>
      <c r="AC834" s="87"/>
      <c r="AD834" s="87"/>
      <c r="AE834" s="87"/>
      <c r="AG834" s="121"/>
      <c r="AN834" s="87"/>
      <c r="AO834" s="87"/>
      <c r="AP834" s="87"/>
      <c r="AQ834" s="87"/>
      <c r="AR834" s="87"/>
      <c r="AS834" s="87"/>
      <c r="AT834" s="87"/>
      <c r="AU834" s="87"/>
    </row>
    <row r="835" spans="3:47" x14ac:dyDescent="0.2">
      <c r="C835" s="15"/>
      <c r="D835" s="15"/>
      <c r="AA835" s="87"/>
      <c r="AB835" s="87"/>
      <c r="AC835" s="87"/>
      <c r="AD835" s="87"/>
      <c r="AE835" s="87"/>
      <c r="AG835" s="121"/>
      <c r="AN835" s="87"/>
      <c r="AO835" s="87"/>
      <c r="AP835" s="87"/>
      <c r="AQ835" s="87"/>
      <c r="AR835" s="87"/>
      <c r="AS835" s="87"/>
      <c r="AT835" s="87"/>
      <c r="AU835" s="87"/>
    </row>
    <row r="836" spans="3:47" x14ac:dyDescent="0.2">
      <c r="C836" s="15"/>
      <c r="D836" s="15"/>
      <c r="AA836" s="87"/>
      <c r="AB836" s="87"/>
      <c r="AC836" s="87"/>
      <c r="AD836" s="87"/>
      <c r="AE836" s="87"/>
      <c r="AG836" s="121"/>
      <c r="AN836" s="87"/>
      <c r="AO836" s="87"/>
      <c r="AP836" s="87"/>
      <c r="AQ836" s="87"/>
      <c r="AR836" s="87"/>
      <c r="AS836" s="87"/>
      <c r="AT836" s="87"/>
      <c r="AU836" s="87"/>
    </row>
    <row r="837" spans="3:47" x14ac:dyDescent="0.2">
      <c r="C837" s="15"/>
      <c r="D837" s="15"/>
      <c r="AA837" s="87"/>
      <c r="AB837" s="87"/>
      <c r="AC837" s="87"/>
      <c r="AD837" s="87"/>
      <c r="AE837" s="87"/>
      <c r="AG837" s="121"/>
      <c r="AN837" s="87"/>
      <c r="AO837" s="87"/>
      <c r="AP837" s="87"/>
      <c r="AQ837" s="87"/>
      <c r="AR837" s="87"/>
      <c r="AS837" s="87"/>
      <c r="AT837" s="87"/>
      <c r="AU837" s="87"/>
    </row>
    <row r="838" spans="3:47" x14ac:dyDescent="0.2">
      <c r="C838" s="15"/>
      <c r="D838" s="15"/>
      <c r="AA838" s="87"/>
      <c r="AB838" s="87"/>
      <c r="AC838" s="87"/>
      <c r="AD838" s="87"/>
      <c r="AE838" s="87"/>
      <c r="AG838" s="121"/>
      <c r="AN838" s="87"/>
      <c r="AO838" s="87"/>
      <c r="AP838" s="87"/>
      <c r="AQ838" s="87"/>
      <c r="AR838" s="87"/>
      <c r="AS838" s="87"/>
      <c r="AT838" s="87"/>
      <c r="AU838" s="87"/>
    </row>
    <row r="839" spans="3:47" x14ac:dyDescent="0.2">
      <c r="C839" s="15"/>
      <c r="D839" s="15"/>
      <c r="AA839" s="87"/>
      <c r="AB839" s="87"/>
      <c r="AC839" s="87"/>
      <c r="AD839" s="87"/>
      <c r="AE839" s="87"/>
      <c r="AG839" s="121"/>
      <c r="AN839" s="87"/>
      <c r="AO839" s="87"/>
      <c r="AP839" s="87"/>
      <c r="AQ839" s="87"/>
      <c r="AR839" s="87"/>
      <c r="AS839" s="87"/>
      <c r="AT839" s="87"/>
      <c r="AU839" s="87"/>
    </row>
    <row r="840" spans="3:47" x14ac:dyDescent="0.2">
      <c r="C840" s="15"/>
      <c r="D840" s="15"/>
      <c r="AA840" s="87"/>
      <c r="AB840" s="87"/>
      <c r="AC840" s="87"/>
      <c r="AD840" s="87"/>
      <c r="AE840" s="87"/>
      <c r="AG840" s="121"/>
      <c r="AN840" s="87"/>
      <c r="AO840" s="87"/>
      <c r="AP840" s="87"/>
      <c r="AQ840" s="87"/>
      <c r="AR840" s="87"/>
      <c r="AS840" s="87"/>
      <c r="AT840" s="87"/>
      <c r="AU840" s="87"/>
    </row>
    <row r="841" spans="3:47" x14ac:dyDescent="0.2">
      <c r="C841" s="15"/>
      <c r="D841" s="15"/>
      <c r="AA841" s="87"/>
      <c r="AB841" s="87"/>
      <c r="AC841" s="87"/>
      <c r="AD841" s="87"/>
      <c r="AE841" s="87"/>
      <c r="AG841" s="121"/>
      <c r="AN841" s="87"/>
      <c r="AO841" s="87"/>
      <c r="AP841" s="87"/>
      <c r="AQ841" s="87"/>
      <c r="AR841" s="87"/>
      <c r="AS841" s="87"/>
      <c r="AT841" s="87"/>
      <c r="AU841" s="87"/>
    </row>
    <row r="842" spans="3:47" x14ac:dyDescent="0.2">
      <c r="C842" s="15"/>
      <c r="D842" s="15"/>
      <c r="AA842" s="87"/>
      <c r="AB842" s="87"/>
      <c r="AC842" s="87"/>
      <c r="AD842" s="87"/>
      <c r="AE842" s="87"/>
      <c r="AG842" s="121"/>
      <c r="AN842" s="87"/>
      <c r="AO842" s="87"/>
      <c r="AP842" s="87"/>
      <c r="AQ842" s="87"/>
      <c r="AR842" s="87"/>
      <c r="AS842" s="87"/>
      <c r="AT842" s="87"/>
      <c r="AU842" s="87"/>
    </row>
    <row r="843" spans="3:47" x14ac:dyDescent="0.2">
      <c r="C843" s="15"/>
      <c r="D843" s="15"/>
      <c r="AA843" s="87"/>
      <c r="AB843" s="87"/>
      <c r="AC843" s="87"/>
      <c r="AD843" s="87"/>
      <c r="AE843" s="87"/>
      <c r="AG843" s="121"/>
      <c r="AN843" s="87"/>
      <c r="AO843" s="87"/>
      <c r="AP843" s="87"/>
      <c r="AQ843" s="87"/>
      <c r="AR843" s="87"/>
      <c r="AS843" s="87"/>
      <c r="AT843" s="87"/>
      <c r="AU843" s="87"/>
    </row>
    <row r="844" spans="3:47" x14ac:dyDescent="0.2">
      <c r="C844" s="15"/>
      <c r="D844" s="15"/>
      <c r="AA844" s="87"/>
      <c r="AB844" s="87"/>
      <c r="AC844" s="87"/>
      <c r="AD844" s="87"/>
      <c r="AE844" s="87"/>
      <c r="AG844" s="121"/>
      <c r="AN844" s="87"/>
      <c r="AO844" s="87"/>
      <c r="AP844" s="87"/>
      <c r="AQ844" s="87"/>
      <c r="AR844" s="87"/>
      <c r="AS844" s="87"/>
      <c r="AT844" s="87"/>
      <c r="AU844" s="87"/>
    </row>
    <row r="845" spans="3:47" x14ac:dyDescent="0.2">
      <c r="C845" s="15"/>
      <c r="D845" s="15"/>
      <c r="AA845" s="87"/>
      <c r="AB845" s="87"/>
      <c r="AC845" s="87"/>
      <c r="AD845" s="87"/>
      <c r="AE845" s="87"/>
      <c r="AG845" s="121"/>
      <c r="AN845" s="87"/>
      <c r="AO845" s="87"/>
      <c r="AP845" s="87"/>
      <c r="AQ845" s="87"/>
      <c r="AR845" s="87"/>
      <c r="AS845" s="87"/>
      <c r="AT845" s="87"/>
      <c r="AU845" s="87"/>
    </row>
    <row r="846" spans="3:47" x14ac:dyDescent="0.2">
      <c r="C846" s="15"/>
      <c r="D846" s="15"/>
      <c r="AA846" s="87"/>
      <c r="AB846" s="87"/>
      <c r="AC846" s="87"/>
      <c r="AD846" s="87"/>
      <c r="AE846" s="87"/>
      <c r="AG846" s="121"/>
      <c r="AN846" s="87"/>
      <c r="AO846" s="87"/>
      <c r="AP846" s="87"/>
      <c r="AQ846" s="87"/>
      <c r="AR846" s="87"/>
      <c r="AS846" s="87"/>
      <c r="AT846" s="87"/>
      <c r="AU846" s="87"/>
    </row>
    <row r="847" spans="3:47" x14ac:dyDescent="0.2">
      <c r="C847" s="15"/>
      <c r="D847" s="15"/>
      <c r="AA847" s="87"/>
      <c r="AB847" s="87"/>
      <c r="AC847" s="87"/>
      <c r="AD847" s="87"/>
      <c r="AE847" s="87"/>
      <c r="AG847" s="121"/>
      <c r="AN847" s="87"/>
      <c r="AO847" s="87"/>
      <c r="AP847" s="87"/>
      <c r="AQ847" s="87"/>
      <c r="AR847" s="87"/>
      <c r="AS847" s="87"/>
      <c r="AT847" s="87"/>
      <c r="AU847" s="87"/>
    </row>
    <row r="848" spans="3:47" x14ac:dyDescent="0.2">
      <c r="C848" s="15"/>
      <c r="D848" s="15"/>
      <c r="AA848" s="87"/>
      <c r="AB848" s="87"/>
      <c r="AC848" s="87"/>
      <c r="AD848" s="87"/>
      <c r="AE848" s="87"/>
      <c r="AG848" s="121"/>
      <c r="AN848" s="87"/>
      <c r="AO848" s="87"/>
      <c r="AP848" s="87"/>
      <c r="AQ848" s="87"/>
      <c r="AR848" s="87"/>
      <c r="AS848" s="87"/>
      <c r="AT848" s="87"/>
      <c r="AU848" s="87"/>
    </row>
    <row r="849" spans="3:47" x14ac:dyDescent="0.2">
      <c r="C849" s="15"/>
      <c r="D849" s="15"/>
      <c r="AA849" s="87"/>
      <c r="AB849" s="87"/>
      <c r="AC849" s="87"/>
      <c r="AD849" s="87"/>
      <c r="AE849" s="87"/>
      <c r="AG849" s="121"/>
      <c r="AN849" s="87"/>
      <c r="AO849" s="87"/>
      <c r="AP849" s="87"/>
      <c r="AQ849" s="87"/>
      <c r="AR849" s="87"/>
      <c r="AS849" s="87"/>
      <c r="AT849" s="87"/>
      <c r="AU849" s="87"/>
    </row>
    <row r="850" spans="3:47" x14ac:dyDescent="0.2">
      <c r="C850" s="15"/>
      <c r="D850" s="15"/>
      <c r="AA850" s="87"/>
      <c r="AB850" s="87"/>
      <c r="AC850" s="87"/>
      <c r="AD850" s="87"/>
      <c r="AE850" s="87"/>
      <c r="AG850" s="121"/>
      <c r="AN850" s="87"/>
      <c r="AO850" s="87"/>
      <c r="AP850" s="87"/>
      <c r="AQ850" s="87"/>
      <c r="AR850" s="87"/>
      <c r="AS850" s="87"/>
      <c r="AT850" s="87"/>
      <c r="AU850" s="87"/>
    </row>
    <row r="851" spans="3:47" x14ac:dyDescent="0.2">
      <c r="C851" s="15"/>
      <c r="D851" s="15"/>
      <c r="AA851" s="87"/>
      <c r="AB851" s="87"/>
      <c r="AC851" s="87"/>
      <c r="AD851" s="87"/>
      <c r="AE851" s="87"/>
      <c r="AG851" s="121"/>
      <c r="AN851" s="87"/>
      <c r="AO851" s="87"/>
      <c r="AP851" s="87"/>
      <c r="AQ851" s="87"/>
      <c r="AR851" s="87"/>
      <c r="AS851" s="87"/>
      <c r="AT851" s="87"/>
      <c r="AU851" s="87"/>
    </row>
    <row r="852" spans="3:47" x14ac:dyDescent="0.2">
      <c r="C852" s="15"/>
      <c r="D852" s="15"/>
      <c r="AA852" s="87"/>
      <c r="AB852" s="87"/>
      <c r="AC852" s="87"/>
      <c r="AD852" s="87"/>
      <c r="AE852" s="87"/>
      <c r="AG852" s="121"/>
      <c r="AN852" s="87"/>
      <c r="AO852" s="87"/>
      <c r="AP852" s="87"/>
      <c r="AQ852" s="87"/>
      <c r="AR852" s="87"/>
      <c r="AS852" s="87"/>
      <c r="AT852" s="87"/>
      <c r="AU852" s="87"/>
    </row>
    <row r="853" spans="3:47" x14ac:dyDescent="0.2">
      <c r="C853" s="15"/>
      <c r="D853" s="15"/>
      <c r="AA853" s="87"/>
      <c r="AB853" s="87"/>
      <c r="AC853" s="87"/>
      <c r="AD853" s="87"/>
      <c r="AE853" s="87"/>
      <c r="AG853" s="121"/>
      <c r="AN853" s="87"/>
      <c r="AO853" s="87"/>
      <c r="AP853" s="87"/>
      <c r="AQ853" s="87"/>
      <c r="AR853" s="87"/>
      <c r="AS853" s="87"/>
      <c r="AT853" s="87"/>
      <c r="AU853" s="87"/>
    </row>
    <row r="854" spans="3:47" x14ac:dyDescent="0.2">
      <c r="C854" s="15"/>
      <c r="D854" s="15"/>
      <c r="AA854" s="87"/>
      <c r="AB854" s="87"/>
      <c r="AC854" s="87"/>
      <c r="AD854" s="87"/>
      <c r="AE854" s="87"/>
      <c r="AG854" s="121"/>
      <c r="AN854" s="87"/>
      <c r="AO854" s="87"/>
      <c r="AP854" s="87"/>
      <c r="AQ854" s="87"/>
      <c r="AR854" s="87"/>
      <c r="AS854" s="87"/>
      <c r="AT854" s="87"/>
      <c r="AU854" s="87"/>
    </row>
    <row r="855" spans="3:47" x14ac:dyDescent="0.2">
      <c r="C855" s="15"/>
      <c r="D855" s="15"/>
      <c r="AA855" s="87"/>
      <c r="AB855" s="87"/>
      <c r="AC855" s="87"/>
      <c r="AD855" s="87"/>
      <c r="AE855" s="87"/>
      <c r="AG855" s="121"/>
      <c r="AN855" s="87"/>
      <c r="AO855" s="87"/>
      <c r="AP855" s="87"/>
      <c r="AQ855" s="87"/>
      <c r="AR855" s="87"/>
      <c r="AS855" s="87"/>
      <c r="AT855" s="87"/>
      <c r="AU855" s="87"/>
    </row>
    <row r="856" spans="3:47" x14ac:dyDescent="0.2">
      <c r="C856" s="15"/>
      <c r="D856" s="15"/>
      <c r="AA856" s="87"/>
      <c r="AB856" s="87"/>
      <c r="AC856" s="87"/>
      <c r="AD856" s="87"/>
      <c r="AE856" s="87"/>
      <c r="AG856" s="121"/>
      <c r="AN856" s="87"/>
      <c r="AO856" s="87"/>
      <c r="AP856" s="87"/>
      <c r="AQ856" s="87"/>
      <c r="AR856" s="87"/>
      <c r="AS856" s="87"/>
      <c r="AT856" s="87"/>
      <c r="AU856" s="87"/>
    </row>
    <row r="857" spans="3:47" x14ac:dyDescent="0.2">
      <c r="C857" s="15"/>
      <c r="D857" s="15"/>
      <c r="AA857" s="87"/>
      <c r="AB857" s="87"/>
      <c r="AC857" s="87"/>
      <c r="AD857" s="87"/>
      <c r="AE857" s="87"/>
      <c r="AG857" s="121"/>
      <c r="AN857" s="87"/>
      <c r="AO857" s="87"/>
      <c r="AP857" s="87"/>
      <c r="AQ857" s="87"/>
      <c r="AR857" s="87"/>
      <c r="AS857" s="87"/>
      <c r="AT857" s="87"/>
      <c r="AU857" s="87"/>
    </row>
    <row r="858" spans="3:47" x14ac:dyDescent="0.2">
      <c r="C858" s="15"/>
      <c r="D858" s="15"/>
      <c r="AA858" s="87"/>
      <c r="AB858" s="87"/>
      <c r="AC858" s="87"/>
      <c r="AD858" s="87"/>
      <c r="AE858" s="87"/>
      <c r="AG858" s="121"/>
      <c r="AN858" s="87"/>
      <c r="AO858" s="87"/>
      <c r="AP858" s="87"/>
      <c r="AQ858" s="87"/>
      <c r="AR858" s="87"/>
      <c r="AS858" s="87"/>
      <c r="AT858" s="87"/>
      <c r="AU858" s="87"/>
    </row>
    <row r="859" spans="3:47" x14ac:dyDescent="0.2">
      <c r="C859" s="15"/>
      <c r="D859" s="15"/>
      <c r="AA859" s="87"/>
      <c r="AB859" s="87"/>
      <c r="AC859" s="87"/>
      <c r="AD859" s="87"/>
      <c r="AE859" s="87"/>
      <c r="AG859" s="121"/>
      <c r="AN859" s="87"/>
      <c r="AO859" s="87"/>
      <c r="AP859" s="87"/>
      <c r="AQ859" s="87"/>
      <c r="AR859" s="87"/>
      <c r="AS859" s="87"/>
      <c r="AT859" s="87"/>
      <c r="AU859" s="87"/>
    </row>
    <row r="860" spans="3:47" x14ac:dyDescent="0.2">
      <c r="C860" s="15"/>
      <c r="D860" s="15"/>
      <c r="AA860" s="87"/>
      <c r="AB860" s="87"/>
      <c r="AC860" s="87"/>
      <c r="AD860" s="87"/>
      <c r="AE860" s="87"/>
      <c r="AG860" s="121"/>
      <c r="AN860" s="87"/>
      <c r="AO860" s="87"/>
      <c r="AP860" s="87"/>
      <c r="AQ860" s="87"/>
      <c r="AR860" s="87"/>
      <c r="AS860" s="87"/>
      <c r="AT860" s="87"/>
      <c r="AU860" s="87"/>
    </row>
    <row r="861" spans="3:47" x14ac:dyDescent="0.2">
      <c r="C861" s="15"/>
      <c r="D861" s="15"/>
      <c r="AA861" s="87"/>
      <c r="AB861" s="87"/>
      <c r="AC861" s="87"/>
      <c r="AD861" s="87"/>
      <c r="AE861" s="87"/>
      <c r="AG861" s="121"/>
      <c r="AN861" s="87"/>
      <c r="AO861" s="87"/>
      <c r="AP861" s="87"/>
      <c r="AQ861" s="87"/>
      <c r="AR861" s="87"/>
      <c r="AS861" s="87"/>
      <c r="AT861" s="87"/>
      <c r="AU861" s="87"/>
    </row>
    <row r="862" spans="3:47" x14ac:dyDescent="0.2">
      <c r="C862" s="15"/>
      <c r="D862" s="15"/>
      <c r="AA862" s="87"/>
      <c r="AB862" s="87"/>
      <c r="AC862" s="87"/>
      <c r="AD862" s="87"/>
      <c r="AE862" s="87"/>
      <c r="AG862" s="121"/>
      <c r="AN862" s="87"/>
      <c r="AO862" s="87"/>
      <c r="AP862" s="87"/>
      <c r="AQ862" s="87"/>
      <c r="AR862" s="87"/>
      <c r="AS862" s="87"/>
      <c r="AT862" s="87"/>
      <c r="AU862" s="87"/>
    </row>
    <row r="863" spans="3:47" x14ac:dyDescent="0.2">
      <c r="C863" s="15"/>
      <c r="D863" s="15"/>
      <c r="AA863" s="87"/>
      <c r="AB863" s="87"/>
      <c r="AC863" s="87"/>
      <c r="AD863" s="87"/>
      <c r="AE863" s="87"/>
      <c r="AG863" s="121"/>
      <c r="AN863" s="87"/>
      <c r="AO863" s="87"/>
      <c r="AP863" s="87"/>
      <c r="AQ863" s="87"/>
      <c r="AR863" s="87"/>
      <c r="AS863" s="87"/>
      <c r="AT863" s="87"/>
      <c r="AU863" s="87"/>
    </row>
    <row r="864" spans="3:47" x14ac:dyDescent="0.2">
      <c r="C864" s="15"/>
      <c r="D864" s="15"/>
      <c r="AA864" s="87"/>
      <c r="AB864" s="87"/>
      <c r="AC864" s="87"/>
      <c r="AD864" s="87"/>
      <c r="AE864" s="87"/>
      <c r="AG864" s="121"/>
      <c r="AN864" s="87"/>
      <c r="AO864" s="87"/>
      <c r="AP864" s="87"/>
      <c r="AQ864" s="87"/>
      <c r="AR864" s="87"/>
      <c r="AS864" s="87"/>
      <c r="AT864" s="87"/>
      <c r="AU864" s="87"/>
    </row>
    <row r="865" spans="3:47" x14ac:dyDescent="0.2">
      <c r="C865" s="15"/>
      <c r="D865" s="15"/>
      <c r="AA865" s="87"/>
      <c r="AB865" s="87"/>
      <c r="AC865" s="87"/>
      <c r="AD865" s="87"/>
      <c r="AE865" s="87"/>
      <c r="AG865" s="121"/>
      <c r="AN865" s="87"/>
      <c r="AO865" s="87"/>
      <c r="AP865" s="87"/>
      <c r="AQ865" s="87"/>
      <c r="AR865" s="87"/>
      <c r="AS865" s="87"/>
      <c r="AT865" s="87"/>
      <c r="AU865" s="87"/>
    </row>
    <row r="866" spans="3:47" x14ac:dyDescent="0.2">
      <c r="C866" s="15"/>
      <c r="D866" s="15"/>
      <c r="AA866" s="87"/>
      <c r="AB866" s="87"/>
      <c r="AC866" s="87"/>
      <c r="AD866" s="87"/>
      <c r="AE866" s="87"/>
      <c r="AG866" s="121"/>
      <c r="AN866" s="87"/>
      <c r="AO866" s="87"/>
      <c r="AP866" s="87"/>
      <c r="AQ866" s="87"/>
      <c r="AR866" s="87"/>
      <c r="AS866" s="87"/>
      <c r="AT866" s="87"/>
      <c r="AU866" s="87"/>
    </row>
    <row r="867" spans="3:47" x14ac:dyDescent="0.2">
      <c r="C867" s="15"/>
      <c r="D867" s="15"/>
      <c r="AA867" s="87"/>
      <c r="AB867" s="87"/>
      <c r="AC867" s="87"/>
      <c r="AD867" s="87"/>
      <c r="AE867" s="87"/>
      <c r="AG867" s="121"/>
      <c r="AN867" s="87"/>
      <c r="AO867" s="87"/>
      <c r="AP867" s="87"/>
      <c r="AQ867" s="87"/>
      <c r="AR867" s="87"/>
      <c r="AS867" s="87"/>
      <c r="AT867" s="87"/>
      <c r="AU867" s="87"/>
    </row>
    <row r="868" spans="3:47" x14ac:dyDescent="0.2">
      <c r="C868" s="15"/>
      <c r="D868" s="15"/>
      <c r="AA868" s="87"/>
      <c r="AB868" s="87"/>
      <c r="AC868" s="87"/>
      <c r="AD868" s="87"/>
      <c r="AE868" s="87"/>
      <c r="AG868" s="121"/>
      <c r="AN868" s="87"/>
      <c r="AO868" s="87"/>
      <c r="AP868" s="87"/>
      <c r="AQ868" s="87"/>
      <c r="AR868" s="87"/>
      <c r="AS868" s="87"/>
      <c r="AT868" s="87"/>
      <c r="AU868" s="87"/>
    </row>
    <row r="869" spans="3:47" x14ac:dyDescent="0.2">
      <c r="C869" s="15"/>
      <c r="D869" s="15"/>
      <c r="AA869" s="87"/>
      <c r="AB869" s="87"/>
      <c r="AC869" s="87"/>
      <c r="AD869" s="87"/>
      <c r="AE869" s="87"/>
      <c r="AG869" s="121"/>
      <c r="AN869" s="87"/>
      <c r="AO869" s="87"/>
      <c r="AP869" s="87"/>
      <c r="AQ869" s="87"/>
      <c r="AR869" s="87"/>
      <c r="AS869" s="87"/>
      <c r="AT869" s="87"/>
      <c r="AU869" s="87"/>
    </row>
    <row r="870" spans="3:47" x14ac:dyDescent="0.2">
      <c r="C870" s="15"/>
      <c r="D870" s="15"/>
      <c r="AA870" s="87"/>
      <c r="AB870" s="87"/>
      <c r="AC870" s="87"/>
      <c r="AD870" s="87"/>
      <c r="AE870" s="87"/>
      <c r="AG870" s="121"/>
      <c r="AN870" s="87"/>
      <c r="AO870" s="87"/>
      <c r="AP870" s="87"/>
      <c r="AQ870" s="87"/>
      <c r="AR870" s="87"/>
      <c r="AS870" s="87"/>
      <c r="AT870" s="87"/>
      <c r="AU870" s="87"/>
    </row>
    <row r="871" spans="3:47" x14ac:dyDescent="0.2">
      <c r="C871" s="15"/>
      <c r="D871" s="15"/>
      <c r="AA871" s="87"/>
      <c r="AB871" s="87"/>
      <c r="AC871" s="87"/>
      <c r="AD871" s="87"/>
      <c r="AE871" s="87"/>
      <c r="AG871" s="121"/>
      <c r="AN871" s="87"/>
      <c r="AO871" s="87"/>
      <c r="AP871" s="87"/>
      <c r="AQ871" s="87"/>
      <c r="AR871" s="87"/>
      <c r="AS871" s="87"/>
      <c r="AT871" s="87"/>
      <c r="AU871" s="87"/>
    </row>
    <row r="872" spans="3:47" x14ac:dyDescent="0.2">
      <c r="C872" s="15"/>
      <c r="D872" s="15"/>
      <c r="AA872" s="87"/>
      <c r="AB872" s="87"/>
      <c r="AC872" s="87"/>
      <c r="AD872" s="87"/>
      <c r="AE872" s="87"/>
      <c r="AG872" s="121"/>
      <c r="AN872" s="87"/>
      <c r="AO872" s="87"/>
      <c r="AP872" s="87"/>
      <c r="AQ872" s="87"/>
      <c r="AR872" s="87"/>
      <c r="AS872" s="87"/>
      <c r="AT872" s="87"/>
      <c r="AU872" s="87"/>
    </row>
    <row r="873" spans="3:47" x14ac:dyDescent="0.2">
      <c r="C873" s="15"/>
      <c r="D873" s="15"/>
      <c r="AA873" s="87"/>
      <c r="AB873" s="87"/>
      <c r="AC873" s="87"/>
      <c r="AD873" s="87"/>
      <c r="AE873" s="87"/>
      <c r="AG873" s="121"/>
      <c r="AN873" s="87"/>
      <c r="AO873" s="87"/>
      <c r="AP873" s="87"/>
      <c r="AQ873" s="87"/>
      <c r="AR873" s="87"/>
      <c r="AS873" s="87"/>
      <c r="AT873" s="87"/>
      <c r="AU873" s="87"/>
    </row>
    <row r="874" spans="3:47" x14ac:dyDescent="0.2">
      <c r="C874" s="15"/>
      <c r="D874" s="15"/>
      <c r="AA874" s="87"/>
      <c r="AB874" s="87"/>
      <c r="AC874" s="87"/>
      <c r="AD874" s="87"/>
      <c r="AE874" s="87"/>
      <c r="AG874" s="121"/>
      <c r="AN874" s="87"/>
      <c r="AO874" s="87"/>
      <c r="AP874" s="87"/>
      <c r="AQ874" s="87"/>
      <c r="AR874" s="87"/>
      <c r="AS874" s="87"/>
      <c r="AT874" s="87"/>
      <c r="AU874" s="87"/>
    </row>
    <row r="875" spans="3:47" x14ac:dyDescent="0.2">
      <c r="C875" s="15"/>
      <c r="D875" s="15"/>
      <c r="AA875" s="87"/>
      <c r="AB875" s="87"/>
      <c r="AC875" s="87"/>
      <c r="AD875" s="87"/>
      <c r="AE875" s="87"/>
      <c r="AG875" s="121"/>
      <c r="AN875" s="87"/>
      <c r="AO875" s="87"/>
      <c r="AP875" s="87"/>
      <c r="AQ875" s="87"/>
      <c r="AR875" s="87"/>
      <c r="AS875" s="87"/>
      <c r="AT875" s="87"/>
      <c r="AU875" s="87"/>
    </row>
    <row r="876" spans="3:47" x14ac:dyDescent="0.2">
      <c r="C876" s="15"/>
      <c r="D876" s="15"/>
      <c r="AA876" s="87"/>
      <c r="AB876" s="87"/>
      <c r="AC876" s="87"/>
      <c r="AD876" s="87"/>
      <c r="AE876" s="87"/>
      <c r="AG876" s="121"/>
      <c r="AN876" s="87"/>
      <c r="AO876" s="87"/>
      <c r="AP876" s="87"/>
      <c r="AQ876" s="87"/>
      <c r="AR876" s="87"/>
      <c r="AS876" s="87"/>
      <c r="AT876" s="87"/>
      <c r="AU876" s="87"/>
    </row>
    <row r="877" spans="3:47" x14ac:dyDescent="0.2">
      <c r="C877" s="15"/>
      <c r="D877" s="15"/>
      <c r="AA877" s="87"/>
      <c r="AB877" s="87"/>
      <c r="AC877" s="87"/>
      <c r="AD877" s="87"/>
      <c r="AE877" s="87"/>
      <c r="AG877" s="121"/>
      <c r="AN877" s="87"/>
      <c r="AO877" s="87"/>
      <c r="AP877" s="87"/>
      <c r="AQ877" s="87"/>
      <c r="AR877" s="87"/>
      <c r="AS877" s="87"/>
      <c r="AT877" s="87"/>
      <c r="AU877" s="87"/>
    </row>
    <row r="878" spans="3:47" x14ac:dyDescent="0.2">
      <c r="C878" s="15"/>
      <c r="D878" s="15"/>
      <c r="AA878" s="87"/>
      <c r="AB878" s="87"/>
      <c r="AC878" s="87"/>
      <c r="AD878" s="87"/>
      <c r="AE878" s="87"/>
      <c r="AG878" s="121"/>
      <c r="AN878" s="87"/>
      <c r="AO878" s="87"/>
      <c r="AP878" s="87"/>
      <c r="AQ878" s="87"/>
      <c r="AR878" s="87"/>
      <c r="AS878" s="87"/>
      <c r="AT878" s="87"/>
      <c r="AU878" s="87"/>
    </row>
    <row r="879" spans="3:47" x14ac:dyDescent="0.2">
      <c r="C879" s="15"/>
      <c r="D879" s="15"/>
      <c r="AA879" s="87"/>
      <c r="AB879" s="87"/>
      <c r="AC879" s="87"/>
      <c r="AD879" s="87"/>
      <c r="AE879" s="87"/>
      <c r="AG879" s="121"/>
      <c r="AN879" s="87"/>
      <c r="AO879" s="87"/>
      <c r="AP879" s="87"/>
      <c r="AQ879" s="87"/>
      <c r="AR879" s="87"/>
      <c r="AS879" s="87"/>
      <c r="AT879" s="87"/>
      <c r="AU879" s="87"/>
    </row>
    <row r="880" spans="3:47" x14ac:dyDescent="0.2">
      <c r="C880" s="15"/>
      <c r="D880" s="15"/>
      <c r="AA880" s="87"/>
      <c r="AB880" s="87"/>
      <c r="AC880" s="87"/>
      <c r="AD880" s="87"/>
      <c r="AE880" s="87"/>
      <c r="AG880" s="121"/>
      <c r="AN880" s="87"/>
      <c r="AO880" s="87"/>
      <c r="AP880" s="87"/>
      <c r="AQ880" s="87"/>
      <c r="AR880" s="87"/>
      <c r="AS880" s="87"/>
      <c r="AT880" s="87"/>
      <c r="AU880" s="87"/>
    </row>
    <row r="881" spans="3:48" x14ac:dyDescent="0.2">
      <c r="C881" s="15"/>
      <c r="D881" s="15"/>
      <c r="AA881" s="87"/>
      <c r="AB881" s="87"/>
      <c r="AC881" s="87"/>
      <c r="AD881" s="87"/>
      <c r="AE881" s="87"/>
      <c r="AG881" s="121"/>
      <c r="AN881" s="87"/>
      <c r="AO881" s="87"/>
      <c r="AP881" s="87"/>
      <c r="AQ881" s="87"/>
      <c r="AR881" s="87"/>
      <c r="AS881" s="87"/>
      <c r="AT881" s="87"/>
      <c r="AU881" s="87"/>
    </row>
    <row r="882" spans="3:48" x14ac:dyDescent="0.2">
      <c r="C882" s="15"/>
      <c r="D882" s="15"/>
      <c r="AA882" s="87"/>
      <c r="AB882" s="87"/>
      <c r="AC882" s="87"/>
      <c r="AD882" s="87"/>
      <c r="AE882" s="87"/>
      <c r="AG882" s="121"/>
      <c r="AN882" s="87"/>
      <c r="AO882" s="87"/>
      <c r="AP882" s="87"/>
      <c r="AQ882" s="87"/>
      <c r="AR882" s="87"/>
      <c r="AS882" s="87"/>
      <c r="AT882" s="87"/>
      <c r="AU882" s="87"/>
    </row>
    <row r="883" spans="3:48" x14ac:dyDescent="0.2">
      <c r="C883" s="15"/>
      <c r="D883" s="15"/>
      <c r="AA883" s="87"/>
      <c r="AB883" s="87"/>
      <c r="AC883" s="87"/>
      <c r="AD883" s="87"/>
      <c r="AE883" s="87"/>
      <c r="AG883" s="121"/>
      <c r="AN883" s="87"/>
      <c r="AO883" s="87"/>
      <c r="AP883" s="87"/>
      <c r="AQ883" s="87"/>
      <c r="AR883" s="87"/>
      <c r="AS883" s="87"/>
      <c r="AT883" s="87"/>
      <c r="AU883" s="87"/>
    </row>
    <row r="884" spans="3:48" x14ac:dyDescent="0.2">
      <c r="C884" s="15"/>
      <c r="D884" s="15"/>
      <c r="AA884" s="87"/>
      <c r="AB884" s="87"/>
      <c r="AC884" s="87"/>
      <c r="AD884" s="87"/>
      <c r="AE884" s="87"/>
      <c r="AG884" s="121"/>
      <c r="AN884" s="87"/>
      <c r="AO884" s="87"/>
      <c r="AP884" s="87"/>
      <c r="AQ884" s="87"/>
      <c r="AR884" s="87"/>
      <c r="AS884" s="87"/>
      <c r="AT884" s="87"/>
      <c r="AU884" s="87"/>
    </row>
    <row r="885" spans="3:48" x14ac:dyDescent="0.2">
      <c r="C885" s="15"/>
      <c r="D885" s="15"/>
      <c r="AA885" s="87"/>
      <c r="AB885" s="87"/>
      <c r="AC885" s="87"/>
      <c r="AD885" s="87"/>
      <c r="AE885" s="87"/>
      <c r="AG885" s="121"/>
      <c r="AN885" s="87"/>
      <c r="AO885" s="87"/>
      <c r="AP885" s="87"/>
      <c r="AQ885" s="87"/>
      <c r="AR885" s="87"/>
      <c r="AS885" s="87"/>
      <c r="AT885" s="87"/>
      <c r="AU885" s="87"/>
    </row>
    <row r="886" spans="3:48" x14ac:dyDescent="0.2">
      <c r="C886" s="15"/>
      <c r="D886" s="15"/>
      <c r="AA886" s="87"/>
      <c r="AB886" s="87"/>
      <c r="AC886" s="87"/>
      <c r="AD886" s="87"/>
      <c r="AE886" s="87"/>
      <c r="AG886" s="121"/>
      <c r="AN886" s="87"/>
      <c r="AO886" s="87"/>
      <c r="AP886" s="87"/>
      <c r="AQ886" s="87"/>
      <c r="AR886" s="87"/>
      <c r="AS886" s="87"/>
      <c r="AT886" s="87"/>
      <c r="AU886" s="87"/>
      <c r="AV886" s="87"/>
    </row>
    <row r="887" spans="3:48" x14ac:dyDescent="0.2">
      <c r="C887" s="15"/>
      <c r="D887" s="15"/>
      <c r="AA887" s="87"/>
      <c r="AB887" s="87"/>
      <c r="AC887" s="87"/>
      <c r="AD887" s="87"/>
      <c r="AE887" s="87"/>
      <c r="AG887" s="121"/>
      <c r="AN887" s="87"/>
      <c r="AO887" s="87"/>
      <c r="AP887" s="87"/>
      <c r="AQ887" s="87"/>
      <c r="AR887" s="87"/>
      <c r="AS887" s="87"/>
      <c r="AT887" s="87"/>
      <c r="AU887" s="87"/>
    </row>
    <row r="888" spans="3:48" x14ac:dyDescent="0.2">
      <c r="C888" s="15"/>
      <c r="D888" s="15"/>
      <c r="AA888" s="87"/>
      <c r="AB888" s="87"/>
      <c r="AC888" s="87"/>
      <c r="AD888" s="87"/>
      <c r="AE888" s="87"/>
      <c r="AG888" s="121"/>
      <c r="AN888" s="87"/>
      <c r="AO888" s="87"/>
      <c r="AP888" s="87"/>
      <c r="AQ888" s="87"/>
      <c r="AR888" s="87"/>
      <c r="AS888" s="87"/>
      <c r="AT888" s="87"/>
      <c r="AU888" s="87"/>
    </row>
    <row r="889" spans="3:48" x14ac:dyDescent="0.2">
      <c r="C889" s="15"/>
      <c r="D889" s="15"/>
      <c r="AA889" s="87"/>
      <c r="AB889" s="87"/>
      <c r="AC889" s="87"/>
      <c r="AD889" s="87"/>
      <c r="AE889" s="87"/>
      <c r="AG889" s="121"/>
      <c r="AN889" s="87"/>
      <c r="AO889" s="87"/>
      <c r="AP889" s="87"/>
      <c r="AQ889" s="87"/>
      <c r="AR889" s="87"/>
      <c r="AS889" s="87"/>
      <c r="AT889" s="87"/>
      <c r="AU889" s="87"/>
    </row>
    <row r="890" spans="3:48" x14ac:dyDescent="0.2">
      <c r="C890" s="15"/>
      <c r="D890" s="15"/>
      <c r="AA890" s="87"/>
      <c r="AB890" s="87"/>
      <c r="AC890" s="87"/>
      <c r="AD890" s="87"/>
      <c r="AE890" s="87"/>
      <c r="AG890" s="121"/>
      <c r="AN890" s="87"/>
      <c r="AO890" s="87"/>
      <c r="AP890" s="87"/>
      <c r="AQ890" s="87"/>
      <c r="AR890" s="87"/>
      <c r="AS890" s="87"/>
      <c r="AT890" s="87"/>
      <c r="AU890" s="87"/>
    </row>
    <row r="891" spans="3:48" x14ac:dyDescent="0.2">
      <c r="C891" s="15"/>
      <c r="D891" s="15"/>
      <c r="AA891" s="87"/>
      <c r="AB891" s="87"/>
      <c r="AC891" s="87"/>
      <c r="AD891" s="87"/>
      <c r="AE891" s="87"/>
      <c r="AG891" s="121"/>
      <c r="AN891" s="87"/>
      <c r="AO891" s="87"/>
      <c r="AP891" s="87"/>
      <c r="AQ891" s="87"/>
      <c r="AR891" s="87"/>
      <c r="AS891" s="87"/>
      <c r="AT891" s="87"/>
      <c r="AU891" s="87"/>
    </row>
    <row r="892" spans="3:48" x14ac:dyDescent="0.2">
      <c r="C892" s="15"/>
      <c r="D892" s="15"/>
      <c r="AA892" s="87"/>
      <c r="AB892" s="87"/>
      <c r="AC892" s="87"/>
      <c r="AD892" s="87"/>
      <c r="AE892" s="87"/>
      <c r="AG892" s="121"/>
      <c r="AN892" s="87"/>
      <c r="AO892" s="87"/>
      <c r="AP892" s="87"/>
      <c r="AQ892" s="87"/>
      <c r="AR892" s="87"/>
      <c r="AS892" s="87"/>
      <c r="AT892" s="87"/>
      <c r="AU892" s="87"/>
    </row>
    <row r="893" spans="3:48" x14ac:dyDescent="0.2">
      <c r="C893" s="15"/>
      <c r="D893" s="15"/>
      <c r="AA893" s="87"/>
      <c r="AB893" s="87"/>
      <c r="AC893" s="87"/>
      <c r="AD893" s="87"/>
      <c r="AE893" s="87"/>
      <c r="AG893" s="121"/>
      <c r="AN893" s="87"/>
      <c r="AO893" s="87"/>
      <c r="AP893" s="87"/>
      <c r="AQ893" s="87"/>
      <c r="AR893" s="87"/>
      <c r="AS893" s="87"/>
      <c r="AT893" s="87"/>
      <c r="AU893" s="87"/>
    </row>
    <row r="894" spans="3:48" x14ac:dyDescent="0.2">
      <c r="C894" s="15"/>
      <c r="D894" s="15"/>
      <c r="AA894" s="87"/>
      <c r="AB894" s="87"/>
      <c r="AC894" s="87"/>
      <c r="AD894" s="87"/>
      <c r="AE894" s="87"/>
      <c r="AG894" s="121"/>
      <c r="AN894" s="87"/>
      <c r="AO894" s="87"/>
      <c r="AP894" s="87"/>
      <c r="AQ894" s="87"/>
      <c r="AR894" s="87"/>
      <c r="AS894" s="87"/>
      <c r="AT894" s="87"/>
      <c r="AU894" s="87"/>
    </row>
    <row r="895" spans="3:48" x14ac:dyDescent="0.2">
      <c r="C895" s="15"/>
      <c r="D895" s="15"/>
      <c r="AA895" s="87"/>
      <c r="AB895" s="87"/>
      <c r="AC895" s="87"/>
      <c r="AD895" s="87"/>
      <c r="AE895" s="87"/>
      <c r="AG895" s="121"/>
      <c r="AN895" s="87"/>
      <c r="AO895" s="87"/>
      <c r="AP895" s="87"/>
      <c r="AQ895" s="87"/>
      <c r="AR895" s="87"/>
      <c r="AS895" s="87"/>
      <c r="AT895" s="87"/>
      <c r="AU895" s="87"/>
    </row>
    <row r="896" spans="3:48" x14ac:dyDescent="0.2">
      <c r="C896" s="15"/>
      <c r="D896" s="15"/>
      <c r="AA896" s="87"/>
      <c r="AB896" s="87"/>
      <c r="AC896" s="87"/>
      <c r="AD896" s="87"/>
      <c r="AE896" s="87"/>
      <c r="AG896" s="121"/>
      <c r="AN896" s="87"/>
      <c r="AO896" s="87"/>
      <c r="AP896" s="87"/>
      <c r="AQ896" s="87"/>
      <c r="AR896" s="87"/>
      <c r="AS896" s="87"/>
      <c r="AT896" s="87"/>
      <c r="AU896" s="87"/>
    </row>
    <row r="897" spans="3:64" x14ac:dyDescent="0.2">
      <c r="C897" s="15"/>
      <c r="D897" s="15"/>
      <c r="AA897" s="87"/>
      <c r="AB897" s="87"/>
      <c r="AC897" s="87"/>
      <c r="AD897" s="87"/>
      <c r="AE897" s="87"/>
      <c r="AG897" s="121"/>
      <c r="AN897" s="87"/>
      <c r="AO897" s="87"/>
      <c r="AP897" s="87"/>
      <c r="AQ897" s="87"/>
      <c r="AR897" s="87"/>
      <c r="AS897" s="87"/>
      <c r="AT897" s="87"/>
      <c r="AU897" s="87"/>
    </row>
    <row r="898" spans="3:64" x14ac:dyDescent="0.2">
      <c r="C898" s="15"/>
      <c r="D898" s="15"/>
      <c r="AA898" s="87"/>
      <c r="AB898" s="87"/>
      <c r="AC898" s="87"/>
      <c r="AD898" s="87"/>
      <c r="AE898" s="87"/>
      <c r="AG898" s="121"/>
      <c r="AN898" s="87"/>
      <c r="AO898" s="87"/>
      <c r="AP898" s="87"/>
      <c r="AQ898" s="87"/>
      <c r="AR898" s="87"/>
      <c r="AS898" s="87"/>
      <c r="AT898" s="87"/>
      <c r="AU898" s="87"/>
    </row>
    <row r="899" spans="3:64" x14ac:dyDescent="0.2">
      <c r="C899" s="15"/>
      <c r="D899" s="15"/>
      <c r="AA899" s="87"/>
      <c r="AB899" s="87"/>
      <c r="AC899" s="87"/>
      <c r="AD899" s="87"/>
      <c r="AE899" s="87"/>
      <c r="AG899" s="121"/>
      <c r="AN899" s="87"/>
      <c r="AO899" s="87"/>
      <c r="AP899" s="87"/>
      <c r="AQ899" s="87"/>
      <c r="AR899" s="87"/>
      <c r="AS899" s="87"/>
      <c r="AT899" s="87"/>
      <c r="AU899" s="87"/>
    </row>
    <row r="900" spans="3:64" x14ac:dyDescent="0.2">
      <c r="C900" s="15"/>
      <c r="D900" s="15"/>
      <c r="AA900" s="87"/>
      <c r="AB900" s="87"/>
      <c r="AC900" s="87"/>
      <c r="AD900" s="87"/>
      <c r="AE900" s="87"/>
      <c r="AG900" s="121"/>
      <c r="AN900" s="87"/>
      <c r="AO900" s="87"/>
      <c r="AP900" s="87"/>
      <c r="AQ900" s="87"/>
      <c r="AR900" s="87"/>
      <c r="AS900" s="87"/>
      <c r="AT900" s="87"/>
      <c r="AU900" s="87"/>
    </row>
    <row r="901" spans="3:64" x14ac:dyDescent="0.2">
      <c r="C901" s="15"/>
      <c r="D901" s="15"/>
      <c r="AA901" s="87"/>
      <c r="AB901" s="87"/>
      <c r="AC901" s="87"/>
      <c r="AD901" s="87"/>
      <c r="AE901" s="87"/>
      <c r="AG901" s="121"/>
      <c r="AN901" s="87"/>
      <c r="AO901" s="87"/>
      <c r="AP901" s="87"/>
      <c r="AQ901" s="87"/>
      <c r="AR901" s="87"/>
      <c r="AS901" s="87"/>
      <c r="AT901" s="87"/>
      <c r="AU901" s="87"/>
      <c r="AV901" s="87"/>
      <c r="AW901" s="87"/>
      <c r="AX901" s="87"/>
      <c r="AY901" s="87"/>
      <c r="AZ901" s="87"/>
      <c r="BA901" s="87"/>
      <c r="BB901" s="87"/>
      <c r="BC901" s="87"/>
      <c r="BD901" s="87"/>
      <c r="BE901" s="87"/>
      <c r="BF901" s="87"/>
      <c r="BG901" s="87"/>
      <c r="BH901" s="87"/>
      <c r="BI901" s="87"/>
      <c r="BJ901" s="87"/>
      <c r="BK901" s="87"/>
      <c r="BL901" s="87"/>
    </row>
    <row r="902" spans="3:64" x14ac:dyDescent="0.2">
      <c r="C902" s="15"/>
      <c r="D902" s="15"/>
      <c r="AA902" s="87"/>
      <c r="AB902" s="87"/>
      <c r="AC902" s="87"/>
      <c r="AD902" s="87"/>
      <c r="AE902" s="87"/>
      <c r="AG902" s="121"/>
      <c r="AN902" s="87"/>
      <c r="AO902" s="87"/>
      <c r="AP902" s="87"/>
      <c r="AQ902" s="87"/>
      <c r="AR902" s="87"/>
      <c r="AS902" s="87"/>
      <c r="AT902" s="87"/>
      <c r="AU902" s="87"/>
    </row>
    <row r="903" spans="3:64" x14ac:dyDescent="0.2">
      <c r="C903" s="15"/>
      <c r="D903" s="15"/>
      <c r="AA903" s="87"/>
      <c r="AB903" s="87"/>
      <c r="AC903" s="87"/>
      <c r="AD903" s="87"/>
      <c r="AE903" s="87"/>
      <c r="AG903" s="121"/>
      <c r="AN903" s="87"/>
      <c r="AO903" s="87"/>
      <c r="AP903" s="87"/>
      <c r="AQ903" s="87"/>
      <c r="AR903" s="87"/>
      <c r="AS903" s="87"/>
      <c r="AT903" s="87"/>
      <c r="AU903" s="87"/>
    </row>
    <row r="904" spans="3:64" x14ac:dyDescent="0.2">
      <c r="C904" s="15"/>
      <c r="D904" s="15"/>
      <c r="AA904" s="87"/>
      <c r="AB904" s="87"/>
      <c r="AC904" s="87"/>
      <c r="AD904" s="87"/>
      <c r="AE904" s="87"/>
      <c r="AG904" s="121"/>
      <c r="AN904" s="87"/>
      <c r="AO904" s="87"/>
      <c r="AP904" s="87"/>
      <c r="AQ904" s="87"/>
      <c r="AR904" s="87"/>
      <c r="AS904" s="87"/>
      <c r="AT904" s="87"/>
      <c r="AU904" s="87"/>
    </row>
    <row r="905" spans="3:64" x14ac:dyDescent="0.2">
      <c r="C905" s="15"/>
      <c r="D905" s="15"/>
      <c r="AA905" s="87"/>
      <c r="AB905" s="87"/>
      <c r="AC905" s="87"/>
      <c r="AD905" s="87"/>
      <c r="AE905" s="87"/>
      <c r="AG905" s="121"/>
      <c r="AN905" s="87"/>
      <c r="AO905" s="87"/>
      <c r="AP905" s="87"/>
      <c r="AQ905" s="87"/>
      <c r="AR905" s="87"/>
      <c r="AS905" s="87"/>
      <c r="AT905" s="87"/>
      <c r="AU905" s="87"/>
      <c r="AV905" s="87"/>
      <c r="AW905" s="87"/>
      <c r="AX905" s="87"/>
      <c r="AY905" s="87"/>
      <c r="AZ905" s="87"/>
      <c r="BA905" s="87"/>
      <c r="BB905" s="87"/>
      <c r="BC905" s="87"/>
      <c r="BD905" s="87"/>
      <c r="BE905" s="87"/>
      <c r="BF905" s="87"/>
      <c r="BG905" s="87"/>
      <c r="BH905" s="87"/>
      <c r="BI905" s="87"/>
      <c r="BJ905" s="87"/>
      <c r="BK905" s="87"/>
      <c r="BL905" s="87"/>
    </row>
    <row r="906" spans="3:64" x14ac:dyDescent="0.2">
      <c r="C906" s="15"/>
      <c r="D906" s="15"/>
      <c r="AA906" s="87"/>
      <c r="AB906" s="87"/>
      <c r="AC906" s="87"/>
      <c r="AD906" s="87"/>
      <c r="AE906" s="87"/>
      <c r="AG906" s="121"/>
      <c r="AN906" s="87"/>
      <c r="AO906" s="87"/>
      <c r="AP906" s="87"/>
      <c r="AQ906" s="87"/>
      <c r="AR906" s="87"/>
      <c r="AS906" s="87"/>
      <c r="AT906" s="87"/>
      <c r="AU906" s="87"/>
    </row>
    <row r="907" spans="3:64" x14ac:dyDescent="0.2">
      <c r="C907" s="15"/>
      <c r="D907" s="15"/>
      <c r="AA907" s="87"/>
      <c r="AB907" s="87"/>
      <c r="AC907" s="87"/>
      <c r="AD907" s="87"/>
      <c r="AE907" s="87"/>
      <c r="AG907" s="121"/>
      <c r="AN907" s="87"/>
      <c r="AO907" s="87"/>
      <c r="AP907" s="87"/>
      <c r="AQ907" s="87"/>
      <c r="AR907" s="87"/>
      <c r="AS907" s="87"/>
      <c r="AT907" s="87"/>
      <c r="AU907" s="87"/>
    </row>
    <row r="908" spans="3:64" x14ac:dyDescent="0.2">
      <c r="C908" s="15"/>
      <c r="D908" s="15"/>
      <c r="AA908" s="87"/>
      <c r="AB908" s="87"/>
      <c r="AC908" s="87"/>
      <c r="AD908" s="87"/>
      <c r="AE908" s="87"/>
      <c r="AG908" s="121"/>
      <c r="AN908" s="87"/>
      <c r="AO908" s="87"/>
      <c r="AP908" s="87"/>
      <c r="AQ908" s="87"/>
      <c r="AR908" s="87"/>
      <c r="AS908" s="87"/>
      <c r="AT908" s="87"/>
      <c r="AU908" s="87"/>
    </row>
    <row r="909" spans="3:64" x14ac:dyDescent="0.2">
      <c r="C909" s="15"/>
      <c r="D909" s="15"/>
      <c r="AA909" s="87"/>
      <c r="AB909" s="87"/>
      <c r="AC909" s="87"/>
      <c r="AD909" s="87"/>
      <c r="AE909" s="87"/>
      <c r="AG909" s="121"/>
      <c r="AN909" s="87"/>
      <c r="AO909" s="87"/>
      <c r="AP909" s="87"/>
      <c r="AQ909" s="87"/>
      <c r="AR909" s="87"/>
      <c r="AS909" s="87"/>
      <c r="AT909" s="87"/>
      <c r="AU909" s="87"/>
      <c r="AV909" s="87"/>
      <c r="AW909" s="87"/>
      <c r="AX909" s="87"/>
      <c r="AY909" s="87"/>
      <c r="AZ909" s="87"/>
      <c r="BA909" s="87"/>
      <c r="BB909" s="87"/>
      <c r="BC909" s="87"/>
      <c r="BD909" s="87"/>
      <c r="BE909" s="87"/>
      <c r="BF909" s="87"/>
      <c r="BG909" s="87"/>
      <c r="BH909" s="87"/>
      <c r="BI909" s="87"/>
      <c r="BJ909" s="87"/>
      <c r="BK909" s="87"/>
      <c r="BL909" s="87"/>
    </row>
    <row r="910" spans="3:64" x14ac:dyDescent="0.2">
      <c r="C910" s="15"/>
      <c r="D910" s="15"/>
      <c r="AA910" s="87"/>
      <c r="AB910" s="87"/>
      <c r="AC910" s="87"/>
      <c r="AD910" s="87"/>
      <c r="AE910" s="87"/>
      <c r="AG910" s="121"/>
      <c r="AN910" s="87"/>
      <c r="AO910" s="87"/>
      <c r="AP910" s="87"/>
      <c r="AQ910" s="87"/>
      <c r="AR910" s="87"/>
      <c r="AS910" s="87"/>
      <c r="AT910" s="87"/>
      <c r="AU910" s="87"/>
    </row>
    <row r="911" spans="3:64" x14ac:dyDescent="0.2">
      <c r="C911" s="15"/>
      <c r="D911" s="15"/>
      <c r="AA911" s="87"/>
      <c r="AB911" s="87"/>
      <c r="AC911" s="87"/>
      <c r="AD911" s="87"/>
      <c r="AE911" s="87"/>
      <c r="AG911" s="121"/>
      <c r="AN911" s="87"/>
      <c r="AO911" s="87"/>
      <c r="AP911" s="87"/>
      <c r="AQ911" s="87"/>
      <c r="AR911" s="87"/>
      <c r="AS911" s="87"/>
      <c r="AT911" s="87"/>
      <c r="AU911" s="87"/>
    </row>
    <row r="912" spans="3:64" x14ac:dyDescent="0.2">
      <c r="C912" s="15"/>
      <c r="D912" s="15"/>
      <c r="AA912" s="87"/>
      <c r="AB912" s="87"/>
      <c r="AC912" s="87"/>
      <c r="AD912" s="87"/>
      <c r="AE912" s="87"/>
      <c r="AG912" s="121"/>
      <c r="AN912" s="87"/>
      <c r="AO912" s="87"/>
      <c r="AP912" s="87"/>
      <c r="AQ912" s="87"/>
      <c r="AR912" s="87"/>
      <c r="AS912" s="87"/>
      <c r="AT912" s="87"/>
      <c r="AU912" s="87"/>
    </row>
    <row r="913" spans="3:64" x14ac:dyDescent="0.2">
      <c r="C913" s="15"/>
      <c r="D913" s="15"/>
      <c r="AA913" s="87"/>
      <c r="AB913" s="87"/>
      <c r="AC913" s="87"/>
      <c r="AD913" s="87"/>
      <c r="AE913" s="87"/>
      <c r="AG913" s="121"/>
      <c r="AN913" s="87"/>
      <c r="AO913" s="87"/>
      <c r="AP913" s="87"/>
      <c r="AQ913" s="87"/>
      <c r="AR913" s="87"/>
      <c r="AS913" s="87"/>
      <c r="AT913" s="87"/>
      <c r="AU913" s="87"/>
    </row>
    <row r="914" spans="3:64" x14ac:dyDescent="0.2">
      <c r="C914" s="15"/>
      <c r="D914" s="15"/>
      <c r="AA914" s="87"/>
      <c r="AB914" s="87"/>
      <c r="AC914" s="87"/>
      <c r="AD914" s="87"/>
      <c r="AE914" s="87"/>
      <c r="AG914" s="121"/>
      <c r="AN914" s="87"/>
      <c r="AO914" s="87"/>
      <c r="AP914" s="87"/>
      <c r="AQ914" s="87"/>
      <c r="AR914" s="87"/>
      <c r="AS914" s="87"/>
      <c r="AT914" s="87"/>
      <c r="AU914" s="87"/>
    </row>
    <row r="915" spans="3:64" x14ac:dyDescent="0.2">
      <c r="C915" s="15"/>
      <c r="D915" s="15"/>
      <c r="AA915" s="87"/>
      <c r="AB915" s="87"/>
      <c r="AC915" s="87"/>
      <c r="AD915" s="87"/>
      <c r="AE915" s="87"/>
      <c r="AG915" s="121"/>
      <c r="AN915" s="87"/>
      <c r="AO915" s="87"/>
      <c r="AP915" s="87"/>
      <c r="AQ915" s="87"/>
      <c r="AR915" s="87"/>
      <c r="AS915" s="87"/>
      <c r="AT915" s="87"/>
      <c r="AU915" s="87"/>
    </row>
    <row r="916" spans="3:64" x14ac:dyDescent="0.2">
      <c r="C916" s="15"/>
      <c r="D916" s="15"/>
      <c r="AA916" s="87"/>
      <c r="AB916" s="87"/>
      <c r="AC916" s="87"/>
      <c r="AD916" s="87"/>
      <c r="AE916" s="87"/>
      <c r="AG916" s="121"/>
      <c r="AN916" s="87"/>
      <c r="AO916" s="87"/>
      <c r="AP916" s="87"/>
      <c r="AQ916" s="87"/>
      <c r="AR916" s="87"/>
      <c r="AS916" s="87"/>
      <c r="AT916" s="87"/>
      <c r="AU916" s="87"/>
    </row>
    <row r="917" spans="3:64" x14ac:dyDescent="0.2">
      <c r="C917" s="15"/>
      <c r="D917" s="15"/>
      <c r="AA917" s="87"/>
      <c r="AB917" s="87"/>
      <c r="AC917" s="87"/>
      <c r="AD917" s="87"/>
      <c r="AE917" s="87"/>
      <c r="AG917" s="121"/>
      <c r="AN917" s="87"/>
      <c r="AO917" s="87"/>
      <c r="AP917" s="87"/>
      <c r="AQ917" s="87"/>
      <c r="AR917" s="87"/>
      <c r="AS917" s="87"/>
      <c r="AT917" s="87"/>
      <c r="AU917" s="87"/>
    </row>
    <row r="918" spans="3:64" x14ac:dyDescent="0.2">
      <c r="C918" s="15"/>
      <c r="D918" s="15"/>
      <c r="AA918" s="87"/>
      <c r="AB918" s="87"/>
      <c r="AC918" s="87"/>
      <c r="AD918" s="87"/>
      <c r="AE918" s="87"/>
      <c r="AG918" s="121"/>
      <c r="AN918" s="87"/>
      <c r="AO918" s="87"/>
      <c r="AP918" s="87"/>
      <c r="AQ918" s="87"/>
      <c r="AR918" s="87"/>
      <c r="AS918" s="87"/>
      <c r="AT918" s="87"/>
      <c r="AU918" s="87"/>
      <c r="AV918" s="87"/>
      <c r="AW918" s="87"/>
      <c r="AX918" s="87"/>
      <c r="AY918" s="87"/>
      <c r="AZ918" s="87"/>
      <c r="BA918" s="87"/>
      <c r="BB918" s="87"/>
      <c r="BC918" s="87"/>
      <c r="BD918" s="87"/>
      <c r="BE918" s="87"/>
      <c r="BF918" s="87"/>
      <c r="BG918" s="87"/>
      <c r="BH918" s="87"/>
      <c r="BI918" s="87"/>
      <c r="BJ918" s="87"/>
      <c r="BK918" s="87"/>
      <c r="BL918" s="87"/>
    </row>
    <row r="919" spans="3:64" x14ac:dyDescent="0.2">
      <c r="C919" s="15"/>
      <c r="D919" s="15"/>
      <c r="AA919" s="87"/>
      <c r="AB919" s="87"/>
      <c r="AC919" s="87"/>
      <c r="AD919" s="87"/>
      <c r="AE919" s="87"/>
      <c r="AG919" s="121"/>
      <c r="AN919" s="87"/>
      <c r="AO919" s="87"/>
      <c r="AP919" s="87"/>
      <c r="AQ919" s="87"/>
      <c r="AR919" s="87"/>
      <c r="AS919" s="87"/>
      <c r="AT919" s="87"/>
      <c r="AU919" s="87"/>
    </row>
    <row r="920" spans="3:64" x14ac:dyDescent="0.2">
      <c r="C920" s="15"/>
      <c r="D920" s="15"/>
      <c r="AA920" s="87"/>
      <c r="AB920" s="87"/>
      <c r="AC920" s="87"/>
      <c r="AD920" s="87"/>
      <c r="AE920" s="87"/>
      <c r="AG920" s="121"/>
      <c r="AN920" s="87"/>
      <c r="AO920" s="87"/>
      <c r="AP920" s="87"/>
      <c r="AQ920" s="87"/>
      <c r="AR920" s="87"/>
      <c r="AS920" s="87"/>
      <c r="AT920" s="87"/>
      <c r="AU920" s="87"/>
    </row>
    <row r="921" spans="3:64" x14ac:dyDescent="0.2">
      <c r="C921" s="15"/>
      <c r="D921" s="15"/>
      <c r="AA921" s="87"/>
      <c r="AB921" s="87"/>
      <c r="AC921" s="87"/>
      <c r="AD921" s="87"/>
      <c r="AE921" s="87"/>
      <c r="AG921" s="121"/>
      <c r="AN921" s="87"/>
      <c r="AO921" s="87"/>
      <c r="AP921" s="87"/>
      <c r="AQ921" s="87"/>
      <c r="AR921" s="87"/>
      <c r="AS921" s="87"/>
      <c r="AT921" s="87"/>
      <c r="AU921" s="87"/>
    </row>
    <row r="922" spans="3:64" x14ac:dyDescent="0.2">
      <c r="C922" s="15"/>
      <c r="D922" s="15"/>
      <c r="AA922" s="87"/>
      <c r="AB922" s="87"/>
      <c r="AC922" s="87"/>
      <c r="AD922" s="87"/>
      <c r="AE922" s="87"/>
      <c r="AG922" s="121"/>
      <c r="AN922" s="87"/>
      <c r="AO922" s="87"/>
      <c r="AP922" s="87"/>
      <c r="AQ922" s="87"/>
      <c r="AR922" s="87"/>
      <c r="AS922" s="87"/>
      <c r="AT922" s="87"/>
      <c r="AU922" s="87"/>
    </row>
    <row r="923" spans="3:64" x14ac:dyDescent="0.2">
      <c r="C923" s="15"/>
      <c r="D923" s="15"/>
      <c r="AA923" s="87"/>
      <c r="AB923" s="87"/>
      <c r="AC923" s="87"/>
      <c r="AD923" s="87"/>
      <c r="AE923" s="87"/>
      <c r="AG923" s="121"/>
      <c r="AN923" s="87"/>
      <c r="AO923" s="87"/>
      <c r="AP923" s="87"/>
      <c r="AQ923" s="87"/>
      <c r="AR923" s="87"/>
      <c r="AS923" s="87"/>
      <c r="AT923" s="87"/>
      <c r="AU923" s="87"/>
    </row>
    <row r="924" spans="3:64" x14ac:dyDescent="0.2">
      <c r="C924" s="15"/>
      <c r="D924" s="15"/>
      <c r="AA924" s="87"/>
      <c r="AB924" s="87"/>
      <c r="AC924" s="87"/>
      <c r="AD924" s="87"/>
      <c r="AE924" s="87"/>
      <c r="AG924" s="121"/>
      <c r="AN924" s="87"/>
      <c r="AO924" s="87"/>
      <c r="AP924" s="87"/>
      <c r="AQ924" s="87"/>
      <c r="AR924" s="87"/>
      <c r="AS924" s="87"/>
      <c r="AT924" s="87"/>
      <c r="AU924" s="87"/>
    </row>
    <row r="925" spans="3:64" x14ac:dyDescent="0.2">
      <c r="C925" s="15"/>
      <c r="D925" s="15"/>
      <c r="AA925" s="87"/>
      <c r="AB925" s="87"/>
      <c r="AC925" s="87"/>
      <c r="AD925" s="87"/>
      <c r="AE925" s="87"/>
      <c r="AG925" s="121"/>
      <c r="AN925" s="87"/>
      <c r="AO925" s="87"/>
      <c r="AP925" s="87"/>
      <c r="AQ925" s="87"/>
      <c r="AR925" s="87"/>
      <c r="AS925" s="87"/>
      <c r="AT925" s="87"/>
      <c r="AU925" s="87"/>
    </row>
    <row r="926" spans="3:64" x14ac:dyDescent="0.2">
      <c r="C926" s="15"/>
      <c r="D926" s="15"/>
      <c r="AA926" s="87"/>
      <c r="AB926" s="87"/>
      <c r="AC926" s="87"/>
      <c r="AD926" s="87"/>
      <c r="AE926" s="87"/>
      <c r="AG926" s="121"/>
      <c r="AN926" s="87"/>
      <c r="AO926" s="87"/>
      <c r="AP926" s="87"/>
      <c r="AQ926" s="87"/>
      <c r="AR926" s="87"/>
      <c r="AS926" s="87"/>
      <c r="AT926" s="87"/>
      <c r="AU926" s="87"/>
    </row>
    <row r="927" spans="3:64" x14ac:dyDescent="0.2">
      <c r="C927" s="15"/>
      <c r="D927" s="15"/>
      <c r="AA927" s="87"/>
      <c r="AB927" s="87"/>
      <c r="AC927" s="87"/>
      <c r="AD927" s="87"/>
      <c r="AE927" s="87"/>
      <c r="AG927" s="121"/>
      <c r="AN927" s="87"/>
      <c r="AO927" s="87"/>
      <c r="AP927" s="87"/>
      <c r="AQ927" s="87"/>
      <c r="AR927" s="87"/>
      <c r="AS927" s="87"/>
      <c r="AT927" s="87"/>
      <c r="AU927" s="87"/>
    </row>
    <row r="928" spans="3:64" x14ac:dyDescent="0.2">
      <c r="C928" s="15"/>
      <c r="D928" s="15"/>
      <c r="AA928" s="87"/>
      <c r="AB928" s="87"/>
      <c r="AC928" s="87"/>
      <c r="AD928" s="87"/>
      <c r="AE928" s="87"/>
      <c r="AG928" s="121"/>
      <c r="AN928" s="87"/>
      <c r="AO928" s="87"/>
      <c r="AP928" s="87"/>
      <c r="AQ928" s="87"/>
      <c r="AR928" s="87"/>
      <c r="AS928" s="87"/>
      <c r="AT928" s="87"/>
      <c r="AU928" s="87"/>
    </row>
    <row r="929" spans="3:64" x14ac:dyDescent="0.2">
      <c r="C929" s="15"/>
      <c r="D929" s="15"/>
      <c r="AA929" s="87"/>
      <c r="AB929" s="87"/>
      <c r="AC929" s="87"/>
      <c r="AD929" s="87"/>
      <c r="AE929" s="87"/>
      <c r="AG929" s="121"/>
      <c r="AN929" s="87"/>
      <c r="AO929" s="87"/>
      <c r="AP929" s="87"/>
      <c r="AQ929" s="87"/>
      <c r="AR929" s="87"/>
      <c r="AS929" s="87"/>
      <c r="AT929" s="87"/>
      <c r="AU929" s="87"/>
    </row>
    <row r="930" spans="3:64" x14ac:dyDescent="0.2">
      <c r="C930" s="15"/>
      <c r="D930" s="15"/>
      <c r="AA930" s="87"/>
      <c r="AB930" s="87"/>
      <c r="AC930" s="87"/>
      <c r="AD930" s="87"/>
      <c r="AE930" s="87"/>
      <c r="AG930" s="121"/>
      <c r="AN930" s="87"/>
      <c r="AO930" s="87"/>
      <c r="AP930" s="87"/>
      <c r="AQ930" s="87"/>
      <c r="AR930" s="87"/>
      <c r="AS930" s="87"/>
      <c r="AT930" s="87"/>
      <c r="AU930" s="87"/>
    </row>
    <row r="931" spans="3:64" x14ac:dyDescent="0.2">
      <c r="C931" s="15"/>
      <c r="D931" s="15"/>
      <c r="AA931" s="87"/>
      <c r="AB931" s="87"/>
      <c r="AC931" s="87"/>
      <c r="AD931" s="87"/>
      <c r="AE931" s="87"/>
      <c r="AG931" s="121"/>
      <c r="AN931" s="87"/>
      <c r="AO931" s="87"/>
      <c r="AP931" s="87"/>
      <c r="AQ931" s="87"/>
      <c r="AR931" s="87"/>
      <c r="AS931" s="87"/>
      <c r="AT931" s="87"/>
      <c r="AU931" s="87"/>
    </row>
    <row r="932" spans="3:64" x14ac:dyDescent="0.2">
      <c r="C932" s="15"/>
      <c r="D932" s="15"/>
      <c r="AA932" s="87"/>
      <c r="AB932" s="87"/>
      <c r="AC932" s="87"/>
      <c r="AD932" s="87"/>
      <c r="AE932" s="87"/>
      <c r="AG932" s="121"/>
      <c r="AN932" s="87"/>
      <c r="AO932" s="87"/>
      <c r="AP932" s="87"/>
      <c r="AQ932" s="87"/>
      <c r="AR932" s="87"/>
      <c r="AS932" s="87"/>
      <c r="AT932" s="87"/>
      <c r="AU932" s="87"/>
    </row>
    <row r="933" spans="3:64" x14ac:dyDescent="0.2">
      <c r="C933" s="15"/>
      <c r="D933" s="15"/>
      <c r="AA933" s="87"/>
      <c r="AB933" s="87"/>
      <c r="AC933" s="87"/>
      <c r="AD933" s="87"/>
      <c r="AE933" s="87"/>
      <c r="AG933" s="121"/>
      <c r="AN933" s="87"/>
      <c r="AO933" s="87"/>
      <c r="AP933" s="87"/>
      <c r="AQ933" s="87"/>
      <c r="AR933" s="87"/>
      <c r="AS933" s="87"/>
      <c r="AT933" s="87"/>
      <c r="AU933" s="87"/>
    </row>
    <row r="934" spans="3:64" x14ac:dyDescent="0.2">
      <c r="C934" s="15"/>
      <c r="D934" s="15"/>
      <c r="AA934" s="87"/>
      <c r="AB934" s="87"/>
      <c r="AC934" s="87"/>
      <c r="AD934" s="87"/>
      <c r="AE934" s="87"/>
      <c r="AG934" s="121"/>
      <c r="AN934" s="87"/>
      <c r="AO934" s="87"/>
      <c r="AP934" s="87"/>
      <c r="AQ934" s="87"/>
      <c r="AR934" s="87"/>
      <c r="AS934" s="87"/>
      <c r="AT934" s="87"/>
      <c r="AU934" s="87"/>
      <c r="AV934" s="87"/>
      <c r="AW934" s="87"/>
      <c r="AX934" s="87"/>
      <c r="AY934" s="87"/>
      <c r="AZ934" s="87"/>
      <c r="BA934" s="87"/>
      <c r="BB934" s="87"/>
      <c r="BC934" s="87"/>
      <c r="BD934" s="87"/>
      <c r="BE934" s="87"/>
      <c r="BF934" s="87"/>
      <c r="BG934" s="87"/>
      <c r="BH934" s="87"/>
      <c r="BI934" s="87"/>
      <c r="BJ934" s="87"/>
      <c r="BK934" s="87"/>
      <c r="BL934" s="87"/>
    </row>
    <row r="935" spans="3:64" x14ac:dyDescent="0.2">
      <c r="C935" s="15"/>
      <c r="D935" s="15"/>
      <c r="AA935" s="87"/>
      <c r="AB935" s="87"/>
      <c r="AC935" s="87"/>
      <c r="AD935" s="87"/>
      <c r="AE935" s="87"/>
      <c r="AG935" s="121"/>
      <c r="AN935" s="87"/>
      <c r="AO935" s="87"/>
      <c r="AP935" s="87"/>
      <c r="AQ935" s="87"/>
      <c r="AR935" s="87"/>
      <c r="AS935" s="87"/>
      <c r="AT935" s="87"/>
      <c r="AU935" s="87"/>
    </row>
    <row r="936" spans="3:64" x14ac:dyDescent="0.2">
      <c r="C936" s="15"/>
      <c r="D936" s="15"/>
      <c r="AA936" s="87"/>
      <c r="AB936" s="87"/>
      <c r="AC936" s="87"/>
      <c r="AD936" s="87"/>
      <c r="AE936" s="87"/>
      <c r="AG936" s="121"/>
      <c r="AN936" s="87"/>
      <c r="AO936" s="87"/>
      <c r="AP936" s="87"/>
      <c r="AQ936" s="87"/>
      <c r="AR936" s="87"/>
      <c r="AS936" s="87"/>
      <c r="AT936" s="87"/>
      <c r="AU936" s="87"/>
    </row>
    <row r="937" spans="3:64" x14ac:dyDescent="0.2">
      <c r="C937" s="15"/>
      <c r="D937" s="15"/>
      <c r="AA937" s="87"/>
      <c r="AB937" s="87"/>
      <c r="AC937" s="87"/>
      <c r="AD937" s="87"/>
      <c r="AE937" s="87"/>
      <c r="AG937" s="121"/>
      <c r="AN937" s="87"/>
      <c r="AO937" s="87"/>
      <c r="AP937" s="87"/>
      <c r="AQ937" s="87"/>
      <c r="AR937" s="87"/>
      <c r="AS937" s="87"/>
      <c r="AT937" s="87"/>
      <c r="AU937" s="87"/>
    </row>
    <row r="938" spans="3:64" x14ac:dyDescent="0.2">
      <c r="C938" s="15"/>
      <c r="D938" s="15"/>
      <c r="AA938" s="87"/>
      <c r="AB938" s="87"/>
      <c r="AC938" s="87"/>
      <c r="AD938" s="87"/>
      <c r="AE938" s="87"/>
      <c r="AG938" s="121"/>
      <c r="AN938" s="87"/>
      <c r="AO938" s="87"/>
      <c r="AP938" s="87"/>
      <c r="AQ938" s="87"/>
      <c r="AR938" s="87"/>
      <c r="AS938" s="87"/>
      <c r="AT938" s="87"/>
      <c r="AU938" s="87"/>
    </row>
    <row r="939" spans="3:64" x14ac:dyDescent="0.2">
      <c r="C939" s="15"/>
      <c r="D939" s="15"/>
      <c r="AA939" s="87"/>
      <c r="AB939" s="87"/>
      <c r="AC939" s="87"/>
      <c r="AD939" s="87"/>
      <c r="AE939" s="87"/>
      <c r="AG939" s="121"/>
      <c r="AN939" s="87"/>
      <c r="AO939" s="87"/>
      <c r="AP939" s="87"/>
      <c r="AQ939" s="87"/>
      <c r="AR939" s="87"/>
      <c r="AS939" s="87"/>
      <c r="AT939" s="87"/>
      <c r="AU939" s="87"/>
    </row>
    <row r="940" spans="3:64" x14ac:dyDescent="0.2">
      <c r="C940" s="15"/>
      <c r="D940" s="15"/>
      <c r="AA940" s="87"/>
      <c r="AB940" s="87"/>
      <c r="AC940" s="87"/>
      <c r="AD940" s="87"/>
      <c r="AE940" s="87"/>
      <c r="AG940" s="121"/>
      <c r="AN940" s="87"/>
      <c r="AO940" s="87"/>
      <c r="AP940" s="87"/>
      <c r="AQ940" s="87"/>
      <c r="AR940" s="87"/>
      <c r="AS940" s="87"/>
      <c r="AT940" s="87"/>
      <c r="AU940" s="87"/>
    </row>
    <row r="941" spans="3:64" x14ac:dyDescent="0.2">
      <c r="C941" s="15"/>
      <c r="D941" s="15"/>
      <c r="AA941" s="87"/>
      <c r="AB941" s="87"/>
      <c r="AC941" s="87"/>
      <c r="AD941" s="87"/>
      <c r="AE941" s="87"/>
      <c r="AG941" s="121"/>
      <c r="AN941" s="87"/>
      <c r="AO941" s="87"/>
      <c r="AP941" s="87"/>
      <c r="AQ941" s="87"/>
      <c r="AR941" s="87"/>
      <c r="AS941" s="87"/>
      <c r="AT941" s="87"/>
      <c r="AU941" s="87"/>
      <c r="AV941" s="87"/>
      <c r="AW941" s="87"/>
      <c r="AX941" s="87"/>
      <c r="AY941" s="87"/>
      <c r="AZ941" s="87"/>
      <c r="BA941" s="87"/>
      <c r="BB941" s="87"/>
      <c r="BC941" s="87"/>
      <c r="BD941" s="87"/>
      <c r="BE941" s="87"/>
      <c r="BF941" s="87"/>
      <c r="BG941" s="87"/>
      <c r="BH941" s="87"/>
      <c r="BI941" s="87"/>
      <c r="BJ941" s="87"/>
      <c r="BK941" s="87"/>
      <c r="BL941" s="87"/>
    </row>
    <row r="942" spans="3:64" x14ac:dyDescent="0.2">
      <c r="C942" s="15"/>
      <c r="D942" s="15"/>
      <c r="AA942" s="87"/>
      <c r="AB942" s="87"/>
      <c r="AC942" s="87"/>
      <c r="AD942" s="87"/>
      <c r="AE942" s="87"/>
      <c r="AG942" s="121"/>
      <c r="AN942" s="87"/>
      <c r="AO942" s="87"/>
      <c r="AP942" s="87"/>
      <c r="AQ942" s="87"/>
      <c r="AR942" s="87"/>
      <c r="AS942" s="87"/>
      <c r="AT942" s="87"/>
      <c r="AU942" s="87"/>
    </row>
    <row r="943" spans="3:64" x14ac:dyDescent="0.2">
      <c r="C943" s="15"/>
      <c r="D943" s="15"/>
      <c r="AA943" s="87"/>
      <c r="AB943" s="87"/>
      <c r="AC943" s="87"/>
      <c r="AD943" s="87"/>
      <c r="AE943" s="87"/>
      <c r="AG943" s="121"/>
      <c r="AN943" s="87"/>
      <c r="AO943" s="87"/>
      <c r="AP943" s="87"/>
      <c r="AQ943" s="87"/>
      <c r="AR943" s="87"/>
      <c r="AS943" s="87"/>
      <c r="AT943" s="87"/>
      <c r="AU943" s="87"/>
    </row>
    <row r="944" spans="3:64" x14ac:dyDescent="0.2">
      <c r="C944" s="15"/>
      <c r="D944" s="15"/>
      <c r="AA944" s="87"/>
      <c r="AB944" s="87"/>
      <c r="AC944" s="87"/>
      <c r="AD944" s="87"/>
      <c r="AE944" s="87"/>
      <c r="AG944" s="121"/>
      <c r="AN944" s="87"/>
      <c r="AO944" s="87"/>
      <c r="AP944" s="87"/>
      <c r="AQ944" s="87"/>
      <c r="AR944" s="87"/>
      <c r="AS944" s="87"/>
      <c r="AT944" s="87"/>
      <c r="AU944" s="87"/>
    </row>
    <row r="945" spans="3:64" x14ac:dyDescent="0.2">
      <c r="C945" s="15"/>
      <c r="D945" s="15"/>
      <c r="AA945" s="87"/>
      <c r="AB945" s="87"/>
      <c r="AC945" s="87"/>
      <c r="AD945" s="87"/>
      <c r="AE945" s="87"/>
      <c r="AG945" s="121"/>
      <c r="AN945" s="87"/>
      <c r="AO945" s="87"/>
      <c r="AP945" s="87"/>
      <c r="AQ945" s="87"/>
      <c r="AR945" s="87"/>
      <c r="AS945" s="87"/>
      <c r="AT945" s="87"/>
      <c r="AU945" s="87"/>
    </row>
    <row r="946" spans="3:64" x14ac:dyDescent="0.2">
      <c r="C946" s="15"/>
      <c r="D946" s="15"/>
      <c r="AA946" s="87"/>
      <c r="AB946" s="87"/>
      <c r="AC946" s="87"/>
      <c r="AD946" s="87"/>
      <c r="AE946" s="87"/>
      <c r="AG946" s="121"/>
      <c r="AN946" s="87"/>
      <c r="AO946" s="87"/>
      <c r="AP946" s="87"/>
      <c r="AQ946" s="87"/>
      <c r="AR946" s="87"/>
      <c r="AS946" s="87"/>
      <c r="AT946" s="87"/>
      <c r="AU946" s="87"/>
    </row>
    <row r="947" spans="3:64" x14ac:dyDescent="0.2">
      <c r="C947" s="15"/>
      <c r="D947" s="15"/>
      <c r="AA947" s="87"/>
      <c r="AB947" s="87"/>
      <c r="AC947" s="87"/>
      <c r="AD947" s="87"/>
      <c r="AE947" s="87"/>
      <c r="AG947" s="121"/>
      <c r="AN947" s="87"/>
      <c r="AO947" s="87"/>
      <c r="AP947" s="87"/>
      <c r="AQ947" s="87"/>
      <c r="AR947" s="87"/>
      <c r="AS947" s="87"/>
      <c r="AT947" s="87"/>
      <c r="AU947" s="87"/>
      <c r="AV947" s="87"/>
      <c r="AW947" s="87"/>
      <c r="AX947" s="87"/>
      <c r="AY947" s="87"/>
      <c r="AZ947" s="87"/>
      <c r="BA947" s="87"/>
      <c r="BB947" s="87"/>
      <c r="BC947" s="87"/>
      <c r="BD947" s="87"/>
      <c r="BE947" s="87"/>
      <c r="BF947" s="87"/>
      <c r="BG947" s="87"/>
      <c r="BH947" s="87"/>
      <c r="BI947" s="87"/>
      <c r="BJ947" s="87"/>
      <c r="BK947" s="87"/>
      <c r="BL947" s="87"/>
    </row>
    <row r="948" spans="3:64" x14ac:dyDescent="0.2">
      <c r="C948" s="15"/>
      <c r="D948" s="15"/>
      <c r="AA948" s="87"/>
      <c r="AB948" s="87"/>
      <c r="AC948" s="87"/>
      <c r="AD948" s="87"/>
      <c r="AE948" s="87"/>
      <c r="AG948" s="121"/>
      <c r="AN948" s="87"/>
      <c r="AO948" s="87"/>
      <c r="AP948" s="87"/>
      <c r="AQ948" s="87"/>
      <c r="AR948" s="87"/>
      <c r="AS948" s="87"/>
      <c r="AT948" s="87"/>
      <c r="AU948" s="87"/>
    </row>
    <row r="949" spans="3:64" x14ac:dyDescent="0.2">
      <c r="C949" s="15"/>
      <c r="D949" s="15"/>
      <c r="AA949" s="87"/>
      <c r="AB949" s="87"/>
      <c r="AC949" s="87"/>
      <c r="AD949" s="87"/>
      <c r="AE949" s="87"/>
      <c r="AG949" s="121"/>
      <c r="AN949" s="87"/>
      <c r="AO949" s="87"/>
      <c r="AP949" s="87"/>
      <c r="AQ949" s="87"/>
      <c r="AR949" s="87"/>
      <c r="AS949" s="87"/>
      <c r="AT949" s="87"/>
      <c r="AU949" s="87"/>
      <c r="AV949" s="87"/>
      <c r="AW949" s="87"/>
      <c r="AX949" s="87"/>
      <c r="AY949" s="87"/>
      <c r="AZ949" s="87"/>
      <c r="BA949" s="87"/>
      <c r="BB949" s="87"/>
      <c r="BC949" s="87"/>
      <c r="BD949" s="87"/>
      <c r="BE949" s="87"/>
      <c r="BF949" s="87"/>
      <c r="BG949" s="87"/>
      <c r="BH949" s="87"/>
      <c r="BI949" s="87"/>
      <c r="BJ949" s="87"/>
      <c r="BK949" s="87"/>
      <c r="BL949" s="87"/>
    </row>
    <row r="950" spans="3:64" x14ac:dyDescent="0.2">
      <c r="C950" s="15"/>
      <c r="D950" s="15"/>
      <c r="AA950" s="87"/>
      <c r="AB950" s="87"/>
      <c r="AC950" s="87"/>
      <c r="AD950" s="87"/>
      <c r="AE950" s="87"/>
      <c r="AG950" s="121"/>
      <c r="AN950" s="87"/>
      <c r="AO950" s="87"/>
      <c r="AP950" s="87"/>
      <c r="AQ950" s="87"/>
      <c r="AR950" s="87"/>
      <c r="AS950" s="87"/>
      <c r="AT950" s="87"/>
      <c r="AU950" s="87"/>
    </row>
    <row r="951" spans="3:64" x14ac:dyDescent="0.2">
      <c r="C951" s="15"/>
      <c r="D951" s="15"/>
      <c r="AA951" s="87"/>
      <c r="AB951" s="87"/>
      <c r="AC951" s="87"/>
      <c r="AD951" s="87"/>
      <c r="AE951" s="87"/>
      <c r="AG951" s="121"/>
      <c r="AN951" s="87"/>
      <c r="AO951" s="87"/>
      <c r="AP951" s="87"/>
      <c r="AQ951" s="87"/>
      <c r="AR951" s="87"/>
      <c r="AS951" s="87"/>
      <c r="AT951" s="87"/>
      <c r="AU951" s="87"/>
      <c r="AV951" s="87"/>
    </row>
    <row r="952" spans="3:64" x14ac:dyDescent="0.2">
      <c r="C952" s="15"/>
      <c r="D952" s="15"/>
      <c r="AA952" s="87"/>
      <c r="AB952" s="87"/>
      <c r="AC952" s="87"/>
      <c r="AD952" s="87"/>
      <c r="AE952" s="87"/>
      <c r="AG952" s="121"/>
      <c r="AN952" s="87"/>
      <c r="AO952" s="87"/>
      <c r="AP952" s="87"/>
      <c r="AQ952" s="87"/>
      <c r="AR952" s="87"/>
      <c r="AS952" s="87"/>
      <c r="AT952" s="87"/>
      <c r="AU952" s="87"/>
    </row>
    <row r="953" spans="3:64" x14ac:dyDescent="0.2">
      <c r="C953" s="15"/>
      <c r="D953" s="15"/>
      <c r="AA953" s="87"/>
      <c r="AB953" s="87"/>
      <c r="AC953" s="87"/>
      <c r="AD953" s="87"/>
      <c r="AE953" s="87"/>
      <c r="AG953" s="121"/>
      <c r="AN953" s="87"/>
      <c r="AO953" s="87"/>
      <c r="AP953" s="87"/>
      <c r="AQ953" s="87"/>
      <c r="AR953" s="87"/>
      <c r="AS953" s="87"/>
      <c r="AT953" s="87"/>
      <c r="AU953" s="87"/>
    </row>
    <row r="954" spans="3:64" x14ac:dyDescent="0.2">
      <c r="C954" s="15"/>
      <c r="D954" s="15"/>
      <c r="AA954" s="87"/>
      <c r="AB954" s="87"/>
      <c r="AC954" s="87"/>
      <c r="AD954" s="87"/>
      <c r="AE954" s="87"/>
      <c r="AG954" s="121"/>
      <c r="AN954" s="87"/>
      <c r="AO954" s="87"/>
      <c r="AP954" s="87"/>
      <c r="AQ954" s="87"/>
      <c r="AR954" s="87"/>
      <c r="AS954" s="87"/>
      <c r="AT954" s="87"/>
      <c r="AU954" s="87"/>
    </row>
    <row r="955" spans="3:64" x14ac:dyDescent="0.2">
      <c r="C955" s="15"/>
      <c r="D955" s="15"/>
      <c r="AA955" s="87"/>
      <c r="AB955" s="87"/>
      <c r="AC955" s="87"/>
      <c r="AD955" s="87"/>
      <c r="AE955" s="87"/>
      <c r="AG955" s="121"/>
      <c r="AN955" s="87"/>
      <c r="AO955" s="87"/>
      <c r="AP955" s="87"/>
      <c r="AQ955" s="87"/>
      <c r="AR955" s="87"/>
      <c r="AS955" s="87"/>
      <c r="AT955" s="87"/>
      <c r="AU955" s="87"/>
    </row>
    <row r="956" spans="3:64" x14ac:dyDescent="0.2">
      <c r="C956" s="15"/>
      <c r="D956" s="15"/>
      <c r="AA956" s="87"/>
      <c r="AB956" s="87"/>
      <c r="AC956" s="87"/>
      <c r="AD956" s="87"/>
      <c r="AE956" s="87"/>
      <c r="AG956" s="121"/>
      <c r="AN956" s="87"/>
      <c r="AO956" s="87"/>
      <c r="AP956" s="87"/>
      <c r="AQ956" s="87"/>
      <c r="AR956" s="87"/>
      <c r="AS956" s="87"/>
      <c r="AT956" s="87"/>
      <c r="AU956" s="87"/>
    </row>
    <row r="957" spans="3:64" x14ac:dyDescent="0.2">
      <c r="C957" s="15"/>
      <c r="D957" s="15"/>
      <c r="AA957" s="87"/>
      <c r="AB957" s="87"/>
      <c r="AC957" s="87"/>
      <c r="AD957" s="87"/>
      <c r="AE957" s="87"/>
      <c r="AG957" s="121"/>
      <c r="AN957" s="87"/>
      <c r="AO957" s="87"/>
      <c r="AP957" s="87"/>
      <c r="AQ957" s="87"/>
      <c r="AR957" s="87"/>
      <c r="AS957" s="87"/>
      <c r="AT957" s="87"/>
      <c r="AU957" s="87"/>
      <c r="AV957" s="87"/>
    </row>
    <row r="958" spans="3:64" x14ac:dyDescent="0.2">
      <c r="C958" s="15"/>
      <c r="D958" s="15"/>
      <c r="AA958" s="87"/>
      <c r="AB958" s="87"/>
      <c r="AC958" s="87"/>
      <c r="AD958" s="87"/>
      <c r="AE958" s="87"/>
      <c r="AG958" s="121"/>
      <c r="AN958" s="87"/>
      <c r="AO958" s="87"/>
      <c r="AP958" s="87"/>
      <c r="AQ958" s="87"/>
      <c r="AR958" s="87"/>
      <c r="AS958" s="87"/>
      <c r="AT958" s="87"/>
      <c r="AU958" s="87"/>
    </row>
    <row r="959" spans="3:64" x14ac:dyDescent="0.2">
      <c r="C959" s="15"/>
      <c r="D959" s="15"/>
      <c r="AA959" s="87"/>
      <c r="AB959" s="87"/>
      <c r="AC959" s="87"/>
      <c r="AD959" s="87"/>
      <c r="AE959" s="87"/>
      <c r="AG959" s="121"/>
      <c r="AN959" s="87"/>
      <c r="AO959" s="87"/>
      <c r="AP959" s="87"/>
      <c r="AQ959" s="87"/>
      <c r="AR959" s="87"/>
      <c r="AS959" s="87"/>
      <c r="AT959" s="87"/>
      <c r="AU959" s="87"/>
    </row>
    <row r="960" spans="3:64" x14ac:dyDescent="0.2">
      <c r="C960" s="15"/>
      <c r="D960" s="15"/>
      <c r="AA960" s="87"/>
      <c r="AB960" s="87"/>
      <c r="AC960" s="87"/>
      <c r="AD960" s="87"/>
      <c r="AE960" s="87"/>
      <c r="AG960" s="121"/>
      <c r="AN960" s="87"/>
      <c r="AO960" s="87"/>
      <c r="AP960" s="87"/>
      <c r="AQ960" s="87"/>
      <c r="AR960" s="87"/>
      <c r="AS960" s="87"/>
      <c r="AT960" s="87"/>
      <c r="AU960" s="87"/>
    </row>
    <row r="961" spans="3:48" x14ac:dyDescent="0.2">
      <c r="C961" s="15"/>
      <c r="D961" s="15"/>
      <c r="AA961" s="87"/>
      <c r="AB961" s="87"/>
      <c r="AC961" s="87"/>
      <c r="AD961" s="87"/>
      <c r="AE961" s="87"/>
      <c r="AG961" s="121"/>
      <c r="AN961" s="87"/>
      <c r="AO961" s="87"/>
      <c r="AP961" s="87"/>
      <c r="AQ961" s="87"/>
      <c r="AR961" s="87"/>
      <c r="AS961" s="87"/>
      <c r="AT961" s="87"/>
      <c r="AU961" s="87"/>
    </row>
    <row r="962" spans="3:48" x14ac:dyDescent="0.2">
      <c r="C962" s="15"/>
      <c r="D962" s="15"/>
      <c r="AA962" s="87"/>
      <c r="AB962" s="87"/>
      <c r="AC962" s="87"/>
      <c r="AD962" s="87"/>
      <c r="AE962" s="87"/>
      <c r="AG962" s="121"/>
      <c r="AN962" s="87"/>
      <c r="AO962" s="87"/>
      <c r="AP962" s="87"/>
      <c r="AQ962" s="87"/>
      <c r="AR962" s="87"/>
      <c r="AS962" s="87"/>
      <c r="AT962" s="87"/>
      <c r="AU962" s="87"/>
    </row>
    <row r="963" spans="3:48" x14ac:dyDescent="0.2">
      <c r="C963" s="15"/>
      <c r="D963" s="15"/>
      <c r="AA963" s="87"/>
      <c r="AB963" s="87"/>
      <c r="AC963" s="87"/>
      <c r="AD963" s="87"/>
      <c r="AE963" s="87"/>
      <c r="AG963" s="121"/>
      <c r="AN963" s="87"/>
      <c r="AO963" s="87"/>
      <c r="AP963" s="87"/>
      <c r="AQ963" s="87"/>
      <c r="AR963" s="87"/>
      <c r="AS963" s="87"/>
      <c r="AT963" s="87"/>
      <c r="AU963" s="87"/>
    </row>
    <row r="964" spans="3:48" x14ac:dyDescent="0.2">
      <c r="C964" s="15"/>
      <c r="D964" s="15"/>
      <c r="AA964" s="87"/>
      <c r="AB964" s="87"/>
      <c r="AC964" s="87"/>
      <c r="AD964" s="87"/>
      <c r="AE964" s="87"/>
      <c r="AG964" s="121"/>
      <c r="AN964" s="87"/>
      <c r="AO964" s="87"/>
      <c r="AP964" s="87"/>
      <c r="AQ964" s="87"/>
      <c r="AR964" s="87"/>
      <c r="AS964" s="87"/>
      <c r="AT964" s="87"/>
      <c r="AU964" s="87"/>
    </row>
    <row r="965" spans="3:48" x14ac:dyDescent="0.2">
      <c r="C965" s="15"/>
      <c r="D965" s="15"/>
      <c r="AA965" s="87"/>
      <c r="AB965" s="87"/>
      <c r="AC965" s="87"/>
      <c r="AD965" s="87"/>
      <c r="AE965" s="87"/>
      <c r="AG965" s="121"/>
      <c r="AN965" s="87"/>
      <c r="AO965" s="87"/>
      <c r="AP965" s="87"/>
      <c r="AQ965" s="87"/>
      <c r="AR965" s="87"/>
      <c r="AS965" s="87"/>
      <c r="AT965" s="87"/>
      <c r="AU965" s="87"/>
    </row>
    <row r="966" spans="3:48" x14ac:dyDescent="0.2">
      <c r="C966" s="15"/>
      <c r="D966" s="15"/>
      <c r="AA966" s="87"/>
      <c r="AB966" s="87"/>
      <c r="AC966" s="87"/>
      <c r="AD966" s="87"/>
      <c r="AE966" s="87"/>
      <c r="AG966" s="121"/>
      <c r="AN966" s="87"/>
      <c r="AO966" s="87"/>
      <c r="AP966" s="87"/>
      <c r="AQ966" s="87"/>
      <c r="AR966" s="87"/>
      <c r="AS966" s="87"/>
      <c r="AT966" s="87"/>
      <c r="AU966" s="87"/>
    </row>
    <row r="967" spans="3:48" x14ac:dyDescent="0.2">
      <c r="C967" s="15"/>
      <c r="D967" s="15"/>
      <c r="AA967" s="87"/>
      <c r="AB967" s="87"/>
      <c r="AC967" s="87"/>
      <c r="AD967" s="87"/>
      <c r="AE967" s="87"/>
      <c r="AG967" s="121"/>
      <c r="AN967" s="87"/>
      <c r="AO967" s="87"/>
      <c r="AP967" s="87"/>
      <c r="AQ967" s="87"/>
      <c r="AR967" s="87"/>
      <c r="AS967" s="87"/>
      <c r="AT967" s="87"/>
      <c r="AU967" s="87"/>
    </row>
    <row r="968" spans="3:48" x14ac:dyDescent="0.2">
      <c r="C968" s="15"/>
      <c r="D968" s="15"/>
      <c r="AA968" s="87"/>
      <c r="AB968" s="87"/>
      <c r="AC968" s="87"/>
      <c r="AD968" s="87"/>
      <c r="AE968" s="87"/>
      <c r="AG968" s="121"/>
      <c r="AN968" s="87"/>
      <c r="AO968" s="87"/>
      <c r="AP968" s="87"/>
      <c r="AQ968" s="87"/>
      <c r="AR968" s="87"/>
      <c r="AS968" s="87"/>
      <c r="AT968" s="87"/>
      <c r="AU968" s="87"/>
      <c r="AV968" s="87"/>
    </row>
    <row r="969" spans="3:48" x14ac:dyDescent="0.2">
      <c r="C969" s="15"/>
      <c r="D969" s="15"/>
      <c r="AA969" s="87"/>
      <c r="AB969" s="87"/>
      <c r="AC969" s="87"/>
      <c r="AD969" s="87"/>
      <c r="AE969" s="87"/>
      <c r="AG969" s="121"/>
      <c r="AN969" s="87"/>
      <c r="AO969" s="87"/>
      <c r="AP969" s="87"/>
      <c r="AQ969" s="87"/>
      <c r="AR969" s="87"/>
      <c r="AS969" s="87"/>
      <c r="AT969" s="87"/>
      <c r="AU969" s="87"/>
    </row>
    <row r="970" spans="3:48" x14ac:dyDescent="0.2">
      <c r="C970" s="15"/>
      <c r="D970" s="15"/>
      <c r="AA970" s="87"/>
      <c r="AB970" s="87"/>
      <c r="AC970" s="87"/>
      <c r="AD970" s="87"/>
      <c r="AE970" s="87"/>
      <c r="AG970" s="121"/>
      <c r="AN970" s="87"/>
      <c r="AO970" s="87"/>
      <c r="AP970" s="87"/>
      <c r="AQ970" s="87"/>
      <c r="AR970" s="87"/>
      <c r="AS970" s="87"/>
      <c r="AT970" s="87"/>
      <c r="AU970" s="87"/>
    </row>
    <row r="971" spans="3:48" x14ac:dyDescent="0.2">
      <c r="C971" s="15"/>
      <c r="D971" s="15"/>
      <c r="AA971" s="87"/>
      <c r="AB971" s="87"/>
      <c r="AC971" s="87"/>
      <c r="AD971" s="87"/>
      <c r="AE971" s="87"/>
      <c r="AG971" s="121"/>
      <c r="AN971" s="87"/>
      <c r="AO971" s="87"/>
      <c r="AP971" s="87"/>
      <c r="AQ971" s="87"/>
      <c r="AR971" s="87"/>
      <c r="AS971" s="87"/>
      <c r="AT971" s="87"/>
      <c r="AU971" s="87"/>
    </row>
    <row r="972" spans="3:48" x14ac:dyDescent="0.2">
      <c r="C972" s="15"/>
      <c r="D972" s="15"/>
      <c r="AA972" s="87"/>
      <c r="AB972" s="87"/>
      <c r="AC972" s="87"/>
      <c r="AD972" s="87"/>
      <c r="AE972" s="87"/>
      <c r="AG972" s="121"/>
      <c r="AN972" s="87"/>
      <c r="AO972" s="87"/>
      <c r="AP972" s="87"/>
      <c r="AQ972" s="87"/>
      <c r="AR972" s="87"/>
      <c r="AS972" s="87"/>
      <c r="AT972" s="87"/>
      <c r="AU972" s="87"/>
    </row>
    <row r="973" spans="3:48" x14ac:dyDescent="0.2">
      <c r="C973" s="15"/>
      <c r="D973" s="15"/>
      <c r="AA973" s="87"/>
      <c r="AB973" s="87"/>
      <c r="AC973" s="87"/>
      <c r="AD973" s="87"/>
      <c r="AE973" s="87"/>
      <c r="AG973" s="121"/>
      <c r="AN973" s="87"/>
      <c r="AO973" s="87"/>
      <c r="AP973" s="87"/>
      <c r="AQ973" s="87"/>
      <c r="AR973" s="87"/>
      <c r="AS973" s="87"/>
      <c r="AT973" s="87"/>
      <c r="AU973" s="87"/>
    </row>
    <row r="974" spans="3:48" x14ac:dyDescent="0.2">
      <c r="C974" s="15"/>
      <c r="D974" s="15"/>
      <c r="AA974" s="87"/>
      <c r="AB974" s="87"/>
      <c r="AC974" s="87"/>
      <c r="AD974" s="87"/>
      <c r="AE974" s="87"/>
      <c r="AG974" s="121"/>
      <c r="AN974" s="87"/>
      <c r="AO974" s="87"/>
      <c r="AP974" s="87"/>
      <c r="AQ974" s="87"/>
      <c r="AR974" s="87"/>
      <c r="AS974" s="87"/>
      <c r="AT974" s="87"/>
      <c r="AU974" s="87"/>
      <c r="AV974" s="87"/>
    </row>
    <row r="975" spans="3:48" x14ac:dyDescent="0.2">
      <c r="C975" s="15"/>
      <c r="D975" s="15"/>
      <c r="AA975" s="87"/>
      <c r="AB975" s="87"/>
      <c r="AC975" s="87"/>
      <c r="AD975" s="87"/>
      <c r="AE975" s="87"/>
      <c r="AG975" s="121"/>
      <c r="AN975" s="87"/>
      <c r="AO975" s="87"/>
      <c r="AP975" s="87"/>
      <c r="AQ975" s="87"/>
      <c r="AR975" s="87"/>
      <c r="AS975" s="87"/>
      <c r="AT975" s="87"/>
      <c r="AU975" s="87"/>
    </row>
    <row r="976" spans="3:48" x14ac:dyDescent="0.2">
      <c r="C976" s="15"/>
      <c r="D976" s="15"/>
      <c r="AA976" s="87"/>
      <c r="AB976" s="87"/>
      <c r="AC976" s="87"/>
      <c r="AD976" s="87"/>
      <c r="AE976" s="87"/>
      <c r="AG976" s="121"/>
      <c r="AN976" s="87"/>
      <c r="AO976" s="87"/>
      <c r="AP976" s="87"/>
      <c r="AQ976" s="87"/>
      <c r="AR976" s="87"/>
      <c r="AS976" s="87"/>
      <c r="AT976" s="87"/>
      <c r="AU976" s="87"/>
    </row>
    <row r="977" spans="3:64" x14ac:dyDescent="0.2">
      <c r="C977" s="15"/>
      <c r="D977" s="15"/>
      <c r="AA977" s="87"/>
      <c r="AB977" s="87"/>
      <c r="AC977" s="87"/>
      <c r="AD977" s="87"/>
      <c r="AE977" s="87"/>
      <c r="AG977" s="121"/>
      <c r="AN977" s="87"/>
      <c r="AO977" s="87"/>
      <c r="AP977" s="87"/>
      <c r="AQ977" s="87"/>
      <c r="AR977" s="87"/>
      <c r="AS977" s="87"/>
      <c r="AT977" s="87"/>
      <c r="AU977" s="87"/>
    </row>
    <row r="978" spans="3:64" x14ac:dyDescent="0.2">
      <c r="C978" s="15"/>
      <c r="D978" s="15"/>
      <c r="AA978" s="87"/>
      <c r="AB978" s="87"/>
      <c r="AC978" s="87"/>
      <c r="AD978" s="87"/>
      <c r="AE978" s="87"/>
      <c r="AG978" s="121"/>
      <c r="AN978" s="87"/>
      <c r="AO978" s="87"/>
      <c r="AP978" s="87"/>
      <c r="AQ978" s="87"/>
      <c r="AR978" s="87"/>
      <c r="AS978" s="87"/>
      <c r="AT978" s="87"/>
      <c r="AU978" s="87"/>
    </row>
    <row r="979" spans="3:64" x14ac:dyDescent="0.2">
      <c r="C979" s="15"/>
      <c r="D979" s="15"/>
      <c r="AA979" s="87"/>
      <c r="AB979" s="87"/>
      <c r="AC979" s="87"/>
      <c r="AD979" s="87"/>
      <c r="AE979" s="87"/>
      <c r="AG979" s="121"/>
      <c r="AN979" s="87"/>
      <c r="AO979" s="87"/>
      <c r="AP979" s="87"/>
      <c r="AQ979" s="87"/>
      <c r="AR979" s="87"/>
      <c r="AS979" s="87"/>
      <c r="AT979" s="87"/>
      <c r="AU979" s="87"/>
    </row>
    <row r="980" spans="3:64" x14ac:dyDescent="0.2">
      <c r="C980" s="15"/>
      <c r="D980" s="15"/>
      <c r="AA980" s="87"/>
      <c r="AB980" s="87"/>
      <c r="AC980" s="87"/>
      <c r="AD980" s="87"/>
      <c r="AE980" s="87"/>
      <c r="AG980" s="121"/>
      <c r="AN980" s="87"/>
      <c r="AO980" s="87"/>
      <c r="AP980" s="87"/>
      <c r="AQ980" s="87"/>
      <c r="AR980" s="87"/>
      <c r="AS980" s="87"/>
      <c r="AT980" s="87"/>
      <c r="AU980" s="87"/>
    </row>
    <row r="981" spans="3:64" x14ac:dyDescent="0.2">
      <c r="C981" s="15"/>
      <c r="D981" s="15"/>
      <c r="AA981" s="87"/>
      <c r="AB981" s="87"/>
      <c r="AC981" s="87"/>
      <c r="AD981" s="87"/>
      <c r="AE981" s="87"/>
      <c r="AG981" s="121"/>
      <c r="AN981" s="87"/>
      <c r="AO981" s="87"/>
      <c r="AP981" s="87"/>
      <c r="AQ981" s="87"/>
      <c r="AR981" s="87"/>
      <c r="AS981" s="87"/>
      <c r="AT981" s="87"/>
      <c r="AU981" s="87"/>
    </row>
    <row r="982" spans="3:64" x14ac:dyDescent="0.2">
      <c r="C982" s="15"/>
      <c r="D982" s="15"/>
      <c r="AA982" s="87"/>
      <c r="AB982" s="87"/>
      <c r="AC982" s="87"/>
      <c r="AD982" s="87"/>
      <c r="AE982" s="87"/>
      <c r="AG982" s="121"/>
      <c r="AN982" s="87"/>
      <c r="AO982" s="87"/>
      <c r="AP982" s="87"/>
      <c r="AQ982" s="87"/>
      <c r="AR982" s="87"/>
      <c r="AS982" s="87"/>
      <c r="AT982" s="87"/>
      <c r="AU982" s="87"/>
    </row>
    <row r="983" spans="3:64" x14ac:dyDescent="0.2">
      <c r="C983" s="15"/>
      <c r="D983" s="15"/>
      <c r="AA983" s="87"/>
      <c r="AB983" s="87"/>
      <c r="AC983" s="87"/>
      <c r="AD983" s="87"/>
      <c r="AE983" s="87"/>
      <c r="AG983" s="121"/>
      <c r="AN983" s="87"/>
      <c r="AO983" s="87"/>
      <c r="AP983" s="87"/>
      <c r="AQ983" s="87"/>
      <c r="AR983" s="87"/>
      <c r="AS983" s="87"/>
      <c r="AT983" s="87"/>
      <c r="AU983" s="87"/>
    </row>
    <row r="984" spans="3:64" x14ac:dyDescent="0.2">
      <c r="C984" s="15"/>
      <c r="D984" s="15"/>
      <c r="AA984" s="87"/>
      <c r="AB984" s="87"/>
      <c r="AC984" s="87"/>
      <c r="AD984" s="87"/>
      <c r="AE984" s="87"/>
      <c r="AG984" s="121"/>
      <c r="AN984" s="87"/>
      <c r="AO984" s="87"/>
      <c r="AP984" s="87"/>
      <c r="AQ984" s="87"/>
      <c r="AR984" s="87"/>
      <c r="AS984" s="87"/>
      <c r="AT984" s="87"/>
      <c r="AU984" s="87"/>
    </row>
    <row r="985" spans="3:64" x14ac:dyDescent="0.2">
      <c r="C985" s="15"/>
      <c r="D985" s="15"/>
      <c r="AA985" s="87"/>
      <c r="AB985" s="87"/>
      <c r="AC985" s="87"/>
      <c r="AD985" s="87"/>
      <c r="AE985" s="87"/>
      <c r="AG985" s="121"/>
      <c r="AN985" s="87"/>
      <c r="AO985" s="87"/>
      <c r="AP985" s="87"/>
      <c r="AQ985" s="87"/>
      <c r="AR985" s="87"/>
      <c r="AS985" s="87"/>
      <c r="AT985" s="87"/>
      <c r="AU985" s="87"/>
    </row>
    <row r="986" spans="3:64" x14ac:dyDescent="0.2">
      <c r="C986" s="15"/>
      <c r="D986" s="15"/>
      <c r="AA986" s="87"/>
      <c r="AB986" s="87"/>
      <c r="AC986" s="87"/>
      <c r="AD986" s="87"/>
      <c r="AE986" s="87"/>
      <c r="AG986" s="121"/>
      <c r="AN986" s="87"/>
      <c r="AO986" s="87"/>
      <c r="AP986" s="87"/>
      <c r="AQ986" s="87"/>
      <c r="AR986" s="87"/>
      <c r="AS986" s="87"/>
      <c r="AT986" s="87"/>
      <c r="AU986" s="87"/>
    </row>
    <row r="987" spans="3:64" x14ac:dyDescent="0.2">
      <c r="C987" s="15"/>
      <c r="D987" s="15"/>
      <c r="AA987" s="87"/>
      <c r="AB987" s="87"/>
      <c r="AC987" s="87"/>
      <c r="AD987" s="87"/>
      <c r="AE987" s="87"/>
      <c r="AG987" s="121"/>
      <c r="AN987" s="87"/>
      <c r="AO987" s="87"/>
      <c r="AP987" s="87"/>
      <c r="AQ987" s="87"/>
      <c r="AR987" s="87"/>
      <c r="AS987" s="87"/>
      <c r="AT987" s="87"/>
      <c r="AU987" s="87"/>
      <c r="AV987" s="87"/>
      <c r="AW987" s="87"/>
      <c r="AX987" s="87"/>
      <c r="AY987" s="87"/>
      <c r="AZ987" s="87"/>
      <c r="BA987" s="87"/>
      <c r="BB987" s="87"/>
      <c r="BC987" s="87"/>
      <c r="BD987" s="87"/>
      <c r="BE987" s="87"/>
      <c r="BF987" s="87"/>
      <c r="BG987" s="87"/>
      <c r="BH987" s="87"/>
      <c r="BI987" s="87"/>
      <c r="BJ987" s="87"/>
      <c r="BK987" s="87"/>
      <c r="BL987" s="87"/>
    </row>
    <row r="988" spans="3:64" x14ac:dyDescent="0.2">
      <c r="C988" s="15"/>
      <c r="D988" s="15"/>
      <c r="AA988" s="87"/>
      <c r="AB988" s="87"/>
      <c r="AC988" s="87"/>
      <c r="AD988" s="87"/>
      <c r="AE988" s="87"/>
      <c r="AG988" s="121"/>
      <c r="AN988" s="87"/>
      <c r="AO988" s="87"/>
      <c r="AP988" s="87"/>
      <c r="AQ988" s="87"/>
      <c r="AR988" s="87"/>
      <c r="AS988" s="87"/>
      <c r="AT988" s="87"/>
      <c r="AU988" s="87"/>
    </row>
    <row r="989" spans="3:64" x14ac:dyDescent="0.2">
      <c r="C989" s="15"/>
      <c r="D989" s="15"/>
      <c r="AA989" s="87"/>
      <c r="AB989" s="87"/>
      <c r="AC989" s="87"/>
      <c r="AD989" s="87"/>
      <c r="AE989" s="87"/>
      <c r="AG989" s="121"/>
      <c r="AN989" s="87"/>
      <c r="AO989" s="87"/>
      <c r="AP989" s="87"/>
      <c r="AQ989" s="87"/>
      <c r="AR989" s="87"/>
      <c r="AS989" s="87"/>
      <c r="AT989" s="87"/>
      <c r="AU989" s="87"/>
    </row>
    <row r="990" spans="3:64" x14ac:dyDescent="0.2">
      <c r="C990" s="15"/>
      <c r="D990" s="15"/>
      <c r="AA990" s="87"/>
      <c r="AB990" s="87"/>
      <c r="AC990" s="87"/>
      <c r="AD990" s="87"/>
      <c r="AE990" s="87"/>
      <c r="AG990" s="121"/>
      <c r="AN990" s="87"/>
      <c r="AO990" s="87"/>
      <c r="AP990" s="87"/>
      <c r="AQ990" s="87"/>
      <c r="AR990" s="87"/>
      <c r="AS990" s="87"/>
      <c r="AT990" s="87"/>
      <c r="AU990" s="87"/>
    </row>
    <row r="991" spans="3:64" x14ac:dyDescent="0.2">
      <c r="C991" s="15"/>
      <c r="D991" s="15"/>
      <c r="AA991" s="87"/>
      <c r="AB991" s="87"/>
      <c r="AC991" s="87"/>
      <c r="AD991" s="87"/>
      <c r="AE991" s="87"/>
      <c r="AG991" s="121"/>
      <c r="AN991" s="87"/>
      <c r="AO991" s="87"/>
      <c r="AP991" s="87"/>
      <c r="AQ991" s="87"/>
      <c r="AR991" s="87"/>
      <c r="AS991" s="87"/>
      <c r="AT991" s="87"/>
      <c r="AU991" s="87"/>
    </row>
    <row r="992" spans="3:64" x14ac:dyDescent="0.2">
      <c r="C992" s="15"/>
      <c r="D992" s="15"/>
      <c r="AA992" s="87"/>
      <c r="AB992" s="87"/>
      <c r="AC992" s="87"/>
      <c r="AD992" s="87"/>
      <c r="AE992" s="87"/>
      <c r="AG992" s="121"/>
      <c r="AN992" s="87"/>
      <c r="AO992" s="87"/>
      <c r="AP992" s="87"/>
      <c r="AQ992" s="87"/>
      <c r="AR992" s="87"/>
      <c r="AS992" s="87"/>
      <c r="AT992" s="87"/>
      <c r="AU992" s="87"/>
    </row>
    <row r="993" spans="3:64" x14ac:dyDescent="0.2">
      <c r="C993" s="15"/>
      <c r="D993" s="15"/>
      <c r="AA993" s="87"/>
      <c r="AB993" s="87"/>
      <c r="AC993" s="87"/>
      <c r="AD993" s="87"/>
      <c r="AE993" s="87"/>
      <c r="AG993" s="121"/>
      <c r="AN993" s="87"/>
      <c r="AO993" s="87"/>
      <c r="AP993" s="87"/>
      <c r="AQ993" s="87"/>
      <c r="AR993" s="87"/>
      <c r="AS993" s="87"/>
      <c r="AT993" s="87"/>
      <c r="AU993" s="87"/>
    </row>
    <row r="994" spans="3:64" x14ac:dyDescent="0.2">
      <c r="C994" s="15"/>
      <c r="D994" s="15"/>
      <c r="AA994" s="87"/>
      <c r="AB994" s="87"/>
      <c r="AC994" s="87"/>
      <c r="AD994" s="87"/>
      <c r="AE994" s="87"/>
      <c r="AG994" s="121"/>
      <c r="AN994" s="87"/>
      <c r="AO994" s="87"/>
      <c r="AP994" s="87"/>
      <c r="AQ994" s="87"/>
      <c r="AR994" s="87"/>
      <c r="AS994" s="87"/>
      <c r="AT994" s="87"/>
      <c r="AU994" s="87"/>
    </row>
    <row r="995" spans="3:64" x14ac:dyDescent="0.2">
      <c r="C995" s="15"/>
      <c r="D995" s="15"/>
      <c r="AA995" s="87"/>
      <c r="AB995" s="87"/>
      <c r="AC995" s="87"/>
      <c r="AD995" s="87"/>
      <c r="AE995" s="87"/>
      <c r="AG995" s="121"/>
      <c r="AN995" s="87"/>
      <c r="AO995" s="87"/>
      <c r="AP995" s="87"/>
      <c r="AQ995" s="87"/>
      <c r="AR995" s="87"/>
      <c r="AS995" s="87"/>
      <c r="AT995" s="87"/>
      <c r="AU995" s="87"/>
    </row>
    <row r="996" spans="3:64" x14ac:dyDescent="0.2">
      <c r="C996" s="15"/>
      <c r="D996" s="15"/>
      <c r="AA996" s="87"/>
      <c r="AB996" s="87"/>
      <c r="AC996" s="87"/>
      <c r="AD996" s="87"/>
      <c r="AE996" s="87"/>
      <c r="AG996" s="121"/>
      <c r="AN996" s="87"/>
      <c r="AO996" s="87"/>
      <c r="AP996" s="87"/>
      <c r="AQ996" s="87"/>
      <c r="AR996" s="87"/>
      <c r="AS996" s="87"/>
      <c r="AT996" s="87"/>
      <c r="AU996" s="87"/>
    </row>
    <row r="997" spans="3:64" x14ac:dyDescent="0.2">
      <c r="C997" s="15"/>
      <c r="D997" s="15"/>
      <c r="AA997" s="87"/>
      <c r="AB997" s="87"/>
      <c r="AC997" s="87"/>
      <c r="AD997" s="87"/>
      <c r="AE997" s="87"/>
      <c r="AG997" s="121"/>
      <c r="AN997" s="87"/>
      <c r="AO997" s="87"/>
      <c r="AP997" s="87"/>
      <c r="AQ997" s="87"/>
      <c r="AR997" s="87"/>
      <c r="AS997" s="87"/>
      <c r="AT997" s="87"/>
      <c r="AU997" s="87"/>
    </row>
    <row r="998" spans="3:64" x14ac:dyDescent="0.2">
      <c r="C998" s="15"/>
      <c r="D998" s="15"/>
      <c r="AA998" s="87"/>
      <c r="AB998" s="87"/>
      <c r="AC998" s="87"/>
      <c r="AD998" s="87"/>
      <c r="AE998" s="87"/>
      <c r="AG998" s="121"/>
      <c r="AN998" s="87"/>
      <c r="AO998" s="87"/>
      <c r="AP998" s="87"/>
      <c r="AQ998" s="87"/>
      <c r="AR998" s="87"/>
      <c r="AS998" s="87"/>
      <c r="AT998" s="87"/>
      <c r="AU998" s="87"/>
    </row>
    <row r="999" spans="3:64" x14ac:dyDescent="0.2">
      <c r="C999" s="15"/>
      <c r="D999" s="15"/>
      <c r="AA999" s="87"/>
      <c r="AB999" s="87"/>
      <c r="AC999" s="87"/>
      <c r="AD999" s="87"/>
      <c r="AE999" s="87"/>
      <c r="AG999" s="121"/>
      <c r="AN999" s="87"/>
      <c r="AO999" s="87"/>
      <c r="AP999" s="87"/>
      <c r="AQ999" s="87"/>
      <c r="AR999" s="87"/>
      <c r="AS999" s="87"/>
      <c r="AT999" s="87"/>
      <c r="AU999" s="87"/>
    </row>
    <row r="1000" spans="3:64" x14ac:dyDescent="0.2">
      <c r="C1000" s="15"/>
      <c r="D1000" s="15"/>
      <c r="AA1000" s="87"/>
      <c r="AB1000" s="87"/>
      <c r="AC1000" s="87"/>
      <c r="AD1000" s="87"/>
      <c r="AE1000" s="87"/>
      <c r="AG1000" s="121"/>
      <c r="AN1000" s="87"/>
      <c r="AO1000" s="87"/>
      <c r="AP1000" s="87"/>
      <c r="AQ1000" s="87"/>
      <c r="AR1000" s="87"/>
      <c r="AS1000" s="87"/>
      <c r="AT1000" s="87"/>
      <c r="AU1000" s="87"/>
    </row>
    <row r="1001" spans="3:64" x14ac:dyDescent="0.2">
      <c r="C1001" s="15"/>
      <c r="D1001" s="15"/>
      <c r="AA1001" s="87"/>
      <c r="AB1001" s="87"/>
      <c r="AC1001" s="87"/>
      <c r="AD1001" s="87"/>
      <c r="AE1001" s="87"/>
      <c r="AG1001" s="121"/>
      <c r="AN1001" s="87"/>
      <c r="AO1001" s="87"/>
      <c r="AP1001" s="87"/>
      <c r="AQ1001" s="87"/>
      <c r="AR1001" s="87"/>
      <c r="AS1001" s="87"/>
      <c r="AT1001" s="87"/>
      <c r="AU1001" s="87"/>
    </row>
    <row r="1002" spans="3:64" x14ac:dyDescent="0.2">
      <c r="C1002" s="15"/>
      <c r="D1002" s="15"/>
      <c r="AA1002" s="87"/>
      <c r="AB1002" s="87"/>
      <c r="AC1002" s="87"/>
      <c r="AD1002" s="87"/>
      <c r="AE1002" s="87"/>
      <c r="AG1002" s="121"/>
      <c r="AN1002" s="87"/>
      <c r="AO1002" s="87"/>
      <c r="AP1002" s="87"/>
      <c r="AQ1002" s="87"/>
      <c r="AR1002" s="87"/>
      <c r="AS1002" s="87"/>
      <c r="AT1002" s="87"/>
      <c r="AU1002" s="87"/>
    </row>
    <row r="1003" spans="3:64" x14ac:dyDescent="0.2">
      <c r="C1003" s="15"/>
      <c r="D1003" s="15"/>
      <c r="AA1003" s="87"/>
      <c r="AB1003" s="87"/>
      <c r="AC1003" s="87"/>
      <c r="AD1003" s="87"/>
      <c r="AE1003" s="87"/>
      <c r="AG1003" s="121"/>
      <c r="AN1003" s="87"/>
      <c r="AO1003" s="87"/>
      <c r="AP1003" s="87"/>
      <c r="AQ1003" s="87"/>
      <c r="AR1003" s="87"/>
      <c r="AS1003" s="87"/>
      <c r="AT1003" s="87"/>
      <c r="AU1003" s="87"/>
    </row>
    <row r="1004" spans="3:64" x14ac:dyDescent="0.2">
      <c r="C1004" s="15"/>
      <c r="D1004" s="15"/>
      <c r="AA1004" s="87"/>
      <c r="AB1004" s="87"/>
      <c r="AC1004" s="87"/>
      <c r="AD1004" s="87"/>
      <c r="AE1004" s="87"/>
      <c r="AG1004" s="121"/>
      <c r="AN1004" s="87"/>
      <c r="AO1004" s="87"/>
      <c r="AP1004" s="87"/>
      <c r="AQ1004" s="87"/>
      <c r="AR1004" s="87"/>
      <c r="AS1004" s="87"/>
      <c r="AT1004" s="87"/>
      <c r="AU1004" s="87"/>
    </row>
    <row r="1005" spans="3:64" x14ac:dyDescent="0.2">
      <c r="C1005" s="15"/>
      <c r="D1005" s="15"/>
      <c r="AA1005" s="87"/>
      <c r="AB1005" s="87"/>
      <c r="AC1005" s="87"/>
      <c r="AD1005" s="87"/>
      <c r="AE1005" s="87"/>
      <c r="AG1005" s="121"/>
      <c r="AN1005" s="87"/>
      <c r="AO1005" s="87"/>
      <c r="AP1005" s="87"/>
      <c r="AQ1005" s="87"/>
      <c r="AR1005" s="87"/>
      <c r="AS1005" s="87"/>
      <c r="AT1005" s="87"/>
      <c r="AU1005" s="87"/>
      <c r="AV1005" s="87"/>
      <c r="AW1005" s="87"/>
      <c r="AX1005" s="87"/>
      <c r="AY1005" s="87"/>
      <c r="AZ1005" s="87"/>
      <c r="BA1005" s="87"/>
      <c r="BB1005" s="87"/>
      <c r="BC1005" s="87"/>
      <c r="BD1005" s="87"/>
      <c r="BE1005" s="87"/>
      <c r="BF1005" s="87"/>
      <c r="BG1005" s="87"/>
      <c r="BH1005" s="87"/>
      <c r="BI1005" s="87"/>
      <c r="BJ1005" s="87"/>
      <c r="BK1005" s="87"/>
      <c r="BL1005" s="87"/>
    </row>
    <row r="1006" spans="3:64" x14ac:dyDescent="0.2">
      <c r="C1006" s="15"/>
      <c r="D1006" s="15"/>
      <c r="AA1006" s="87"/>
      <c r="AB1006" s="87"/>
      <c r="AC1006" s="87"/>
      <c r="AD1006" s="87"/>
      <c r="AE1006" s="87"/>
      <c r="AG1006" s="121"/>
      <c r="AN1006" s="87"/>
      <c r="AO1006" s="87"/>
      <c r="AP1006" s="87"/>
      <c r="AQ1006" s="87"/>
      <c r="AR1006" s="87"/>
      <c r="AS1006" s="87"/>
      <c r="AT1006" s="87"/>
      <c r="AU1006" s="87"/>
    </row>
    <row r="1007" spans="3:64" x14ac:dyDescent="0.2">
      <c r="C1007" s="15"/>
      <c r="D1007" s="15"/>
      <c r="AA1007" s="87"/>
      <c r="AB1007" s="87"/>
      <c r="AC1007" s="87"/>
      <c r="AD1007" s="87"/>
      <c r="AE1007" s="87"/>
      <c r="AG1007" s="121"/>
      <c r="AN1007" s="87"/>
      <c r="AO1007" s="87"/>
      <c r="AP1007" s="87"/>
      <c r="AQ1007" s="87"/>
      <c r="AR1007" s="87"/>
      <c r="AS1007" s="87"/>
      <c r="AT1007" s="87"/>
      <c r="AU1007" s="87"/>
    </row>
    <row r="1008" spans="3:64" x14ac:dyDescent="0.2">
      <c r="C1008" s="15"/>
      <c r="D1008" s="15"/>
      <c r="AA1008" s="87"/>
      <c r="AB1008" s="87"/>
      <c r="AC1008" s="87"/>
      <c r="AD1008" s="87"/>
      <c r="AE1008" s="87"/>
      <c r="AG1008" s="121"/>
      <c r="AN1008" s="87"/>
      <c r="AO1008" s="87"/>
      <c r="AP1008" s="87"/>
      <c r="AQ1008" s="87"/>
      <c r="AR1008" s="87"/>
      <c r="AS1008" s="87"/>
      <c r="AT1008" s="87"/>
      <c r="AU1008" s="87"/>
    </row>
    <row r="1009" spans="3:47" x14ac:dyDescent="0.2">
      <c r="C1009" s="15"/>
      <c r="D1009" s="15"/>
      <c r="AA1009" s="87"/>
      <c r="AB1009" s="87"/>
      <c r="AC1009" s="87"/>
      <c r="AD1009" s="87"/>
      <c r="AE1009" s="87"/>
      <c r="AG1009" s="121"/>
      <c r="AN1009" s="87"/>
      <c r="AO1009" s="87"/>
      <c r="AP1009" s="87"/>
      <c r="AQ1009" s="87"/>
      <c r="AR1009" s="87"/>
      <c r="AS1009" s="87"/>
      <c r="AT1009" s="87"/>
      <c r="AU1009" s="87"/>
    </row>
    <row r="1010" spans="3:47" x14ac:dyDescent="0.2">
      <c r="C1010" s="15"/>
      <c r="D1010" s="15"/>
      <c r="AA1010" s="87"/>
      <c r="AB1010" s="87"/>
      <c r="AC1010" s="87"/>
      <c r="AD1010" s="87"/>
      <c r="AE1010" s="87"/>
      <c r="AG1010" s="121"/>
      <c r="AN1010" s="87"/>
      <c r="AO1010" s="87"/>
      <c r="AP1010" s="87"/>
      <c r="AQ1010" s="87"/>
      <c r="AR1010" s="87"/>
      <c r="AS1010" s="87"/>
      <c r="AT1010" s="87"/>
      <c r="AU1010" s="87"/>
    </row>
    <row r="1011" spans="3:47" x14ac:dyDescent="0.2">
      <c r="C1011" s="15"/>
      <c r="D1011" s="15"/>
      <c r="AA1011" s="87"/>
      <c r="AB1011" s="87"/>
      <c r="AC1011" s="87"/>
      <c r="AD1011" s="87"/>
      <c r="AE1011" s="87"/>
      <c r="AG1011" s="121"/>
      <c r="AN1011" s="87"/>
      <c r="AO1011" s="87"/>
      <c r="AP1011" s="87"/>
      <c r="AQ1011" s="87"/>
      <c r="AR1011" s="87"/>
      <c r="AS1011" s="87"/>
      <c r="AT1011" s="87"/>
      <c r="AU1011" s="87"/>
    </row>
    <row r="1012" spans="3:47" x14ac:dyDescent="0.2">
      <c r="C1012" s="15"/>
      <c r="D1012" s="15"/>
      <c r="AA1012" s="87"/>
      <c r="AB1012" s="87"/>
      <c r="AC1012" s="87"/>
      <c r="AD1012" s="87"/>
      <c r="AE1012" s="87"/>
      <c r="AG1012" s="121"/>
      <c r="AN1012" s="87"/>
      <c r="AO1012" s="87"/>
      <c r="AP1012" s="87"/>
      <c r="AQ1012" s="87"/>
      <c r="AR1012" s="87"/>
      <c r="AS1012" s="87"/>
      <c r="AT1012" s="87"/>
      <c r="AU1012" s="87"/>
    </row>
    <row r="1013" spans="3:47" x14ac:dyDescent="0.2">
      <c r="C1013" s="15"/>
      <c r="D1013" s="15"/>
      <c r="AA1013" s="87"/>
      <c r="AB1013" s="87"/>
      <c r="AC1013" s="87"/>
      <c r="AD1013" s="87"/>
      <c r="AE1013" s="87"/>
      <c r="AG1013" s="121"/>
      <c r="AN1013" s="87"/>
      <c r="AO1013" s="87"/>
      <c r="AP1013" s="87"/>
      <c r="AQ1013" s="87"/>
      <c r="AR1013" s="87"/>
      <c r="AS1013" s="87"/>
      <c r="AT1013" s="87"/>
      <c r="AU1013" s="87"/>
    </row>
    <row r="1014" spans="3:47" x14ac:dyDescent="0.2">
      <c r="C1014" s="15"/>
      <c r="D1014" s="15"/>
      <c r="AA1014" s="87"/>
      <c r="AB1014" s="87"/>
      <c r="AC1014" s="87"/>
      <c r="AD1014" s="87"/>
      <c r="AE1014" s="87"/>
      <c r="AG1014" s="121"/>
      <c r="AN1014" s="87"/>
      <c r="AO1014" s="87"/>
      <c r="AP1014" s="87"/>
      <c r="AQ1014" s="87"/>
      <c r="AR1014" s="87"/>
      <c r="AS1014" s="87"/>
      <c r="AT1014" s="87"/>
      <c r="AU1014" s="87"/>
    </row>
    <row r="1015" spans="3:47" x14ac:dyDescent="0.2">
      <c r="C1015" s="15"/>
      <c r="D1015" s="15"/>
      <c r="AA1015" s="87"/>
      <c r="AB1015" s="87"/>
      <c r="AC1015" s="87"/>
      <c r="AD1015" s="87"/>
      <c r="AE1015" s="87"/>
      <c r="AG1015" s="121"/>
      <c r="AN1015" s="87"/>
      <c r="AO1015" s="87"/>
      <c r="AP1015" s="87"/>
      <c r="AQ1015" s="87"/>
      <c r="AR1015" s="87"/>
      <c r="AS1015" s="87"/>
      <c r="AT1015" s="87"/>
      <c r="AU1015" s="87"/>
    </row>
    <row r="1016" spans="3:47" x14ac:dyDescent="0.2">
      <c r="C1016" s="15"/>
      <c r="D1016" s="15"/>
      <c r="AA1016" s="87"/>
      <c r="AB1016" s="87"/>
      <c r="AC1016" s="87"/>
      <c r="AD1016" s="87"/>
      <c r="AE1016" s="87"/>
      <c r="AG1016" s="121"/>
      <c r="AN1016" s="87"/>
      <c r="AO1016" s="87"/>
      <c r="AP1016" s="87"/>
      <c r="AQ1016" s="87"/>
      <c r="AR1016" s="87"/>
      <c r="AS1016" s="87"/>
      <c r="AT1016" s="87"/>
      <c r="AU1016" s="87"/>
    </row>
    <row r="1017" spans="3:47" x14ac:dyDescent="0.2">
      <c r="C1017" s="15"/>
      <c r="D1017" s="15"/>
      <c r="AA1017" s="87"/>
      <c r="AB1017" s="87"/>
      <c r="AC1017" s="87"/>
      <c r="AD1017" s="87"/>
      <c r="AE1017" s="87"/>
      <c r="AG1017" s="121"/>
      <c r="AN1017" s="87"/>
      <c r="AO1017" s="87"/>
      <c r="AP1017" s="87"/>
      <c r="AQ1017" s="87"/>
      <c r="AR1017" s="87"/>
      <c r="AS1017" s="87"/>
      <c r="AT1017" s="87"/>
      <c r="AU1017" s="87"/>
    </row>
    <row r="1018" spans="3:47" x14ac:dyDescent="0.2">
      <c r="C1018" s="15"/>
      <c r="D1018" s="15"/>
      <c r="AA1018" s="87"/>
      <c r="AB1018" s="87"/>
      <c r="AC1018" s="87"/>
      <c r="AD1018" s="87"/>
      <c r="AE1018" s="87"/>
      <c r="AG1018" s="121"/>
      <c r="AN1018" s="87"/>
      <c r="AO1018" s="87"/>
      <c r="AP1018" s="87"/>
      <c r="AQ1018" s="87"/>
      <c r="AR1018" s="87"/>
      <c r="AS1018" s="87"/>
      <c r="AT1018" s="87"/>
      <c r="AU1018" s="87"/>
    </row>
    <row r="1019" spans="3:47" x14ac:dyDescent="0.2">
      <c r="C1019" s="15"/>
      <c r="D1019" s="15"/>
      <c r="AA1019" s="87"/>
      <c r="AB1019" s="87"/>
      <c r="AC1019" s="87"/>
      <c r="AD1019" s="87"/>
      <c r="AE1019" s="87"/>
      <c r="AG1019" s="121"/>
      <c r="AN1019" s="87"/>
      <c r="AO1019" s="87"/>
      <c r="AP1019" s="87"/>
      <c r="AQ1019" s="87"/>
      <c r="AR1019" s="87"/>
      <c r="AS1019" s="87"/>
      <c r="AT1019" s="87"/>
      <c r="AU1019" s="87"/>
    </row>
    <row r="1020" spans="3:47" x14ac:dyDescent="0.2">
      <c r="C1020" s="15"/>
      <c r="D1020" s="15"/>
      <c r="AA1020" s="87"/>
      <c r="AB1020" s="87"/>
      <c r="AC1020" s="87"/>
      <c r="AD1020" s="87"/>
      <c r="AE1020" s="87"/>
      <c r="AG1020" s="121"/>
      <c r="AN1020" s="87"/>
      <c r="AO1020" s="87"/>
      <c r="AP1020" s="87"/>
      <c r="AQ1020" s="87"/>
      <c r="AR1020" s="87"/>
      <c r="AS1020" s="87"/>
      <c r="AT1020" s="87"/>
      <c r="AU1020" s="87"/>
    </row>
    <row r="1021" spans="3:47" x14ac:dyDescent="0.2">
      <c r="C1021" s="15"/>
      <c r="D1021" s="15"/>
      <c r="AA1021" s="87"/>
      <c r="AB1021" s="87"/>
      <c r="AC1021" s="87"/>
      <c r="AD1021" s="87"/>
      <c r="AE1021" s="87"/>
      <c r="AG1021" s="121"/>
      <c r="AN1021" s="87"/>
      <c r="AO1021" s="87"/>
      <c r="AP1021" s="87"/>
      <c r="AQ1021" s="87"/>
      <c r="AR1021" s="87"/>
      <c r="AS1021" s="87"/>
      <c r="AT1021" s="87"/>
      <c r="AU1021" s="87"/>
    </row>
    <row r="1022" spans="3:47" x14ac:dyDescent="0.2">
      <c r="C1022" s="15"/>
      <c r="D1022" s="15"/>
      <c r="AA1022" s="87"/>
      <c r="AB1022" s="87"/>
      <c r="AC1022" s="87"/>
      <c r="AD1022" s="87"/>
      <c r="AE1022" s="87"/>
      <c r="AG1022" s="121"/>
      <c r="AN1022" s="87"/>
      <c r="AO1022" s="87"/>
      <c r="AP1022" s="87"/>
      <c r="AQ1022" s="87"/>
      <c r="AR1022" s="87"/>
      <c r="AS1022" s="87"/>
      <c r="AT1022" s="87"/>
      <c r="AU1022" s="87"/>
    </row>
    <row r="1023" spans="3:47" x14ac:dyDescent="0.2">
      <c r="C1023" s="15"/>
      <c r="D1023" s="15"/>
      <c r="AA1023" s="87"/>
      <c r="AB1023" s="87"/>
      <c r="AC1023" s="87"/>
      <c r="AD1023" s="87"/>
      <c r="AE1023" s="87"/>
      <c r="AG1023" s="121"/>
      <c r="AN1023" s="87"/>
      <c r="AO1023" s="87"/>
      <c r="AP1023" s="87"/>
      <c r="AQ1023" s="87"/>
      <c r="AR1023" s="87"/>
      <c r="AS1023" s="87"/>
      <c r="AT1023" s="87"/>
      <c r="AU1023" s="87"/>
    </row>
    <row r="1024" spans="3:47" x14ac:dyDescent="0.2">
      <c r="C1024" s="15"/>
      <c r="D1024" s="15"/>
      <c r="AA1024" s="87"/>
      <c r="AB1024" s="87"/>
      <c r="AC1024" s="87"/>
      <c r="AD1024" s="87"/>
      <c r="AE1024" s="87"/>
      <c r="AG1024" s="121"/>
      <c r="AN1024" s="87"/>
      <c r="AO1024" s="87"/>
      <c r="AP1024" s="87"/>
      <c r="AQ1024" s="87"/>
      <c r="AR1024" s="87"/>
      <c r="AS1024" s="87"/>
      <c r="AT1024" s="87"/>
      <c r="AU1024" s="87"/>
    </row>
    <row r="1025" spans="3:47" x14ac:dyDescent="0.2">
      <c r="C1025" s="15"/>
      <c r="D1025" s="15"/>
      <c r="AA1025" s="87"/>
      <c r="AB1025" s="87"/>
      <c r="AC1025" s="87"/>
      <c r="AD1025" s="87"/>
      <c r="AE1025" s="87"/>
      <c r="AG1025" s="121"/>
      <c r="AN1025" s="87"/>
      <c r="AO1025" s="87"/>
      <c r="AP1025" s="87"/>
      <c r="AQ1025" s="87"/>
      <c r="AR1025" s="87"/>
      <c r="AS1025" s="87"/>
      <c r="AT1025" s="87"/>
      <c r="AU1025" s="87"/>
    </row>
    <row r="1026" spans="3:47" x14ac:dyDescent="0.2">
      <c r="C1026" s="15"/>
      <c r="D1026" s="15"/>
      <c r="AA1026" s="87"/>
      <c r="AB1026" s="87"/>
      <c r="AC1026" s="87"/>
      <c r="AD1026" s="87"/>
      <c r="AE1026" s="87"/>
      <c r="AG1026" s="121"/>
      <c r="AN1026" s="87"/>
      <c r="AO1026" s="87"/>
      <c r="AP1026" s="87"/>
      <c r="AQ1026" s="87"/>
      <c r="AR1026" s="87"/>
      <c r="AS1026" s="87"/>
      <c r="AT1026" s="87"/>
      <c r="AU1026" s="87"/>
    </row>
    <row r="1027" spans="3:47" x14ac:dyDescent="0.2">
      <c r="C1027" s="15"/>
      <c r="D1027" s="15"/>
      <c r="AA1027" s="87"/>
      <c r="AB1027" s="87"/>
      <c r="AC1027" s="87"/>
      <c r="AD1027" s="87"/>
      <c r="AE1027" s="87"/>
      <c r="AG1027" s="121"/>
      <c r="AN1027" s="87"/>
      <c r="AO1027" s="87"/>
      <c r="AP1027" s="87"/>
      <c r="AQ1027" s="87"/>
      <c r="AR1027" s="87"/>
      <c r="AS1027" s="87"/>
      <c r="AT1027" s="87"/>
      <c r="AU1027" s="87"/>
    </row>
    <row r="1028" spans="3:47" x14ac:dyDescent="0.2">
      <c r="C1028" s="15"/>
      <c r="D1028" s="15"/>
      <c r="AA1028" s="87"/>
      <c r="AB1028" s="87"/>
      <c r="AC1028" s="87"/>
      <c r="AD1028" s="87"/>
      <c r="AE1028" s="87"/>
      <c r="AG1028" s="121"/>
      <c r="AN1028" s="87"/>
      <c r="AO1028" s="87"/>
      <c r="AP1028" s="87"/>
      <c r="AQ1028" s="87"/>
      <c r="AR1028" s="87"/>
      <c r="AS1028" s="87"/>
      <c r="AT1028" s="87"/>
      <c r="AU1028" s="87"/>
    </row>
    <row r="1029" spans="3:47" x14ac:dyDescent="0.2">
      <c r="C1029" s="15"/>
      <c r="D1029" s="15"/>
      <c r="AA1029" s="87"/>
      <c r="AB1029" s="87"/>
      <c r="AC1029" s="87"/>
      <c r="AD1029" s="87"/>
      <c r="AE1029" s="87"/>
      <c r="AG1029" s="121"/>
      <c r="AN1029" s="87"/>
      <c r="AO1029" s="87"/>
      <c r="AP1029" s="87"/>
      <c r="AQ1029" s="87"/>
      <c r="AR1029" s="87"/>
      <c r="AS1029" s="87"/>
      <c r="AT1029" s="87"/>
      <c r="AU1029" s="87"/>
    </row>
    <row r="1030" spans="3:47" x14ac:dyDescent="0.2">
      <c r="C1030" s="15"/>
      <c r="D1030" s="15"/>
      <c r="AA1030" s="87"/>
      <c r="AB1030" s="87"/>
      <c r="AC1030" s="87"/>
      <c r="AD1030" s="87"/>
      <c r="AE1030" s="87"/>
      <c r="AG1030" s="121"/>
      <c r="AN1030" s="87"/>
      <c r="AO1030" s="87"/>
      <c r="AP1030" s="87"/>
      <c r="AQ1030" s="87"/>
      <c r="AR1030" s="87"/>
      <c r="AS1030" s="87"/>
      <c r="AT1030" s="87"/>
      <c r="AU1030" s="87"/>
    </row>
    <row r="1031" spans="3:47" x14ac:dyDescent="0.2">
      <c r="C1031" s="15"/>
      <c r="D1031" s="15"/>
      <c r="AA1031" s="87"/>
      <c r="AB1031" s="87"/>
      <c r="AC1031" s="87"/>
      <c r="AD1031" s="87"/>
      <c r="AE1031" s="87"/>
      <c r="AG1031" s="121"/>
      <c r="AN1031" s="87"/>
      <c r="AO1031" s="87"/>
      <c r="AP1031" s="87"/>
      <c r="AQ1031" s="87"/>
      <c r="AR1031" s="87"/>
      <c r="AS1031" s="87"/>
      <c r="AT1031" s="87"/>
      <c r="AU1031" s="87"/>
    </row>
    <row r="1032" spans="3:47" x14ac:dyDescent="0.2">
      <c r="C1032" s="15"/>
      <c r="D1032" s="15"/>
      <c r="AA1032" s="87"/>
      <c r="AB1032" s="87"/>
      <c r="AC1032" s="87"/>
      <c r="AD1032" s="87"/>
      <c r="AE1032" s="87"/>
      <c r="AG1032" s="121"/>
      <c r="AN1032" s="87"/>
      <c r="AO1032" s="87"/>
      <c r="AP1032" s="87"/>
      <c r="AQ1032" s="87"/>
      <c r="AR1032" s="87"/>
      <c r="AS1032" s="87"/>
      <c r="AT1032" s="87"/>
      <c r="AU1032" s="87"/>
    </row>
    <row r="1033" spans="3:47" x14ac:dyDescent="0.2">
      <c r="C1033" s="15"/>
      <c r="D1033" s="15"/>
      <c r="AA1033" s="87"/>
      <c r="AB1033" s="87"/>
      <c r="AC1033" s="87"/>
      <c r="AD1033" s="87"/>
      <c r="AE1033" s="87"/>
      <c r="AG1033" s="121"/>
      <c r="AN1033" s="87"/>
      <c r="AO1033" s="87"/>
      <c r="AP1033" s="87"/>
      <c r="AQ1033" s="87"/>
      <c r="AR1033" s="87"/>
      <c r="AS1033" s="87"/>
      <c r="AT1033" s="87"/>
      <c r="AU1033" s="87"/>
    </row>
    <row r="1034" spans="3:47" x14ac:dyDescent="0.2">
      <c r="C1034" s="15"/>
      <c r="D1034" s="15"/>
      <c r="AA1034" s="87"/>
      <c r="AB1034" s="87"/>
      <c r="AC1034" s="87"/>
      <c r="AD1034" s="87"/>
      <c r="AE1034" s="87"/>
      <c r="AG1034" s="121"/>
      <c r="AN1034" s="87"/>
      <c r="AO1034" s="87"/>
      <c r="AP1034" s="87"/>
      <c r="AQ1034" s="87"/>
      <c r="AR1034" s="87"/>
      <c r="AS1034" s="87"/>
      <c r="AT1034" s="87"/>
      <c r="AU1034" s="87"/>
    </row>
    <row r="1035" spans="3:47" x14ac:dyDescent="0.2">
      <c r="C1035" s="15"/>
      <c r="D1035" s="15"/>
      <c r="AA1035" s="87"/>
      <c r="AB1035" s="87"/>
      <c r="AC1035" s="87"/>
      <c r="AD1035" s="87"/>
      <c r="AE1035" s="87"/>
      <c r="AG1035" s="121"/>
      <c r="AN1035" s="87"/>
      <c r="AO1035" s="87"/>
      <c r="AP1035" s="87"/>
      <c r="AQ1035" s="87"/>
      <c r="AR1035" s="87"/>
      <c r="AS1035" s="87"/>
      <c r="AT1035" s="87"/>
      <c r="AU1035" s="87"/>
    </row>
    <row r="1036" spans="3:47" x14ac:dyDescent="0.2">
      <c r="C1036" s="15"/>
      <c r="D1036" s="15"/>
      <c r="AA1036" s="87"/>
      <c r="AB1036" s="87"/>
      <c r="AC1036" s="87"/>
      <c r="AD1036" s="87"/>
      <c r="AE1036" s="87"/>
      <c r="AG1036" s="121"/>
      <c r="AN1036" s="87"/>
      <c r="AO1036" s="87"/>
      <c r="AP1036" s="87"/>
      <c r="AQ1036" s="87"/>
      <c r="AR1036" s="87"/>
      <c r="AS1036" s="87"/>
      <c r="AT1036" s="87"/>
      <c r="AU1036" s="87"/>
    </row>
    <row r="1037" spans="3:47" x14ac:dyDescent="0.2">
      <c r="C1037" s="15"/>
      <c r="D1037" s="15"/>
      <c r="AA1037" s="87"/>
      <c r="AB1037" s="87"/>
      <c r="AC1037" s="87"/>
      <c r="AD1037" s="87"/>
      <c r="AE1037" s="87"/>
      <c r="AG1037" s="121"/>
      <c r="AN1037" s="87"/>
      <c r="AO1037" s="87"/>
      <c r="AP1037" s="87"/>
      <c r="AQ1037" s="87"/>
      <c r="AR1037" s="87"/>
      <c r="AS1037" s="87"/>
      <c r="AT1037" s="87"/>
      <c r="AU1037" s="87"/>
    </row>
    <row r="1038" spans="3:47" x14ac:dyDescent="0.2">
      <c r="C1038" s="15"/>
      <c r="D1038" s="15"/>
      <c r="AA1038" s="87"/>
      <c r="AB1038" s="87"/>
      <c r="AC1038" s="87"/>
      <c r="AD1038" s="87"/>
      <c r="AE1038" s="87"/>
      <c r="AG1038" s="121"/>
      <c r="AN1038" s="87"/>
      <c r="AO1038" s="87"/>
      <c r="AP1038" s="87"/>
      <c r="AQ1038" s="87"/>
      <c r="AR1038" s="87"/>
      <c r="AS1038" s="87"/>
      <c r="AT1038" s="87"/>
      <c r="AU1038" s="87"/>
    </row>
    <row r="1039" spans="3:47" x14ac:dyDescent="0.2">
      <c r="C1039" s="15"/>
      <c r="D1039" s="15"/>
      <c r="AA1039" s="87"/>
      <c r="AB1039" s="87"/>
      <c r="AC1039" s="87"/>
      <c r="AD1039" s="87"/>
      <c r="AE1039" s="87"/>
      <c r="AG1039" s="121"/>
      <c r="AN1039" s="87"/>
      <c r="AO1039" s="87"/>
      <c r="AP1039" s="87"/>
      <c r="AQ1039" s="87"/>
      <c r="AR1039" s="87"/>
      <c r="AS1039" s="87"/>
      <c r="AT1039" s="87"/>
      <c r="AU1039" s="87"/>
    </row>
    <row r="1040" spans="3:47" x14ac:dyDescent="0.2">
      <c r="C1040" s="15"/>
      <c r="D1040" s="15"/>
      <c r="AA1040" s="87"/>
      <c r="AB1040" s="87"/>
      <c r="AC1040" s="87"/>
      <c r="AD1040" s="87"/>
      <c r="AE1040" s="87"/>
      <c r="AG1040" s="121"/>
      <c r="AN1040" s="87"/>
      <c r="AO1040" s="87"/>
      <c r="AP1040" s="87"/>
      <c r="AQ1040" s="87"/>
      <c r="AR1040" s="87"/>
      <c r="AS1040" s="87"/>
      <c r="AT1040" s="87"/>
      <c r="AU1040" s="87"/>
    </row>
    <row r="1041" spans="3:48" x14ac:dyDescent="0.2">
      <c r="C1041" s="15"/>
      <c r="D1041" s="15"/>
      <c r="AA1041" s="87"/>
      <c r="AB1041" s="87"/>
      <c r="AC1041" s="87"/>
      <c r="AD1041" s="87"/>
      <c r="AE1041" s="87"/>
      <c r="AG1041" s="121"/>
      <c r="AN1041" s="87"/>
      <c r="AO1041" s="87"/>
      <c r="AP1041" s="87"/>
      <c r="AQ1041" s="87"/>
      <c r="AR1041" s="87"/>
      <c r="AS1041" s="87"/>
      <c r="AT1041" s="87"/>
      <c r="AU1041" s="87"/>
    </row>
    <row r="1042" spans="3:48" x14ac:dyDescent="0.2">
      <c r="C1042" s="15"/>
      <c r="D1042" s="15"/>
      <c r="AA1042" s="87"/>
      <c r="AB1042" s="87"/>
      <c r="AC1042" s="87"/>
      <c r="AD1042" s="87"/>
      <c r="AE1042" s="87"/>
      <c r="AG1042" s="121"/>
      <c r="AN1042" s="87"/>
      <c r="AO1042" s="87"/>
      <c r="AP1042" s="87"/>
      <c r="AQ1042" s="87"/>
      <c r="AR1042" s="87"/>
      <c r="AS1042" s="87"/>
      <c r="AT1042" s="87"/>
      <c r="AU1042" s="87"/>
      <c r="AV1042" s="87"/>
    </row>
    <row r="1043" spans="3:48" x14ac:dyDescent="0.2">
      <c r="C1043" s="15"/>
      <c r="D1043" s="15"/>
      <c r="AA1043" s="87"/>
      <c r="AB1043" s="87"/>
      <c r="AC1043" s="87"/>
      <c r="AD1043" s="87"/>
      <c r="AE1043" s="87"/>
      <c r="AG1043" s="121"/>
      <c r="AN1043" s="87"/>
      <c r="AO1043" s="87"/>
      <c r="AP1043" s="87"/>
      <c r="AQ1043" s="87"/>
      <c r="AR1043" s="87"/>
      <c r="AS1043" s="87"/>
      <c r="AT1043" s="87"/>
      <c r="AU1043" s="87"/>
      <c r="AV1043" s="87"/>
    </row>
    <row r="1044" spans="3:48" x14ac:dyDescent="0.2">
      <c r="C1044" s="15"/>
      <c r="D1044" s="15"/>
      <c r="AA1044" s="87"/>
      <c r="AB1044" s="87"/>
      <c r="AC1044" s="87"/>
      <c r="AD1044" s="87"/>
      <c r="AE1044" s="87"/>
      <c r="AG1044" s="121"/>
      <c r="AN1044" s="87"/>
      <c r="AO1044" s="87"/>
      <c r="AP1044" s="87"/>
      <c r="AQ1044" s="87"/>
      <c r="AR1044" s="87"/>
      <c r="AS1044" s="87"/>
      <c r="AT1044" s="87"/>
      <c r="AU1044" s="87"/>
    </row>
    <row r="1045" spans="3:48" x14ac:dyDescent="0.2">
      <c r="C1045" s="15"/>
      <c r="D1045" s="15"/>
      <c r="AA1045" s="87"/>
      <c r="AB1045" s="87"/>
      <c r="AC1045" s="87"/>
      <c r="AD1045" s="87"/>
      <c r="AE1045" s="87"/>
      <c r="AG1045" s="121"/>
      <c r="AN1045" s="87"/>
      <c r="AO1045" s="87"/>
      <c r="AP1045" s="87"/>
      <c r="AQ1045" s="87"/>
      <c r="AR1045" s="87"/>
      <c r="AS1045" s="87"/>
      <c r="AT1045" s="87"/>
      <c r="AU1045" s="87"/>
    </row>
    <row r="1046" spans="3:48" x14ac:dyDescent="0.2">
      <c r="C1046" s="15"/>
      <c r="D1046" s="15"/>
      <c r="AA1046" s="87"/>
      <c r="AB1046" s="87"/>
      <c r="AC1046" s="87"/>
      <c r="AD1046" s="87"/>
      <c r="AE1046" s="87"/>
      <c r="AG1046" s="121"/>
      <c r="AN1046" s="87"/>
      <c r="AO1046" s="87"/>
      <c r="AP1046" s="87"/>
      <c r="AQ1046" s="87"/>
      <c r="AR1046" s="87"/>
      <c r="AS1046" s="87"/>
      <c r="AT1046" s="87"/>
      <c r="AU1046" s="87"/>
    </row>
    <row r="1047" spans="3:48" x14ac:dyDescent="0.2">
      <c r="C1047" s="15"/>
      <c r="D1047" s="15"/>
      <c r="AA1047" s="87"/>
      <c r="AB1047" s="87"/>
      <c r="AC1047" s="87"/>
      <c r="AD1047" s="87"/>
      <c r="AE1047" s="87"/>
      <c r="AG1047" s="121"/>
      <c r="AN1047" s="87"/>
      <c r="AO1047" s="87"/>
      <c r="AP1047" s="87"/>
      <c r="AQ1047" s="87"/>
      <c r="AR1047" s="87"/>
      <c r="AS1047" s="87"/>
      <c r="AT1047" s="87"/>
      <c r="AU1047" s="87"/>
    </row>
    <row r="1048" spans="3:48" x14ac:dyDescent="0.2">
      <c r="C1048" s="15"/>
      <c r="D1048" s="15"/>
      <c r="AA1048" s="87"/>
      <c r="AB1048" s="87"/>
      <c r="AC1048" s="87"/>
      <c r="AD1048" s="87"/>
      <c r="AE1048" s="87"/>
      <c r="AG1048" s="121"/>
      <c r="AN1048" s="87"/>
      <c r="AO1048" s="87"/>
      <c r="AP1048" s="87"/>
      <c r="AQ1048" s="87"/>
      <c r="AR1048" s="87"/>
      <c r="AS1048" s="87"/>
      <c r="AT1048" s="87"/>
      <c r="AU1048" s="87"/>
    </row>
    <row r="1049" spans="3:48" x14ac:dyDescent="0.2">
      <c r="C1049" s="15"/>
      <c r="D1049" s="15"/>
      <c r="AA1049" s="87"/>
      <c r="AB1049" s="87"/>
      <c r="AC1049" s="87"/>
      <c r="AD1049" s="87"/>
      <c r="AE1049" s="87"/>
      <c r="AG1049" s="121"/>
      <c r="AN1049" s="87"/>
      <c r="AO1049" s="87"/>
      <c r="AP1049" s="87"/>
      <c r="AQ1049" s="87"/>
      <c r="AR1049" s="87"/>
      <c r="AS1049" s="87"/>
      <c r="AT1049" s="87"/>
      <c r="AU1049" s="87"/>
    </row>
    <row r="1050" spans="3:48" x14ac:dyDescent="0.2">
      <c r="C1050" s="15"/>
      <c r="D1050" s="15"/>
      <c r="AA1050" s="87"/>
      <c r="AB1050" s="87"/>
      <c r="AC1050" s="87"/>
      <c r="AD1050" s="87"/>
      <c r="AE1050" s="87"/>
      <c r="AG1050" s="121"/>
      <c r="AN1050" s="87"/>
      <c r="AO1050" s="87"/>
      <c r="AP1050" s="87"/>
      <c r="AQ1050" s="87"/>
      <c r="AR1050" s="87"/>
      <c r="AS1050" s="87"/>
      <c r="AT1050" s="87"/>
      <c r="AU1050" s="87"/>
    </row>
    <row r="1051" spans="3:48" x14ac:dyDescent="0.2">
      <c r="C1051" s="15"/>
      <c r="D1051" s="15"/>
      <c r="AA1051" s="87"/>
      <c r="AB1051" s="87"/>
      <c r="AC1051" s="87"/>
      <c r="AD1051" s="87"/>
      <c r="AE1051" s="87"/>
      <c r="AG1051" s="121"/>
      <c r="AN1051" s="87"/>
      <c r="AO1051" s="87"/>
      <c r="AP1051" s="87"/>
      <c r="AQ1051" s="87"/>
      <c r="AR1051" s="87"/>
      <c r="AS1051" s="87"/>
      <c r="AT1051" s="87"/>
      <c r="AU1051" s="87"/>
    </row>
    <row r="1052" spans="3:48" x14ac:dyDescent="0.2">
      <c r="C1052" s="15"/>
      <c r="D1052" s="15"/>
      <c r="AA1052" s="87"/>
      <c r="AB1052" s="87"/>
      <c r="AC1052" s="87"/>
      <c r="AD1052" s="87"/>
      <c r="AE1052" s="87"/>
      <c r="AG1052" s="121"/>
      <c r="AN1052" s="87"/>
      <c r="AO1052" s="87"/>
      <c r="AP1052" s="87"/>
      <c r="AQ1052" s="87"/>
      <c r="AR1052" s="87"/>
      <c r="AS1052" s="87"/>
      <c r="AT1052" s="87"/>
      <c r="AU1052" s="87"/>
    </row>
    <row r="1053" spans="3:48" x14ac:dyDescent="0.2">
      <c r="C1053" s="15"/>
      <c r="D1053" s="15"/>
      <c r="AA1053" s="87"/>
      <c r="AB1053" s="87"/>
      <c r="AC1053" s="87"/>
      <c r="AD1053" s="87"/>
      <c r="AE1053" s="87"/>
      <c r="AG1053" s="121"/>
      <c r="AN1053" s="87"/>
      <c r="AO1053" s="87"/>
      <c r="AP1053" s="87"/>
      <c r="AQ1053" s="87"/>
      <c r="AR1053" s="87"/>
      <c r="AS1053" s="87"/>
      <c r="AT1053" s="87"/>
      <c r="AU1053" s="87"/>
    </row>
    <row r="1054" spans="3:48" x14ac:dyDescent="0.2">
      <c r="C1054" s="15"/>
      <c r="D1054" s="15"/>
      <c r="AA1054" s="87"/>
      <c r="AB1054" s="87"/>
      <c r="AC1054" s="87"/>
      <c r="AD1054" s="87"/>
      <c r="AE1054" s="87"/>
      <c r="AG1054" s="121"/>
      <c r="AN1054" s="87"/>
      <c r="AO1054" s="87"/>
      <c r="AP1054" s="87"/>
      <c r="AQ1054" s="87"/>
      <c r="AR1054" s="87"/>
      <c r="AS1054" s="87"/>
      <c r="AT1054" s="87"/>
      <c r="AU1054" s="87"/>
    </row>
    <row r="1055" spans="3:48" x14ac:dyDescent="0.2">
      <c r="C1055" s="15"/>
      <c r="D1055" s="15"/>
      <c r="AA1055" s="87"/>
      <c r="AB1055" s="87"/>
      <c r="AC1055" s="87"/>
      <c r="AD1055" s="87"/>
      <c r="AE1055" s="87"/>
      <c r="AG1055" s="121"/>
      <c r="AN1055" s="87"/>
      <c r="AO1055" s="87"/>
      <c r="AP1055" s="87"/>
      <c r="AQ1055" s="87"/>
      <c r="AR1055" s="87"/>
      <c r="AS1055" s="87"/>
      <c r="AT1055" s="87"/>
      <c r="AU1055" s="87"/>
    </row>
    <row r="1056" spans="3:48" x14ac:dyDescent="0.2">
      <c r="C1056" s="15"/>
      <c r="D1056" s="15"/>
      <c r="AA1056" s="87"/>
      <c r="AB1056" s="87"/>
      <c r="AC1056" s="87"/>
      <c r="AD1056" s="87"/>
      <c r="AE1056" s="87"/>
      <c r="AG1056" s="121"/>
      <c r="AN1056" s="87"/>
      <c r="AO1056" s="87"/>
      <c r="AP1056" s="87"/>
      <c r="AQ1056" s="87"/>
      <c r="AR1056" s="87"/>
      <c r="AS1056" s="87"/>
      <c r="AT1056" s="87"/>
      <c r="AU1056" s="87"/>
    </row>
    <row r="1057" spans="3:64" x14ac:dyDescent="0.2">
      <c r="C1057" s="15"/>
      <c r="D1057" s="15"/>
      <c r="AA1057" s="87"/>
      <c r="AB1057" s="87"/>
      <c r="AC1057" s="87"/>
      <c r="AD1057" s="87"/>
      <c r="AE1057" s="87"/>
      <c r="AG1057" s="121"/>
      <c r="AN1057" s="87"/>
      <c r="AO1057" s="87"/>
      <c r="AP1057" s="87"/>
      <c r="AQ1057" s="87"/>
      <c r="AR1057" s="87"/>
      <c r="AS1057" s="87"/>
      <c r="AT1057" s="87"/>
      <c r="AU1057" s="87"/>
    </row>
    <row r="1058" spans="3:64" x14ac:dyDescent="0.2">
      <c r="C1058" s="15"/>
      <c r="D1058" s="15"/>
      <c r="AA1058" s="87"/>
      <c r="AB1058" s="87"/>
      <c r="AC1058" s="87"/>
      <c r="AD1058" s="87"/>
      <c r="AE1058" s="87"/>
      <c r="AG1058" s="121"/>
      <c r="AN1058" s="87"/>
      <c r="AO1058" s="87"/>
      <c r="AP1058" s="87"/>
      <c r="AQ1058" s="87"/>
      <c r="AR1058" s="87"/>
      <c r="AS1058" s="87"/>
      <c r="AT1058" s="87"/>
      <c r="AU1058" s="87"/>
    </row>
    <row r="1059" spans="3:64" x14ac:dyDescent="0.2">
      <c r="C1059" s="15"/>
      <c r="D1059" s="15"/>
      <c r="AA1059" s="87"/>
      <c r="AB1059" s="87"/>
      <c r="AC1059" s="87"/>
      <c r="AD1059" s="87"/>
      <c r="AE1059" s="87"/>
      <c r="AG1059" s="121"/>
      <c r="AN1059" s="87"/>
      <c r="AO1059" s="87"/>
      <c r="AP1059" s="87"/>
      <c r="AQ1059" s="87"/>
      <c r="AR1059" s="87"/>
      <c r="AS1059" s="87"/>
      <c r="AT1059" s="87"/>
      <c r="AU1059" s="87"/>
    </row>
    <row r="1060" spans="3:64" x14ac:dyDescent="0.2">
      <c r="C1060" s="15"/>
      <c r="D1060" s="15"/>
      <c r="AA1060" s="87"/>
      <c r="AB1060" s="87"/>
      <c r="AC1060" s="87"/>
      <c r="AD1060" s="87"/>
      <c r="AE1060" s="87"/>
      <c r="AG1060" s="121"/>
      <c r="AN1060" s="87"/>
      <c r="AO1060" s="87"/>
      <c r="AP1060" s="87"/>
      <c r="AQ1060" s="87"/>
      <c r="AR1060" s="87"/>
      <c r="AS1060" s="87"/>
      <c r="AT1060" s="87"/>
      <c r="AU1060" s="87"/>
    </row>
    <row r="1061" spans="3:64" x14ac:dyDescent="0.2">
      <c r="C1061" s="15"/>
      <c r="D1061" s="15"/>
      <c r="AA1061" s="87"/>
      <c r="AB1061" s="87"/>
      <c r="AC1061" s="87"/>
      <c r="AD1061" s="87"/>
      <c r="AE1061" s="87"/>
      <c r="AG1061" s="121"/>
      <c r="AN1061" s="87"/>
      <c r="AO1061" s="87"/>
      <c r="AP1061" s="87"/>
      <c r="AQ1061" s="87"/>
      <c r="AR1061" s="87"/>
      <c r="AS1061" s="87"/>
      <c r="AT1061" s="87"/>
      <c r="AU1061" s="87"/>
    </row>
    <row r="1062" spans="3:64" x14ac:dyDescent="0.2">
      <c r="C1062" s="15"/>
      <c r="D1062" s="15"/>
      <c r="AA1062" s="87"/>
      <c r="AB1062" s="87"/>
      <c r="AC1062" s="87"/>
      <c r="AD1062" s="87"/>
      <c r="AE1062" s="87"/>
      <c r="AG1062" s="121"/>
      <c r="AN1062" s="87"/>
      <c r="AO1062" s="87"/>
      <c r="AP1062" s="87"/>
      <c r="AQ1062" s="87"/>
      <c r="AR1062" s="87"/>
      <c r="AS1062" s="87"/>
      <c r="AT1062" s="87"/>
      <c r="AU1062" s="87"/>
    </row>
    <row r="1063" spans="3:64" x14ac:dyDescent="0.2">
      <c r="C1063" s="15"/>
      <c r="D1063" s="15"/>
      <c r="AA1063" s="87"/>
      <c r="AB1063" s="87"/>
      <c r="AC1063" s="87"/>
      <c r="AD1063" s="87"/>
      <c r="AE1063" s="87"/>
      <c r="AG1063" s="121"/>
      <c r="AN1063" s="87"/>
      <c r="AO1063" s="87"/>
      <c r="AP1063" s="87"/>
      <c r="AQ1063" s="87"/>
      <c r="AR1063" s="87"/>
      <c r="AS1063" s="87"/>
      <c r="AT1063" s="87"/>
      <c r="AU1063" s="87"/>
    </row>
    <row r="1064" spans="3:64" x14ac:dyDescent="0.2">
      <c r="C1064" s="15"/>
      <c r="D1064" s="15"/>
      <c r="AA1064" s="87"/>
      <c r="AB1064" s="87"/>
      <c r="AC1064" s="87"/>
      <c r="AD1064" s="87"/>
      <c r="AE1064" s="87"/>
      <c r="AG1064" s="121"/>
      <c r="AN1064" s="87"/>
      <c r="AO1064" s="87"/>
      <c r="AP1064" s="87"/>
      <c r="AQ1064" s="87"/>
      <c r="AR1064" s="87"/>
      <c r="AS1064" s="87"/>
      <c r="AT1064" s="87"/>
      <c r="AU1064" s="87"/>
    </row>
    <row r="1065" spans="3:64" x14ac:dyDescent="0.2">
      <c r="C1065" s="15"/>
      <c r="D1065" s="15"/>
      <c r="AA1065" s="87"/>
      <c r="AB1065" s="87"/>
      <c r="AC1065" s="87"/>
      <c r="AD1065" s="87"/>
      <c r="AE1065" s="87"/>
      <c r="AG1065" s="121"/>
      <c r="AN1065" s="87"/>
      <c r="AO1065" s="87"/>
      <c r="AP1065" s="87"/>
      <c r="AQ1065" s="87"/>
      <c r="AR1065" s="87"/>
      <c r="AS1065" s="87"/>
      <c r="AT1065" s="87"/>
      <c r="AU1065" s="87"/>
    </row>
    <row r="1066" spans="3:64" x14ac:dyDescent="0.2">
      <c r="C1066" s="15"/>
      <c r="D1066" s="15"/>
      <c r="AA1066" s="87"/>
      <c r="AB1066" s="87"/>
      <c r="AC1066" s="87"/>
      <c r="AD1066" s="87"/>
      <c r="AE1066" s="87"/>
      <c r="AG1066" s="121"/>
      <c r="AN1066" s="87"/>
      <c r="AO1066" s="87"/>
      <c r="AP1066" s="87"/>
      <c r="AQ1066" s="87"/>
      <c r="AR1066" s="87"/>
      <c r="AS1066" s="87"/>
      <c r="AT1066" s="87"/>
      <c r="AU1066" s="87"/>
    </row>
    <row r="1067" spans="3:64" x14ac:dyDescent="0.2">
      <c r="C1067" s="15"/>
      <c r="D1067" s="15"/>
      <c r="AA1067" s="87"/>
      <c r="AB1067" s="87"/>
      <c r="AC1067" s="87"/>
      <c r="AD1067" s="87"/>
      <c r="AE1067" s="87"/>
      <c r="AG1067" s="121"/>
      <c r="AN1067" s="87"/>
      <c r="AO1067" s="87"/>
      <c r="AP1067" s="87"/>
      <c r="AQ1067" s="87"/>
      <c r="AR1067" s="87"/>
      <c r="AS1067" s="87"/>
      <c r="AT1067" s="87"/>
      <c r="AU1067" s="87"/>
      <c r="AV1067" s="87"/>
      <c r="AW1067" s="87"/>
      <c r="AX1067" s="87"/>
      <c r="AY1067" s="87"/>
      <c r="AZ1067" s="87"/>
      <c r="BA1067" s="87"/>
      <c r="BB1067" s="87"/>
      <c r="BC1067" s="87"/>
      <c r="BD1067" s="87"/>
      <c r="BE1067" s="87"/>
      <c r="BF1067" s="87"/>
      <c r="BG1067" s="87"/>
      <c r="BH1067" s="87"/>
      <c r="BI1067" s="87"/>
      <c r="BJ1067" s="87"/>
      <c r="BK1067" s="87"/>
      <c r="BL1067" s="87"/>
    </row>
    <row r="1068" spans="3:64" x14ac:dyDescent="0.2">
      <c r="C1068" s="15"/>
      <c r="D1068" s="15"/>
      <c r="AA1068" s="87"/>
      <c r="AB1068" s="87"/>
      <c r="AC1068" s="87"/>
      <c r="AD1068" s="87"/>
      <c r="AE1068" s="87"/>
      <c r="AG1068" s="121"/>
      <c r="AN1068" s="87"/>
      <c r="AO1068" s="87"/>
      <c r="AP1068" s="87"/>
      <c r="AQ1068" s="87"/>
      <c r="AR1068" s="87"/>
      <c r="AS1068" s="87"/>
      <c r="AT1068" s="87"/>
      <c r="AU1068" s="87"/>
    </row>
    <row r="1069" spans="3:64" x14ac:dyDescent="0.2">
      <c r="C1069" s="15"/>
      <c r="D1069" s="15"/>
      <c r="AA1069" s="87"/>
      <c r="AB1069" s="87"/>
      <c r="AC1069" s="87"/>
      <c r="AD1069" s="87"/>
      <c r="AE1069" s="87"/>
      <c r="AG1069" s="121"/>
      <c r="AN1069" s="87"/>
      <c r="AO1069" s="87"/>
      <c r="AP1069" s="87"/>
      <c r="AQ1069" s="87"/>
      <c r="AR1069" s="87"/>
      <c r="AS1069" s="87"/>
      <c r="AT1069" s="87"/>
      <c r="AU1069" s="87"/>
    </row>
    <row r="1070" spans="3:64" x14ac:dyDescent="0.2">
      <c r="C1070" s="15"/>
      <c r="D1070" s="15"/>
      <c r="AA1070" s="87"/>
      <c r="AB1070" s="87"/>
      <c r="AC1070" s="87"/>
      <c r="AD1070" s="87"/>
      <c r="AE1070" s="87"/>
      <c r="AG1070" s="121"/>
      <c r="AN1070" s="87"/>
      <c r="AO1070" s="87"/>
      <c r="AP1070" s="87"/>
      <c r="AQ1070" s="87"/>
      <c r="AR1070" s="87"/>
      <c r="AS1070" s="87"/>
      <c r="AT1070" s="87"/>
      <c r="AU1070" s="87"/>
    </row>
    <row r="1071" spans="3:64" x14ac:dyDescent="0.2">
      <c r="C1071" s="15"/>
      <c r="D1071" s="15"/>
      <c r="AA1071" s="87"/>
      <c r="AB1071" s="87"/>
      <c r="AC1071" s="87"/>
      <c r="AD1071" s="87"/>
      <c r="AE1071" s="87"/>
      <c r="AG1071" s="121"/>
      <c r="AN1071" s="87"/>
      <c r="AO1071" s="87"/>
      <c r="AP1071" s="87"/>
      <c r="AQ1071" s="87"/>
      <c r="AR1071" s="87"/>
      <c r="AS1071" s="87"/>
      <c r="AT1071" s="87"/>
      <c r="AU1071" s="87"/>
    </row>
    <row r="1072" spans="3:64" x14ac:dyDescent="0.2">
      <c r="C1072" s="15"/>
      <c r="D1072" s="15"/>
      <c r="AA1072" s="87"/>
      <c r="AB1072" s="87"/>
      <c r="AC1072" s="87"/>
      <c r="AD1072" s="87"/>
      <c r="AE1072" s="87"/>
      <c r="AG1072" s="121"/>
      <c r="AN1072" s="87"/>
      <c r="AO1072" s="87"/>
      <c r="AP1072" s="87"/>
      <c r="AQ1072" s="87"/>
      <c r="AR1072" s="87"/>
      <c r="AS1072" s="87"/>
      <c r="AT1072" s="87"/>
      <c r="AU1072" s="87"/>
    </row>
    <row r="1073" spans="3:48" x14ac:dyDescent="0.2">
      <c r="C1073" s="15"/>
      <c r="D1073" s="15"/>
      <c r="AA1073" s="87"/>
      <c r="AB1073" s="87"/>
      <c r="AC1073" s="87"/>
      <c r="AD1073" s="87"/>
      <c r="AE1073" s="87"/>
      <c r="AG1073" s="121"/>
      <c r="AN1073" s="87"/>
      <c r="AO1073" s="87"/>
      <c r="AP1073" s="87"/>
      <c r="AQ1073" s="87"/>
      <c r="AR1073" s="87"/>
      <c r="AS1073" s="87"/>
      <c r="AT1073" s="87"/>
      <c r="AU1073" s="87"/>
    </row>
    <row r="1074" spans="3:48" x14ac:dyDescent="0.2">
      <c r="C1074" s="15"/>
      <c r="D1074" s="15"/>
      <c r="AA1074" s="87"/>
      <c r="AB1074" s="87"/>
      <c r="AC1074" s="87"/>
      <c r="AD1074" s="87"/>
      <c r="AE1074" s="87"/>
      <c r="AG1074" s="121"/>
      <c r="AN1074" s="87"/>
      <c r="AO1074" s="87"/>
      <c r="AP1074" s="87"/>
      <c r="AQ1074" s="87"/>
      <c r="AR1074" s="87"/>
      <c r="AS1074" s="87"/>
      <c r="AT1074" s="87"/>
      <c r="AU1074" s="87"/>
    </row>
    <row r="1075" spans="3:48" x14ac:dyDescent="0.2">
      <c r="C1075" s="15"/>
      <c r="D1075" s="15"/>
      <c r="AA1075" s="87"/>
      <c r="AB1075" s="87"/>
      <c r="AC1075" s="87"/>
      <c r="AD1075" s="87"/>
      <c r="AE1075" s="87"/>
      <c r="AG1075" s="121"/>
      <c r="AN1075" s="87"/>
      <c r="AO1075" s="87"/>
      <c r="AP1075" s="87"/>
      <c r="AQ1075" s="87"/>
      <c r="AR1075" s="87"/>
      <c r="AS1075" s="87"/>
      <c r="AT1075" s="87"/>
      <c r="AU1075" s="87"/>
    </row>
    <row r="1076" spans="3:48" x14ac:dyDescent="0.2">
      <c r="C1076" s="15"/>
      <c r="D1076" s="15"/>
      <c r="AA1076" s="87"/>
      <c r="AB1076" s="87"/>
      <c r="AC1076" s="87"/>
      <c r="AD1076" s="87"/>
      <c r="AE1076" s="87"/>
      <c r="AG1076" s="121"/>
      <c r="AN1076" s="87"/>
      <c r="AO1076" s="87"/>
      <c r="AP1076" s="87"/>
      <c r="AQ1076" s="87"/>
      <c r="AR1076" s="87"/>
      <c r="AS1076" s="87"/>
      <c r="AT1076" s="87"/>
      <c r="AU1076" s="87"/>
    </row>
    <row r="1077" spans="3:48" x14ac:dyDescent="0.2">
      <c r="C1077" s="15"/>
      <c r="D1077" s="15"/>
      <c r="AA1077" s="87"/>
      <c r="AB1077" s="87"/>
      <c r="AC1077" s="87"/>
      <c r="AD1077" s="87"/>
      <c r="AE1077" s="87"/>
      <c r="AG1077" s="121"/>
      <c r="AN1077" s="87"/>
      <c r="AO1077" s="87"/>
      <c r="AP1077" s="87"/>
      <c r="AQ1077" s="87"/>
      <c r="AR1077" s="87"/>
      <c r="AS1077" s="87"/>
      <c r="AT1077" s="87"/>
      <c r="AU1077" s="87"/>
    </row>
    <row r="1078" spans="3:48" x14ac:dyDescent="0.2">
      <c r="C1078" s="15"/>
      <c r="D1078" s="15"/>
      <c r="AA1078" s="87"/>
      <c r="AB1078" s="87"/>
      <c r="AC1078" s="87"/>
      <c r="AD1078" s="87"/>
      <c r="AE1078" s="87"/>
      <c r="AG1078" s="121"/>
      <c r="AN1078" s="87"/>
      <c r="AO1078" s="87"/>
      <c r="AP1078" s="87"/>
      <c r="AQ1078" s="87"/>
      <c r="AR1078" s="87"/>
      <c r="AS1078" s="87"/>
      <c r="AT1078" s="87"/>
      <c r="AU1078" s="87"/>
    </row>
    <row r="1079" spans="3:48" x14ac:dyDescent="0.2">
      <c r="C1079" s="15"/>
      <c r="D1079" s="15"/>
      <c r="AA1079" s="87"/>
      <c r="AB1079" s="87"/>
      <c r="AC1079" s="87"/>
      <c r="AD1079" s="87"/>
      <c r="AE1079" s="87"/>
      <c r="AG1079" s="121"/>
      <c r="AN1079" s="87"/>
      <c r="AO1079" s="87"/>
      <c r="AP1079" s="87"/>
      <c r="AQ1079" s="87"/>
      <c r="AR1079" s="87"/>
      <c r="AS1079" s="87"/>
      <c r="AT1079" s="87"/>
      <c r="AU1079" s="87"/>
      <c r="AV1079" s="87"/>
    </row>
    <row r="1080" spans="3:48" x14ac:dyDescent="0.2">
      <c r="C1080" s="15"/>
      <c r="D1080" s="15"/>
      <c r="AA1080" s="87"/>
      <c r="AB1080" s="87"/>
      <c r="AC1080" s="87"/>
      <c r="AD1080" s="87"/>
      <c r="AE1080" s="87"/>
      <c r="AG1080" s="121"/>
      <c r="AN1080" s="87"/>
      <c r="AO1080" s="87"/>
      <c r="AP1080" s="87"/>
      <c r="AQ1080" s="87"/>
      <c r="AR1080" s="87"/>
      <c r="AS1080" s="87"/>
      <c r="AT1080" s="87"/>
      <c r="AU1080" s="87"/>
    </row>
    <row r="1081" spans="3:48" x14ac:dyDescent="0.2">
      <c r="C1081" s="15"/>
      <c r="D1081" s="15"/>
      <c r="AA1081" s="87"/>
      <c r="AB1081" s="87"/>
      <c r="AC1081" s="87"/>
      <c r="AD1081" s="87"/>
      <c r="AE1081" s="87"/>
      <c r="AG1081" s="121"/>
      <c r="AN1081" s="87"/>
      <c r="AO1081" s="87"/>
      <c r="AP1081" s="87"/>
      <c r="AQ1081" s="87"/>
      <c r="AR1081" s="87"/>
      <c r="AS1081" s="87"/>
      <c r="AT1081" s="87"/>
      <c r="AU1081" s="87"/>
      <c r="AV1081" s="87"/>
    </row>
    <row r="1082" spans="3:48" x14ac:dyDescent="0.2">
      <c r="C1082" s="15"/>
      <c r="D1082" s="15"/>
      <c r="AA1082" s="87"/>
      <c r="AB1082" s="87"/>
      <c r="AC1082" s="87"/>
      <c r="AD1082" s="87"/>
      <c r="AE1082" s="87"/>
      <c r="AG1082" s="121"/>
      <c r="AN1082" s="87"/>
      <c r="AO1082" s="87"/>
      <c r="AP1082" s="87"/>
      <c r="AQ1082" s="87"/>
      <c r="AR1082" s="87"/>
      <c r="AS1082" s="87"/>
      <c r="AT1082" s="87"/>
      <c r="AU1082" s="87"/>
    </row>
    <row r="1083" spans="3:48" x14ac:dyDescent="0.2">
      <c r="C1083" s="15"/>
      <c r="D1083" s="15"/>
      <c r="AA1083" s="87"/>
      <c r="AB1083" s="87"/>
      <c r="AC1083" s="87"/>
      <c r="AD1083" s="87"/>
      <c r="AE1083" s="87"/>
      <c r="AG1083" s="121"/>
      <c r="AN1083" s="87"/>
      <c r="AO1083" s="87"/>
      <c r="AP1083" s="87"/>
      <c r="AQ1083" s="87"/>
      <c r="AR1083" s="87"/>
      <c r="AS1083" s="87"/>
      <c r="AT1083" s="87"/>
      <c r="AU1083" s="87"/>
    </row>
    <row r="1084" spans="3:48" x14ac:dyDescent="0.2">
      <c r="C1084" s="15"/>
      <c r="D1084" s="15"/>
      <c r="AA1084" s="87"/>
      <c r="AB1084" s="87"/>
      <c r="AC1084" s="87"/>
      <c r="AD1084" s="87"/>
      <c r="AE1084" s="87"/>
      <c r="AG1084" s="121"/>
      <c r="AN1084" s="87"/>
      <c r="AO1084" s="87"/>
      <c r="AP1084" s="87"/>
      <c r="AQ1084" s="87"/>
      <c r="AR1084" s="87"/>
      <c r="AS1084" s="87"/>
      <c r="AT1084" s="87"/>
      <c r="AU1084" s="87"/>
    </row>
    <row r="1085" spans="3:48" x14ac:dyDescent="0.2">
      <c r="C1085" s="15"/>
      <c r="D1085" s="15"/>
      <c r="AA1085" s="87"/>
      <c r="AB1085" s="87"/>
      <c r="AC1085" s="87"/>
      <c r="AD1085" s="87"/>
      <c r="AE1085" s="87"/>
      <c r="AG1085" s="121"/>
      <c r="AN1085" s="87"/>
      <c r="AO1085" s="87"/>
      <c r="AP1085" s="87"/>
      <c r="AQ1085" s="87"/>
      <c r="AR1085" s="87"/>
      <c r="AS1085" s="87"/>
      <c r="AT1085" s="87"/>
      <c r="AU1085" s="87"/>
    </row>
    <row r="1086" spans="3:48" x14ac:dyDescent="0.2">
      <c r="C1086" s="15"/>
      <c r="D1086" s="15"/>
      <c r="AA1086" s="87"/>
      <c r="AB1086" s="87"/>
      <c r="AC1086" s="87"/>
      <c r="AD1086" s="87"/>
      <c r="AE1086" s="87"/>
      <c r="AG1086" s="121"/>
      <c r="AN1086" s="87"/>
      <c r="AO1086" s="87"/>
      <c r="AP1086" s="87"/>
      <c r="AQ1086" s="87"/>
      <c r="AR1086" s="87"/>
      <c r="AS1086" s="87"/>
      <c r="AT1086" s="87"/>
      <c r="AU1086" s="87"/>
    </row>
    <row r="1087" spans="3:48" x14ac:dyDescent="0.2">
      <c r="C1087" s="15"/>
      <c r="D1087" s="15"/>
      <c r="AA1087" s="87"/>
      <c r="AB1087" s="87"/>
      <c r="AC1087" s="87"/>
      <c r="AD1087" s="87"/>
      <c r="AE1087" s="87"/>
      <c r="AG1087" s="121"/>
      <c r="AN1087" s="87"/>
      <c r="AO1087" s="87"/>
      <c r="AP1087" s="87"/>
      <c r="AQ1087" s="87"/>
      <c r="AR1087" s="87"/>
      <c r="AS1087" s="87"/>
      <c r="AT1087" s="87"/>
      <c r="AU1087" s="87"/>
    </row>
    <row r="1088" spans="3:48" x14ac:dyDescent="0.2">
      <c r="C1088" s="15"/>
      <c r="D1088" s="15"/>
      <c r="AA1088" s="87"/>
      <c r="AB1088" s="87"/>
      <c r="AC1088" s="87"/>
      <c r="AD1088" s="87"/>
      <c r="AE1088" s="87"/>
      <c r="AG1088" s="121"/>
      <c r="AN1088" s="87"/>
      <c r="AO1088" s="87"/>
      <c r="AP1088" s="87"/>
      <c r="AQ1088" s="87"/>
      <c r="AR1088" s="87"/>
      <c r="AS1088" s="87"/>
      <c r="AT1088" s="87"/>
      <c r="AU1088" s="87"/>
    </row>
    <row r="1089" spans="3:47" x14ac:dyDescent="0.2">
      <c r="C1089" s="15"/>
      <c r="D1089" s="15"/>
      <c r="AA1089" s="87"/>
      <c r="AB1089" s="87"/>
      <c r="AC1089" s="87"/>
      <c r="AD1089" s="87"/>
      <c r="AE1089" s="87"/>
      <c r="AG1089" s="121"/>
      <c r="AN1089" s="87"/>
      <c r="AO1089" s="87"/>
      <c r="AP1089" s="87"/>
      <c r="AQ1089" s="87"/>
      <c r="AR1089" s="87"/>
      <c r="AS1089" s="87"/>
      <c r="AT1089" s="87"/>
      <c r="AU1089" s="87"/>
    </row>
    <row r="1090" spans="3:47" x14ac:dyDescent="0.2">
      <c r="C1090" s="15"/>
      <c r="D1090" s="15"/>
      <c r="AA1090" s="87"/>
      <c r="AB1090" s="87"/>
      <c r="AC1090" s="87"/>
      <c r="AD1090" s="87"/>
      <c r="AE1090" s="87"/>
      <c r="AG1090" s="121"/>
      <c r="AN1090" s="87"/>
      <c r="AO1090" s="87"/>
      <c r="AP1090" s="87"/>
      <c r="AQ1090" s="87"/>
      <c r="AR1090" s="87"/>
      <c r="AS1090" s="87"/>
      <c r="AT1090" s="87"/>
      <c r="AU1090" s="87"/>
    </row>
    <row r="1091" spans="3:47" x14ac:dyDescent="0.2">
      <c r="C1091" s="15"/>
      <c r="D1091" s="15"/>
      <c r="AA1091" s="87"/>
      <c r="AB1091" s="87"/>
      <c r="AC1091" s="87"/>
      <c r="AD1091" s="87"/>
      <c r="AE1091" s="87"/>
      <c r="AG1091" s="121"/>
      <c r="AN1091" s="87"/>
      <c r="AO1091" s="87"/>
      <c r="AP1091" s="87"/>
      <c r="AQ1091" s="87"/>
      <c r="AR1091" s="87"/>
      <c r="AS1091" s="87"/>
      <c r="AT1091" s="87"/>
      <c r="AU1091" s="87"/>
    </row>
    <row r="1092" spans="3:47" x14ac:dyDescent="0.2">
      <c r="C1092" s="15"/>
      <c r="D1092" s="15"/>
      <c r="AA1092" s="87"/>
      <c r="AB1092" s="87"/>
      <c r="AC1092" s="87"/>
      <c r="AD1092" s="87"/>
      <c r="AE1092" s="87"/>
      <c r="AG1092" s="121"/>
      <c r="AN1092" s="87"/>
      <c r="AO1092" s="87"/>
      <c r="AP1092" s="87"/>
      <c r="AQ1092" s="87"/>
      <c r="AR1092" s="87"/>
      <c r="AS1092" s="87"/>
      <c r="AT1092" s="87"/>
      <c r="AU1092" s="87"/>
    </row>
    <row r="1093" spans="3:47" x14ac:dyDescent="0.2">
      <c r="C1093" s="15"/>
      <c r="D1093" s="15"/>
      <c r="AA1093" s="87"/>
      <c r="AB1093" s="87"/>
      <c r="AC1093" s="87"/>
      <c r="AD1093" s="87"/>
      <c r="AE1093" s="87"/>
      <c r="AG1093" s="121"/>
      <c r="AN1093" s="87"/>
      <c r="AO1093" s="87"/>
      <c r="AP1093" s="87"/>
      <c r="AQ1093" s="87"/>
      <c r="AR1093" s="87"/>
      <c r="AS1093" s="87"/>
      <c r="AT1093" s="87"/>
      <c r="AU1093" s="87"/>
    </row>
    <row r="1094" spans="3:47" x14ac:dyDescent="0.2">
      <c r="C1094" s="15"/>
      <c r="D1094" s="15"/>
      <c r="AA1094" s="87"/>
      <c r="AB1094" s="87"/>
      <c r="AC1094" s="87"/>
      <c r="AD1094" s="87"/>
      <c r="AE1094" s="87"/>
      <c r="AG1094" s="121"/>
      <c r="AN1094" s="87"/>
      <c r="AO1094" s="87"/>
      <c r="AP1094" s="87"/>
      <c r="AQ1094" s="87"/>
      <c r="AR1094" s="87"/>
      <c r="AS1094" s="87"/>
      <c r="AT1094" s="87"/>
      <c r="AU1094" s="87"/>
    </row>
    <row r="1095" spans="3:47" x14ac:dyDescent="0.2">
      <c r="C1095" s="15"/>
      <c r="D1095" s="15"/>
      <c r="AA1095" s="87"/>
      <c r="AB1095" s="87"/>
      <c r="AC1095" s="87"/>
      <c r="AD1095" s="87"/>
      <c r="AE1095" s="87"/>
      <c r="AG1095" s="121"/>
      <c r="AN1095" s="87"/>
      <c r="AO1095" s="87"/>
      <c r="AP1095" s="87"/>
      <c r="AQ1095" s="87"/>
      <c r="AR1095" s="87"/>
      <c r="AS1095" s="87"/>
      <c r="AT1095" s="87"/>
      <c r="AU1095" s="87"/>
    </row>
    <row r="1096" spans="3:47" x14ac:dyDescent="0.2">
      <c r="C1096" s="15"/>
      <c r="D1096" s="15"/>
      <c r="AA1096" s="87"/>
      <c r="AB1096" s="87"/>
      <c r="AC1096" s="87"/>
      <c r="AD1096" s="87"/>
      <c r="AE1096" s="87"/>
      <c r="AG1096" s="121"/>
      <c r="AN1096" s="87"/>
      <c r="AO1096" s="87"/>
      <c r="AP1096" s="87"/>
      <c r="AQ1096" s="87"/>
      <c r="AR1096" s="87"/>
      <c r="AS1096" s="87"/>
      <c r="AT1096" s="87"/>
      <c r="AU1096" s="87"/>
    </row>
    <row r="1097" spans="3:47" x14ac:dyDescent="0.2">
      <c r="C1097" s="15"/>
      <c r="D1097" s="15"/>
      <c r="AA1097" s="87"/>
      <c r="AB1097" s="87"/>
      <c r="AC1097" s="87"/>
      <c r="AD1097" s="87"/>
      <c r="AE1097" s="87"/>
      <c r="AG1097" s="121"/>
      <c r="AN1097" s="87"/>
      <c r="AO1097" s="87"/>
      <c r="AP1097" s="87"/>
      <c r="AQ1097" s="87"/>
      <c r="AR1097" s="87"/>
      <c r="AS1097" s="87"/>
      <c r="AT1097" s="87"/>
      <c r="AU1097" s="87"/>
    </row>
    <row r="1098" spans="3:47" x14ac:dyDescent="0.2">
      <c r="C1098" s="15"/>
      <c r="D1098" s="15"/>
      <c r="AA1098" s="87"/>
      <c r="AB1098" s="87"/>
      <c r="AC1098" s="87"/>
      <c r="AD1098" s="87"/>
      <c r="AE1098" s="87"/>
      <c r="AG1098" s="121"/>
      <c r="AN1098" s="87"/>
      <c r="AO1098" s="87"/>
      <c r="AP1098" s="87"/>
      <c r="AQ1098" s="87"/>
      <c r="AR1098" s="87"/>
      <c r="AS1098" s="87"/>
      <c r="AT1098" s="87"/>
      <c r="AU1098" s="87"/>
    </row>
    <row r="1099" spans="3:47" x14ac:dyDescent="0.2">
      <c r="C1099" s="15"/>
      <c r="D1099" s="15"/>
      <c r="AA1099" s="87"/>
      <c r="AB1099" s="87"/>
      <c r="AC1099" s="87"/>
      <c r="AD1099" s="87"/>
      <c r="AE1099" s="87"/>
      <c r="AG1099" s="121"/>
      <c r="AN1099" s="87"/>
      <c r="AO1099" s="87"/>
      <c r="AP1099" s="87"/>
      <c r="AQ1099" s="87"/>
      <c r="AR1099" s="87"/>
      <c r="AS1099" s="87"/>
      <c r="AT1099" s="87"/>
      <c r="AU1099" s="87"/>
    </row>
    <row r="1100" spans="3:47" x14ac:dyDescent="0.2">
      <c r="C1100" s="15"/>
      <c r="D1100" s="15"/>
      <c r="AA1100" s="87"/>
      <c r="AB1100" s="87"/>
      <c r="AC1100" s="87"/>
      <c r="AD1100" s="87"/>
      <c r="AE1100" s="87"/>
      <c r="AG1100" s="121"/>
      <c r="AN1100" s="87"/>
      <c r="AO1100" s="87"/>
      <c r="AP1100" s="87"/>
      <c r="AQ1100" s="87"/>
      <c r="AR1100" s="87"/>
      <c r="AS1100" s="87"/>
      <c r="AT1100" s="87"/>
      <c r="AU1100" s="87"/>
    </row>
    <row r="1101" spans="3:47" x14ac:dyDescent="0.2">
      <c r="C1101" s="15"/>
      <c r="D1101" s="15"/>
      <c r="AA1101" s="87"/>
      <c r="AB1101" s="87"/>
      <c r="AC1101" s="87"/>
      <c r="AD1101" s="87"/>
      <c r="AE1101" s="87"/>
      <c r="AG1101" s="121"/>
      <c r="AN1101" s="87"/>
      <c r="AO1101" s="87"/>
      <c r="AP1101" s="87"/>
      <c r="AQ1101" s="87"/>
      <c r="AR1101" s="87"/>
      <c r="AS1101" s="87"/>
      <c r="AT1101" s="87"/>
      <c r="AU1101" s="87"/>
    </row>
    <row r="1102" spans="3:47" x14ac:dyDescent="0.2">
      <c r="C1102" s="15"/>
      <c r="D1102" s="15"/>
      <c r="AA1102" s="87"/>
      <c r="AB1102" s="87"/>
      <c r="AC1102" s="87"/>
      <c r="AD1102" s="87"/>
      <c r="AE1102" s="87"/>
      <c r="AG1102" s="121"/>
      <c r="AN1102" s="87"/>
      <c r="AO1102" s="87"/>
      <c r="AP1102" s="87"/>
      <c r="AQ1102" s="87"/>
      <c r="AR1102" s="87"/>
      <c r="AS1102" s="87"/>
      <c r="AT1102" s="87"/>
      <c r="AU1102" s="87"/>
    </row>
    <row r="1103" spans="3:47" x14ac:dyDescent="0.2">
      <c r="C1103" s="15"/>
      <c r="D1103" s="15"/>
      <c r="AA1103" s="87"/>
      <c r="AB1103" s="87"/>
      <c r="AC1103" s="87"/>
      <c r="AD1103" s="87"/>
      <c r="AE1103" s="87"/>
      <c r="AG1103" s="121"/>
      <c r="AN1103" s="87"/>
      <c r="AO1103" s="87"/>
      <c r="AP1103" s="87"/>
      <c r="AQ1103" s="87"/>
      <c r="AR1103" s="87"/>
      <c r="AS1103" s="87"/>
      <c r="AT1103" s="87"/>
      <c r="AU1103" s="87"/>
    </row>
    <row r="1104" spans="3:47" x14ac:dyDescent="0.2">
      <c r="C1104" s="15"/>
      <c r="D1104" s="15"/>
      <c r="AA1104" s="87"/>
      <c r="AB1104" s="87"/>
      <c r="AC1104" s="87"/>
      <c r="AD1104" s="87"/>
      <c r="AE1104" s="87"/>
      <c r="AG1104" s="121"/>
      <c r="AN1104" s="87"/>
      <c r="AO1104" s="87"/>
      <c r="AP1104" s="87"/>
      <c r="AQ1104" s="87"/>
      <c r="AR1104" s="87"/>
      <c r="AS1104" s="87"/>
      <c r="AT1104" s="87"/>
      <c r="AU1104" s="87"/>
    </row>
    <row r="1105" spans="3:47" x14ac:dyDescent="0.2">
      <c r="C1105" s="15"/>
      <c r="D1105" s="15"/>
      <c r="AA1105" s="87"/>
      <c r="AB1105" s="87"/>
      <c r="AC1105" s="87"/>
      <c r="AD1105" s="87"/>
      <c r="AE1105" s="87"/>
      <c r="AG1105" s="121"/>
      <c r="AN1105" s="87"/>
      <c r="AO1105" s="87"/>
      <c r="AP1105" s="87"/>
      <c r="AQ1105" s="87"/>
      <c r="AR1105" s="87"/>
      <c r="AS1105" s="87"/>
      <c r="AT1105" s="87"/>
      <c r="AU1105" s="87"/>
    </row>
    <row r="1106" spans="3:47" x14ac:dyDescent="0.2">
      <c r="C1106" s="15"/>
      <c r="D1106" s="15"/>
      <c r="AA1106" s="87"/>
      <c r="AB1106" s="87"/>
      <c r="AC1106" s="87"/>
      <c r="AD1106" s="87"/>
      <c r="AE1106" s="87"/>
      <c r="AG1106" s="121"/>
      <c r="AN1106" s="87"/>
      <c r="AO1106" s="87"/>
      <c r="AP1106" s="87"/>
      <c r="AQ1106" s="87"/>
      <c r="AR1106" s="87"/>
      <c r="AS1106" s="87"/>
      <c r="AT1106" s="87"/>
      <c r="AU1106" s="87"/>
    </row>
    <row r="1107" spans="3:47" x14ac:dyDescent="0.2">
      <c r="C1107" s="15"/>
      <c r="D1107" s="15"/>
      <c r="AA1107" s="87"/>
      <c r="AB1107" s="87"/>
      <c r="AC1107" s="87"/>
      <c r="AD1107" s="87"/>
      <c r="AE1107" s="87"/>
      <c r="AG1107" s="121"/>
      <c r="AN1107" s="87"/>
      <c r="AO1107" s="87"/>
      <c r="AP1107" s="87"/>
      <c r="AQ1107" s="87"/>
      <c r="AR1107" s="87"/>
      <c r="AS1107" s="87"/>
      <c r="AT1107" s="87"/>
      <c r="AU1107" s="87"/>
    </row>
    <row r="1108" spans="3:47" x14ac:dyDescent="0.2">
      <c r="C1108" s="15"/>
      <c r="D1108" s="15"/>
      <c r="AA1108" s="87"/>
      <c r="AB1108" s="87"/>
      <c r="AC1108" s="87"/>
      <c r="AD1108" s="87"/>
      <c r="AE1108" s="87"/>
      <c r="AG1108" s="121"/>
      <c r="AN1108" s="87"/>
      <c r="AO1108" s="87"/>
      <c r="AP1108" s="87"/>
      <c r="AQ1108" s="87"/>
      <c r="AR1108" s="87"/>
      <c r="AS1108" s="87"/>
      <c r="AT1108" s="87"/>
      <c r="AU1108" s="87"/>
    </row>
    <row r="1109" spans="3:47" x14ac:dyDescent="0.2">
      <c r="C1109" s="15"/>
      <c r="D1109" s="15"/>
      <c r="AA1109" s="87"/>
      <c r="AB1109" s="87"/>
      <c r="AC1109" s="87"/>
      <c r="AD1109" s="87"/>
      <c r="AE1109" s="87"/>
      <c r="AG1109" s="121"/>
      <c r="AN1109" s="87"/>
      <c r="AO1109" s="87"/>
      <c r="AP1109" s="87"/>
      <c r="AQ1109" s="87"/>
      <c r="AR1109" s="87"/>
      <c r="AS1109" s="87"/>
      <c r="AT1109" s="87"/>
      <c r="AU1109" s="87"/>
    </row>
    <row r="1110" spans="3:47" x14ac:dyDescent="0.2">
      <c r="C1110" s="15"/>
      <c r="D1110" s="15"/>
      <c r="AA1110" s="87"/>
      <c r="AB1110" s="87"/>
      <c r="AC1110" s="87"/>
      <c r="AD1110" s="87"/>
      <c r="AE1110" s="87"/>
      <c r="AG1110" s="121"/>
      <c r="AN1110" s="87"/>
      <c r="AO1110" s="87"/>
      <c r="AP1110" s="87"/>
      <c r="AQ1110" s="87"/>
      <c r="AR1110" s="87"/>
      <c r="AS1110" s="87"/>
      <c r="AT1110" s="87"/>
      <c r="AU1110" s="87"/>
    </row>
    <row r="1111" spans="3:47" x14ac:dyDescent="0.2">
      <c r="C1111" s="15"/>
      <c r="D1111" s="15"/>
      <c r="AA1111" s="87"/>
      <c r="AB1111" s="87"/>
      <c r="AC1111" s="87"/>
      <c r="AD1111" s="87"/>
      <c r="AE1111" s="87"/>
      <c r="AG1111" s="121"/>
      <c r="AN1111" s="87"/>
      <c r="AO1111" s="87"/>
      <c r="AP1111" s="87"/>
      <c r="AQ1111" s="87"/>
      <c r="AR1111" s="87"/>
      <c r="AS1111" s="87"/>
      <c r="AT1111" s="87"/>
      <c r="AU1111" s="87"/>
    </row>
    <row r="1112" spans="3:47" x14ac:dyDescent="0.2">
      <c r="C1112" s="15"/>
      <c r="D1112" s="15"/>
      <c r="AA1112" s="87"/>
      <c r="AB1112" s="87"/>
      <c r="AC1112" s="87"/>
      <c r="AD1112" s="87"/>
      <c r="AE1112" s="87"/>
      <c r="AG1112" s="121"/>
      <c r="AN1112" s="87"/>
      <c r="AO1112" s="87"/>
      <c r="AP1112" s="87"/>
      <c r="AQ1112" s="87"/>
      <c r="AR1112" s="87"/>
      <c r="AS1112" s="87"/>
      <c r="AT1112" s="87"/>
      <c r="AU1112" s="87"/>
    </row>
    <row r="1113" spans="3:47" x14ac:dyDescent="0.2">
      <c r="C1113" s="15"/>
      <c r="D1113" s="15"/>
      <c r="AA1113" s="87"/>
      <c r="AB1113" s="87"/>
      <c r="AC1113" s="87"/>
      <c r="AD1113" s="87"/>
      <c r="AE1113" s="87"/>
      <c r="AG1113" s="121"/>
      <c r="AN1113" s="87"/>
      <c r="AO1113" s="87"/>
      <c r="AP1113" s="87"/>
      <c r="AQ1113" s="87"/>
      <c r="AR1113" s="87"/>
      <c r="AS1113" s="87"/>
      <c r="AT1113" s="87"/>
      <c r="AU1113" s="87"/>
    </row>
    <row r="1114" spans="3:47" x14ac:dyDescent="0.2">
      <c r="C1114" s="15"/>
      <c r="D1114" s="15"/>
      <c r="AA1114" s="87"/>
      <c r="AB1114" s="87"/>
      <c r="AC1114" s="87"/>
      <c r="AD1114" s="87"/>
      <c r="AE1114" s="87"/>
      <c r="AG1114" s="121"/>
      <c r="AN1114" s="87"/>
      <c r="AO1114" s="87"/>
      <c r="AP1114" s="87"/>
      <c r="AQ1114" s="87"/>
      <c r="AR1114" s="87"/>
      <c r="AS1114" s="87"/>
      <c r="AT1114" s="87"/>
      <c r="AU1114" s="87"/>
    </row>
    <row r="1115" spans="3:47" x14ac:dyDescent="0.2">
      <c r="C1115" s="15"/>
      <c r="D1115" s="15"/>
      <c r="AA1115" s="87"/>
      <c r="AB1115" s="87"/>
      <c r="AC1115" s="87"/>
      <c r="AD1115" s="87"/>
      <c r="AE1115" s="87"/>
      <c r="AG1115" s="121"/>
      <c r="AN1115" s="87"/>
      <c r="AO1115" s="87"/>
      <c r="AP1115" s="87"/>
      <c r="AQ1115" s="87"/>
      <c r="AR1115" s="87"/>
      <c r="AS1115" s="87"/>
      <c r="AT1115" s="87"/>
      <c r="AU1115" s="87"/>
    </row>
    <row r="1116" spans="3:47" x14ac:dyDescent="0.2">
      <c r="C1116" s="15"/>
      <c r="D1116" s="15"/>
      <c r="AA1116" s="87"/>
      <c r="AB1116" s="87"/>
      <c r="AC1116" s="87"/>
      <c r="AD1116" s="87"/>
      <c r="AE1116" s="87"/>
      <c r="AG1116" s="121"/>
      <c r="AN1116" s="87"/>
      <c r="AO1116" s="87"/>
      <c r="AP1116" s="87"/>
      <c r="AQ1116" s="87"/>
      <c r="AR1116" s="87"/>
      <c r="AS1116" s="87"/>
      <c r="AT1116" s="87"/>
      <c r="AU1116" s="87"/>
    </row>
    <row r="1117" spans="3:47" x14ac:dyDescent="0.2">
      <c r="C1117" s="15"/>
      <c r="D1117" s="15"/>
      <c r="AA1117" s="87"/>
      <c r="AB1117" s="87"/>
      <c r="AC1117" s="87"/>
      <c r="AD1117" s="87"/>
      <c r="AE1117" s="87"/>
      <c r="AG1117" s="121"/>
      <c r="AN1117" s="87"/>
      <c r="AO1117" s="87"/>
      <c r="AP1117" s="87"/>
      <c r="AQ1117" s="87"/>
      <c r="AR1117" s="87"/>
      <c r="AS1117" s="87"/>
      <c r="AT1117" s="87"/>
      <c r="AU1117" s="87"/>
    </row>
    <row r="1118" spans="3:47" x14ac:dyDescent="0.2">
      <c r="C1118" s="15"/>
      <c r="D1118" s="15"/>
      <c r="AA1118" s="87"/>
      <c r="AB1118" s="87"/>
      <c r="AC1118" s="87"/>
      <c r="AD1118" s="87"/>
      <c r="AE1118" s="87"/>
      <c r="AG1118" s="121"/>
      <c r="AN1118" s="87"/>
      <c r="AO1118" s="87"/>
      <c r="AP1118" s="87"/>
      <c r="AQ1118" s="87"/>
      <c r="AR1118" s="87"/>
      <c r="AS1118" s="87"/>
      <c r="AT1118" s="87"/>
      <c r="AU1118" s="87"/>
    </row>
    <row r="1119" spans="3:47" x14ac:dyDescent="0.2">
      <c r="C1119" s="15"/>
      <c r="D1119" s="15"/>
      <c r="AA1119" s="87"/>
      <c r="AB1119" s="87"/>
      <c r="AC1119" s="87"/>
      <c r="AD1119" s="87"/>
      <c r="AE1119" s="87"/>
      <c r="AG1119" s="121"/>
      <c r="AN1119" s="87"/>
      <c r="AO1119" s="87"/>
      <c r="AP1119" s="87"/>
      <c r="AQ1119" s="87"/>
      <c r="AR1119" s="87"/>
      <c r="AS1119" s="87"/>
      <c r="AT1119" s="87"/>
      <c r="AU1119" s="87"/>
    </row>
    <row r="1120" spans="3:47" x14ac:dyDescent="0.2">
      <c r="C1120" s="15"/>
      <c r="D1120" s="15"/>
      <c r="AA1120" s="87"/>
      <c r="AB1120" s="87"/>
      <c r="AC1120" s="87"/>
      <c r="AD1120" s="87"/>
      <c r="AE1120" s="87"/>
      <c r="AG1120" s="121"/>
      <c r="AN1120" s="87"/>
      <c r="AO1120" s="87"/>
      <c r="AP1120" s="87"/>
      <c r="AQ1120" s="87"/>
      <c r="AR1120" s="87"/>
      <c r="AS1120" s="87"/>
      <c r="AT1120" s="87"/>
      <c r="AU1120" s="87"/>
    </row>
    <row r="1121" spans="3:47" x14ac:dyDescent="0.2">
      <c r="C1121" s="15"/>
      <c r="D1121" s="15"/>
      <c r="AA1121" s="87"/>
      <c r="AB1121" s="87"/>
      <c r="AC1121" s="87"/>
      <c r="AD1121" s="87"/>
      <c r="AE1121" s="87"/>
      <c r="AG1121" s="121"/>
      <c r="AN1121" s="87"/>
      <c r="AO1121" s="87"/>
      <c r="AP1121" s="87"/>
      <c r="AQ1121" s="87"/>
      <c r="AR1121" s="87"/>
      <c r="AS1121" s="87"/>
      <c r="AT1121" s="87"/>
      <c r="AU1121" s="87"/>
    </row>
    <row r="1122" spans="3:47" x14ac:dyDescent="0.2">
      <c r="C1122" s="15"/>
      <c r="D1122" s="15"/>
      <c r="AA1122" s="87"/>
      <c r="AB1122" s="87"/>
      <c r="AC1122" s="87"/>
      <c r="AD1122" s="87"/>
      <c r="AE1122" s="87"/>
      <c r="AG1122" s="121"/>
      <c r="AN1122" s="87"/>
      <c r="AO1122" s="87"/>
      <c r="AP1122" s="87"/>
      <c r="AQ1122" s="87"/>
      <c r="AR1122" s="87"/>
      <c r="AS1122" s="87"/>
      <c r="AT1122" s="87"/>
      <c r="AU1122" s="87"/>
    </row>
    <row r="1123" spans="3:47" x14ac:dyDescent="0.2">
      <c r="C1123" s="15"/>
      <c r="D1123" s="15"/>
      <c r="AA1123" s="87"/>
      <c r="AB1123" s="87"/>
      <c r="AC1123" s="87"/>
      <c r="AD1123" s="87"/>
      <c r="AE1123" s="87"/>
      <c r="AG1123" s="121"/>
      <c r="AN1123" s="87"/>
      <c r="AO1123" s="87"/>
      <c r="AP1123" s="87"/>
      <c r="AQ1123" s="87"/>
      <c r="AR1123" s="87"/>
      <c r="AS1123" s="87"/>
      <c r="AT1123" s="87"/>
      <c r="AU1123" s="87"/>
    </row>
    <row r="1124" spans="3:47" x14ac:dyDescent="0.2">
      <c r="C1124" s="15"/>
      <c r="D1124" s="15"/>
      <c r="AA1124" s="87"/>
      <c r="AB1124" s="87"/>
      <c r="AC1124" s="87"/>
      <c r="AD1124" s="87"/>
      <c r="AE1124" s="87"/>
      <c r="AG1124" s="121"/>
      <c r="AN1124" s="87"/>
      <c r="AO1124" s="87"/>
      <c r="AP1124" s="87"/>
      <c r="AQ1124" s="87"/>
      <c r="AR1124" s="87"/>
      <c r="AS1124" s="87"/>
      <c r="AT1124" s="87"/>
      <c r="AU1124" s="87"/>
    </row>
    <row r="1125" spans="3:47" x14ac:dyDescent="0.2">
      <c r="C1125" s="15"/>
      <c r="D1125" s="15"/>
      <c r="AA1125" s="87"/>
      <c r="AB1125" s="87"/>
      <c r="AC1125" s="87"/>
      <c r="AD1125" s="87"/>
      <c r="AE1125" s="87"/>
      <c r="AG1125" s="121"/>
      <c r="AN1125" s="87"/>
      <c r="AO1125" s="87"/>
      <c r="AP1125" s="87"/>
      <c r="AQ1125" s="87"/>
      <c r="AR1125" s="87"/>
      <c r="AS1125" s="87"/>
      <c r="AT1125" s="87"/>
      <c r="AU1125" s="87"/>
    </row>
    <row r="1126" spans="3:47" x14ac:dyDescent="0.2">
      <c r="C1126" s="15"/>
      <c r="D1126" s="15"/>
      <c r="AA1126" s="87"/>
      <c r="AB1126" s="87"/>
      <c r="AC1126" s="87"/>
      <c r="AD1126" s="87"/>
      <c r="AE1126" s="87"/>
      <c r="AG1126" s="121"/>
      <c r="AN1126" s="87"/>
      <c r="AO1126" s="87"/>
      <c r="AP1126" s="87"/>
      <c r="AQ1126" s="87"/>
      <c r="AR1126" s="87"/>
      <c r="AS1126" s="87"/>
      <c r="AT1126" s="87"/>
      <c r="AU1126" s="87"/>
    </row>
    <row r="1127" spans="3:47" x14ac:dyDescent="0.2">
      <c r="C1127" s="15"/>
      <c r="D1127" s="15"/>
      <c r="AA1127" s="87"/>
      <c r="AB1127" s="87"/>
      <c r="AC1127" s="87"/>
      <c r="AD1127" s="87"/>
      <c r="AE1127" s="87"/>
      <c r="AG1127" s="121"/>
      <c r="AN1127" s="87"/>
      <c r="AO1127" s="87"/>
      <c r="AP1127" s="87"/>
      <c r="AQ1127" s="87"/>
      <c r="AR1127" s="87"/>
      <c r="AS1127" s="87"/>
      <c r="AT1127" s="87"/>
      <c r="AU1127" s="87"/>
    </row>
    <row r="1128" spans="3:47" x14ac:dyDescent="0.2">
      <c r="C1128" s="15"/>
      <c r="D1128" s="15"/>
      <c r="AA1128" s="87"/>
      <c r="AB1128" s="87"/>
      <c r="AC1128" s="87"/>
      <c r="AD1128" s="87"/>
      <c r="AE1128" s="87"/>
      <c r="AG1128" s="121"/>
      <c r="AN1128" s="87"/>
      <c r="AO1128" s="87"/>
      <c r="AP1128" s="87"/>
      <c r="AQ1128" s="87"/>
      <c r="AR1128" s="87"/>
      <c r="AS1128" s="87"/>
      <c r="AT1128" s="87"/>
      <c r="AU1128" s="87"/>
    </row>
    <row r="1129" spans="3:47" x14ac:dyDescent="0.2">
      <c r="C1129" s="15"/>
      <c r="D1129" s="15"/>
      <c r="AA1129" s="87"/>
      <c r="AB1129" s="87"/>
      <c r="AC1129" s="87"/>
      <c r="AD1129" s="87"/>
      <c r="AE1129" s="87"/>
      <c r="AG1129" s="121"/>
      <c r="AN1129" s="87"/>
      <c r="AO1129" s="87"/>
      <c r="AP1129" s="87"/>
      <c r="AQ1129" s="87"/>
      <c r="AR1129" s="87"/>
      <c r="AS1129" s="87"/>
      <c r="AT1129" s="87"/>
      <c r="AU1129" s="87"/>
    </row>
    <row r="1130" spans="3:47" x14ac:dyDescent="0.2">
      <c r="C1130" s="15"/>
      <c r="D1130" s="15"/>
      <c r="AA1130" s="87"/>
      <c r="AB1130" s="87"/>
      <c r="AC1130" s="87"/>
      <c r="AD1130" s="87"/>
      <c r="AE1130" s="87"/>
      <c r="AG1130" s="121"/>
      <c r="AN1130" s="87"/>
      <c r="AO1130" s="87"/>
      <c r="AP1130" s="87"/>
      <c r="AQ1130" s="87"/>
      <c r="AR1130" s="87"/>
      <c r="AS1130" s="87"/>
      <c r="AT1130" s="87"/>
      <c r="AU1130" s="87"/>
    </row>
    <row r="1131" spans="3:47" x14ac:dyDescent="0.2">
      <c r="C1131" s="15"/>
      <c r="D1131" s="15"/>
      <c r="AA1131" s="87"/>
      <c r="AB1131" s="87"/>
      <c r="AC1131" s="87"/>
      <c r="AD1131" s="87"/>
      <c r="AE1131" s="87"/>
      <c r="AG1131" s="121"/>
      <c r="AN1131" s="87"/>
      <c r="AO1131" s="87"/>
      <c r="AP1131" s="87"/>
      <c r="AQ1131" s="87"/>
      <c r="AR1131" s="87"/>
      <c r="AS1131" s="87"/>
      <c r="AT1131" s="87"/>
      <c r="AU1131" s="87"/>
    </row>
    <row r="1132" spans="3:47" x14ac:dyDescent="0.2">
      <c r="C1132" s="15"/>
      <c r="D1132" s="15"/>
      <c r="AA1132" s="87"/>
      <c r="AB1132" s="87"/>
      <c r="AC1132" s="87"/>
      <c r="AD1132" s="87"/>
      <c r="AE1132" s="87"/>
      <c r="AG1132" s="121"/>
      <c r="AN1132" s="87"/>
      <c r="AO1132" s="87"/>
      <c r="AP1132" s="87"/>
      <c r="AQ1132" s="87"/>
      <c r="AR1132" s="87"/>
      <c r="AS1132" s="87"/>
      <c r="AT1132" s="87"/>
      <c r="AU1132" s="87"/>
    </row>
    <row r="1133" spans="3:47" x14ac:dyDescent="0.2">
      <c r="C1133" s="15"/>
      <c r="D1133" s="15"/>
      <c r="AA1133" s="87"/>
      <c r="AB1133" s="87"/>
      <c r="AC1133" s="87"/>
      <c r="AD1133" s="87"/>
      <c r="AE1133" s="87"/>
      <c r="AG1133" s="121"/>
      <c r="AN1133" s="87"/>
      <c r="AO1133" s="87"/>
      <c r="AP1133" s="87"/>
      <c r="AQ1133" s="87"/>
      <c r="AR1133" s="87"/>
      <c r="AS1133" s="87"/>
      <c r="AT1133" s="87"/>
      <c r="AU1133" s="87"/>
    </row>
    <row r="1134" spans="3:47" x14ac:dyDescent="0.2">
      <c r="C1134" s="15"/>
      <c r="D1134" s="15"/>
      <c r="AA1134" s="87"/>
      <c r="AB1134" s="87"/>
      <c r="AC1134" s="87"/>
      <c r="AD1134" s="87"/>
      <c r="AE1134" s="87"/>
      <c r="AG1134" s="121"/>
      <c r="AN1134" s="87"/>
      <c r="AO1134" s="87"/>
      <c r="AP1134" s="87"/>
      <c r="AQ1134" s="87"/>
      <c r="AR1134" s="87"/>
      <c r="AS1134" s="87"/>
      <c r="AT1134" s="87"/>
      <c r="AU1134" s="87"/>
    </row>
    <row r="1135" spans="3:47" x14ac:dyDescent="0.2">
      <c r="C1135" s="15"/>
      <c r="D1135" s="15"/>
      <c r="AA1135" s="87"/>
      <c r="AB1135" s="87"/>
      <c r="AC1135" s="87"/>
      <c r="AD1135" s="87"/>
      <c r="AE1135" s="87"/>
      <c r="AG1135" s="121"/>
      <c r="AN1135" s="87"/>
      <c r="AO1135" s="87"/>
      <c r="AP1135" s="87"/>
      <c r="AQ1135" s="87"/>
      <c r="AR1135" s="87"/>
      <c r="AS1135" s="87"/>
      <c r="AT1135" s="87"/>
      <c r="AU1135" s="87"/>
    </row>
    <row r="1136" spans="3:47" x14ac:dyDescent="0.2">
      <c r="C1136" s="15"/>
      <c r="D1136" s="15"/>
      <c r="AA1136" s="87"/>
      <c r="AB1136" s="87"/>
      <c r="AC1136" s="87"/>
      <c r="AD1136" s="87"/>
      <c r="AE1136" s="87"/>
      <c r="AG1136" s="121"/>
      <c r="AN1136" s="87"/>
      <c r="AO1136" s="87"/>
      <c r="AP1136" s="87"/>
      <c r="AQ1136" s="87"/>
      <c r="AR1136" s="87"/>
      <c r="AS1136" s="87"/>
      <c r="AT1136" s="87"/>
      <c r="AU1136" s="87"/>
    </row>
    <row r="1137" spans="3:47" x14ac:dyDescent="0.2">
      <c r="C1137" s="15"/>
      <c r="D1137" s="15"/>
      <c r="AA1137" s="87"/>
      <c r="AB1137" s="87"/>
      <c r="AC1137" s="87"/>
      <c r="AD1137" s="87"/>
      <c r="AE1137" s="87"/>
      <c r="AG1137" s="121"/>
      <c r="AN1137" s="87"/>
      <c r="AO1137" s="87"/>
      <c r="AP1137" s="87"/>
      <c r="AQ1137" s="87"/>
      <c r="AR1137" s="87"/>
      <c r="AS1137" s="87"/>
      <c r="AT1137" s="87"/>
      <c r="AU1137" s="87"/>
    </row>
    <row r="1138" spans="3:47" x14ac:dyDescent="0.2">
      <c r="C1138" s="15"/>
      <c r="D1138" s="15"/>
      <c r="AA1138" s="87"/>
      <c r="AB1138" s="87"/>
      <c r="AC1138" s="87"/>
      <c r="AD1138" s="87"/>
      <c r="AE1138" s="87"/>
      <c r="AG1138" s="121"/>
      <c r="AN1138" s="87"/>
      <c r="AO1138" s="87"/>
      <c r="AP1138" s="87"/>
      <c r="AQ1138" s="87"/>
      <c r="AR1138" s="87"/>
      <c r="AS1138" s="87"/>
      <c r="AT1138" s="87"/>
      <c r="AU1138" s="87"/>
    </row>
    <row r="1139" spans="3:47" x14ac:dyDescent="0.2">
      <c r="C1139" s="15"/>
      <c r="D1139" s="15"/>
      <c r="AA1139" s="87"/>
      <c r="AB1139" s="87"/>
      <c r="AC1139" s="87"/>
      <c r="AD1139" s="87"/>
      <c r="AE1139" s="87"/>
      <c r="AG1139" s="121"/>
      <c r="AN1139" s="87"/>
      <c r="AO1139" s="87"/>
      <c r="AP1139" s="87"/>
      <c r="AQ1139" s="87"/>
      <c r="AR1139" s="87"/>
      <c r="AS1139" s="87"/>
      <c r="AT1139" s="87"/>
      <c r="AU1139" s="87"/>
    </row>
    <row r="1140" spans="3:47" x14ac:dyDescent="0.2">
      <c r="C1140" s="15"/>
      <c r="D1140" s="15"/>
      <c r="AA1140" s="87"/>
      <c r="AB1140" s="87"/>
      <c r="AC1140" s="87"/>
      <c r="AD1140" s="87"/>
      <c r="AE1140" s="87"/>
      <c r="AG1140" s="121"/>
      <c r="AN1140" s="87"/>
      <c r="AO1140" s="87"/>
      <c r="AP1140" s="87"/>
      <c r="AQ1140" s="87"/>
      <c r="AR1140" s="87"/>
      <c r="AS1140" s="87"/>
      <c r="AT1140" s="87"/>
      <c r="AU1140" s="87"/>
    </row>
    <row r="1141" spans="3:47" x14ac:dyDescent="0.2">
      <c r="C1141" s="15"/>
      <c r="D1141" s="15"/>
      <c r="AA1141" s="87"/>
      <c r="AB1141" s="87"/>
      <c r="AC1141" s="87"/>
      <c r="AD1141" s="87"/>
      <c r="AE1141" s="87"/>
      <c r="AG1141" s="121"/>
      <c r="AN1141" s="87"/>
      <c r="AO1141" s="87"/>
      <c r="AP1141" s="87"/>
      <c r="AQ1141" s="87"/>
      <c r="AR1141" s="87"/>
      <c r="AS1141" s="87"/>
      <c r="AT1141" s="87"/>
      <c r="AU1141" s="87"/>
    </row>
    <row r="1142" spans="3:47" x14ac:dyDescent="0.2">
      <c r="C1142" s="15"/>
      <c r="D1142" s="15"/>
      <c r="AA1142" s="87"/>
      <c r="AB1142" s="87"/>
      <c r="AC1142" s="87"/>
      <c r="AD1142" s="87"/>
      <c r="AE1142" s="87"/>
      <c r="AG1142" s="121"/>
      <c r="AN1142" s="87"/>
      <c r="AO1142" s="87"/>
      <c r="AP1142" s="87"/>
      <c r="AQ1142" s="87"/>
      <c r="AR1142" s="87"/>
      <c r="AS1142" s="87"/>
      <c r="AT1142" s="87"/>
      <c r="AU1142" s="87"/>
    </row>
    <row r="1143" spans="3:47" x14ac:dyDescent="0.2">
      <c r="C1143" s="15"/>
      <c r="D1143" s="15"/>
      <c r="AA1143" s="87"/>
      <c r="AB1143" s="87"/>
      <c r="AC1143" s="87"/>
      <c r="AD1143" s="87"/>
      <c r="AE1143" s="87"/>
      <c r="AG1143" s="121"/>
      <c r="AN1143" s="87"/>
      <c r="AO1143" s="87"/>
      <c r="AP1143" s="87"/>
      <c r="AQ1143" s="87"/>
      <c r="AR1143" s="87"/>
      <c r="AS1143" s="87"/>
      <c r="AT1143" s="87"/>
      <c r="AU1143" s="87"/>
    </row>
    <row r="1144" spans="3:47" x14ac:dyDescent="0.2">
      <c r="C1144" s="15"/>
      <c r="D1144" s="15"/>
      <c r="AA1144" s="87"/>
      <c r="AB1144" s="87"/>
      <c r="AC1144" s="87"/>
      <c r="AD1144" s="87"/>
      <c r="AE1144" s="87"/>
      <c r="AG1144" s="121"/>
      <c r="AN1144" s="87"/>
      <c r="AO1144" s="87"/>
      <c r="AP1144" s="87"/>
      <c r="AQ1144" s="87"/>
      <c r="AR1144" s="87"/>
      <c r="AS1144" s="87"/>
      <c r="AT1144" s="87"/>
      <c r="AU1144" s="87"/>
    </row>
    <row r="1145" spans="3:47" x14ac:dyDescent="0.2">
      <c r="C1145" s="15"/>
      <c r="D1145" s="15"/>
      <c r="AA1145" s="87"/>
      <c r="AB1145" s="87"/>
      <c r="AC1145" s="87"/>
      <c r="AD1145" s="87"/>
      <c r="AE1145" s="87"/>
      <c r="AG1145" s="121"/>
      <c r="AN1145" s="87"/>
      <c r="AO1145" s="87"/>
      <c r="AP1145" s="87"/>
      <c r="AQ1145" s="87"/>
      <c r="AR1145" s="87"/>
      <c r="AS1145" s="87"/>
      <c r="AT1145" s="87"/>
      <c r="AU1145" s="87"/>
    </row>
    <row r="1146" spans="3:47" x14ac:dyDescent="0.2">
      <c r="C1146" s="15"/>
      <c r="D1146" s="15"/>
      <c r="AA1146" s="87"/>
      <c r="AB1146" s="87"/>
      <c r="AC1146" s="87"/>
      <c r="AD1146" s="87"/>
      <c r="AE1146" s="87"/>
      <c r="AG1146" s="121"/>
      <c r="AN1146" s="87"/>
      <c r="AO1146" s="87"/>
      <c r="AP1146" s="87"/>
      <c r="AQ1146" s="87"/>
      <c r="AR1146" s="87"/>
      <c r="AS1146" s="87"/>
      <c r="AT1146" s="87"/>
      <c r="AU1146" s="87"/>
    </row>
    <row r="1147" spans="3:47" x14ac:dyDescent="0.2">
      <c r="C1147" s="15"/>
      <c r="D1147" s="15"/>
      <c r="AA1147" s="87"/>
      <c r="AB1147" s="87"/>
      <c r="AC1147" s="87"/>
      <c r="AD1147" s="87"/>
      <c r="AE1147" s="87"/>
      <c r="AG1147" s="121"/>
      <c r="AN1147" s="87"/>
      <c r="AO1147" s="87"/>
      <c r="AP1147" s="87"/>
      <c r="AQ1147" s="87"/>
      <c r="AR1147" s="87"/>
      <c r="AS1147" s="87"/>
      <c r="AT1147" s="87"/>
      <c r="AU1147" s="87"/>
    </row>
    <row r="1148" spans="3:47" x14ac:dyDescent="0.2">
      <c r="C1148" s="15"/>
      <c r="D1148" s="15"/>
      <c r="AA1148" s="87"/>
      <c r="AB1148" s="87"/>
      <c r="AC1148" s="87"/>
      <c r="AD1148" s="87"/>
      <c r="AE1148" s="87"/>
      <c r="AG1148" s="121"/>
      <c r="AN1148" s="87"/>
      <c r="AO1148" s="87"/>
      <c r="AP1148" s="87"/>
      <c r="AQ1148" s="87"/>
      <c r="AR1148" s="87"/>
      <c r="AS1148" s="87"/>
      <c r="AT1148" s="87"/>
      <c r="AU1148" s="87"/>
    </row>
    <row r="1149" spans="3:47" x14ac:dyDescent="0.2">
      <c r="C1149" s="15"/>
      <c r="D1149" s="15"/>
      <c r="AA1149" s="87"/>
      <c r="AB1149" s="87"/>
      <c r="AC1149" s="87"/>
      <c r="AD1149" s="87"/>
      <c r="AE1149" s="87"/>
      <c r="AG1149" s="121"/>
      <c r="AN1149" s="87"/>
      <c r="AO1149" s="87"/>
      <c r="AP1149" s="87"/>
      <c r="AQ1149" s="87"/>
      <c r="AR1149" s="87"/>
      <c r="AS1149" s="87"/>
      <c r="AT1149" s="87"/>
      <c r="AU1149" s="87"/>
    </row>
    <row r="1150" spans="3:47" x14ac:dyDescent="0.2">
      <c r="C1150" s="15"/>
      <c r="D1150" s="15"/>
      <c r="AA1150" s="87"/>
      <c r="AB1150" s="87"/>
      <c r="AC1150" s="87"/>
      <c r="AD1150" s="87"/>
      <c r="AE1150" s="87"/>
      <c r="AG1150" s="121"/>
      <c r="AN1150" s="87"/>
      <c r="AO1150" s="87"/>
      <c r="AP1150" s="87"/>
      <c r="AQ1150" s="87"/>
      <c r="AR1150" s="87"/>
      <c r="AS1150" s="87"/>
      <c r="AT1150" s="87"/>
      <c r="AU1150" s="87"/>
    </row>
    <row r="1151" spans="3:47" x14ac:dyDescent="0.2">
      <c r="C1151" s="15"/>
      <c r="D1151" s="15"/>
      <c r="AA1151" s="87"/>
      <c r="AB1151" s="87"/>
      <c r="AC1151" s="87"/>
      <c r="AD1151" s="87"/>
      <c r="AE1151" s="87"/>
      <c r="AG1151" s="121"/>
      <c r="AN1151" s="87"/>
      <c r="AO1151" s="87"/>
      <c r="AP1151" s="87"/>
      <c r="AQ1151" s="87"/>
      <c r="AR1151" s="87"/>
      <c r="AS1151" s="87"/>
      <c r="AT1151" s="87"/>
      <c r="AU1151" s="87"/>
    </row>
    <row r="1152" spans="3:47" x14ac:dyDescent="0.2">
      <c r="C1152" s="15"/>
      <c r="D1152" s="15"/>
      <c r="AA1152" s="87"/>
      <c r="AB1152" s="87"/>
      <c r="AC1152" s="87"/>
      <c r="AD1152" s="87"/>
      <c r="AE1152" s="87"/>
      <c r="AG1152" s="121"/>
      <c r="AN1152" s="87"/>
      <c r="AO1152" s="87"/>
      <c r="AP1152" s="87"/>
      <c r="AQ1152" s="87"/>
      <c r="AR1152" s="87"/>
      <c r="AS1152" s="87"/>
      <c r="AT1152" s="87"/>
      <c r="AU1152" s="87"/>
    </row>
    <row r="1153" spans="3:48" x14ac:dyDescent="0.2">
      <c r="C1153" s="15"/>
      <c r="D1153" s="15"/>
      <c r="AA1153" s="87"/>
      <c r="AB1153" s="87"/>
      <c r="AC1153" s="87"/>
      <c r="AD1153" s="87"/>
      <c r="AE1153" s="87"/>
      <c r="AG1153" s="121"/>
      <c r="AN1153" s="87"/>
      <c r="AO1153" s="87"/>
      <c r="AP1153" s="87"/>
      <c r="AQ1153" s="87"/>
      <c r="AR1153" s="87"/>
      <c r="AS1153" s="87"/>
      <c r="AT1153" s="87"/>
      <c r="AU1153" s="87"/>
    </row>
    <row r="1154" spans="3:48" x14ac:dyDescent="0.2">
      <c r="C1154" s="15"/>
      <c r="D1154" s="15"/>
      <c r="AA1154" s="87"/>
      <c r="AB1154" s="87"/>
      <c r="AC1154" s="87"/>
      <c r="AD1154" s="87"/>
      <c r="AE1154" s="87"/>
      <c r="AG1154" s="121"/>
      <c r="AN1154" s="87"/>
      <c r="AO1154" s="87"/>
      <c r="AP1154" s="87"/>
      <c r="AQ1154" s="87"/>
      <c r="AR1154" s="87"/>
      <c r="AS1154" s="87"/>
      <c r="AT1154" s="87"/>
      <c r="AU1154" s="87"/>
    </row>
    <row r="1155" spans="3:48" x14ac:dyDescent="0.2">
      <c r="C1155" s="15"/>
      <c r="D1155" s="15"/>
      <c r="AA1155" s="87"/>
      <c r="AB1155" s="87"/>
      <c r="AC1155" s="87"/>
      <c r="AD1155" s="87"/>
      <c r="AE1155" s="87"/>
      <c r="AG1155" s="121"/>
      <c r="AN1155" s="87"/>
      <c r="AO1155" s="87"/>
      <c r="AP1155" s="87"/>
      <c r="AQ1155" s="87"/>
      <c r="AR1155" s="87"/>
      <c r="AS1155" s="87"/>
      <c r="AT1155" s="87"/>
      <c r="AU1155" s="87"/>
      <c r="AV1155" s="87"/>
    </row>
    <row r="1156" spans="3:48" x14ac:dyDescent="0.2">
      <c r="C1156" s="15"/>
      <c r="D1156" s="15"/>
      <c r="AA1156" s="87"/>
      <c r="AB1156" s="87"/>
      <c r="AC1156" s="87"/>
      <c r="AD1156" s="87"/>
      <c r="AE1156" s="87"/>
      <c r="AG1156" s="121"/>
      <c r="AN1156" s="87"/>
      <c r="AO1156" s="87"/>
      <c r="AP1156" s="87"/>
      <c r="AQ1156" s="87"/>
      <c r="AR1156" s="87"/>
      <c r="AS1156" s="87"/>
      <c r="AT1156" s="87"/>
      <c r="AU1156" s="87"/>
    </row>
    <row r="1157" spans="3:48" x14ac:dyDescent="0.2">
      <c r="C1157" s="15"/>
      <c r="D1157" s="15"/>
      <c r="AA1157" s="87"/>
      <c r="AB1157" s="87"/>
      <c r="AC1157" s="87"/>
      <c r="AD1157" s="87"/>
      <c r="AE1157" s="87"/>
      <c r="AG1157" s="121"/>
      <c r="AN1157" s="87"/>
      <c r="AO1157" s="87"/>
      <c r="AP1157" s="87"/>
      <c r="AQ1157" s="87"/>
      <c r="AR1157" s="87"/>
      <c r="AS1157" s="87"/>
      <c r="AT1157" s="87"/>
      <c r="AU1157" s="87"/>
    </row>
    <row r="1158" spans="3:48" x14ac:dyDescent="0.2">
      <c r="C1158" s="15"/>
      <c r="D1158" s="15"/>
      <c r="AA1158" s="87"/>
      <c r="AB1158" s="87"/>
      <c r="AC1158" s="87"/>
      <c r="AD1158" s="87"/>
      <c r="AE1158" s="87"/>
      <c r="AG1158" s="121"/>
      <c r="AN1158" s="87"/>
      <c r="AO1158" s="87"/>
      <c r="AP1158" s="87"/>
      <c r="AQ1158" s="87"/>
      <c r="AR1158" s="87"/>
      <c r="AS1158" s="87"/>
      <c r="AT1158" s="87"/>
      <c r="AU1158" s="87"/>
    </row>
    <row r="1159" spans="3:48" x14ac:dyDescent="0.2">
      <c r="C1159" s="15"/>
      <c r="D1159" s="15"/>
      <c r="AA1159" s="87"/>
      <c r="AB1159" s="87"/>
      <c r="AC1159" s="87"/>
      <c r="AD1159" s="87"/>
      <c r="AE1159" s="87"/>
      <c r="AG1159" s="121"/>
      <c r="AN1159" s="87"/>
      <c r="AO1159" s="87"/>
      <c r="AP1159" s="87"/>
      <c r="AQ1159" s="87"/>
      <c r="AR1159" s="87"/>
      <c r="AS1159" s="87"/>
      <c r="AT1159" s="87"/>
      <c r="AU1159" s="87"/>
    </row>
    <row r="1160" spans="3:48" x14ac:dyDescent="0.2">
      <c r="C1160" s="15"/>
      <c r="D1160" s="15"/>
      <c r="AA1160" s="87"/>
      <c r="AB1160" s="87"/>
      <c r="AC1160" s="87"/>
      <c r="AD1160" s="87"/>
      <c r="AE1160" s="87"/>
      <c r="AG1160" s="121"/>
      <c r="AN1160" s="87"/>
      <c r="AO1160" s="87"/>
      <c r="AP1160" s="87"/>
      <c r="AQ1160" s="87"/>
      <c r="AR1160" s="87"/>
      <c r="AS1160" s="87"/>
      <c r="AT1160" s="87"/>
      <c r="AU1160" s="87"/>
    </row>
    <row r="1161" spans="3:48" x14ac:dyDescent="0.2">
      <c r="C1161" s="15"/>
      <c r="D1161" s="15"/>
      <c r="AA1161" s="87"/>
      <c r="AB1161" s="87"/>
      <c r="AC1161" s="87"/>
      <c r="AD1161" s="87"/>
      <c r="AE1161" s="87"/>
      <c r="AG1161" s="121"/>
      <c r="AN1161" s="87"/>
      <c r="AO1161" s="87"/>
      <c r="AP1161" s="87"/>
      <c r="AQ1161" s="87"/>
      <c r="AR1161" s="87"/>
      <c r="AS1161" s="87"/>
      <c r="AT1161" s="87"/>
      <c r="AU1161" s="87"/>
    </row>
    <row r="1162" spans="3:48" x14ac:dyDescent="0.2">
      <c r="C1162" s="15"/>
      <c r="D1162" s="15"/>
      <c r="AA1162" s="87"/>
      <c r="AB1162" s="87"/>
      <c r="AC1162" s="87"/>
      <c r="AD1162" s="87"/>
      <c r="AE1162" s="87"/>
      <c r="AG1162" s="121"/>
      <c r="AN1162" s="87"/>
      <c r="AO1162" s="87"/>
      <c r="AP1162" s="87"/>
      <c r="AQ1162" s="87"/>
      <c r="AR1162" s="87"/>
      <c r="AS1162" s="87"/>
      <c r="AT1162" s="87"/>
      <c r="AU1162" s="87"/>
    </row>
    <row r="1163" spans="3:48" x14ac:dyDescent="0.2">
      <c r="C1163" s="15"/>
      <c r="D1163" s="15"/>
      <c r="AA1163" s="87"/>
      <c r="AB1163" s="87"/>
      <c r="AC1163" s="87"/>
      <c r="AD1163" s="87"/>
      <c r="AE1163" s="87"/>
      <c r="AG1163" s="121"/>
      <c r="AN1163" s="87"/>
      <c r="AO1163" s="87"/>
      <c r="AP1163" s="87"/>
      <c r="AQ1163" s="87"/>
      <c r="AR1163" s="87"/>
      <c r="AS1163" s="87"/>
      <c r="AT1163" s="87"/>
      <c r="AU1163" s="87"/>
    </row>
    <row r="1164" spans="3:48" x14ac:dyDescent="0.2">
      <c r="C1164" s="15"/>
      <c r="D1164" s="15"/>
      <c r="AA1164" s="87"/>
      <c r="AB1164" s="87"/>
      <c r="AC1164" s="87"/>
      <c r="AD1164" s="87"/>
      <c r="AE1164" s="87"/>
      <c r="AG1164" s="121"/>
      <c r="AN1164" s="87"/>
      <c r="AO1164" s="87"/>
      <c r="AP1164" s="87"/>
      <c r="AQ1164" s="87"/>
      <c r="AR1164" s="87"/>
      <c r="AS1164" s="87"/>
      <c r="AT1164" s="87"/>
      <c r="AU1164" s="87"/>
    </row>
    <row r="1165" spans="3:48" x14ac:dyDescent="0.2">
      <c r="C1165" s="15"/>
      <c r="D1165" s="15"/>
      <c r="AA1165" s="87"/>
      <c r="AB1165" s="87"/>
      <c r="AC1165" s="87"/>
      <c r="AD1165" s="87"/>
      <c r="AE1165" s="87"/>
      <c r="AG1165" s="121"/>
      <c r="AN1165" s="87"/>
      <c r="AO1165" s="87"/>
      <c r="AP1165" s="87"/>
      <c r="AQ1165" s="87"/>
      <c r="AR1165" s="87"/>
      <c r="AS1165" s="87"/>
      <c r="AT1165" s="87"/>
      <c r="AU1165" s="87"/>
    </row>
    <row r="1166" spans="3:48" x14ac:dyDescent="0.2">
      <c r="C1166" s="15"/>
      <c r="D1166" s="15"/>
      <c r="AA1166" s="87"/>
      <c r="AB1166" s="87"/>
      <c r="AC1166" s="87"/>
      <c r="AD1166" s="87"/>
      <c r="AE1166" s="87"/>
      <c r="AG1166" s="121"/>
      <c r="AN1166" s="87"/>
      <c r="AO1166" s="87"/>
      <c r="AP1166" s="87"/>
      <c r="AQ1166" s="87"/>
      <c r="AR1166" s="87"/>
      <c r="AS1166" s="87"/>
      <c r="AT1166" s="87"/>
      <c r="AU1166" s="87"/>
    </row>
    <row r="1167" spans="3:48" x14ac:dyDescent="0.2">
      <c r="C1167" s="15"/>
      <c r="D1167" s="15"/>
      <c r="AA1167" s="87"/>
      <c r="AB1167" s="87"/>
      <c r="AC1167" s="87"/>
      <c r="AD1167" s="87"/>
      <c r="AE1167" s="87"/>
      <c r="AG1167" s="121"/>
      <c r="AN1167" s="87"/>
      <c r="AO1167" s="87"/>
      <c r="AP1167" s="87"/>
      <c r="AQ1167" s="87"/>
      <c r="AR1167" s="87"/>
      <c r="AS1167" s="87"/>
      <c r="AT1167" s="87"/>
      <c r="AU1167" s="87"/>
    </row>
    <row r="1168" spans="3:48" x14ac:dyDescent="0.2">
      <c r="C1168" s="15"/>
      <c r="D1168" s="15"/>
      <c r="AA1168" s="87"/>
      <c r="AB1168" s="87"/>
      <c r="AC1168" s="87"/>
      <c r="AD1168" s="87"/>
      <c r="AE1168" s="87"/>
      <c r="AG1168" s="121"/>
      <c r="AN1168" s="87"/>
      <c r="AO1168" s="87"/>
      <c r="AP1168" s="87"/>
      <c r="AQ1168" s="87"/>
      <c r="AR1168" s="87"/>
      <c r="AS1168" s="87"/>
      <c r="AT1168" s="87"/>
      <c r="AU1168" s="87"/>
    </row>
    <row r="1169" spans="3:64" x14ac:dyDescent="0.2">
      <c r="C1169" s="15"/>
      <c r="D1169" s="15"/>
      <c r="AA1169" s="87"/>
      <c r="AB1169" s="87"/>
      <c r="AC1169" s="87"/>
      <c r="AD1169" s="87"/>
      <c r="AE1169" s="87"/>
      <c r="AG1169" s="121"/>
      <c r="AN1169" s="87"/>
      <c r="AO1169" s="87"/>
      <c r="AP1169" s="87"/>
      <c r="AQ1169" s="87"/>
      <c r="AR1169" s="87"/>
      <c r="AS1169" s="87"/>
      <c r="AT1169" s="87"/>
      <c r="AU1169" s="87"/>
    </row>
    <row r="1170" spans="3:64" x14ac:dyDescent="0.2">
      <c r="C1170" s="15"/>
      <c r="D1170" s="15"/>
      <c r="AA1170" s="87"/>
      <c r="AB1170" s="87"/>
      <c r="AC1170" s="87"/>
      <c r="AD1170" s="87"/>
      <c r="AE1170" s="87"/>
      <c r="AG1170" s="121"/>
      <c r="AN1170" s="87"/>
      <c r="AO1170" s="87"/>
      <c r="AP1170" s="87"/>
      <c r="AQ1170" s="87"/>
      <c r="AR1170" s="87"/>
      <c r="AS1170" s="87"/>
      <c r="AT1170" s="87"/>
      <c r="AU1170" s="87"/>
    </row>
    <row r="1171" spans="3:64" x14ac:dyDescent="0.2">
      <c r="C1171" s="15"/>
      <c r="D1171" s="15"/>
      <c r="AA1171" s="87"/>
      <c r="AB1171" s="87"/>
      <c r="AC1171" s="87"/>
      <c r="AD1171" s="87"/>
      <c r="AE1171" s="87"/>
      <c r="AG1171" s="121"/>
      <c r="AN1171" s="87"/>
      <c r="AO1171" s="87"/>
      <c r="AP1171" s="87"/>
      <c r="AQ1171" s="87"/>
      <c r="AR1171" s="87"/>
      <c r="AS1171" s="87"/>
      <c r="AT1171" s="87"/>
      <c r="AU1171" s="87"/>
    </row>
    <row r="1172" spans="3:64" x14ac:dyDescent="0.2">
      <c r="C1172" s="15"/>
      <c r="D1172" s="15"/>
      <c r="AA1172" s="87"/>
      <c r="AB1172" s="87"/>
      <c r="AC1172" s="87"/>
      <c r="AD1172" s="87"/>
      <c r="AE1172" s="87"/>
      <c r="AG1172" s="121"/>
      <c r="AN1172" s="87"/>
      <c r="AO1172" s="87"/>
      <c r="AP1172" s="87"/>
      <c r="AQ1172" s="87"/>
      <c r="AR1172" s="87"/>
      <c r="AS1172" s="87"/>
      <c r="AT1172" s="87"/>
      <c r="AU1172" s="87"/>
    </row>
    <row r="1173" spans="3:64" x14ac:dyDescent="0.2">
      <c r="C1173" s="15"/>
      <c r="D1173" s="15"/>
      <c r="AA1173" s="87"/>
      <c r="AB1173" s="87"/>
      <c r="AC1173" s="87"/>
      <c r="AD1173" s="87"/>
      <c r="AE1173" s="87"/>
      <c r="AG1173" s="121"/>
      <c r="AN1173" s="87"/>
      <c r="AO1173" s="87"/>
      <c r="AP1173" s="87"/>
      <c r="AQ1173" s="87"/>
      <c r="AR1173" s="87"/>
      <c r="AS1173" s="87"/>
      <c r="AT1173" s="87"/>
      <c r="AU1173" s="87"/>
    </row>
    <row r="1174" spans="3:64" x14ac:dyDescent="0.2">
      <c r="C1174" s="15"/>
      <c r="D1174" s="15"/>
      <c r="AA1174" s="87"/>
      <c r="AB1174" s="87"/>
      <c r="AC1174" s="87"/>
      <c r="AD1174" s="87"/>
      <c r="AE1174" s="87"/>
      <c r="AG1174" s="121"/>
      <c r="AN1174" s="87"/>
      <c r="AO1174" s="87"/>
      <c r="AP1174" s="87"/>
      <c r="AQ1174" s="87"/>
      <c r="AR1174" s="87"/>
      <c r="AS1174" s="87"/>
      <c r="AT1174" s="87"/>
      <c r="AU1174" s="87"/>
    </row>
    <row r="1175" spans="3:64" x14ac:dyDescent="0.2">
      <c r="C1175" s="15"/>
      <c r="D1175" s="15"/>
      <c r="AA1175" s="87"/>
      <c r="AB1175" s="87"/>
      <c r="AC1175" s="87"/>
      <c r="AD1175" s="87"/>
      <c r="AE1175" s="87"/>
      <c r="AG1175" s="121"/>
      <c r="AN1175" s="87"/>
      <c r="AO1175" s="87"/>
      <c r="AP1175" s="87"/>
      <c r="AQ1175" s="87"/>
      <c r="AR1175" s="87"/>
      <c r="AS1175" s="87"/>
      <c r="AT1175" s="87"/>
      <c r="AU1175" s="87"/>
      <c r="AV1175" s="87"/>
      <c r="AW1175" s="87"/>
      <c r="AX1175" s="87"/>
      <c r="AY1175" s="87"/>
      <c r="AZ1175" s="87"/>
      <c r="BA1175" s="87"/>
      <c r="BB1175" s="87"/>
      <c r="BC1175" s="87"/>
      <c r="BD1175" s="87"/>
      <c r="BE1175" s="87"/>
      <c r="BF1175" s="87"/>
      <c r="BG1175" s="87"/>
      <c r="BH1175" s="87"/>
      <c r="BI1175" s="87"/>
      <c r="BJ1175" s="87"/>
      <c r="BK1175" s="87"/>
      <c r="BL1175" s="87"/>
    </row>
    <row r="1176" spans="3:64" x14ac:dyDescent="0.2">
      <c r="C1176" s="15"/>
      <c r="D1176" s="15"/>
      <c r="AA1176" s="87"/>
      <c r="AB1176" s="87"/>
      <c r="AC1176" s="87"/>
      <c r="AD1176" s="87"/>
      <c r="AE1176" s="87"/>
      <c r="AG1176" s="121"/>
      <c r="AN1176" s="87"/>
      <c r="AO1176" s="87"/>
      <c r="AP1176" s="87"/>
      <c r="AQ1176" s="87"/>
      <c r="AR1176" s="87"/>
      <c r="AS1176" s="87"/>
      <c r="AT1176" s="87"/>
      <c r="AU1176" s="87"/>
    </row>
    <row r="1177" spans="3:64" x14ac:dyDescent="0.2">
      <c r="C1177" s="15"/>
      <c r="D1177" s="15"/>
      <c r="AA1177" s="87"/>
      <c r="AB1177" s="87"/>
      <c r="AC1177" s="87"/>
      <c r="AD1177" s="87"/>
      <c r="AE1177" s="87"/>
      <c r="AG1177" s="121"/>
      <c r="AN1177" s="87"/>
      <c r="AO1177" s="87"/>
      <c r="AP1177" s="87"/>
      <c r="AQ1177" s="87"/>
      <c r="AR1177" s="87"/>
      <c r="AS1177" s="87"/>
      <c r="AT1177" s="87"/>
      <c r="AU1177" s="87"/>
    </row>
    <row r="1178" spans="3:64" x14ac:dyDescent="0.2">
      <c r="C1178" s="15"/>
      <c r="D1178" s="15"/>
      <c r="AA1178" s="87"/>
      <c r="AB1178" s="87"/>
      <c r="AC1178" s="87"/>
      <c r="AD1178" s="87"/>
      <c r="AE1178" s="87"/>
      <c r="AG1178" s="121"/>
      <c r="AN1178" s="87"/>
      <c r="AO1178" s="87"/>
      <c r="AP1178" s="87"/>
      <c r="AQ1178" s="87"/>
      <c r="AR1178" s="87"/>
      <c r="AS1178" s="87"/>
      <c r="AT1178" s="87"/>
      <c r="AU1178" s="87"/>
    </row>
    <row r="1179" spans="3:64" x14ac:dyDescent="0.2">
      <c r="C1179" s="15"/>
      <c r="D1179" s="15"/>
      <c r="AA1179" s="87"/>
      <c r="AB1179" s="87"/>
      <c r="AC1179" s="87"/>
      <c r="AD1179" s="87"/>
      <c r="AE1179" s="87"/>
      <c r="AG1179" s="121"/>
      <c r="AN1179" s="87"/>
      <c r="AO1179" s="87"/>
      <c r="AP1179" s="87"/>
      <c r="AQ1179" s="87"/>
      <c r="AR1179" s="87"/>
      <c r="AS1179" s="87"/>
      <c r="AT1179" s="87"/>
      <c r="AU1179" s="87"/>
    </row>
    <row r="1180" spans="3:64" x14ac:dyDescent="0.2">
      <c r="C1180" s="15"/>
      <c r="D1180" s="15"/>
      <c r="AA1180" s="87"/>
      <c r="AB1180" s="87"/>
      <c r="AC1180" s="87"/>
      <c r="AD1180" s="87"/>
      <c r="AE1180" s="87"/>
      <c r="AG1180" s="121"/>
      <c r="AN1180" s="87"/>
      <c r="AO1180" s="87"/>
      <c r="AP1180" s="87"/>
      <c r="AQ1180" s="87"/>
      <c r="AR1180" s="87"/>
      <c r="AS1180" s="87"/>
      <c r="AT1180" s="87"/>
      <c r="AU1180" s="87"/>
    </row>
    <row r="1181" spans="3:64" x14ac:dyDescent="0.2">
      <c r="C1181" s="15"/>
      <c r="D1181" s="15"/>
      <c r="AA1181" s="87"/>
      <c r="AB1181" s="87"/>
      <c r="AC1181" s="87"/>
      <c r="AD1181" s="87"/>
      <c r="AE1181" s="87"/>
      <c r="AG1181" s="121"/>
      <c r="AN1181" s="87"/>
      <c r="AO1181" s="87"/>
      <c r="AP1181" s="87"/>
      <c r="AQ1181" s="87"/>
      <c r="AR1181" s="87"/>
      <c r="AS1181" s="87"/>
      <c r="AT1181" s="87"/>
      <c r="AU1181" s="87"/>
    </row>
    <row r="1182" spans="3:64" x14ac:dyDescent="0.2">
      <c r="C1182" s="15"/>
      <c r="D1182" s="15"/>
      <c r="AA1182" s="87"/>
      <c r="AB1182" s="87"/>
      <c r="AC1182" s="87"/>
      <c r="AD1182" s="87"/>
      <c r="AE1182" s="87"/>
      <c r="AG1182" s="121"/>
      <c r="AN1182" s="87"/>
      <c r="AO1182" s="87"/>
      <c r="AP1182" s="87"/>
      <c r="AQ1182" s="87"/>
      <c r="AR1182" s="87"/>
      <c r="AS1182" s="87"/>
      <c r="AT1182" s="87"/>
      <c r="AU1182" s="87"/>
    </row>
    <row r="1183" spans="3:64" x14ac:dyDescent="0.2">
      <c r="C1183" s="15"/>
      <c r="D1183" s="15"/>
      <c r="AA1183" s="87"/>
      <c r="AB1183" s="87"/>
      <c r="AC1183" s="87"/>
      <c r="AD1183" s="87"/>
      <c r="AE1183" s="87"/>
      <c r="AG1183" s="121"/>
      <c r="AN1183" s="87"/>
      <c r="AO1183" s="87"/>
      <c r="AP1183" s="87"/>
      <c r="AQ1183" s="87"/>
      <c r="AR1183" s="87"/>
      <c r="AS1183" s="87"/>
      <c r="AT1183" s="87"/>
      <c r="AU1183" s="87"/>
    </row>
    <row r="1184" spans="3:64" x14ac:dyDescent="0.2">
      <c r="C1184" s="15"/>
      <c r="D1184" s="15"/>
      <c r="AA1184" s="87"/>
      <c r="AB1184" s="87"/>
      <c r="AC1184" s="87"/>
      <c r="AD1184" s="87"/>
      <c r="AE1184" s="87"/>
      <c r="AG1184" s="121"/>
      <c r="AN1184" s="87"/>
      <c r="AO1184" s="87"/>
      <c r="AP1184" s="87"/>
      <c r="AQ1184" s="87"/>
      <c r="AR1184" s="87"/>
      <c r="AS1184" s="87"/>
      <c r="AT1184" s="87"/>
      <c r="AU1184" s="87"/>
    </row>
    <row r="1185" spans="3:48" x14ac:dyDescent="0.2">
      <c r="C1185" s="15"/>
      <c r="D1185" s="15"/>
      <c r="AA1185" s="87"/>
      <c r="AB1185" s="87"/>
      <c r="AC1185" s="87"/>
      <c r="AD1185" s="87"/>
      <c r="AE1185" s="87"/>
      <c r="AG1185" s="121"/>
      <c r="AN1185" s="87"/>
      <c r="AO1185" s="87"/>
      <c r="AP1185" s="87"/>
      <c r="AQ1185" s="87"/>
      <c r="AR1185" s="87"/>
      <c r="AS1185" s="87"/>
      <c r="AT1185" s="87"/>
      <c r="AU1185" s="87"/>
    </row>
    <row r="1186" spans="3:48" x14ac:dyDescent="0.2">
      <c r="C1186" s="15"/>
      <c r="D1186" s="15"/>
      <c r="AA1186" s="87"/>
      <c r="AB1186" s="87"/>
      <c r="AC1186" s="87"/>
      <c r="AD1186" s="87"/>
      <c r="AE1186" s="87"/>
      <c r="AG1186" s="121"/>
      <c r="AN1186" s="87"/>
      <c r="AO1186" s="87"/>
      <c r="AP1186" s="87"/>
      <c r="AQ1186" s="87"/>
      <c r="AR1186" s="87"/>
      <c r="AS1186" s="87"/>
      <c r="AT1186" s="87"/>
      <c r="AU1186" s="87"/>
    </row>
    <row r="1187" spans="3:48" x14ac:dyDescent="0.2">
      <c r="C1187" s="15"/>
      <c r="D1187" s="15"/>
      <c r="AA1187" s="87"/>
      <c r="AB1187" s="87"/>
      <c r="AC1187" s="87"/>
      <c r="AD1187" s="87"/>
      <c r="AE1187" s="87"/>
      <c r="AG1187" s="121"/>
      <c r="AN1187" s="87"/>
      <c r="AO1187" s="87"/>
      <c r="AP1187" s="87"/>
      <c r="AQ1187" s="87"/>
      <c r="AR1187" s="87"/>
      <c r="AS1187" s="87"/>
      <c r="AT1187" s="87"/>
      <c r="AU1187" s="87"/>
    </row>
    <row r="1188" spans="3:48" x14ac:dyDescent="0.2">
      <c r="C1188" s="15"/>
      <c r="D1188" s="15"/>
      <c r="AA1188" s="87"/>
      <c r="AB1188" s="87"/>
      <c r="AC1188" s="87"/>
      <c r="AD1188" s="87"/>
      <c r="AE1188" s="87"/>
      <c r="AG1188" s="121"/>
      <c r="AN1188" s="87"/>
      <c r="AO1188" s="87"/>
      <c r="AP1188" s="87"/>
      <c r="AQ1188" s="87"/>
      <c r="AR1188" s="87"/>
      <c r="AS1188" s="87"/>
      <c r="AT1188" s="87"/>
      <c r="AU1188" s="87"/>
      <c r="AV1188" s="87"/>
    </row>
    <row r="1189" spans="3:48" x14ac:dyDescent="0.2">
      <c r="C1189" s="15"/>
      <c r="D1189" s="15"/>
      <c r="AA1189" s="87"/>
      <c r="AB1189" s="87"/>
      <c r="AC1189" s="87"/>
      <c r="AD1189" s="87"/>
      <c r="AE1189" s="87"/>
      <c r="AG1189" s="121"/>
      <c r="AN1189" s="87"/>
      <c r="AO1189" s="87"/>
      <c r="AP1189" s="87"/>
      <c r="AQ1189" s="87"/>
      <c r="AR1189" s="87"/>
      <c r="AS1189" s="87"/>
      <c r="AT1189" s="87"/>
      <c r="AU1189" s="87"/>
    </row>
    <row r="1190" spans="3:48" x14ac:dyDescent="0.2">
      <c r="C1190" s="15"/>
      <c r="D1190" s="15"/>
      <c r="AA1190" s="87"/>
      <c r="AB1190" s="87"/>
      <c r="AC1190" s="87"/>
      <c r="AD1190" s="87"/>
      <c r="AE1190" s="87"/>
      <c r="AG1190" s="121"/>
      <c r="AN1190" s="87"/>
      <c r="AO1190" s="87"/>
      <c r="AP1190" s="87"/>
      <c r="AQ1190" s="87"/>
      <c r="AR1190" s="87"/>
      <c r="AS1190" s="87"/>
      <c r="AT1190" s="87"/>
      <c r="AU1190" s="87"/>
    </row>
    <row r="1191" spans="3:48" x14ac:dyDescent="0.2">
      <c r="C1191" s="15"/>
      <c r="D1191" s="15"/>
      <c r="AA1191" s="87"/>
      <c r="AB1191" s="87"/>
      <c r="AC1191" s="87"/>
      <c r="AD1191" s="87"/>
      <c r="AE1191" s="87"/>
      <c r="AG1191" s="121"/>
      <c r="AN1191" s="87"/>
      <c r="AO1191" s="87"/>
      <c r="AP1191" s="87"/>
      <c r="AQ1191" s="87"/>
      <c r="AR1191" s="87"/>
      <c r="AS1191" s="87"/>
      <c r="AT1191" s="87"/>
      <c r="AU1191" s="87"/>
      <c r="AV1191" s="87"/>
    </row>
    <row r="1192" spans="3:48" x14ac:dyDescent="0.2">
      <c r="C1192" s="15"/>
      <c r="D1192" s="15"/>
      <c r="AA1192" s="87"/>
      <c r="AB1192" s="87"/>
      <c r="AC1192" s="87"/>
      <c r="AD1192" s="87"/>
      <c r="AE1192" s="87"/>
      <c r="AG1192" s="121"/>
      <c r="AN1192" s="87"/>
      <c r="AO1192" s="87"/>
      <c r="AP1192" s="87"/>
      <c r="AQ1192" s="87"/>
      <c r="AR1192" s="87"/>
      <c r="AS1192" s="87"/>
      <c r="AT1192" s="87"/>
      <c r="AU1192" s="87"/>
    </row>
    <row r="1193" spans="3:48" x14ac:dyDescent="0.2">
      <c r="C1193" s="15"/>
      <c r="D1193" s="15"/>
      <c r="AA1193" s="87"/>
      <c r="AB1193" s="87"/>
      <c r="AC1193" s="87"/>
      <c r="AD1193" s="87"/>
      <c r="AE1193" s="87"/>
      <c r="AG1193" s="121"/>
      <c r="AN1193" s="87"/>
      <c r="AO1193" s="87"/>
      <c r="AP1193" s="87"/>
      <c r="AQ1193" s="87"/>
      <c r="AR1193" s="87"/>
      <c r="AS1193" s="87"/>
      <c r="AT1193" s="87"/>
      <c r="AU1193" s="87"/>
    </row>
    <row r="1194" spans="3:48" x14ac:dyDescent="0.2">
      <c r="C1194" s="15"/>
      <c r="D1194" s="15"/>
      <c r="AA1194" s="87"/>
      <c r="AB1194" s="87"/>
      <c r="AC1194" s="87"/>
      <c r="AD1194" s="87"/>
      <c r="AE1194" s="87"/>
      <c r="AG1194" s="121"/>
      <c r="AN1194" s="87"/>
      <c r="AO1194" s="87"/>
      <c r="AP1194" s="87"/>
      <c r="AQ1194" s="87"/>
      <c r="AR1194" s="87"/>
      <c r="AS1194" s="87"/>
      <c r="AT1194" s="87"/>
      <c r="AU1194" s="87"/>
    </row>
    <row r="1195" spans="3:48" x14ac:dyDescent="0.2">
      <c r="C1195" s="15"/>
      <c r="D1195" s="15"/>
      <c r="AA1195" s="87"/>
      <c r="AB1195" s="87"/>
      <c r="AC1195" s="87"/>
      <c r="AD1195" s="87"/>
      <c r="AE1195" s="87"/>
      <c r="AG1195" s="121"/>
      <c r="AN1195" s="87"/>
      <c r="AO1195" s="87"/>
      <c r="AP1195" s="87"/>
      <c r="AQ1195" s="87"/>
      <c r="AR1195" s="87"/>
      <c r="AS1195" s="87"/>
      <c r="AT1195" s="87"/>
      <c r="AU1195" s="87"/>
    </row>
    <row r="1196" spans="3:48" x14ac:dyDescent="0.2">
      <c r="C1196" s="15"/>
      <c r="D1196" s="15"/>
      <c r="AA1196" s="87"/>
      <c r="AB1196" s="87"/>
      <c r="AC1196" s="87"/>
      <c r="AD1196" s="87"/>
      <c r="AE1196" s="87"/>
      <c r="AG1196" s="121"/>
      <c r="AN1196" s="87"/>
      <c r="AO1196" s="87"/>
      <c r="AP1196" s="87"/>
      <c r="AQ1196" s="87"/>
      <c r="AR1196" s="87"/>
      <c r="AS1196" s="87"/>
      <c r="AT1196" s="87"/>
      <c r="AU1196" s="87"/>
    </row>
    <row r="1197" spans="3:48" x14ac:dyDescent="0.2">
      <c r="C1197" s="15"/>
      <c r="D1197" s="15"/>
      <c r="AA1197" s="87"/>
      <c r="AB1197" s="87"/>
      <c r="AC1197" s="87"/>
      <c r="AD1197" s="87"/>
      <c r="AE1197" s="87"/>
      <c r="AG1197" s="121"/>
      <c r="AN1197" s="87"/>
      <c r="AO1197" s="87"/>
      <c r="AP1197" s="87"/>
      <c r="AQ1197" s="87"/>
      <c r="AR1197" s="87"/>
      <c r="AS1197" s="87"/>
      <c r="AT1197" s="87"/>
      <c r="AU1197" s="87"/>
    </row>
    <row r="1198" spans="3:48" x14ac:dyDescent="0.2">
      <c r="C1198" s="15"/>
      <c r="D1198" s="15"/>
      <c r="AA1198" s="87"/>
      <c r="AB1198" s="87"/>
      <c r="AC1198" s="87"/>
      <c r="AD1198" s="87"/>
      <c r="AE1198" s="87"/>
      <c r="AG1198" s="121"/>
      <c r="AN1198" s="87"/>
      <c r="AO1198" s="87"/>
      <c r="AP1198" s="87"/>
      <c r="AQ1198" s="87"/>
      <c r="AR1198" s="87"/>
      <c r="AS1198" s="87"/>
      <c r="AT1198" s="87"/>
      <c r="AU1198" s="87"/>
    </row>
    <row r="1199" spans="3:48" x14ac:dyDescent="0.2">
      <c r="C1199" s="15"/>
      <c r="D1199" s="15"/>
      <c r="AA1199" s="87"/>
      <c r="AB1199" s="87"/>
      <c r="AC1199" s="87"/>
      <c r="AD1199" s="87"/>
      <c r="AE1199" s="87"/>
      <c r="AG1199" s="121"/>
      <c r="AN1199" s="87"/>
      <c r="AO1199" s="87"/>
      <c r="AP1199" s="87"/>
      <c r="AQ1199" s="87"/>
      <c r="AR1199" s="87"/>
      <c r="AS1199" s="87"/>
      <c r="AT1199" s="87"/>
      <c r="AU1199" s="87"/>
    </row>
    <row r="1200" spans="3:48" x14ac:dyDescent="0.2">
      <c r="C1200" s="15"/>
      <c r="D1200" s="15"/>
      <c r="AA1200" s="87"/>
      <c r="AB1200" s="87"/>
      <c r="AC1200" s="87"/>
      <c r="AD1200" s="87"/>
      <c r="AE1200" s="87"/>
      <c r="AG1200" s="121"/>
      <c r="AN1200" s="87"/>
      <c r="AO1200" s="87"/>
      <c r="AP1200" s="87"/>
      <c r="AQ1200" s="87"/>
      <c r="AR1200" s="87"/>
      <c r="AS1200" s="87"/>
      <c r="AT1200" s="87"/>
      <c r="AU1200" s="87"/>
    </row>
    <row r="1201" spans="3:48" x14ac:dyDescent="0.2">
      <c r="C1201" s="15"/>
      <c r="D1201" s="15"/>
      <c r="AA1201" s="87"/>
      <c r="AB1201" s="87"/>
      <c r="AC1201" s="87"/>
      <c r="AD1201" s="87"/>
      <c r="AE1201" s="87"/>
      <c r="AG1201" s="121"/>
      <c r="AN1201" s="87"/>
      <c r="AO1201" s="87"/>
      <c r="AP1201" s="87"/>
      <c r="AQ1201" s="87"/>
      <c r="AR1201" s="87"/>
      <c r="AS1201" s="87"/>
      <c r="AT1201" s="87"/>
      <c r="AU1201" s="87"/>
    </row>
    <row r="1202" spans="3:48" x14ac:dyDescent="0.2">
      <c r="C1202" s="15"/>
      <c r="D1202" s="15"/>
      <c r="AA1202" s="87"/>
      <c r="AB1202" s="87"/>
      <c r="AC1202" s="87"/>
      <c r="AD1202" s="87"/>
      <c r="AE1202" s="87"/>
      <c r="AG1202" s="121"/>
      <c r="AN1202" s="87"/>
      <c r="AO1202" s="87"/>
      <c r="AP1202" s="87"/>
      <c r="AQ1202" s="87"/>
      <c r="AR1202" s="87"/>
      <c r="AS1202" s="87"/>
      <c r="AT1202" s="87"/>
      <c r="AU1202" s="87"/>
    </row>
    <row r="1203" spans="3:48" x14ac:dyDescent="0.2">
      <c r="C1203" s="15"/>
      <c r="D1203" s="15"/>
      <c r="AA1203" s="87"/>
      <c r="AB1203" s="87"/>
      <c r="AC1203" s="87"/>
      <c r="AD1203" s="87"/>
      <c r="AE1203" s="87"/>
      <c r="AG1203" s="121"/>
      <c r="AN1203" s="87"/>
      <c r="AO1203" s="87"/>
      <c r="AP1203" s="87"/>
      <c r="AQ1203" s="87"/>
      <c r="AR1203" s="87"/>
      <c r="AS1203" s="87"/>
      <c r="AT1203" s="87"/>
      <c r="AU1203" s="87"/>
      <c r="AV1203" s="87"/>
    </row>
    <row r="1204" spans="3:48" x14ac:dyDescent="0.2">
      <c r="C1204" s="15"/>
      <c r="D1204" s="15"/>
      <c r="AA1204" s="87"/>
      <c r="AB1204" s="87"/>
      <c r="AC1204" s="87"/>
      <c r="AD1204" s="87"/>
      <c r="AE1204" s="87"/>
      <c r="AG1204" s="121"/>
      <c r="AN1204" s="87"/>
      <c r="AO1204" s="87"/>
      <c r="AP1204" s="87"/>
      <c r="AQ1204" s="87"/>
      <c r="AR1204" s="87"/>
      <c r="AS1204" s="87"/>
      <c r="AT1204" s="87"/>
      <c r="AU1204" s="87"/>
    </row>
    <row r="1205" spans="3:48" x14ac:dyDescent="0.2">
      <c r="C1205" s="15"/>
      <c r="D1205" s="15"/>
      <c r="AA1205" s="87"/>
      <c r="AB1205" s="87"/>
      <c r="AC1205" s="87"/>
      <c r="AD1205" s="87"/>
      <c r="AE1205" s="87"/>
      <c r="AG1205" s="121"/>
      <c r="AN1205" s="87"/>
      <c r="AO1205" s="87"/>
      <c r="AP1205" s="87"/>
      <c r="AQ1205" s="87"/>
      <c r="AR1205" s="87"/>
      <c r="AS1205" s="87"/>
      <c r="AT1205" s="87"/>
      <c r="AU1205" s="87"/>
    </row>
    <row r="1206" spans="3:48" x14ac:dyDescent="0.2">
      <c r="C1206" s="15"/>
      <c r="D1206" s="15"/>
      <c r="AA1206" s="87"/>
      <c r="AB1206" s="87"/>
      <c r="AC1206" s="87"/>
      <c r="AD1206" s="87"/>
      <c r="AE1206" s="87"/>
      <c r="AG1206" s="121"/>
      <c r="AN1206" s="87"/>
      <c r="AO1206" s="87"/>
      <c r="AP1206" s="87"/>
      <c r="AQ1206" s="87"/>
      <c r="AR1206" s="87"/>
      <c r="AS1206" s="87"/>
      <c r="AT1206" s="87"/>
      <c r="AU1206" s="87"/>
    </row>
    <row r="1207" spans="3:48" x14ac:dyDescent="0.2">
      <c r="C1207" s="15"/>
      <c r="D1207" s="15"/>
      <c r="AA1207" s="87"/>
      <c r="AB1207" s="87"/>
      <c r="AC1207" s="87"/>
      <c r="AD1207" s="87"/>
      <c r="AE1207" s="87"/>
      <c r="AG1207" s="121"/>
      <c r="AN1207" s="87"/>
      <c r="AO1207" s="87"/>
      <c r="AP1207" s="87"/>
      <c r="AQ1207" s="87"/>
      <c r="AR1207" s="87"/>
      <c r="AS1207" s="87"/>
      <c r="AT1207" s="87"/>
      <c r="AU1207" s="87"/>
    </row>
    <row r="1208" spans="3:48" x14ac:dyDescent="0.2">
      <c r="C1208" s="15"/>
      <c r="D1208" s="15"/>
      <c r="AA1208" s="87"/>
      <c r="AB1208" s="87"/>
      <c r="AC1208" s="87"/>
      <c r="AD1208" s="87"/>
      <c r="AE1208" s="87"/>
      <c r="AG1208" s="121"/>
      <c r="AN1208" s="87"/>
      <c r="AO1208" s="87"/>
      <c r="AP1208" s="87"/>
      <c r="AQ1208" s="87"/>
      <c r="AR1208" s="87"/>
      <c r="AS1208" s="87"/>
      <c r="AT1208" s="87"/>
      <c r="AU1208" s="87"/>
    </row>
    <row r="1209" spans="3:48" x14ac:dyDescent="0.2">
      <c r="C1209" s="15"/>
      <c r="D1209" s="15"/>
      <c r="AA1209" s="87"/>
      <c r="AB1209" s="87"/>
      <c r="AC1209" s="87"/>
      <c r="AD1209" s="87"/>
      <c r="AE1209" s="87"/>
      <c r="AG1209" s="121"/>
      <c r="AN1209" s="87"/>
      <c r="AO1209" s="87"/>
      <c r="AP1209" s="87"/>
      <c r="AQ1209" s="87"/>
      <c r="AR1209" s="87"/>
      <c r="AS1209" s="87"/>
      <c r="AT1209" s="87"/>
      <c r="AU1209" s="87"/>
    </row>
    <row r="1210" spans="3:48" x14ac:dyDescent="0.2">
      <c r="C1210" s="15"/>
      <c r="D1210" s="15"/>
      <c r="AA1210" s="87"/>
      <c r="AB1210" s="87"/>
      <c r="AC1210" s="87"/>
      <c r="AD1210" s="87"/>
      <c r="AE1210" s="87"/>
      <c r="AG1210" s="121"/>
      <c r="AN1210" s="87"/>
      <c r="AO1210" s="87"/>
      <c r="AP1210" s="87"/>
      <c r="AQ1210" s="87"/>
      <c r="AR1210" s="87"/>
      <c r="AS1210" s="87"/>
      <c r="AT1210" s="87"/>
      <c r="AU1210" s="87"/>
    </row>
    <row r="1211" spans="3:48" x14ac:dyDescent="0.2">
      <c r="C1211" s="15"/>
      <c r="D1211" s="15"/>
      <c r="AA1211" s="87"/>
      <c r="AB1211" s="87"/>
      <c r="AC1211" s="87"/>
      <c r="AD1211" s="87"/>
      <c r="AE1211" s="87"/>
      <c r="AG1211" s="121"/>
      <c r="AN1211" s="87"/>
      <c r="AO1211" s="87"/>
      <c r="AP1211" s="87"/>
      <c r="AQ1211" s="87"/>
      <c r="AR1211" s="87"/>
      <c r="AS1211" s="87"/>
      <c r="AT1211" s="87"/>
      <c r="AU1211" s="87"/>
    </row>
    <row r="1212" spans="3:48" x14ac:dyDescent="0.2">
      <c r="C1212" s="15"/>
      <c r="D1212" s="15"/>
      <c r="AA1212" s="87"/>
      <c r="AB1212" s="87"/>
      <c r="AC1212" s="87"/>
      <c r="AD1212" s="87"/>
      <c r="AE1212" s="87"/>
      <c r="AG1212" s="121"/>
      <c r="AN1212" s="87"/>
      <c r="AO1212" s="87"/>
      <c r="AP1212" s="87"/>
      <c r="AQ1212" s="87"/>
      <c r="AR1212" s="87"/>
      <c r="AS1212" s="87"/>
      <c r="AT1212" s="87"/>
      <c r="AU1212" s="87"/>
    </row>
    <row r="1213" spans="3:48" x14ac:dyDescent="0.2">
      <c r="C1213" s="15"/>
      <c r="D1213" s="15"/>
      <c r="AA1213" s="87"/>
      <c r="AB1213" s="87"/>
      <c r="AC1213" s="87"/>
      <c r="AD1213" s="87"/>
      <c r="AE1213" s="87"/>
      <c r="AG1213" s="121"/>
      <c r="AN1213" s="87"/>
      <c r="AO1213" s="87"/>
      <c r="AP1213" s="87"/>
      <c r="AQ1213" s="87"/>
      <c r="AR1213" s="87"/>
      <c r="AS1213" s="87"/>
      <c r="AT1213" s="87"/>
      <c r="AU1213" s="87"/>
    </row>
    <row r="1214" spans="3:48" x14ac:dyDescent="0.2">
      <c r="C1214" s="15"/>
      <c r="D1214" s="15"/>
      <c r="AA1214" s="87"/>
      <c r="AB1214" s="87"/>
      <c r="AC1214" s="87"/>
      <c r="AD1214" s="87"/>
      <c r="AE1214" s="87"/>
      <c r="AG1214" s="121"/>
      <c r="AN1214" s="87"/>
      <c r="AO1214" s="87"/>
      <c r="AP1214" s="87"/>
      <c r="AQ1214" s="87"/>
      <c r="AR1214" s="87"/>
      <c r="AS1214" s="87"/>
      <c r="AT1214" s="87"/>
      <c r="AU1214" s="87"/>
    </row>
    <row r="1215" spans="3:48" x14ac:dyDescent="0.2">
      <c r="C1215" s="15"/>
      <c r="D1215" s="15"/>
      <c r="AA1215" s="87"/>
      <c r="AB1215" s="87"/>
      <c r="AC1215" s="87"/>
      <c r="AD1215" s="87"/>
      <c r="AE1215" s="87"/>
      <c r="AG1215" s="121"/>
      <c r="AN1215" s="87"/>
      <c r="AO1215" s="87"/>
      <c r="AP1215" s="87"/>
      <c r="AQ1215" s="87"/>
      <c r="AR1215" s="87"/>
      <c r="AS1215" s="87"/>
      <c r="AT1215" s="87"/>
      <c r="AU1215" s="87"/>
    </row>
    <row r="1216" spans="3:48" x14ac:dyDescent="0.2">
      <c r="C1216" s="15"/>
      <c r="D1216" s="15"/>
      <c r="AA1216" s="87"/>
      <c r="AB1216" s="87"/>
      <c r="AC1216" s="87"/>
      <c r="AD1216" s="87"/>
      <c r="AE1216" s="87"/>
      <c r="AG1216" s="121"/>
      <c r="AN1216" s="87"/>
      <c r="AO1216" s="87"/>
      <c r="AP1216" s="87"/>
      <c r="AQ1216" s="87"/>
      <c r="AR1216" s="87"/>
      <c r="AS1216" s="87"/>
      <c r="AT1216" s="87"/>
      <c r="AU1216" s="87"/>
    </row>
    <row r="1217" spans="3:64" x14ac:dyDescent="0.2">
      <c r="C1217" s="15"/>
      <c r="D1217" s="15"/>
      <c r="AA1217" s="87"/>
      <c r="AB1217" s="87"/>
      <c r="AC1217" s="87"/>
      <c r="AD1217" s="87"/>
      <c r="AE1217" s="87"/>
      <c r="AG1217" s="121"/>
      <c r="AN1217" s="87"/>
      <c r="AO1217" s="87"/>
      <c r="AP1217" s="87"/>
      <c r="AQ1217" s="87"/>
      <c r="AR1217" s="87"/>
      <c r="AS1217" s="87"/>
      <c r="AT1217" s="87"/>
      <c r="AU1217" s="87"/>
    </row>
    <row r="1218" spans="3:64" x14ac:dyDescent="0.2">
      <c r="C1218" s="15"/>
      <c r="D1218" s="15"/>
      <c r="AA1218" s="87"/>
      <c r="AB1218" s="87"/>
      <c r="AC1218" s="87"/>
      <c r="AD1218" s="87"/>
      <c r="AE1218" s="87"/>
      <c r="AG1218" s="121"/>
      <c r="AN1218" s="87"/>
      <c r="AO1218" s="87"/>
      <c r="AP1218" s="87"/>
      <c r="AQ1218" s="87"/>
      <c r="AR1218" s="87"/>
      <c r="AS1218" s="87"/>
      <c r="AT1218" s="87"/>
      <c r="AU1218" s="87"/>
    </row>
    <row r="1219" spans="3:64" x14ac:dyDescent="0.2">
      <c r="C1219" s="15"/>
      <c r="D1219" s="15"/>
      <c r="AA1219" s="87"/>
      <c r="AB1219" s="87"/>
      <c r="AC1219" s="87"/>
      <c r="AD1219" s="87"/>
      <c r="AE1219" s="87"/>
      <c r="AG1219" s="121"/>
      <c r="AN1219" s="87"/>
      <c r="AO1219" s="87"/>
      <c r="AP1219" s="87"/>
      <c r="AQ1219" s="87"/>
      <c r="AR1219" s="87"/>
      <c r="AS1219" s="87"/>
      <c r="AT1219" s="87"/>
      <c r="AU1219" s="87"/>
    </row>
    <row r="1220" spans="3:64" x14ac:dyDescent="0.2">
      <c r="C1220" s="15"/>
      <c r="D1220" s="15"/>
      <c r="AA1220" s="87"/>
      <c r="AB1220" s="87"/>
      <c r="AC1220" s="87"/>
      <c r="AD1220" s="87"/>
      <c r="AE1220" s="87"/>
      <c r="AG1220" s="121"/>
      <c r="AN1220" s="87"/>
      <c r="AO1220" s="87"/>
      <c r="AP1220" s="87"/>
      <c r="AQ1220" s="87"/>
      <c r="AR1220" s="87"/>
      <c r="AS1220" s="87"/>
      <c r="AT1220" s="87"/>
      <c r="AU1220" s="87"/>
    </row>
    <row r="1221" spans="3:64" x14ac:dyDescent="0.2">
      <c r="C1221" s="15"/>
      <c r="D1221" s="15"/>
      <c r="AA1221" s="87"/>
      <c r="AB1221" s="87"/>
      <c r="AC1221" s="87"/>
      <c r="AD1221" s="87"/>
      <c r="AE1221" s="87"/>
      <c r="AG1221" s="121"/>
      <c r="AN1221" s="87"/>
      <c r="AO1221" s="87"/>
      <c r="AP1221" s="87"/>
      <c r="AQ1221" s="87"/>
      <c r="AR1221" s="87"/>
      <c r="AS1221" s="87"/>
      <c r="AT1221" s="87"/>
      <c r="AU1221" s="87"/>
    </row>
    <row r="1222" spans="3:64" x14ac:dyDescent="0.2">
      <c r="C1222" s="15"/>
      <c r="D1222" s="15"/>
      <c r="AA1222" s="87"/>
      <c r="AB1222" s="87"/>
      <c r="AC1222" s="87"/>
      <c r="AD1222" s="87"/>
      <c r="AE1222" s="87"/>
      <c r="AG1222" s="121"/>
      <c r="AN1222" s="87"/>
      <c r="AO1222" s="87"/>
      <c r="AP1222" s="87"/>
      <c r="AQ1222" s="87"/>
      <c r="AR1222" s="87"/>
      <c r="AS1222" s="87"/>
      <c r="AT1222" s="87"/>
      <c r="AU1222" s="87"/>
    </row>
    <row r="1223" spans="3:64" x14ac:dyDescent="0.2">
      <c r="C1223" s="15"/>
      <c r="D1223" s="15"/>
      <c r="AA1223" s="87"/>
      <c r="AB1223" s="87"/>
      <c r="AC1223" s="87"/>
      <c r="AD1223" s="87"/>
      <c r="AE1223" s="87"/>
      <c r="AG1223" s="121"/>
      <c r="AN1223" s="87"/>
      <c r="AO1223" s="87"/>
      <c r="AP1223" s="87"/>
      <c r="AQ1223" s="87"/>
      <c r="AR1223" s="87"/>
      <c r="AS1223" s="87"/>
      <c r="AT1223" s="87"/>
      <c r="AU1223" s="87"/>
    </row>
    <row r="1224" spans="3:64" x14ac:dyDescent="0.2">
      <c r="C1224" s="15"/>
      <c r="D1224" s="15"/>
      <c r="AA1224" s="87"/>
      <c r="AB1224" s="87"/>
      <c r="AC1224" s="87"/>
      <c r="AD1224" s="87"/>
      <c r="AE1224" s="87"/>
      <c r="AG1224" s="121"/>
      <c r="AN1224" s="87"/>
      <c r="AO1224" s="87"/>
      <c r="AP1224" s="87"/>
      <c r="AQ1224" s="87"/>
      <c r="AR1224" s="87"/>
      <c r="AS1224" s="87"/>
      <c r="AT1224" s="87"/>
      <c r="AU1224" s="87"/>
    </row>
    <row r="1225" spans="3:64" x14ac:dyDescent="0.2">
      <c r="C1225" s="15"/>
      <c r="D1225" s="15"/>
      <c r="AA1225" s="87"/>
      <c r="AB1225" s="87"/>
      <c r="AC1225" s="87"/>
      <c r="AD1225" s="87"/>
      <c r="AE1225" s="87"/>
      <c r="AG1225" s="121"/>
      <c r="AN1225" s="87"/>
      <c r="AO1225" s="87"/>
      <c r="AP1225" s="87"/>
      <c r="AQ1225" s="87"/>
      <c r="AR1225" s="87"/>
      <c r="AS1225" s="87"/>
      <c r="AT1225" s="87"/>
      <c r="AU1225" s="87"/>
    </row>
    <row r="1226" spans="3:64" x14ac:dyDescent="0.2">
      <c r="C1226" s="15"/>
      <c r="D1226" s="15"/>
      <c r="AA1226" s="87"/>
      <c r="AB1226" s="87"/>
      <c r="AC1226" s="87"/>
      <c r="AD1226" s="87"/>
      <c r="AE1226" s="87"/>
      <c r="AG1226" s="121"/>
      <c r="AN1226" s="87"/>
      <c r="AO1226" s="87"/>
      <c r="AP1226" s="87"/>
      <c r="AQ1226" s="87"/>
      <c r="AR1226" s="87"/>
      <c r="AS1226" s="87"/>
      <c r="AT1226" s="87"/>
      <c r="AU1226" s="87"/>
    </row>
    <row r="1227" spans="3:64" x14ac:dyDescent="0.2">
      <c r="C1227" s="15"/>
      <c r="D1227" s="15"/>
      <c r="AA1227" s="87"/>
      <c r="AB1227" s="87"/>
      <c r="AC1227" s="87"/>
      <c r="AD1227" s="87"/>
      <c r="AE1227" s="87"/>
      <c r="AG1227" s="121"/>
      <c r="AN1227" s="87"/>
      <c r="AO1227" s="87"/>
      <c r="AP1227" s="87"/>
      <c r="AQ1227" s="87"/>
      <c r="AR1227" s="87"/>
      <c r="AS1227" s="87"/>
      <c r="AT1227" s="87"/>
      <c r="AU1227" s="87"/>
    </row>
    <row r="1228" spans="3:64" x14ac:dyDescent="0.2">
      <c r="AA1228" s="87"/>
      <c r="AB1228" s="87"/>
      <c r="AC1228" s="87"/>
      <c r="AD1228" s="87"/>
      <c r="AE1228" s="87"/>
      <c r="AG1228" s="121"/>
      <c r="AN1228" s="87"/>
      <c r="AO1228" s="87"/>
      <c r="AP1228" s="87"/>
      <c r="AQ1228" s="87"/>
      <c r="AR1228" s="87"/>
      <c r="AS1228" s="87"/>
      <c r="AT1228" s="87"/>
      <c r="AU1228" s="87"/>
    </row>
    <row r="1229" spans="3:64" x14ac:dyDescent="0.2">
      <c r="AA1229" s="87"/>
      <c r="AB1229" s="87"/>
      <c r="AC1229" s="87"/>
      <c r="AD1229" s="87"/>
      <c r="AE1229" s="87"/>
      <c r="AG1229" s="121"/>
      <c r="AN1229" s="87"/>
      <c r="AO1229" s="87"/>
      <c r="AP1229" s="87"/>
      <c r="AQ1229" s="87"/>
      <c r="AR1229" s="87"/>
      <c r="AS1229" s="87"/>
      <c r="AT1229" s="87"/>
      <c r="AU1229" s="87"/>
    </row>
    <row r="1230" spans="3:64" x14ac:dyDescent="0.2">
      <c r="AA1230" s="87"/>
      <c r="AB1230" s="87"/>
      <c r="AC1230" s="87"/>
      <c r="AD1230" s="87"/>
      <c r="AE1230" s="87"/>
      <c r="AG1230" s="121"/>
      <c r="AN1230" s="87"/>
      <c r="AO1230" s="87"/>
      <c r="AP1230" s="87"/>
      <c r="AQ1230" s="87"/>
      <c r="AR1230" s="87"/>
      <c r="AS1230" s="87"/>
      <c r="AT1230" s="87"/>
      <c r="AU1230" s="87"/>
      <c r="AV1230" s="87"/>
      <c r="AW1230" s="87"/>
      <c r="AX1230" s="87"/>
      <c r="AY1230" s="87"/>
      <c r="AZ1230" s="87"/>
      <c r="BA1230" s="87"/>
      <c r="BB1230" s="87"/>
      <c r="BC1230" s="87"/>
      <c r="BD1230" s="87"/>
      <c r="BE1230" s="87"/>
      <c r="BF1230" s="87"/>
      <c r="BG1230" s="87"/>
      <c r="BH1230" s="87"/>
      <c r="BI1230" s="87"/>
      <c r="BJ1230" s="87"/>
      <c r="BK1230" s="87"/>
      <c r="BL1230" s="87"/>
    </row>
    <row r="1231" spans="3:64" x14ac:dyDescent="0.2">
      <c r="AA1231" s="87"/>
      <c r="AB1231" s="87"/>
      <c r="AC1231" s="87"/>
      <c r="AD1231" s="87"/>
      <c r="AE1231" s="87"/>
      <c r="AG1231" s="121"/>
      <c r="AN1231" s="87"/>
      <c r="AO1231" s="87"/>
      <c r="AP1231" s="87"/>
      <c r="AQ1231" s="87"/>
      <c r="AR1231" s="87"/>
      <c r="AS1231" s="87"/>
      <c r="AT1231" s="87"/>
      <c r="AU1231" s="87"/>
    </row>
    <row r="1232" spans="3:64" x14ac:dyDescent="0.2">
      <c r="AA1232" s="87"/>
      <c r="AB1232" s="87"/>
      <c r="AC1232" s="87"/>
      <c r="AD1232" s="87"/>
      <c r="AE1232" s="87"/>
      <c r="AG1232" s="121"/>
      <c r="AN1232" s="87"/>
      <c r="AO1232" s="87"/>
      <c r="AP1232" s="87"/>
      <c r="AQ1232" s="87"/>
      <c r="AR1232" s="87"/>
      <c r="AS1232" s="87"/>
      <c r="AT1232" s="87"/>
      <c r="AU1232" s="87"/>
    </row>
    <row r="1233" spans="27:64" x14ac:dyDescent="0.2">
      <c r="AA1233" s="87"/>
      <c r="AB1233" s="87"/>
      <c r="AC1233" s="87"/>
      <c r="AD1233" s="87"/>
      <c r="AE1233" s="87"/>
      <c r="AG1233" s="121"/>
      <c r="AN1233" s="87"/>
      <c r="AO1233" s="87"/>
      <c r="AP1233" s="87"/>
      <c r="AQ1233" s="87"/>
      <c r="AR1233" s="87"/>
      <c r="AS1233" s="87"/>
      <c r="AT1233" s="87"/>
      <c r="AU1233" s="87"/>
    </row>
    <row r="1234" spans="27:64" x14ac:dyDescent="0.2">
      <c r="AA1234" s="87"/>
      <c r="AB1234" s="87"/>
      <c r="AC1234" s="87"/>
      <c r="AD1234" s="87"/>
      <c r="AE1234" s="87"/>
      <c r="AG1234" s="121"/>
      <c r="AN1234" s="87"/>
      <c r="AO1234" s="87"/>
      <c r="AP1234" s="87"/>
      <c r="AQ1234" s="87"/>
      <c r="AR1234" s="87"/>
      <c r="AS1234" s="87"/>
      <c r="AT1234" s="87"/>
      <c r="AU1234" s="87"/>
    </row>
    <row r="1235" spans="27:64" x14ac:dyDescent="0.2">
      <c r="AA1235" s="87"/>
      <c r="AB1235" s="87"/>
      <c r="AC1235" s="87"/>
      <c r="AD1235" s="87"/>
      <c r="AE1235" s="87"/>
      <c r="AG1235" s="121"/>
      <c r="AN1235" s="87"/>
      <c r="AO1235" s="87"/>
      <c r="AP1235" s="87"/>
      <c r="AQ1235" s="87"/>
      <c r="AR1235" s="87"/>
      <c r="AS1235" s="87"/>
      <c r="AT1235" s="87"/>
      <c r="AU1235" s="87"/>
    </row>
    <row r="1236" spans="27:64" x14ac:dyDescent="0.2">
      <c r="AA1236" s="87"/>
      <c r="AB1236" s="87"/>
      <c r="AC1236" s="87"/>
      <c r="AD1236" s="87"/>
      <c r="AE1236" s="87"/>
      <c r="AG1236" s="121"/>
      <c r="AN1236" s="87"/>
      <c r="AO1236" s="87"/>
      <c r="AP1236" s="87"/>
      <c r="AQ1236" s="87"/>
      <c r="AR1236" s="87"/>
      <c r="AS1236" s="87"/>
      <c r="AT1236" s="87"/>
      <c r="AU1236" s="87"/>
    </row>
    <row r="1237" spans="27:64" x14ac:dyDescent="0.2">
      <c r="AA1237" s="87"/>
      <c r="AB1237" s="87"/>
      <c r="AC1237" s="87"/>
      <c r="AD1237" s="87"/>
      <c r="AE1237" s="87"/>
      <c r="AG1237" s="121"/>
      <c r="AN1237" s="87"/>
      <c r="AO1237" s="87"/>
      <c r="AP1237" s="87"/>
      <c r="AQ1237" s="87"/>
      <c r="AR1237" s="87"/>
      <c r="AS1237" s="87"/>
      <c r="AT1237" s="87"/>
      <c r="AU1237" s="87"/>
    </row>
    <row r="1238" spans="27:64" x14ac:dyDescent="0.2">
      <c r="AA1238" s="87"/>
      <c r="AB1238" s="87"/>
      <c r="AC1238" s="87"/>
      <c r="AD1238" s="87"/>
      <c r="AE1238" s="87"/>
      <c r="AG1238" s="121"/>
      <c r="AN1238" s="87"/>
      <c r="AO1238" s="87"/>
      <c r="AP1238" s="87"/>
      <c r="AQ1238" s="87"/>
      <c r="AR1238" s="87"/>
      <c r="AS1238" s="87"/>
      <c r="AT1238" s="87"/>
      <c r="AU1238" s="87"/>
    </row>
    <row r="1239" spans="27:64" x14ac:dyDescent="0.2">
      <c r="AA1239" s="87"/>
      <c r="AB1239" s="87"/>
      <c r="AC1239" s="87"/>
      <c r="AD1239" s="87"/>
      <c r="AE1239" s="87"/>
      <c r="AG1239" s="121"/>
      <c r="AN1239" s="87"/>
      <c r="AO1239" s="87"/>
      <c r="AP1239" s="87"/>
      <c r="AQ1239" s="87"/>
      <c r="AR1239" s="87"/>
      <c r="AS1239" s="87"/>
      <c r="AT1239" s="87"/>
      <c r="AU1239" s="87"/>
    </row>
    <row r="1240" spans="27:64" x14ac:dyDescent="0.2">
      <c r="AA1240" s="87"/>
      <c r="AB1240" s="87"/>
      <c r="AC1240" s="87"/>
      <c r="AD1240" s="87"/>
      <c r="AE1240" s="87"/>
      <c r="AG1240" s="121"/>
      <c r="AN1240" s="87"/>
      <c r="AO1240" s="87"/>
      <c r="AP1240" s="87"/>
      <c r="AQ1240" s="87"/>
      <c r="AR1240" s="87"/>
      <c r="AS1240" s="87"/>
      <c r="AT1240" s="87"/>
      <c r="AU1240" s="87"/>
    </row>
    <row r="1241" spans="27:64" x14ac:dyDescent="0.2">
      <c r="AA1241" s="87"/>
      <c r="AB1241" s="87"/>
      <c r="AC1241" s="87"/>
      <c r="AD1241" s="87"/>
      <c r="AE1241" s="87"/>
      <c r="AG1241" s="121"/>
      <c r="AN1241" s="87"/>
      <c r="AO1241" s="87"/>
      <c r="AP1241" s="87"/>
      <c r="AQ1241" s="87"/>
      <c r="AR1241" s="87"/>
      <c r="AS1241" s="87"/>
      <c r="AT1241" s="87"/>
      <c r="AU1241" s="87"/>
    </row>
    <row r="1242" spans="27:64" x14ac:dyDescent="0.2">
      <c r="AA1242" s="87"/>
      <c r="AB1242" s="87"/>
      <c r="AC1242" s="87"/>
      <c r="AD1242" s="87"/>
      <c r="AE1242" s="87"/>
      <c r="AG1242" s="121"/>
      <c r="AN1242" s="87"/>
      <c r="AO1242" s="87"/>
      <c r="AP1242" s="87"/>
      <c r="AQ1242" s="87"/>
      <c r="AR1242" s="87"/>
      <c r="AS1242" s="87"/>
      <c r="AT1242" s="87"/>
      <c r="AU1242" s="87"/>
    </row>
    <row r="1243" spans="27:64" x14ac:dyDescent="0.2">
      <c r="AA1243" s="87"/>
      <c r="AB1243" s="87"/>
      <c r="AC1243" s="87"/>
      <c r="AD1243" s="87"/>
      <c r="AE1243" s="87"/>
      <c r="AG1243" s="121"/>
      <c r="AN1243" s="87"/>
      <c r="AO1243" s="87"/>
      <c r="AP1243" s="87"/>
      <c r="AQ1243" s="87"/>
      <c r="AR1243" s="87"/>
      <c r="AS1243" s="87"/>
      <c r="AT1243" s="87"/>
      <c r="AU1243" s="87"/>
    </row>
    <row r="1244" spans="27:64" x14ac:dyDescent="0.2">
      <c r="AA1244" s="87"/>
      <c r="AB1244" s="87"/>
      <c r="AC1244" s="87"/>
      <c r="AD1244" s="87"/>
      <c r="AE1244" s="87"/>
      <c r="AG1244" s="121"/>
      <c r="AN1244" s="87"/>
      <c r="AO1244" s="87"/>
      <c r="AP1244" s="87"/>
      <c r="AQ1244" s="87"/>
      <c r="AR1244" s="87"/>
      <c r="AS1244" s="87"/>
      <c r="AT1244" s="87"/>
      <c r="AU1244" s="87"/>
    </row>
    <row r="1245" spans="27:64" x14ac:dyDescent="0.2">
      <c r="AA1245" s="87"/>
      <c r="AB1245" s="87"/>
      <c r="AC1245" s="87"/>
      <c r="AD1245" s="87"/>
      <c r="AE1245" s="87"/>
      <c r="AG1245" s="121"/>
      <c r="AN1245" s="87"/>
      <c r="AO1245" s="87"/>
      <c r="AP1245" s="87"/>
      <c r="AQ1245" s="87"/>
      <c r="AR1245" s="87"/>
      <c r="AS1245" s="87"/>
      <c r="AT1245" s="87"/>
      <c r="AU1245" s="87"/>
    </row>
    <row r="1246" spans="27:64" x14ac:dyDescent="0.2">
      <c r="AA1246" s="87"/>
      <c r="AB1246" s="87"/>
      <c r="AC1246" s="87"/>
      <c r="AD1246" s="87"/>
      <c r="AE1246" s="87"/>
      <c r="AG1246" s="121"/>
      <c r="AN1246" s="87"/>
      <c r="AO1246" s="87"/>
      <c r="AP1246" s="87"/>
      <c r="AQ1246" s="87"/>
      <c r="AR1246" s="87"/>
      <c r="AS1246" s="87"/>
      <c r="AT1246" s="87"/>
      <c r="AU1246" s="87"/>
    </row>
    <row r="1247" spans="27:64" x14ac:dyDescent="0.2">
      <c r="AA1247" s="87"/>
      <c r="AB1247" s="87"/>
      <c r="AC1247" s="87"/>
      <c r="AD1247" s="87"/>
      <c r="AE1247" s="87"/>
      <c r="AG1247" s="121"/>
      <c r="AN1247" s="87"/>
      <c r="AO1247" s="87"/>
      <c r="AP1247" s="87"/>
      <c r="AQ1247" s="87"/>
      <c r="AR1247" s="87"/>
      <c r="AS1247" s="87"/>
      <c r="AT1247" s="87"/>
      <c r="AU1247" s="87"/>
      <c r="AV1247" s="87"/>
      <c r="AW1247" s="87"/>
      <c r="AX1247" s="87"/>
      <c r="AY1247" s="87"/>
      <c r="AZ1247" s="87"/>
      <c r="BA1247" s="87"/>
      <c r="BB1247" s="87"/>
      <c r="BC1247" s="87"/>
      <c r="BD1247" s="87"/>
      <c r="BE1247" s="87"/>
      <c r="BF1247" s="87"/>
      <c r="BG1247" s="87"/>
      <c r="BH1247" s="87"/>
      <c r="BI1247" s="87"/>
      <c r="BJ1247" s="87"/>
      <c r="BK1247" s="87"/>
      <c r="BL1247" s="87"/>
    </row>
    <row r="1248" spans="27:64" x14ac:dyDescent="0.2">
      <c r="AA1248" s="87"/>
      <c r="AB1248" s="87"/>
      <c r="AC1248" s="87"/>
      <c r="AD1248" s="87"/>
      <c r="AE1248" s="87"/>
      <c r="AG1248" s="121"/>
      <c r="AN1248" s="87"/>
      <c r="AO1248" s="87"/>
      <c r="AP1248" s="87"/>
      <c r="AQ1248" s="87"/>
      <c r="AR1248" s="87"/>
      <c r="AS1248" s="87"/>
      <c r="AT1248" s="87"/>
      <c r="AU1248" s="87"/>
    </row>
    <row r="1249" spans="27:64" x14ac:dyDescent="0.2">
      <c r="AA1249" s="87"/>
      <c r="AB1249" s="87"/>
      <c r="AC1249" s="87"/>
      <c r="AD1249" s="87"/>
      <c r="AE1249" s="87"/>
      <c r="AG1249" s="121"/>
      <c r="AN1249" s="87"/>
      <c r="AO1249" s="87"/>
      <c r="AP1249" s="87"/>
      <c r="AQ1249" s="87"/>
      <c r="AR1249" s="87"/>
      <c r="AS1249" s="87"/>
      <c r="AT1249" s="87"/>
      <c r="AU1249" s="87"/>
    </row>
    <row r="1250" spans="27:64" x14ac:dyDescent="0.2">
      <c r="AA1250" s="87"/>
      <c r="AB1250" s="87"/>
      <c r="AC1250" s="87"/>
      <c r="AD1250" s="87"/>
      <c r="AE1250" s="87"/>
      <c r="AG1250" s="121"/>
      <c r="AN1250" s="87"/>
      <c r="AO1250" s="87"/>
      <c r="AP1250" s="87"/>
      <c r="AQ1250" s="87"/>
      <c r="AR1250" s="87"/>
      <c r="AS1250" s="87"/>
      <c r="AT1250" s="87"/>
      <c r="AU1250" s="87"/>
    </row>
    <row r="1251" spans="27:64" x14ac:dyDescent="0.2">
      <c r="AA1251" s="87"/>
      <c r="AB1251" s="87"/>
      <c r="AC1251" s="87"/>
      <c r="AD1251" s="87"/>
      <c r="AE1251" s="87"/>
      <c r="AG1251" s="121"/>
      <c r="AN1251" s="87"/>
      <c r="AO1251" s="87"/>
      <c r="AP1251" s="87"/>
      <c r="AQ1251" s="87"/>
      <c r="AR1251" s="87"/>
      <c r="AS1251" s="87"/>
      <c r="AT1251" s="87"/>
      <c r="AU1251" s="87"/>
    </row>
    <row r="1252" spans="27:64" x14ac:dyDescent="0.2">
      <c r="AA1252" s="87"/>
      <c r="AB1252" s="87"/>
      <c r="AC1252" s="87"/>
      <c r="AD1252" s="87"/>
      <c r="AE1252" s="87"/>
      <c r="AG1252" s="121"/>
      <c r="AN1252" s="87"/>
      <c r="AO1252" s="87"/>
      <c r="AP1252" s="87"/>
      <c r="AQ1252" s="87"/>
      <c r="AR1252" s="87"/>
      <c r="AS1252" s="87"/>
      <c r="AT1252" s="87"/>
      <c r="AU1252" s="87"/>
    </row>
    <row r="1253" spans="27:64" x14ac:dyDescent="0.2">
      <c r="AA1253" s="87"/>
      <c r="AB1253" s="87"/>
      <c r="AC1253" s="87"/>
      <c r="AD1253" s="87"/>
      <c r="AE1253" s="87"/>
      <c r="AG1253" s="121"/>
      <c r="AN1253" s="87"/>
      <c r="AO1253" s="87"/>
      <c r="AP1253" s="87"/>
      <c r="AQ1253" s="87"/>
      <c r="AR1253" s="87"/>
      <c r="AS1253" s="87"/>
      <c r="AT1253" s="87"/>
      <c r="AU1253" s="87"/>
    </row>
    <row r="1254" spans="27:64" x14ac:dyDescent="0.2">
      <c r="AA1254" s="87"/>
      <c r="AB1254" s="87"/>
      <c r="AC1254" s="87"/>
      <c r="AD1254" s="87"/>
      <c r="AE1254" s="87"/>
      <c r="AG1254" s="121"/>
      <c r="AN1254" s="87"/>
      <c r="AO1254" s="87"/>
      <c r="AP1254" s="87"/>
      <c r="AQ1254" s="87"/>
      <c r="AR1254" s="87"/>
      <c r="AS1254" s="87"/>
      <c r="AT1254" s="87"/>
      <c r="AU1254" s="87"/>
    </row>
    <row r="1255" spans="27:64" x14ac:dyDescent="0.2">
      <c r="AA1255" s="87"/>
      <c r="AB1255" s="87"/>
      <c r="AC1255" s="87"/>
      <c r="AD1255" s="87"/>
      <c r="AE1255" s="87"/>
      <c r="AG1255" s="121"/>
      <c r="AN1255" s="87"/>
      <c r="AO1255" s="87"/>
      <c r="AP1255" s="87"/>
      <c r="AQ1255" s="87"/>
      <c r="AR1255" s="87"/>
      <c r="AS1255" s="87"/>
      <c r="AT1255" s="87"/>
      <c r="AU1255" s="87"/>
    </row>
    <row r="1256" spans="27:64" x14ac:dyDescent="0.2">
      <c r="AA1256" s="87"/>
      <c r="AB1256" s="87"/>
      <c r="AC1256" s="87"/>
      <c r="AD1256" s="87"/>
      <c r="AE1256" s="87"/>
      <c r="AG1256" s="121"/>
      <c r="AN1256" s="87"/>
      <c r="AO1256" s="87"/>
      <c r="AP1256" s="87"/>
      <c r="AQ1256" s="87"/>
      <c r="AR1256" s="87"/>
      <c r="AS1256" s="87"/>
      <c r="AT1256" s="87"/>
      <c r="AU1256" s="87"/>
      <c r="AV1256" s="87"/>
      <c r="AW1256" s="87"/>
      <c r="AX1256" s="87"/>
      <c r="AY1256" s="87"/>
      <c r="AZ1256" s="87"/>
      <c r="BA1256" s="87"/>
      <c r="BB1256" s="87"/>
      <c r="BC1256" s="87"/>
      <c r="BD1256" s="87"/>
      <c r="BE1256" s="87"/>
      <c r="BF1256" s="87"/>
      <c r="BG1256" s="87"/>
      <c r="BH1256" s="87"/>
      <c r="BI1256" s="87"/>
      <c r="BJ1256" s="87"/>
      <c r="BK1256" s="87"/>
      <c r="BL1256" s="87"/>
    </row>
    <row r="1257" spans="27:64" x14ac:dyDescent="0.2">
      <c r="AA1257" s="87"/>
      <c r="AB1257" s="87"/>
      <c r="AC1257" s="87"/>
      <c r="AD1257" s="87"/>
      <c r="AE1257" s="87"/>
      <c r="AG1257" s="121"/>
      <c r="AN1257" s="87"/>
      <c r="AO1257" s="87"/>
      <c r="AP1257" s="87"/>
      <c r="AQ1257" s="87"/>
      <c r="AR1257" s="87"/>
      <c r="AS1257" s="87"/>
      <c r="AT1257" s="87"/>
      <c r="AU1257" s="87"/>
    </row>
    <row r="1258" spans="27:64" x14ac:dyDescent="0.2">
      <c r="AA1258" s="87"/>
      <c r="AB1258" s="87"/>
      <c r="AC1258" s="87"/>
      <c r="AD1258" s="87"/>
      <c r="AE1258" s="87"/>
      <c r="AG1258" s="121"/>
      <c r="AN1258" s="87"/>
      <c r="AO1258" s="87"/>
      <c r="AP1258" s="87"/>
      <c r="AQ1258" s="87"/>
      <c r="AR1258" s="87"/>
      <c r="AS1258" s="87"/>
      <c r="AT1258" s="87"/>
      <c r="AU1258" s="87"/>
    </row>
    <row r="1259" spans="27:64" x14ac:dyDescent="0.2">
      <c r="AA1259" s="87"/>
      <c r="AB1259" s="87"/>
      <c r="AC1259" s="87"/>
      <c r="AD1259" s="87"/>
      <c r="AE1259" s="87"/>
      <c r="AG1259" s="121"/>
      <c r="AN1259" s="87"/>
      <c r="AO1259" s="87"/>
      <c r="AP1259" s="87"/>
      <c r="AQ1259" s="87"/>
      <c r="AR1259" s="87"/>
      <c r="AS1259" s="87"/>
      <c r="AT1259" s="87"/>
      <c r="AU1259" s="87"/>
    </row>
    <row r="1260" spans="27:64" x14ac:dyDescent="0.2">
      <c r="AA1260" s="87"/>
      <c r="AB1260" s="87"/>
      <c r="AC1260" s="87"/>
      <c r="AD1260" s="87"/>
      <c r="AE1260" s="87"/>
      <c r="AG1260" s="121"/>
      <c r="AN1260" s="87"/>
      <c r="AO1260" s="87"/>
      <c r="AP1260" s="87"/>
      <c r="AQ1260" s="87"/>
      <c r="AR1260" s="87"/>
      <c r="AS1260" s="87"/>
      <c r="AT1260" s="87"/>
      <c r="AU1260" s="87"/>
    </row>
    <row r="1261" spans="27:64" x14ac:dyDescent="0.2">
      <c r="AA1261" s="87"/>
      <c r="AB1261" s="87"/>
      <c r="AC1261" s="87"/>
      <c r="AD1261" s="87"/>
      <c r="AE1261" s="87"/>
      <c r="AG1261" s="121"/>
      <c r="AN1261" s="87"/>
      <c r="AO1261" s="87"/>
      <c r="AP1261" s="87"/>
      <c r="AQ1261" s="87"/>
      <c r="AR1261" s="87"/>
      <c r="AS1261" s="87"/>
      <c r="AT1261" s="87"/>
      <c r="AU1261" s="87"/>
    </row>
    <row r="1262" spans="27:64" x14ac:dyDescent="0.2">
      <c r="AA1262" s="87"/>
      <c r="AB1262" s="87"/>
      <c r="AC1262" s="87"/>
      <c r="AD1262" s="87"/>
      <c r="AE1262" s="87"/>
      <c r="AG1262" s="121"/>
      <c r="AN1262" s="87"/>
      <c r="AO1262" s="87"/>
      <c r="AP1262" s="87"/>
      <c r="AQ1262" s="87"/>
      <c r="AR1262" s="87"/>
      <c r="AS1262" s="87"/>
      <c r="AT1262" s="87"/>
      <c r="AU1262" s="87"/>
    </row>
    <row r="1263" spans="27:64" x14ac:dyDescent="0.2">
      <c r="AA1263" s="87"/>
      <c r="AB1263" s="87"/>
      <c r="AC1263" s="87"/>
      <c r="AD1263" s="87"/>
      <c r="AE1263" s="87"/>
      <c r="AG1263" s="121"/>
      <c r="AN1263" s="87"/>
      <c r="AO1263" s="87"/>
      <c r="AP1263" s="87"/>
      <c r="AQ1263" s="87"/>
      <c r="AR1263" s="87"/>
      <c r="AS1263" s="87"/>
      <c r="AT1263" s="87"/>
      <c r="AU1263" s="87"/>
    </row>
    <row r="1264" spans="27:64" x14ac:dyDescent="0.2">
      <c r="AA1264" s="87"/>
      <c r="AB1264" s="87"/>
      <c r="AC1264" s="87"/>
      <c r="AD1264" s="87"/>
      <c r="AE1264" s="87"/>
      <c r="AG1264" s="121"/>
      <c r="AN1264" s="87"/>
      <c r="AO1264" s="87"/>
      <c r="AP1264" s="87"/>
      <c r="AQ1264" s="87"/>
      <c r="AR1264" s="87"/>
      <c r="AS1264" s="87"/>
      <c r="AT1264" s="87"/>
      <c r="AU1264" s="87"/>
    </row>
    <row r="1265" spans="27:47" x14ac:dyDescent="0.2">
      <c r="AA1265" s="87"/>
      <c r="AB1265" s="87"/>
      <c r="AC1265" s="87"/>
      <c r="AD1265" s="87"/>
      <c r="AE1265" s="87"/>
      <c r="AG1265" s="121"/>
      <c r="AN1265" s="87"/>
      <c r="AO1265" s="87"/>
      <c r="AP1265" s="87"/>
      <c r="AQ1265" s="87"/>
      <c r="AR1265" s="87"/>
      <c r="AS1265" s="87"/>
      <c r="AT1265" s="87"/>
      <c r="AU1265" s="87"/>
    </row>
    <row r="1266" spans="27:47" x14ac:dyDescent="0.2">
      <c r="AA1266" s="87"/>
      <c r="AB1266" s="87"/>
      <c r="AC1266" s="87"/>
      <c r="AD1266" s="87"/>
      <c r="AE1266" s="87"/>
      <c r="AG1266" s="121"/>
      <c r="AN1266" s="87"/>
      <c r="AO1266" s="87"/>
      <c r="AP1266" s="87"/>
      <c r="AQ1266" s="87"/>
      <c r="AR1266" s="87"/>
      <c r="AS1266" s="87"/>
      <c r="AT1266" s="87"/>
      <c r="AU1266" s="87"/>
    </row>
    <row r="1267" spans="27:47" x14ac:dyDescent="0.2">
      <c r="AA1267" s="87"/>
      <c r="AB1267" s="87"/>
      <c r="AC1267" s="87"/>
      <c r="AD1267" s="87"/>
      <c r="AE1267" s="87"/>
      <c r="AG1267" s="121"/>
      <c r="AN1267" s="87"/>
      <c r="AO1267" s="87"/>
      <c r="AP1267" s="87"/>
      <c r="AQ1267" s="87"/>
      <c r="AR1267" s="87"/>
      <c r="AS1267" s="87"/>
      <c r="AT1267" s="87"/>
      <c r="AU1267" s="87"/>
    </row>
    <row r="1268" spans="27:47" x14ac:dyDescent="0.2">
      <c r="AA1268" s="87"/>
      <c r="AB1268" s="87"/>
      <c r="AC1268" s="87"/>
      <c r="AD1268" s="87"/>
      <c r="AE1268" s="87"/>
      <c r="AG1268" s="121"/>
      <c r="AN1268" s="87"/>
      <c r="AO1268" s="87"/>
      <c r="AP1268" s="87"/>
      <c r="AQ1268" s="87"/>
      <c r="AR1268" s="87"/>
      <c r="AS1268" s="87"/>
      <c r="AT1268" s="87"/>
      <c r="AU1268" s="87"/>
    </row>
    <row r="1269" spans="27:47" x14ac:dyDescent="0.2">
      <c r="AA1269" s="87"/>
      <c r="AB1269" s="87"/>
      <c r="AC1269" s="87"/>
      <c r="AD1269" s="87"/>
      <c r="AE1269" s="87"/>
      <c r="AG1269" s="121"/>
      <c r="AN1269" s="87"/>
      <c r="AO1269" s="87"/>
      <c r="AP1269" s="87"/>
      <c r="AQ1269" s="87"/>
      <c r="AR1269" s="87"/>
      <c r="AS1269" s="87"/>
      <c r="AT1269" s="87"/>
      <c r="AU1269" s="87"/>
    </row>
    <row r="1270" spans="27:47" x14ac:dyDescent="0.2">
      <c r="AA1270" s="87"/>
      <c r="AB1270" s="87"/>
      <c r="AC1270" s="87"/>
      <c r="AD1270" s="87"/>
      <c r="AE1270" s="87"/>
      <c r="AG1270" s="121"/>
      <c r="AN1270" s="87"/>
      <c r="AO1270" s="87"/>
      <c r="AP1270" s="87"/>
      <c r="AQ1270" s="87"/>
      <c r="AR1270" s="87"/>
      <c r="AS1270" s="87"/>
      <c r="AT1270" s="87"/>
      <c r="AU1270" s="87"/>
    </row>
    <row r="1271" spans="27:47" x14ac:dyDescent="0.2">
      <c r="AA1271" s="87"/>
      <c r="AB1271" s="87"/>
      <c r="AC1271" s="87"/>
      <c r="AD1271" s="87"/>
      <c r="AE1271" s="87"/>
      <c r="AG1271" s="121"/>
      <c r="AN1271" s="87"/>
      <c r="AO1271" s="87"/>
      <c r="AP1271" s="87"/>
      <c r="AQ1271" s="87"/>
      <c r="AR1271" s="87"/>
      <c r="AS1271" s="87"/>
      <c r="AT1271" s="87"/>
      <c r="AU1271" s="87"/>
    </row>
    <row r="1272" spans="27:47" x14ac:dyDescent="0.2">
      <c r="AA1272" s="87"/>
      <c r="AB1272" s="87"/>
      <c r="AC1272" s="87"/>
      <c r="AD1272" s="87"/>
      <c r="AE1272" s="87"/>
      <c r="AG1272" s="121"/>
      <c r="AN1272" s="87"/>
      <c r="AO1272" s="87"/>
      <c r="AP1272" s="87"/>
      <c r="AQ1272" s="87"/>
      <c r="AR1272" s="87"/>
      <c r="AS1272" s="87"/>
      <c r="AT1272" s="87"/>
      <c r="AU1272" s="87"/>
    </row>
    <row r="1273" spans="27:47" x14ac:dyDescent="0.2">
      <c r="AA1273" s="87"/>
      <c r="AB1273" s="87"/>
      <c r="AC1273" s="87"/>
      <c r="AD1273" s="87"/>
      <c r="AE1273" s="87"/>
      <c r="AG1273" s="121"/>
      <c r="AN1273" s="87"/>
      <c r="AO1273" s="87"/>
      <c r="AP1273" s="87"/>
      <c r="AQ1273" s="87"/>
      <c r="AR1273" s="87"/>
      <c r="AS1273" s="87"/>
      <c r="AT1273" s="87"/>
      <c r="AU1273" s="87"/>
    </row>
    <row r="1274" spans="27:47" x14ac:dyDescent="0.2">
      <c r="AA1274" s="87"/>
      <c r="AB1274" s="87"/>
      <c r="AC1274" s="87"/>
      <c r="AD1274" s="87"/>
      <c r="AE1274" s="87"/>
      <c r="AG1274" s="121"/>
      <c r="AN1274" s="87"/>
      <c r="AO1274" s="87"/>
      <c r="AP1274" s="87"/>
      <c r="AQ1274" s="87"/>
      <c r="AR1274" s="87"/>
      <c r="AS1274" s="87"/>
      <c r="AT1274" s="87"/>
      <c r="AU1274" s="87"/>
    </row>
    <row r="1275" spans="27:47" x14ac:dyDescent="0.2">
      <c r="AA1275" s="87"/>
      <c r="AB1275" s="87"/>
      <c r="AC1275" s="87"/>
      <c r="AD1275" s="87"/>
      <c r="AE1275" s="87"/>
      <c r="AG1275" s="121"/>
      <c r="AN1275" s="87"/>
      <c r="AO1275" s="87"/>
      <c r="AP1275" s="87"/>
      <c r="AQ1275" s="87"/>
      <c r="AR1275" s="87"/>
      <c r="AS1275" s="87"/>
      <c r="AT1275" s="87"/>
      <c r="AU1275" s="87"/>
    </row>
    <row r="1276" spans="27:47" x14ac:dyDescent="0.2">
      <c r="AA1276" s="87"/>
      <c r="AB1276" s="87"/>
      <c r="AC1276" s="87"/>
      <c r="AD1276" s="87"/>
      <c r="AE1276" s="87"/>
      <c r="AG1276" s="121"/>
      <c r="AN1276" s="87"/>
      <c r="AO1276" s="87"/>
      <c r="AP1276" s="87"/>
      <c r="AQ1276" s="87"/>
      <c r="AR1276" s="87"/>
      <c r="AS1276" s="87"/>
      <c r="AT1276" s="87"/>
      <c r="AU1276" s="87"/>
    </row>
    <row r="1277" spans="27:47" x14ac:dyDescent="0.2">
      <c r="AA1277" s="87"/>
      <c r="AB1277" s="87"/>
      <c r="AC1277" s="87"/>
      <c r="AD1277" s="87"/>
      <c r="AE1277" s="87"/>
      <c r="AG1277" s="121"/>
      <c r="AN1277" s="87"/>
      <c r="AO1277" s="87"/>
      <c r="AP1277" s="87"/>
      <c r="AQ1277" s="87"/>
      <c r="AR1277" s="87"/>
      <c r="AS1277" s="87"/>
      <c r="AT1277" s="87"/>
      <c r="AU1277" s="87"/>
    </row>
    <row r="1278" spans="27:47" x14ac:dyDescent="0.2">
      <c r="AA1278" s="87"/>
      <c r="AB1278" s="87"/>
      <c r="AC1278" s="87"/>
      <c r="AD1278" s="87"/>
      <c r="AE1278" s="87"/>
      <c r="AG1278" s="121"/>
      <c r="AN1278" s="87"/>
      <c r="AO1278" s="87"/>
      <c r="AP1278" s="87"/>
      <c r="AQ1278" s="87"/>
      <c r="AR1278" s="87"/>
      <c r="AS1278" s="87"/>
      <c r="AT1278" s="87"/>
      <c r="AU1278" s="87"/>
    </row>
    <row r="1279" spans="27:47" x14ac:dyDescent="0.2">
      <c r="AA1279" s="87"/>
      <c r="AB1279" s="87"/>
      <c r="AC1279" s="87"/>
      <c r="AD1279" s="87"/>
      <c r="AE1279" s="87"/>
      <c r="AG1279" s="121"/>
      <c r="AN1279" s="87"/>
      <c r="AO1279" s="87"/>
      <c r="AP1279" s="87"/>
      <c r="AQ1279" s="87"/>
      <c r="AR1279" s="87"/>
      <c r="AS1279" s="87"/>
      <c r="AT1279" s="87"/>
      <c r="AU1279" s="87"/>
    </row>
    <row r="1280" spans="27:47" x14ac:dyDescent="0.2">
      <c r="AA1280" s="87"/>
      <c r="AB1280" s="87"/>
      <c r="AC1280" s="87"/>
      <c r="AD1280" s="87"/>
      <c r="AE1280" s="87"/>
      <c r="AG1280" s="121"/>
      <c r="AN1280" s="87"/>
      <c r="AO1280" s="87"/>
      <c r="AP1280" s="87"/>
      <c r="AQ1280" s="87"/>
      <c r="AR1280" s="87"/>
      <c r="AS1280" s="87"/>
      <c r="AT1280" s="87"/>
      <c r="AU1280" s="87"/>
    </row>
    <row r="1281" spans="27:64" x14ac:dyDescent="0.2">
      <c r="AA1281" s="87"/>
      <c r="AB1281" s="87"/>
      <c r="AC1281" s="87"/>
      <c r="AD1281" s="87"/>
      <c r="AE1281" s="87"/>
      <c r="AG1281" s="121"/>
      <c r="AN1281" s="87"/>
      <c r="AO1281" s="87"/>
      <c r="AP1281" s="87"/>
      <c r="AQ1281" s="87"/>
      <c r="AR1281" s="87"/>
      <c r="AS1281" s="87"/>
      <c r="AT1281" s="87"/>
      <c r="AU1281" s="87"/>
    </row>
    <row r="1282" spans="27:64" x14ac:dyDescent="0.2">
      <c r="AA1282" s="87"/>
      <c r="AB1282" s="87"/>
      <c r="AC1282" s="87"/>
      <c r="AD1282" s="87"/>
      <c r="AE1282" s="87"/>
      <c r="AG1282" s="121"/>
      <c r="AN1282" s="87"/>
      <c r="AO1282" s="87"/>
      <c r="AP1282" s="87"/>
      <c r="AQ1282" s="87"/>
      <c r="AR1282" s="87"/>
      <c r="AS1282" s="87"/>
      <c r="AT1282" s="87"/>
      <c r="AU1282" s="87"/>
    </row>
    <row r="1283" spans="27:64" x14ac:dyDescent="0.2">
      <c r="AA1283" s="87"/>
      <c r="AB1283" s="87"/>
      <c r="AC1283" s="87"/>
      <c r="AD1283" s="87"/>
      <c r="AE1283" s="87"/>
      <c r="AG1283" s="121"/>
      <c r="AN1283" s="87"/>
      <c r="AO1283" s="87"/>
      <c r="AP1283" s="87"/>
      <c r="AQ1283" s="87"/>
      <c r="AR1283" s="87"/>
      <c r="AS1283" s="87"/>
      <c r="AT1283" s="87"/>
      <c r="AU1283" s="87"/>
    </row>
    <row r="1284" spans="27:64" x14ac:dyDescent="0.2">
      <c r="AA1284" s="87"/>
      <c r="AB1284" s="87"/>
      <c r="AC1284" s="87"/>
      <c r="AD1284" s="87"/>
      <c r="AE1284" s="87"/>
      <c r="AG1284" s="121"/>
      <c r="AN1284" s="87"/>
      <c r="AO1284" s="87"/>
      <c r="AP1284" s="87"/>
      <c r="AQ1284" s="87"/>
      <c r="AR1284" s="87"/>
      <c r="AS1284" s="87"/>
      <c r="AT1284" s="87"/>
      <c r="AU1284" s="87"/>
    </row>
    <row r="1285" spans="27:64" x14ac:dyDescent="0.2">
      <c r="AA1285" s="87"/>
      <c r="AB1285" s="87"/>
      <c r="AC1285" s="87"/>
      <c r="AD1285" s="87"/>
      <c r="AE1285" s="87"/>
      <c r="AG1285" s="121"/>
      <c r="AN1285" s="87"/>
      <c r="AO1285" s="87"/>
      <c r="AP1285" s="87"/>
      <c r="AQ1285" s="87"/>
      <c r="AR1285" s="87"/>
      <c r="AS1285" s="87"/>
      <c r="AT1285" s="87"/>
      <c r="AU1285" s="87"/>
    </row>
    <row r="1286" spans="27:64" x14ac:dyDescent="0.2">
      <c r="AA1286" s="87"/>
      <c r="AB1286" s="87"/>
      <c r="AC1286" s="87"/>
      <c r="AD1286" s="87"/>
      <c r="AE1286" s="87"/>
      <c r="AG1286" s="121"/>
      <c r="AN1286" s="87"/>
      <c r="AO1286" s="87"/>
      <c r="AP1286" s="87"/>
      <c r="AQ1286" s="87"/>
      <c r="AR1286" s="87"/>
      <c r="AS1286" s="87"/>
      <c r="AT1286" s="87"/>
      <c r="AU1286" s="87"/>
    </row>
    <row r="1287" spans="27:64" x14ac:dyDescent="0.2">
      <c r="AA1287" s="87"/>
      <c r="AB1287" s="87"/>
      <c r="AC1287" s="87"/>
      <c r="AD1287" s="87"/>
      <c r="AE1287" s="87"/>
      <c r="AG1287" s="121"/>
      <c r="AN1287" s="87"/>
      <c r="AO1287" s="87"/>
      <c r="AP1287" s="87"/>
      <c r="AQ1287" s="87"/>
      <c r="AR1287" s="87"/>
      <c r="AS1287" s="87"/>
      <c r="AT1287" s="87"/>
      <c r="AU1287" s="87"/>
    </row>
    <row r="1288" spans="27:64" x14ac:dyDescent="0.2">
      <c r="AA1288" s="87"/>
      <c r="AB1288" s="87"/>
      <c r="AC1288" s="87"/>
      <c r="AD1288" s="87"/>
      <c r="AE1288" s="87"/>
      <c r="AG1288" s="121"/>
      <c r="AN1288" s="87"/>
      <c r="AO1288" s="87"/>
      <c r="AP1288" s="87"/>
      <c r="AQ1288" s="87"/>
      <c r="AR1288" s="87"/>
      <c r="AS1288" s="87"/>
      <c r="AT1288" s="87"/>
      <c r="AU1288" s="87"/>
    </row>
    <row r="1289" spans="27:64" x14ac:dyDescent="0.2">
      <c r="AA1289" s="87"/>
      <c r="AB1289" s="87"/>
      <c r="AC1289" s="87"/>
      <c r="AD1289" s="87"/>
      <c r="AE1289" s="87"/>
      <c r="AG1289" s="121"/>
      <c r="AN1289" s="87"/>
      <c r="AO1289" s="87"/>
      <c r="AP1289" s="87"/>
      <c r="AQ1289" s="87"/>
      <c r="AR1289" s="87"/>
      <c r="AS1289" s="87"/>
      <c r="AT1289" s="87"/>
      <c r="AU1289" s="87"/>
      <c r="AV1289" s="87"/>
      <c r="AW1289" s="87"/>
      <c r="AX1289" s="87"/>
      <c r="AY1289" s="87"/>
      <c r="AZ1289" s="87"/>
      <c r="BA1289" s="87"/>
      <c r="BB1289" s="87"/>
      <c r="BC1289" s="87"/>
      <c r="BD1289" s="87"/>
      <c r="BE1289" s="87"/>
      <c r="BF1289" s="87"/>
      <c r="BG1289" s="87"/>
      <c r="BH1289" s="87"/>
      <c r="BI1289" s="87"/>
      <c r="BJ1289" s="87"/>
      <c r="BK1289" s="87"/>
      <c r="BL1289" s="87"/>
    </row>
    <row r="1290" spans="27:64" x14ac:dyDescent="0.2">
      <c r="AA1290" s="87"/>
      <c r="AB1290" s="87"/>
      <c r="AC1290" s="87"/>
      <c r="AD1290" s="87"/>
      <c r="AE1290" s="87"/>
      <c r="AG1290" s="121"/>
      <c r="AN1290" s="87"/>
      <c r="AO1290" s="87"/>
      <c r="AP1290" s="87"/>
      <c r="AQ1290" s="87"/>
      <c r="AR1290" s="87"/>
      <c r="AS1290" s="87"/>
      <c r="AT1290" s="87"/>
      <c r="AU1290" s="87"/>
    </row>
    <row r="1291" spans="27:64" x14ac:dyDescent="0.2">
      <c r="AA1291" s="87"/>
      <c r="AB1291" s="87"/>
      <c r="AC1291" s="87"/>
      <c r="AD1291" s="87"/>
      <c r="AE1291" s="87"/>
      <c r="AG1291" s="121"/>
      <c r="AN1291" s="87"/>
      <c r="AO1291" s="87"/>
      <c r="AP1291" s="87"/>
      <c r="AQ1291" s="87"/>
      <c r="AR1291" s="87"/>
      <c r="AS1291" s="87"/>
      <c r="AT1291" s="87"/>
      <c r="AU1291" s="87"/>
      <c r="AV1291" s="87"/>
      <c r="AW1291" s="87"/>
      <c r="AX1291" s="87"/>
      <c r="AY1291" s="87"/>
      <c r="AZ1291" s="87"/>
      <c r="BA1291" s="87"/>
      <c r="BB1291" s="87"/>
      <c r="BC1291" s="87"/>
      <c r="BD1291" s="87"/>
      <c r="BE1291" s="87"/>
      <c r="BF1291" s="87"/>
      <c r="BG1291" s="87"/>
      <c r="BH1291" s="87"/>
      <c r="BI1291" s="87"/>
      <c r="BJ1291" s="87"/>
      <c r="BK1291" s="87"/>
      <c r="BL1291" s="87"/>
    </row>
    <row r="1292" spans="27:64" x14ac:dyDescent="0.2">
      <c r="AA1292" s="87"/>
      <c r="AB1292" s="87"/>
      <c r="AC1292" s="87"/>
      <c r="AD1292" s="87"/>
      <c r="AE1292" s="87"/>
      <c r="AG1292" s="121"/>
      <c r="AN1292" s="87"/>
      <c r="AO1292" s="87"/>
      <c r="AP1292" s="87"/>
      <c r="AQ1292" s="87"/>
      <c r="AR1292" s="87"/>
      <c r="AS1292" s="87"/>
      <c r="AT1292" s="87"/>
      <c r="AU1292" s="87"/>
    </row>
    <row r="1293" spans="27:64" x14ac:dyDescent="0.2">
      <c r="AA1293" s="87"/>
      <c r="AB1293" s="87"/>
      <c r="AC1293" s="87"/>
      <c r="AD1293" s="87"/>
      <c r="AE1293" s="87"/>
      <c r="AG1293" s="121"/>
      <c r="AN1293" s="87"/>
      <c r="AO1293" s="87"/>
      <c r="AP1293" s="87"/>
      <c r="AQ1293" s="87"/>
      <c r="AR1293" s="87"/>
      <c r="AS1293" s="87"/>
      <c r="AT1293" s="87"/>
      <c r="AU1293" s="87"/>
      <c r="AV1293" s="87"/>
    </row>
    <row r="1294" spans="27:64" x14ac:dyDescent="0.2">
      <c r="AA1294" s="87"/>
      <c r="AB1294" s="87"/>
      <c r="AC1294" s="87"/>
      <c r="AD1294" s="87"/>
      <c r="AE1294" s="87"/>
      <c r="AG1294" s="121"/>
      <c r="AN1294" s="87"/>
      <c r="AO1294" s="87"/>
      <c r="AP1294" s="87"/>
      <c r="AQ1294" s="87"/>
      <c r="AR1294" s="87"/>
      <c r="AS1294" s="87"/>
      <c r="AT1294" s="87"/>
      <c r="AU1294" s="87"/>
    </row>
    <row r="1295" spans="27:64" x14ac:dyDescent="0.2">
      <c r="AA1295" s="87"/>
      <c r="AB1295" s="87"/>
      <c r="AC1295" s="87"/>
      <c r="AD1295" s="87"/>
      <c r="AE1295" s="87"/>
      <c r="AG1295" s="121"/>
      <c r="AN1295" s="87"/>
      <c r="AO1295" s="87"/>
      <c r="AP1295" s="87"/>
      <c r="AQ1295" s="87"/>
      <c r="AR1295" s="87"/>
      <c r="AS1295" s="87"/>
      <c r="AT1295" s="87"/>
      <c r="AU1295" s="87"/>
      <c r="AV1295" s="87"/>
      <c r="AW1295" s="87"/>
      <c r="AX1295" s="87"/>
      <c r="AY1295" s="87"/>
      <c r="AZ1295" s="87"/>
      <c r="BA1295" s="87"/>
      <c r="BB1295" s="87"/>
      <c r="BC1295" s="87"/>
      <c r="BD1295" s="87"/>
      <c r="BE1295" s="87"/>
      <c r="BF1295" s="87"/>
      <c r="BG1295" s="87"/>
      <c r="BH1295" s="87"/>
      <c r="BI1295" s="87"/>
      <c r="BJ1295" s="87"/>
      <c r="BK1295" s="87"/>
      <c r="BL1295" s="87"/>
    </row>
    <row r="1296" spans="27:64" x14ac:dyDescent="0.2">
      <c r="AA1296" s="87"/>
      <c r="AB1296" s="87"/>
      <c r="AC1296" s="87"/>
      <c r="AD1296" s="87"/>
      <c r="AE1296" s="87"/>
      <c r="AG1296" s="121"/>
      <c r="AN1296" s="87"/>
      <c r="AO1296" s="87"/>
      <c r="AP1296" s="87"/>
      <c r="AQ1296" s="87"/>
      <c r="AR1296" s="87"/>
      <c r="AS1296" s="87"/>
      <c r="AT1296" s="87"/>
      <c r="AU1296" s="87"/>
    </row>
    <row r="1297" spans="27:48" x14ac:dyDescent="0.2">
      <c r="AA1297" s="87"/>
      <c r="AB1297" s="87"/>
      <c r="AC1297" s="87"/>
      <c r="AD1297" s="87"/>
      <c r="AE1297" s="87"/>
      <c r="AG1297" s="121"/>
      <c r="AN1297" s="87"/>
      <c r="AO1297" s="87"/>
      <c r="AP1297" s="87"/>
      <c r="AQ1297" s="87"/>
      <c r="AR1297" s="87"/>
      <c r="AS1297" s="87"/>
      <c r="AT1297" s="87"/>
      <c r="AU1297" s="87"/>
    </row>
    <row r="1298" spans="27:48" x14ac:dyDescent="0.2">
      <c r="AA1298" s="87"/>
      <c r="AB1298" s="87"/>
      <c r="AC1298" s="87"/>
      <c r="AD1298" s="87"/>
      <c r="AE1298" s="87"/>
      <c r="AG1298" s="121"/>
      <c r="AN1298" s="87"/>
      <c r="AO1298" s="87"/>
      <c r="AP1298" s="87"/>
      <c r="AQ1298" s="87"/>
      <c r="AR1298" s="87"/>
      <c r="AS1298" s="87"/>
      <c r="AT1298" s="87"/>
      <c r="AU1298" s="87"/>
    </row>
    <row r="1299" spans="27:48" x14ac:dyDescent="0.2">
      <c r="AA1299" s="87"/>
      <c r="AB1299" s="87"/>
      <c r="AC1299" s="87"/>
      <c r="AD1299" s="87"/>
      <c r="AE1299" s="87"/>
      <c r="AG1299" s="121"/>
      <c r="AN1299" s="87"/>
      <c r="AO1299" s="87"/>
      <c r="AP1299" s="87"/>
      <c r="AQ1299" s="87"/>
      <c r="AR1299" s="87"/>
      <c r="AS1299" s="87"/>
      <c r="AT1299" s="87"/>
      <c r="AU1299" s="87"/>
      <c r="AV1299" s="87"/>
    </row>
    <row r="1300" spans="27:48" x14ac:dyDescent="0.2">
      <c r="AA1300" s="87"/>
      <c r="AB1300" s="87"/>
      <c r="AC1300" s="87"/>
      <c r="AD1300" s="87"/>
      <c r="AE1300" s="87"/>
      <c r="AG1300" s="121"/>
      <c r="AN1300" s="87"/>
      <c r="AO1300" s="87"/>
      <c r="AP1300" s="87"/>
      <c r="AQ1300" s="87"/>
      <c r="AR1300" s="87"/>
      <c r="AS1300" s="87"/>
      <c r="AT1300" s="87"/>
      <c r="AU1300" s="87"/>
    </row>
    <row r="1301" spans="27:48" x14ac:dyDescent="0.2">
      <c r="AA1301" s="87"/>
      <c r="AB1301" s="87"/>
      <c r="AC1301" s="87"/>
      <c r="AD1301" s="87"/>
      <c r="AE1301" s="87"/>
      <c r="AG1301" s="121"/>
      <c r="AN1301" s="87"/>
      <c r="AO1301" s="87"/>
      <c r="AP1301" s="87"/>
      <c r="AQ1301" s="87"/>
      <c r="AR1301" s="87"/>
      <c r="AS1301" s="87"/>
      <c r="AT1301" s="87"/>
      <c r="AU1301" s="87"/>
    </row>
    <row r="1302" spans="27:48" x14ac:dyDescent="0.2">
      <c r="AA1302" s="87"/>
      <c r="AB1302" s="87"/>
      <c r="AC1302" s="87"/>
      <c r="AD1302" s="87"/>
      <c r="AE1302" s="87"/>
      <c r="AG1302" s="121"/>
      <c r="AN1302" s="87"/>
      <c r="AO1302" s="87"/>
      <c r="AP1302" s="87"/>
      <c r="AQ1302" s="87"/>
      <c r="AR1302" s="87"/>
      <c r="AS1302" s="87"/>
      <c r="AT1302" s="87"/>
      <c r="AU1302" s="87"/>
    </row>
    <row r="1303" spans="27:48" x14ac:dyDescent="0.2">
      <c r="AA1303" s="87"/>
      <c r="AB1303" s="87"/>
      <c r="AC1303" s="87"/>
      <c r="AD1303" s="87"/>
      <c r="AE1303" s="87"/>
      <c r="AG1303" s="121"/>
      <c r="AN1303" s="87"/>
      <c r="AO1303" s="87"/>
      <c r="AP1303" s="87"/>
      <c r="AQ1303" s="87"/>
      <c r="AR1303" s="87"/>
      <c r="AS1303" s="87"/>
      <c r="AT1303" s="87"/>
      <c r="AU1303" s="87"/>
    </row>
    <row r="1304" spans="27:48" x14ac:dyDescent="0.2">
      <c r="AA1304" s="87"/>
      <c r="AB1304" s="87"/>
      <c r="AC1304" s="87"/>
      <c r="AD1304" s="87"/>
      <c r="AE1304" s="87"/>
      <c r="AG1304" s="121"/>
      <c r="AN1304" s="87"/>
      <c r="AO1304" s="87"/>
      <c r="AP1304" s="87"/>
      <c r="AQ1304" s="87"/>
      <c r="AR1304" s="87"/>
      <c r="AS1304" s="87"/>
      <c r="AT1304" s="87"/>
      <c r="AU1304" s="87"/>
    </row>
    <row r="1305" spans="27:48" x14ac:dyDescent="0.2">
      <c r="AA1305" s="87"/>
      <c r="AB1305" s="87"/>
      <c r="AC1305" s="87"/>
      <c r="AD1305" s="87"/>
      <c r="AE1305" s="87"/>
      <c r="AG1305" s="121"/>
      <c r="AN1305" s="87"/>
      <c r="AO1305" s="87"/>
      <c r="AP1305" s="87"/>
      <c r="AQ1305" s="87"/>
      <c r="AR1305" s="87"/>
      <c r="AS1305" s="87"/>
      <c r="AT1305" s="87"/>
      <c r="AU1305" s="87"/>
    </row>
    <row r="1306" spans="27:48" x14ac:dyDescent="0.2">
      <c r="AA1306" s="87"/>
      <c r="AB1306" s="87"/>
      <c r="AC1306" s="87"/>
      <c r="AD1306" s="87"/>
      <c r="AE1306" s="87"/>
      <c r="AG1306" s="121"/>
      <c r="AN1306" s="87"/>
      <c r="AO1306" s="87"/>
      <c r="AP1306" s="87"/>
      <c r="AQ1306" s="87"/>
      <c r="AR1306" s="87"/>
      <c r="AS1306" s="87"/>
      <c r="AT1306" s="87"/>
      <c r="AU1306" s="87"/>
    </row>
    <row r="1307" spans="27:48" x14ac:dyDescent="0.2">
      <c r="AA1307" s="87"/>
      <c r="AB1307" s="87"/>
      <c r="AC1307" s="87"/>
      <c r="AD1307" s="87"/>
      <c r="AE1307" s="87"/>
      <c r="AG1307" s="121"/>
      <c r="AN1307" s="87"/>
      <c r="AO1307" s="87"/>
      <c r="AP1307" s="87"/>
      <c r="AQ1307" s="87"/>
      <c r="AR1307" s="87"/>
      <c r="AS1307" s="87"/>
      <c r="AT1307" s="87"/>
      <c r="AU1307" s="87"/>
    </row>
    <row r="1308" spans="27:48" x14ac:dyDescent="0.2">
      <c r="AA1308" s="87"/>
      <c r="AB1308" s="87"/>
      <c r="AC1308" s="87"/>
      <c r="AD1308" s="87"/>
      <c r="AE1308" s="87"/>
      <c r="AG1308" s="121"/>
      <c r="AN1308" s="87"/>
      <c r="AO1308" s="87"/>
      <c r="AP1308" s="87"/>
      <c r="AQ1308" s="87"/>
      <c r="AR1308" s="87"/>
      <c r="AS1308" s="87"/>
      <c r="AT1308" s="87"/>
      <c r="AU1308" s="87"/>
    </row>
    <row r="1309" spans="27:48" x14ac:dyDescent="0.2">
      <c r="AA1309" s="87"/>
      <c r="AB1309" s="87"/>
      <c r="AC1309" s="87"/>
      <c r="AD1309" s="87"/>
      <c r="AE1309" s="87"/>
      <c r="AG1309" s="121"/>
      <c r="AN1309" s="87"/>
      <c r="AO1309" s="87"/>
      <c r="AP1309" s="87"/>
      <c r="AQ1309" s="87"/>
      <c r="AR1309" s="87"/>
      <c r="AS1309" s="87"/>
      <c r="AT1309" s="87"/>
      <c r="AU1309" s="87"/>
    </row>
    <row r="1310" spans="27:48" x14ac:dyDescent="0.2">
      <c r="AA1310" s="87"/>
      <c r="AB1310" s="87"/>
      <c r="AC1310" s="87"/>
      <c r="AD1310" s="87"/>
      <c r="AE1310" s="87"/>
      <c r="AG1310" s="121"/>
      <c r="AN1310" s="87"/>
      <c r="AO1310" s="87"/>
      <c r="AP1310" s="87"/>
      <c r="AQ1310" s="87"/>
      <c r="AR1310" s="87"/>
      <c r="AS1310" s="87"/>
      <c r="AT1310" s="87"/>
      <c r="AU1310" s="87"/>
    </row>
    <row r="1311" spans="27:48" x14ac:dyDescent="0.2">
      <c r="AA1311" s="87"/>
      <c r="AB1311" s="87"/>
      <c r="AC1311" s="87"/>
      <c r="AD1311" s="87"/>
      <c r="AE1311" s="87"/>
      <c r="AG1311" s="121"/>
      <c r="AN1311" s="87"/>
      <c r="AO1311" s="87"/>
      <c r="AP1311" s="87"/>
      <c r="AQ1311" s="87"/>
      <c r="AR1311" s="87"/>
      <c r="AS1311" s="87"/>
      <c r="AT1311" s="87"/>
      <c r="AU1311" s="87"/>
    </row>
    <row r="1312" spans="27:48" x14ac:dyDescent="0.2">
      <c r="AA1312" s="87"/>
      <c r="AB1312" s="87"/>
      <c r="AC1312" s="87"/>
      <c r="AD1312" s="87"/>
      <c r="AE1312" s="87"/>
      <c r="AG1312" s="121"/>
      <c r="AN1312" s="87"/>
      <c r="AO1312" s="87"/>
      <c r="AP1312" s="87"/>
      <c r="AQ1312" s="87"/>
      <c r="AR1312" s="87"/>
      <c r="AS1312" s="87"/>
      <c r="AT1312" s="87"/>
      <c r="AU1312" s="87"/>
    </row>
    <row r="1313" spans="27:64" x14ac:dyDescent="0.2">
      <c r="AA1313" s="87"/>
      <c r="AB1313" s="87"/>
      <c r="AC1313" s="87"/>
      <c r="AD1313" s="87"/>
      <c r="AE1313" s="87"/>
      <c r="AG1313" s="121"/>
      <c r="AN1313" s="87"/>
      <c r="AO1313" s="87"/>
      <c r="AP1313" s="87"/>
      <c r="AQ1313" s="87"/>
      <c r="AR1313" s="87"/>
      <c r="AS1313" s="87"/>
      <c r="AT1313" s="87"/>
      <c r="AU1313" s="87"/>
    </row>
    <row r="1314" spans="27:64" x14ac:dyDescent="0.2">
      <c r="AA1314" s="87"/>
      <c r="AB1314" s="87"/>
      <c r="AC1314" s="87"/>
      <c r="AD1314" s="87"/>
      <c r="AE1314" s="87"/>
      <c r="AG1314" s="121"/>
      <c r="AN1314" s="87"/>
      <c r="AO1314" s="87"/>
      <c r="AP1314" s="87"/>
      <c r="AQ1314" s="87"/>
      <c r="AR1314" s="87"/>
      <c r="AS1314" s="87"/>
      <c r="AT1314" s="87"/>
      <c r="AU1314" s="87"/>
    </row>
    <row r="1315" spans="27:64" x14ac:dyDescent="0.2">
      <c r="AA1315" s="87"/>
      <c r="AB1315" s="87"/>
      <c r="AC1315" s="87"/>
      <c r="AD1315" s="87"/>
      <c r="AE1315" s="87"/>
      <c r="AG1315" s="121"/>
      <c r="AN1315" s="87"/>
      <c r="AO1315" s="87"/>
      <c r="AP1315" s="87"/>
      <c r="AQ1315" s="87"/>
      <c r="AR1315" s="87"/>
      <c r="AS1315" s="87"/>
      <c r="AT1315" s="87"/>
      <c r="AU1315" s="87"/>
    </row>
    <row r="1316" spans="27:64" x14ac:dyDescent="0.2">
      <c r="AA1316" s="87"/>
      <c r="AB1316" s="87"/>
      <c r="AC1316" s="87"/>
      <c r="AD1316" s="87"/>
      <c r="AE1316" s="87"/>
      <c r="AG1316" s="121"/>
      <c r="AN1316" s="87"/>
      <c r="AO1316" s="87"/>
      <c r="AP1316" s="87"/>
      <c r="AQ1316" s="87"/>
      <c r="AR1316" s="87"/>
      <c r="AS1316" s="87"/>
      <c r="AT1316" s="87"/>
      <c r="AU1316" s="87"/>
    </row>
    <row r="1317" spans="27:64" x14ac:dyDescent="0.2">
      <c r="AA1317" s="87"/>
      <c r="AB1317" s="87"/>
      <c r="AC1317" s="87"/>
      <c r="AD1317" s="87"/>
      <c r="AE1317" s="87"/>
      <c r="AG1317" s="121"/>
      <c r="AN1317" s="87"/>
      <c r="AO1317" s="87"/>
      <c r="AP1317" s="87"/>
      <c r="AQ1317" s="87"/>
      <c r="AR1317" s="87"/>
      <c r="AS1317" s="87"/>
      <c r="AT1317" s="87"/>
      <c r="AU1317" s="87"/>
    </row>
    <row r="1318" spans="27:64" x14ac:dyDescent="0.2">
      <c r="AA1318" s="87"/>
      <c r="AB1318" s="87"/>
      <c r="AC1318" s="87"/>
      <c r="AD1318" s="87"/>
      <c r="AE1318" s="87"/>
      <c r="AG1318" s="121"/>
      <c r="AN1318" s="87"/>
      <c r="AO1318" s="87"/>
      <c r="AP1318" s="87"/>
      <c r="AQ1318" s="87"/>
      <c r="AR1318" s="87"/>
      <c r="AS1318" s="87"/>
      <c r="AT1318" s="87"/>
      <c r="AU1318" s="87"/>
    </row>
    <row r="1319" spans="27:64" x14ac:dyDescent="0.2">
      <c r="AA1319" s="87"/>
      <c r="AB1319" s="87"/>
      <c r="AC1319" s="87"/>
      <c r="AD1319" s="87"/>
      <c r="AE1319" s="87"/>
      <c r="AG1319" s="121"/>
      <c r="AN1319" s="87"/>
      <c r="AO1319" s="87"/>
      <c r="AP1319" s="87"/>
      <c r="AQ1319" s="87"/>
      <c r="AR1319" s="87"/>
      <c r="AS1319" s="87"/>
      <c r="AT1319" s="87"/>
      <c r="AU1319" s="87"/>
    </row>
    <row r="1320" spans="27:64" x14ac:dyDescent="0.2">
      <c r="AA1320" s="87"/>
      <c r="AB1320" s="87"/>
      <c r="AC1320" s="87"/>
      <c r="AD1320" s="87"/>
      <c r="AE1320" s="87"/>
      <c r="AG1320" s="121"/>
      <c r="AN1320" s="87"/>
      <c r="AO1320" s="87"/>
      <c r="AP1320" s="87"/>
      <c r="AQ1320" s="87"/>
      <c r="AR1320" s="87"/>
      <c r="AS1320" s="87"/>
      <c r="AT1320" s="87"/>
      <c r="AU1320" s="87"/>
    </row>
    <row r="1321" spans="27:64" x14ac:dyDescent="0.2">
      <c r="AA1321" s="87"/>
      <c r="AB1321" s="87"/>
      <c r="AC1321" s="87"/>
      <c r="AD1321" s="87"/>
      <c r="AE1321" s="87"/>
      <c r="AG1321" s="121"/>
      <c r="AN1321" s="87"/>
      <c r="AO1321" s="87"/>
      <c r="AP1321" s="87"/>
      <c r="AQ1321" s="87"/>
      <c r="AR1321" s="87"/>
      <c r="AS1321" s="87"/>
      <c r="AT1321" s="87"/>
      <c r="AU1321" s="87"/>
    </row>
    <row r="1322" spans="27:64" x14ac:dyDescent="0.2">
      <c r="AA1322" s="87"/>
      <c r="AB1322" s="87"/>
      <c r="AC1322" s="87"/>
      <c r="AD1322" s="87"/>
      <c r="AE1322" s="87"/>
      <c r="AG1322" s="121"/>
      <c r="AN1322" s="87"/>
      <c r="AO1322" s="87"/>
      <c r="AP1322" s="87"/>
      <c r="AQ1322" s="87"/>
      <c r="AR1322" s="87"/>
      <c r="AS1322" s="87"/>
      <c r="AT1322" s="87"/>
      <c r="AU1322" s="87"/>
    </row>
    <row r="1323" spans="27:64" x14ac:dyDescent="0.2">
      <c r="AA1323" s="87"/>
      <c r="AB1323" s="87"/>
      <c r="AC1323" s="87"/>
      <c r="AD1323" s="87"/>
      <c r="AE1323" s="87"/>
      <c r="AG1323" s="121"/>
      <c r="AN1323" s="87"/>
      <c r="AO1323" s="87"/>
      <c r="AP1323" s="87"/>
      <c r="AQ1323" s="87"/>
      <c r="AR1323" s="87"/>
      <c r="AS1323" s="87"/>
      <c r="AT1323" s="87"/>
      <c r="AU1323" s="87"/>
      <c r="AV1323" s="87"/>
      <c r="AW1323" s="87"/>
      <c r="AX1323" s="87"/>
      <c r="AY1323" s="87"/>
      <c r="AZ1323" s="87"/>
      <c r="BA1323" s="87"/>
      <c r="BB1323" s="87"/>
      <c r="BC1323" s="87"/>
      <c r="BD1323" s="87"/>
      <c r="BE1323" s="87"/>
      <c r="BF1323" s="87"/>
      <c r="BG1323" s="87"/>
      <c r="BH1323" s="87"/>
      <c r="BI1323" s="87"/>
      <c r="BJ1323" s="87"/>
      <c r="BK1323" s="87"/>
      <c r="BL1323" s="87"/>
    </row>
    <row r="1324" spans="27:64" x14ac:dyDescent="0.2">
      <c r="AA1324" s="87"/>
      <c r="AB1324" s="87"/>
      <c r="AC1324" s="87"/>
      <c r="AD1324" s="87"/>
      <c r="AE1324" s="87"/>
      <c r="AG1324" s="121"/>
      <c r="AN1324" s="87"/>
      <c r="AO1324" s="87"/>
      <c r="AP1324" s="87"/>
      <c r="AQ1324" s="87"/>
      <c r="AR1324" s="87"/>
      <c r="AS1324" s="87"/>
      <c r="AT1324" s="87"/>
      <c r="AU1324" s="87"/>
    </row>
    <row r="1325" spans="27:64" x14ac:dyDescent="0.2">
      <c r="AA1325" s="87"/>
      <c r="AB1325" s="87"/>
      <c r="AC1325" s="87"/>
      <c r="AD1325" s="87"/>
      <c r="AE1325" s="87"/>
      <c r="AG1325" s="121"/>
      <c r="AN1325" s="87"/>
      <c r="AO1325" s="87"/>
      <c r="AP1325" s="87"/>
      <c r="AQ1325" s="87"/>
      <c r="AR1325" s="87"/>
      <c r="AS1325" s="87"/>
      <c r="AT1325" s="87"/>
      <c r="AU1325" s="87"/>
      <c r="AV1325" s="87"/>
      <c r="AW1325" s="87"/>
      <c r="AX1325" s="87"/>
      <c r="AY1325" s="87"/>
      <c r="AZ1325" s="87"/>
      <c r="BA1325" s="87"/>
      <c r="BB1325" s="87"/>
      <c r="BC1325" s="87"/>
      <c r="BD1325" s="87"/>
      <c r="BE1325" s="87"/>
      <c r="BF1325" s="87"/>
      <c r="BG1325" s="87"/>
      <c r="BH1325" s="87"/>
      <c r="BI1325" s="87"/>
      <c r="BJ1325" s="87"/>
      <c r="BK1325" s="87"/>
      <c r="BL1325" s="87"/>
    </row>
    <row r="1326" spans="27:64" x14ac:dyDescent="0.2">
      <c r="AA1326" s="87"/>
      <c r="AB1326" s="87"/>
      <c r="AC1326" s="87"/>
      <c r="AD1326" s="87"/>
      <c r="AE1326" s="87"/>
      <c r="AG1326" s="121"/>
      <c r="AN1326" s="87"/>
      <c r="AO1326" s="87"/>
      <c r="AP1326" s="87"/>
      <c r="AQ1326" s="87"/>
      <c r="AR1326" s="87"/>
      <c r="AS1326" s="87"/>
      <c r="AT1326" s="87"/>
      <c r="AU1326" s="87"/>
    </row>
    <row r="1327" spans="27:64" x14ac:dyDescent="0.2">
      <c r="AA1327" s="87"/>
      <c r="AB1327" s="87"/>
      <c r="AC1327" s="87"/>
      <c r="AD1327" s="87"/>
      <c r="AE1327" s="87"/>
      <c r="AG1327" s="121"/>
      <c r="AN1327" s="87"/>
      <c r="AO1327" s="87"/>
      <c r="AP1327" s="87"/>
      <c r="AQ1327" s="87"/>
      <c r="AR1327" s="87"/>
      <c r="AS1327" s="87"/>
      <c r="AT1327" s="87"/>
      <c r="AU1327" s="87"/>
      <c r="AV1327" s="87"/>
      <c r="AW1327" s="87"/>
      <c r="AX1327" s="87"/>
      <c r="AY1327" s="87"/>
      <c r="AZ1327" s="87"/>
      <c r="BA1327" s="87"/>
      <c r="BB1327" s="87"/>
      <c r="BC1327" s="87"/>
      <c r="BD1327" s="87"/>
      <c r="BE1327" s="87"/>
      <c r="BF1327" s="87"/>
      <c r="BG1327" s="87"/>
      <c r="BH1327" s="87"/>
      <c r="BI1327" s="87"/>
      <c r="BJ1327" s="87"/>
      <c r="BK1327" s="87"/>
      <c r="BL1327" s="87"/>
    </row>
    <row r="1328" spans="27:64" x14ac:dyDescent="0.2">
      <c r="AA1328" s="87"/>
      <c r="AB1328" s="87"/>
      <c r="AC1328" s="87"/>
      <c r="AD1328" s="87"/>
      <c r="AE1328" s="87"/>
      <c r="AG1328" s="121"/>
      <c r="AN1328" s="87"/>
      <c r="AO1328" s="87"/>
      <c r="AP1328" s="87"/>
      <c r="AQ1328" s="87"/>
      <c r="AR1328" s="87"/>
      <c r="AS1328" s="87"/>
      <c r="AT1328" s="87"/>
      <c r="AU1328" s="87"/>
    </row>
    <row r="1329" spans="27:64" x14ac:dyDescent="0.2">
      <c r="AA1329" s="87"/>
      <c r="AB1329" s="87"/>
      <c r="AC1329" s="87"/>
      <c r="AD1329" s="87"/>
      <c r="AE1329" s="87"/>
      <c r="AG1329" s="121"/>
      <c r="AN1329" s="87"/>
      <c r="AO1329" s="87"/>
      <c r="AP1329" s="87"/>
      <c r="AQ1329" s="87"/>
      <c r="AR1329" s="87"/>
      <c r="AS1329" s="87"/>
      <c r="AT1329" s="87"/>
      <c r="AU1329" s="87"/>
    </row>
    <row r="1330" spans="27:64" x14ac:dyDescent="0.2">
      <c r="AA1330" s="87"/>
      <c r="AB1330" s="87"/>
      <c r="AC1330" s="87"/>
      <c r="AD1330" s="87"/>
      <c r="AE1330" s="87"/>
      <c r="AG1330" s="121"/>
      <c r="AN1330" s="87"/>
      <c r="AO1330" s="87"/>
      <c r="AP1330" s="87"/>
      <c r="AQ1330" s="87"/>
      <c r="AR1330" s="87"/>
      <c r="AS1330" s="87"/>
      <c r="AT1330" s="87"/>
      <c r="AU1330" s="87"/>
    </row>
    <row r="1331" spans="27:64" x14ac:dyDescent="0.2">
      <c r="AA1331" s="87"/>
      <c r="AB1331" s="87"/>
      <c r="AC1331" s="87"/>
      <c r="AD1331" s="87"/>
      <c r="AE1331" s="87"/>
      <c r="AG1331" s="121"/>
      <c r="AN1331" s="87"/>
      <c r="AO1331" s="87"/>
      <c r="AP1331" s="87"/>
      <c r="AQ1331" s="87"/>
      <c r="AR1331" s="87"/>
      <c r="AS1331" s="87"/>
      <c r="AT1331" s="87"/>
      <c r="AU1331" s="87"/>
    </row>
    <row r="1332" spans="27:64" x14ac:dyDescent="0.2">
      <c r="AA1332" s="87"/>
      <c r="AB1332" s="87"/>
      <c r="AC1332" s="87"/>
      <c r="AD1332" s="87"/>
      <c r="AE1332" s="87"/>
      <c r="AG1332" s="121"/>
      <c r="AN1332" s="87"/>
      <c r="AO1332" s="87"/>
      <c r="AP1332" s="87"/>
      <c r="AQ1332" s="87"/>
      <c r="AR1332" s="87"/>
      <c r="AS1332" s="87"/>
      <c r="AT1332" s="87"/>
      <c r="AU1332" s="87"/>
    </row>
    <row r="1333" spans="27:64" x14ac:dyDescent="0.2">
      <c r="AA1333" s="87"/>
      <c r="AB1333" s="87"/>
      <c r="AC1333" s="87"/>
      <c r="AD1333" s="87"/>
      <c r="AE1333" s="87"/>
      <c r="AG1333" s="121"/>
      <c r="AN1333" s="87"/>
      <c r="AO1333" s="87"/>
      <c r="AP1333" s="87"/>
      <c r="AQ1333" s="87"/>
      <c r="AR1333" s="87"/>
      <c r="AS1333" s="87"/>
      <c r="AT1333" s="87"/>
      <c r="AU1333" s="87"/>
    </row>
    <row r="1334" spans="27:64" x14ac:dyDescent="0.2">
      <c r="AA1334" s="87"/>
      <c r="AB1334" s="87"/>
      <c r="AC1334" s="87"/>
      <c r="AD1334" s="87"/>
      <c r="AE1334" s="87"/>
      <c r="AG1334" s="121"/>
      <c r="AN1334" s="87"/>
      <c r="AO1334" s="87"/>
      <c r="AP1334" s="87"/>
      <c r="AQ1334" s="87"/>
      <c r="AR1334" s="87"/>
      <c r="AS1334" s="87"/>
      <c r="AT1334" s="87"/>
      <c r="AU1334" s="87"/>
    </row>
    <row r="1335" spans="27:64" x14ac:dyDescent="0.2">
      <c r="AA1335" s="87"/>
      <c r="AB1335" s="87"/>
      <c r="AC1335" s="87"/>
      <c r="AD1335" s="87"/>
      <c r="AE1335" s="87"/>
      <c r="AG1335" s="121"/>
      <c r="AN1335" s="87"/>
      <c r="AO1335" s="87"/>
      <c r="AP1335" s="87"/>
      <c r="AQ1335" s="87"/>
      <c r="AR1335" s="87"/>
      <c r="AS1335" s="87"/>
      <c r="AT1335" s="87"/>
      <c r="AU1335" s="87"/>
    </row>
    <row r="1336" spans="27:64" x14ac:dyDescent="0.2">
      <c r="AA1336" s="87"/>
      <c r="AB1336" s="87"/>
      <c r="AC1336" s="87"/>
      <c r="AD1336" s="87"/>
      <c r="AE1336" s="87"/>
      <c r="AG1336" s="121"/>
      <c r="AN1336" s="87"/>
      <c r="AO1336" s="87"/>
      <c r="AP1336" s="87"/>
      <c r="AQ1336" s="87"/>
      <c r="AR1336" s="87"/>
      <c r="AS1336" s="87"/>
      <c r="AT1336" s="87"/>
      <c r="AU1336" s="87"/>
      <c r="AV1336" s="87"/>
    </row>
    <row r="1337" spans="27:64" x14ac:dyDescent="0.2">
      <c r="AA1337" s="87"/>
      <c r="AB1337" s="87"/>
      <c r="AC1337" s="87"/>
      <c r="AD1337" s="87"/>
      <c r="AE1337" s="87"/>
      <c r="AG1337" s="121"/>
      <c r="AN1337" s="87"/>
      <c r="AO1337" s="87"/>
      <c r="AP1337" s="87"/>
      <c r="AQ1337" s="87"/>
      <c r="AR1337" s="87"/>
      <c r="AS1337" s="87"/>
      <c r="AT1337" s="87"/>
      <c r="AU1337" s="87"/>
    </row>
    <row r="1338" spans="27:64" x14ac:dyDescent="0.2">
      <c r="AA1338" s="87"/>
      <c r="AB1338" s="87"/>
      <c r="AC1338" s="87"/>
      <c r="AD1338" s="87"/>
      <c r="AE1338" s="87"/>
      <c r="AG1338" s="121"/>
      <c r="AN1338" s="87"/>
      <c r="AO1338" s="87"/>
      <c r="AP1338" s="87"/>
      <c r="AQ1338" s="87"/>
      <c r="AR1338" s="87"/>
      <c r="AS1338" s="87"/>
      <c r="AT1338" s="87"/>
      <c r="AU1338" s="87"/>
      <c r="AV1338" s="87"/>
    </row>
    <row r="1339" spans="27:64" x14ac:dyDescent="0.2">
      <c r="AA1339" s="87"/>
      <c r="AB1339" s="87"/>
      <c r="AC1339" s="87"/>
      <c r="AD1339" s="87"/>
      <c r="AE1339" s="87"/>
      <c r="AG1339" s="121"/>
      <c r="AN1339" s="87"/>
      <c r="AO1339" s="87"/>
      <c r="AP1339" s="87"/>
      <c r="AQ1339" s="87"/>
      <c r="AR1339" s="87"/>
      <c r="AS1339" s="87"/>
      <c r="AT1339" s="87"/>
      <c r="AU1339" s="87"/>
      <c r="AV1339" s="87"/>
      <c r="AW1339" s="87"/>
      <c r="AX1339" s="87"/>
      <c r="AY1339" s="87"/>
      <c r="AZ1339" s="87"/>
      <c r="BA1339" s="87"/>
      <c r="BB1339" s="87"/>
      <c r="BC1339" s="87"/>
      <c r="BD1339" s="87"/>
      <c r="BE1339" s="87"/>
      <c r="BF1339" s="87"/>
      <c r="BG1339" s="87"/>
      <c r="BH1339" s="87"/>
      <c r="BI1339" s="87"/>
      <c r="BJ1339" s="87"/>
      <c r="BK1339" s="87"/>
      <c r="BL1339" s="87"/>
    </row>
    <row r="1340" spans="27:64" x14ac:dyDescent="0.2">
      <c r="AA1340" s="87"/>
      <c r="AB1340" s="87"/>
      <c r="AC1340" s="87"/>
      <c r="AD1340" s="87"/>
      <c r="AE1340" s="87"/>
      <c r="AG1340" s="121"/>
      <c r="AN1340" s="87"/>
      <c r="AO1340" s="87"/>
      <c r="AP1340" s="87"/>
      <c r="AQ1340" s="87"/>
      <c r="AR1340" s="87"/>
      <c r="AS1340" s="87"/>
      <c r="AT1340" s="87"/>
      <c r="AU1340" s="87"/>
    </row>
    <row r="1341" spans="27:64" x14ac:dyDescent="0.2">
      <c r="AA1341" s="87"/>
      <c r="AB1341" s="87"/>
      <c r="AC1341" s="87"/>
      <c r="AD1341" s="87"/>
      <c r="AE1341" s="87"/>
      <c r="AG1341" s="121"/>
      <c r="AN1341" s="87"/>
      <c r="AO1341" s="87"/>
      <c r="AP1341" s="87"/>
      <c r="AQ1341" s="87"/>
      <c r="AR1341" s="87"/>
      <c r="AS1341" s="87"/>
      <c r="AT1341" s="87"/>
      <c r="AU1341" s="87"/>
    </row>
    <row r="1342" spans="27:64" x14ac:dyDescent="0.2">
      <c r="AA1342" s="87"/>
      <c r="AB1342" s="87"/>
      <c r="AC1342" s="87"/>
      <c r="AD1342" s="87"/>
      <c r="AE1342" s="87"/>
      <c r="AG1342" s="121"/>
      <c r="AN1342" s="87"/>
      <c r="AO1342" s="87"/>
      <c r="AP1342" s="87"/>
      <c r="AQ1342" s="87"/>
      <c r="AR1342" s="87"/>
      <c r="AS1342" s="87"/>
      <c r="AT1342" s="87"/>
      <c r="AU1342" s="87"/>
    </row>
    <row r="1343" spans="27:64" x14ac:dyDescent="0.2">
      <c r="AA1343" s="87"/>
      <c r="AB1343" s="87"/>
      <c r="AC1343" s="87"/>
      <c r="AD1343" s="87"/>
      <c r="AE1343" s="87"/>
      <c r="AG1343" s="121"/>
      <c r="AN1343" s="87"/>
      <c r="AO1343" s="87"/>
      <c r="AP1343" s="87"/>
      <c r="AQ1343" s="87"/>
      <c r="AR1343" s="87"/>
      <c r="AS1343" s="87"/>
      <c r="AT1343" s="87"/>
      <c r="AU1343" s="87"/>
    </row>
    <row r="1344" spans="27:64" x14ac:dyDescent="0.2">
      <c r="AA1344" s="87"/>
      <c r="AB1344" s="87"/>
      <c r="AC1344" s="87"/>
      <c r="AD1344" s="87"/>
      <c r="AE1344" s="87"/>
      <c r="AG1344" s="121"/>
      <c r="AN1344" s="87"/>
      <c r="AO1344" s="87"/>
      <c r="AP1344" s="87"/>
      <c r="AQ1344" s="87"/>
      <c r="AR1344" s="87"/>
      <c r="AS1344" s="87"/>
      <c r="AT1344" s="87"/>
      <c r="AU1344" s="87"/>
    </row>
    <row r="1345" spans="27:64" x14ac:dyDescent="0.2">
      <c r="AA1345" s="87"/>
      <c r="AB1345" s="87"/>
      <c r="AC1345" s="87"/>
      <c r="AD1345" s="87"/>
      <c r="AE1345" s="87"/>
      <c r="AG1345" s="121"/>
      <c r="AN1345" s="87"/>
      <c r="AO1345" s="87"/>
      <c r="AP1345" s="87"/>
      <c r="AQ1345" s="87"/>
      <c r="AR1345" s="87"/>
      <c r="AS1345" s="87"/>
      <c r="AT1345" s="87"/>
      <c r="AU1345" s="87"/>
    </row>
    <row r="1346" spans="27:64" x14ac:dyDescent="0.2">
      <c r="AA1346" s="87"/>
      <c r="AB1346" s="87"/>
      <c r="AC1346" s="87"/>
      <c r="AD1346" s="87"/>
      <c r="AE1346" s="87"/>
      <c r="AG1346" s="121"/>
      <c r="AN1346" s="87"/>
      <c r="AO1346" s="87"/>
      <c r="AP1346" s="87"/>
      <c r="AQ1346" s="87"/>
      <c r="AR1346" s="87"/>
      <c r="AS1346" s="87"/>
      <c r="AT1346" s="87"/>
      <c r="AU1346" s="87"/>
      <c r="AV1346" s="87"/>
      <c r="AW1346" s="87"/>
      <c r="AX1346" s="87"/>
      <c r="AY1346" s="87"/>
      <c r="AZ1346" s="87"/>
      <c r="BA1346" s="87"/>
      <c r="BB1346" s="87"/>
      <c r="BC1346" s="87"/>
      <c r="BD1346" s="87"/>
      <c r="BE1346" s="87"/>
      <c r="BF1346" s="87"/>
      <c r="BG1346" s="87"/>
      <c r="BH1346" s="87"/>
      <c r="BI1346" s="87"/>
      <c r="BJ1346" s="87"/>
      <c r="BK1346" s="87"/>
      <c r="BL1346" s="87"/>
    </row>
    <row r="1347" spans="27:64" x14ac:dyDescent="0.2">
      <c r="AA1347" s="87"/>
      <c r="AB1347" s="87"/>
      <c r="AC1347" s="87"/>
      <c r="AD1347" s="87"/>
      <c r="AE1347" s="87"/>
      <c r="AG1347" s="121"/>
      <c r="AN1347" s="87"/>
      <c r="AO1347" s="87"/>
      <c r="AP1347" s="87"/>
      <c r="AQ1347" s="87"/>
      <c r="AR1347" s="87"/>
      <c r="AS1347" s="87"/>
      <c r="AT1347" s="87"/>
      <c r="AU1347" s="87"/>
      <c r="AV1347" s="87"/>
      <c r="AX1347" s="87"/>
    </row>
    <row r="1348" spans="27:64" x14ac:dyDescent="0.2">
      <c r="AA1348" s="87"/>
      <c r="AB1348" s="87"/>
      <c r="AC1348" s="87"/>
      <c r="AD1348" s="87"/>
      <c r="AE1348" s="87"/>
      <c r="AG1348" s="121"/>
      <c r="AN1348" s="87"/>
      <c r="AO1348" s="87"/>
      <c r="AP1348" s="87"/>
      <c r="AQ1348" s="87"/>
      <c r="AR1348" s="87"/>
      <c r="AS1348" s="87"/>
      <c r="AT1348" s="87"/>
      <c r="AU1348" s="87"/>
      <c r="AV1348" s="87"/>
      <c r="AW1348" s="87"/>
      <c r="AX1348" s="87"/>
      <c r="AY1348" s="87"/>
      <c r="AZ1348" s="87"/>
      <c r="BA1348" s="87"/>
      <c r="BB1348" s="87"/>
      <c r="BC1348" s="87"/>
      <c r="BD1348" s="87"/>
      <c r="BE1348" s="87"/>
      <c r="BF1348" s="87"/>
      <c r="BG1348" s="87"/>
      <c r="BH1348" s="87"/>
      <c r="BI1348" s="87"/>
      <c r="BJ1348" s="87"/>
      <c r="BK1348" s="87"/>
      <c r="BL1348" s="87"/>
    </row>
    <row r="1349" spans="27:64" x14ac:dyDescent="0.2">
      <c r="AA1349" s="87"/>
      <c r="AB1349" s="87"/>
      <c r="AC1349" s="87"/>
      <c r="AD1349" s="87"/>
      <c r="AE1349" s="87"/>
      <c r="AG1349" s="121"/>
      <c r="AN1349" s="87"/>
      <c r="AO1349" s="87"/>
      <c r="AP1349" s="87"/>
      <c r="AQ1349" s="87"/>
      <c r="AR1349" s="87"/>
      <c r="AS1349" s="87"/>
      <c r="AT1349" s="87"/>
      <c r="AU1349" s="87"/>
      <c r="AV1349" s="87"/>
      <c r="AW1349" s="87"/>
      <c r="AX1349" s="87"/>
      <c r="AY1349" s="87"/>
      <c r="AZ1349" s="87"/>
      <c r="BA1349" s="87"/>
      <c r="BB1349" s="87"/>
      <c r="BC1349" s="87"/>
      <c r="BD1349" s="87"/>
      <c r="BE1349" s="87"/>
      <c r="BF1349" s="87"/>
      <c r="BG1349" s="87"/>
      <c r="BH1349" s="87"/>
      <c r="BI1349" s="87"/>
      <c r="BJ1349" s="87"/>
      <c r="BK1349" s="87"/>
      <c r="BL1349" s="87"/>
    </row>
    <row r="1350" spans="27:64" x14ac:dyDescent="0.2">
      <c r="AA1350" s="87"/>
      <c r="AB1350" s="87"/>
      <c r="AC1350" s="87"/>
      <c r="AD1350" s="87"/>
      <c r="AE1350" s="87"/>
      <c r="AG1350" s="121"/>
      <c r="AN1350" s="87"/>
      <c r="AO1350" s="87"/>
      <c r="AP1350" s="87"/>
      <c r="AQ1350" s="87"/>
      <c r="AR1350" s="87"/>
      <c r="AS1350" s="87"/>
      <c r="AT1350" s="87"/>
      <c r="AU1350" s="87"/>
    </row>
    <row r="1351" spans="27:64" x14ac:dyDescent="0.2">
      <c r="AA1351" s="87"/>
      <c r="AB1351" s="87"/>
      <c r="AC1351" s="87"/>
      <c r="AD1351" s="87"/>
      <c r="AE1351" s="87"/>
      <c r="AG1351" s="121"/>
      <c r="AN1351" s="87"/>
      <c r="AO1351" s="87"/>
      <c r="AP1351" s="87"/>
      <c r="AQ1351" s="87"/>
      <c r="AR1351" s="87"/>
      <c r="AS1351" s="87"/>
      <c r="AT1351" s="87"/>
      <c r="AU1351" s="87"/>
    </row>
    <row r="1352" spans="27:64" x14ac:dyDescent="0.2">
      <c r="AA1352" s="87"/>
      <c r="AB1352" s="87"/>
      <c r="AC1352" s="87"/>
      <c r="AD1352" s="87"/>
      <c r="AE1352" s="87"/>
      <c r="AG1352" s="121"/>
      <c r="AN1352" s="87"/>
      <c r="AO1352" s="87"/>
      <c r="AP1352" s="87"/>
      <c r="AQ1352" s="87"/>
      <c r="AR1352" s="87"/>
      <c r="AS1352" s="87"/>
      <c r="AT1352" s="87"/>
      <c r="AU1352" s="87"/>
    </row>
    <row r="1353" spans="27:64" x14ac:dyDescent="0.2">
      <c r="AA1353" s="87"/>
      <c r="AB1353" s="87"/>
      <c r="AC1353" s="87"/>
      <c r="AD1353" s="87"/>
      <c r="AE1353" s="87"/>
      <c r="AG1353" s="121"/>
      <c r="AN1353" s="87"/>
      <c r="AO1353" s="87"/>
      <c r="AP1353" s="87"/>
      <c r="AQ1353" s="87"/>
      <c r="AR1353" s="87"/>
      <c r="AS1353" s="87"/>
      <c r="AT1353" s="87"/>
      <c r="AU1353" s="87"/>
    </row>
    <row r="1354" spans="27:64" x14ac:dyDescent="0.2">
      <c r="AA1354" s="87"/>
      <c r="AB1354" s="87"/>
      <c r="AC1354" s="87"/>
      <c r="AD1354" s="87"/>
      <c r="AE1354" s="87"/>
      <c r="AG1354" s="121"/>
      <c r="AN1354" s="87"/>
      <c r="AO1354" s="87"/>
      <c r="AP1354" s="87"/>
      <c r="AQ1354" s="87"/>
      <c r="AR1354" s="87"/>
      <c r="AS1354" s="87"/>
      <c r="AT1354" s="87"/>
      <c r="AU1354" s="87"/>
    </row>
    <row r="1355" spans="27:64" x14ac:dyDescent="0.2">
      <c r="AA1355" s="87"/>
      <c r="AB1355" s="87"/>
      <c r="AC1355" s="87"/>
      <c r="AD1355" s="87"/>
      <c r="AE1355" s="87"/>
      <c r="AG1355" s="121"/>
      <c r="AN1355" s="87"/>
      <c r="AO1355" s="87"/>
      <c r="AP1355" s="87"/>
      <c r="AQ1355" s="87"/>
      <c r="AR1355" s="87"/>
      <c r="AS1355" s="87"/>
      <c r="AT1355" s="87"/>
      <c r="AU1355" s="87"/>
    </row>
    <row r="1356" spans="27:64" x14ac:dyDescent="0.2">
      <c r="AA1356" s="87"/>
      <c r="AB1356" s="87"/>
      <c r="AC1356" s="87"/>
      <c r="AD1356" s="87"/>
      <c r="AE1356" s="87"/>
      <c r="AG1356" s="121"/>
      <c r="AN1356" s="87"/>
      <c r="AO1356" s="87"/>
      <c r="AP1356" s="87"/>
      <c r="AQ1356" s="87"/>
      <c r="AR1356" s="87"/>
      <c r="AS1356" s="87"/>
      <c r="AT1356" s="87"/>
      <c r="AU1356" s="87"/>
    </row>
    <row r="1357" spans="27:64" x14ac:dyDescent="0.2">
      <c r="AA1357" s="87"/>
      <c r="AB1357" s="87"/>
      <c r="AC1357" s="87"/>
      <c r="AD1357" s="87"/>
      <c r="AE1357" s="87"/>
      <c r="AG1357" s="121"/>
      <c r="AN1357" s="87"/>
      <c r="AO1357" s="87"/>
      <c r="AP1357" s="87"/>
      <c r="AQ1357" s="87"/>
      <c r="AR1357" s="87"/>
      <c r="AS1357" s="87"/>
      <c r="AT1357" s="87"/>
      <c r="AU1357" s="87"/>
    </row>
    <row r="1358" spans="27:64" x14ac:dyDescent="0.2">
      <c r="AA1358" s="87"/>
      <c r="AB1358" s="87"/>
      <c r="AC1358" s="87"/>
      <c r="AD1358" s="87"/>
      <c r="AE1358" s="87"/>
      <c r="AG1358" s="121"/>
      <c r="AN1358" s="87"/>
      <c r="AO1358" s="87"/>
      <c r="AP1358" s="87"/>
      <c r="AQ1358" s="87"/>
      <c r="AR1358" s="87"/>
      <c r="AS1358" s="87"/>
      <c r="AT1358" s="87"/>
      <c r="AU1358" s="87"/>
    </row>
    <row r="1359" spans="27:64" x14ac:dyDescent="0.2">
      <c r="AA1359" s="87"/>
      <c r="AB1359" s="87"/>
      <c r="AC1359" s="87"/>
      <c r="AD1359" s="87"/>
      <c r="AE1359" s="87"/>
      <c r="AG1359" s="121"/>
      <c r="AN1359" s="87"/>
      <c r="AO1359" s="87"/>
      <c r="AP1359" s="87"/>
      <c r="AQ1359" s="87"/>
      <c r="AR1359" s="87"/>
      <c r="AS1359" s="87"/>
      <c r="AT1359" s="87"/>
      <c r="AU1359" s="87"/>
    </row>
    <row r="1360" spans="27:64" x14ac:dyDescent="0.2">
      <c r="AA1360" s="87"/>
      <c r="AB1360" s="87"/>
      <c r="AC1360" s="87"/>
      <c r="AD1360" s="87"/>
      <c r="AE1360" s="87"/>
      <c r="AG1360" s="121"/>
      <c r="AN1360" s="87"/>
      <c r="AO1360" s="87"/>
      <c r="AP1360" s="87"/>
      <c r="AQ1360" s="87"/>
      <c r="AR1360" s="87"/>
      <c r="AS1360" s="87"/>
      <c r="AT1360" s="87"/>
      <c r="AU1360" s="87"/>
    </row>
    <row r="1361" spans="27:64" x14ac:dyDescent="0.2">
      <c r="AA1361" s="87"/>
      <c r="AB1361" s="87"/>
      <c r="AC1361" s="87"/>
      <c r="AD1361" s="87"/>
      <c r="AE1361" s="87"/>
      <c r="AG1361" s="121"/>
      <c r="AN1361" s="87"/>
      <c r="AO1361" s="87"/>
      <c r="AP1361" s="87"/>
      <c r="AQ1361" s="87"/>
      <c r="AR1361" s="87"/>
      <c r="AS1361" s="87"/>
      <c r="AT1361" s="87"/>
      <c r="AU1361" s="87"/>
    </row>
    <row r="1362" spans="27:64" x14ac:dyDescent="0.2">
      <c r="AA1362" s="87"/>
      <c r="AB1362" s="87"/>
      <c r="AC1362" s="87"/>
      <c r="AD1362" s="87"/>
      <c r="AE1362" s="87"/>
      <c r="AG1362" s="121"/>
      <c r="AN1362" s="87"/>
      <c r="AO1362" s="87"/>
      <c r="AP1362" s="87"/>
      <c r="AQ1362" s="87"/>
      <c r="AR1362" s="87"/>
      <c r="AS1362" s="87"/>
      <c r="AT1362" s="87"/>
      <c r="AU1362" s="87"/>
    </row>
    <row r="1363" spans="27:64" x14ac:dyDescent="0.2">
      <c r="AA1363" s="87"/>
      <c r="AB1363" s="87"/>
      <c r="AC1363" s="87"/>
      <c r="AD1363" s="87"/>
      <c r="AE1363" s="87"/>
      <c r="AG1363" s="121"/>
      <c r="AN1363" s="87"/>
      <c r="AO1363" s="87"/>
      <c r="AP1363" s="87"/>
      <c r="AQ1363" s="87"/>
      <c r="AR1363" s="87"/>
      <c r="AS1363" s="87"/>
      <c r="AT1363" s="87"/>
      <c r="AU1363" s="87"/>
    </row>
    <row r="1364" spans="27:64" x14ac:dyDescent="0.2">
      <c r="AA1364" s="87"/>
      <c r="AB1364" s="87"/>
      <c r="AC1364" s="87"/>
      <c r="AD1364" s="87"/>
      <c r="AE1364" s="87"/>
      <c r="AG1364" s="121"/>
      <c r="AN1364" s="87"/>
      <c r="AO1364" s="87"/>
      <c r="AP1364" s="87"/>
      <c r="AQ1364" s="87"/>
      <c r="AR1364" s="87"/>
      <c r="AS1364" s="87"/>
      <c r="AT1364" s="87"/>
      <c r="AU1364" s="87"/>
    </row>
    <row r="1365" spans="27:64" x14ac:dyDescent="0.2">
      <c r="AA1365" s="87"/>
      <c r="AB1365" s="87"/>
      <c r="AC1365" s="87"/>
      <c r="AD1365" s="87"/>
      <c r="AE1365" s="87"/>
      <c r="AG1365" s="121"/>
      <c r="AN1365" s="87"/>
      <c r="AO1365" s="87"/>
      <c r="AP1365" s="87"/>
      <c r="AQ1365" s="87"/>
      <c r="AR1365" s="87"/>
      <c r="AS1365" s="87"/>
      <c r="AT1365" s="87"/>
      <c r="AU1365" s="87"/>
    </row>
    <row r="1366" spans="27:64" x14ac:dyDescent="0.2">
      <c r="AA1366" s="87"/>
      <c r="AB1366" s="87"/>
      <c r="AC1366" s="87"/>
      <c r="AD1366" s="87"/>
      <c r="AE1366" s="87"/>
      <c r="AG1366" s="121"/>
      <c r="AN1366" s="87"/>
      <c r="AO1366" s="87"/>
      <c r="AP1366" s="87"/>
      <c r="AQ1366" s="87"/>
      <c r="AR1366" s="87"/>
      <c r="AS1366" s="87"/>
      <c r="AT1366" s="87"/>
      <c r="AU1366" s="87"/>
    </row>
    <row r="1367" spans="27:64" x14ac:dyDescent="0.2">
      <c r="AA1367" s="87"/>
      <c r="AB1367" s="87"/>
      <c r="AC1367" s="87"/>
      <c r="AD1367" s="87"/>
      <c r="AE1367" s="87"/>
      <c r="AG1367" s="121"/>
      <c r="AN1367" s="87"/>
      <c r="AO1367" s="87"/>
      <c r="AP1367" s="87"/>
      <c r="AQ1367" s="87"/>
      <c r="AR1367" s="87"/>
      <c r="AS1367" s="87"/>
      <c r="AT1367" s="87"/>
      <c r="AU1367" s="87"/>
      <c r="AV1367" s="87"/>
      <c r="AX1367" s="87"/>
      <c r="AY1367" s="87"/>
      <c r="AZ1367" s="87"/>
      <c r="BA1367" s="87"/>
      <c r="BB1367" s="87"/>
      <c r="BC1367" s="87"/>
      <c r="BD1367" s="87"/>
      <c r="BE1367" s="87"/>
      <c r="BF1367" s="87"/>
      <c r="BG1367" s="87"/>
      <c r="BH1367" s="87"/>
      <c r="BI1367" s="87"/>
      <c r="BJ1367" s="87"/>
      <c r="BK1367" s="87"/>
      <c r="BL1367" s="87"/>
    </row>
    <row r="1368" spans="27:64" x14ac:dyDescent="0.2">
      <c r="AA1368" s="87"/>
      <c r="AB1368" s="87"/>
      <c r="AC1368" s="87"/>
      <c r="AD1368" s="87"/>
      <c r="AE1368" s="87"/>
      <c r="AG1368" s="121"/>
      <c r="AN1368" s="87"/>
      <c r="AO1368" s="87"/>
      <c r="AP1368" s="87"/>
      <c r="AQ1368" s="87"/>
      <c r="AR1368" s="87"/>
      <c r="AS1368" s="87"/>
      <c r="AT1368" s="87"/>
      <c r="AU1368" s="87"/>
    </row>
    <row r="1369" spans="27:64" x14ac:dyDescent="0.2">
      <c r="AA1369" s="87"/>
      <c r="AB1369" s="87"/>
      <c r="AC1369" s="87"/>
      <c r="AD1369" s="87"/>
      <c r="AE1369" s="87"/>
      <c r="AG1369" s="121"/>
      <c r="AN1369" s="87"/>
      <c r="AO1369" s="87"/>
      <c r="AP1369" s="87"/>
      <c r="AQ1369" s="87"/>
      <c r="AR1369" s="87"/>
      <c r="AS1369" s="87"/>
      <c r="AT1369" s="87"/>
      <c r="AU1369" s="87"/>
    </row>
    <row r="1370" spans="27:64" x14ac:dyDescent="0.2">
      <c r="AA1370" s="87"/>
      <c r="AB1370" s="87"/>
      <c r="AC1370" s="87"/>
      <c r="AD1370" s="87"/>
      <c r="AE1370" s="87"/>
      <c r="AG1370" s="121"/>
      <c r="AN1370" s="87"/>
      <c r="AO1370" s="87"/>
      <c r="AP1370" s="87"/>
      <c r="AQ1370" s="87"/>
      <c r="AR1370" s="87"/>
      <c r="AS1370" s="87"/>
      <c r="AT1370" s="87"/>
      <c r="AU1370" s="87"/>
    </row>
    <row r="1371" spans="27:64" x14ac:dyDescent="0.2">
      <c r="AA1371" s="87"/>
      <c r="AB1371" s="87"/>
      <c r="AC1371" s="87"/>
      <c r="AD1371" s="87"/>
      <c r="AE1371" s="87"/>
      <c r="AG1371" s="121"/>
      <c r="AN1371" s="87"/>
      <c r="AO1371" s="87"/>
      <c r="AP1371" s="87"/>
      <c r="AQ1371" s="87"/>
      <c r="AR1371" s="87"/>
      <c r="AS1371" s="87"/>
      <c r="AT1371" s="87"/>
      <c r="AU1371" s="87"/>
      <c r="AV1371" s="87"/>
      <c r="AX1371" s="87"/>
    </row>
    <row r="1372" spans="27:64" x14ac:dyDescent="0.2">
      <c r="AA1372" s="87"/>
      <c r="AB1372" s="87"/>
      <c r="AC1372" s="87"/>
      <c r="AD1372" s="87"/>
      <c r="AE1372" s="87"/>
      <c r="AG1372" s="121"/>
      <c r="AN1372" s="87"/>
      <c r="AO1372" s="87"/>
      <c r="AP1372" s="87"/>
      <c r="AQ1372" s="87"/>
      <c r="AR1372" s="87"/>
      <c r="AS1372" s="87"/>
      <c r="AT1372" s="87"/>
      <c r="AU1372" s="87"/>
    </row>
    <row r="1373" spans="27:64" x14ac:dyDescent="0.2">
      <c r="AA1373" s="87"/>
      <c r="AB1373" s="87"/>
      <c r="AC1373" s="87"/>
      <c r="AD1373" s="87"/>
      <c r="AE1373" s="87"/>
      <c r="AG1373" s="121"/>
      <c r="AN1373" s="87"/>
      <c r="AO1373" s="87"/>
      <c r="AP1373" s="87"/>
      <c r="AQ1373" s="87"/>
      <c r="AR1373" s="87"/>
      <c r="AS1373" s="87"/>
      <c r="AT1373" s="87"/>
      <c r="AU1373" s="87"/>
      <c r="AV1373" s="87"/>
      <c r="AX1373" s="87"/>
      <c r="AY1373" s="87"/>
      <c r="AZ1373" s="87"/>
      <c r="BA1373" s="87"/>
      <c r="BB1373" s="87"/>
      <c r="BC1373" s="87"/>
      <c r="BD1373" s="87"/>
      <c r="BE1373" s="87"/>
      <c r="BF1373" s="87"/>
      <c r="BG1373" s="87"/>
      <c r="BH1373" s="87"/>
      <c r="BI1373" s="87"/>
      <c r="BJ1373" s="87"/>
      <c r="BK1373" s="87"/>
      <c r="BL1373" s="87"/>
    </row>
    <row r="1374" spans="27:64" x14ac:dyDescent="0.2">
      <c r="AA1374" s="87"/>
      <c r="AB1374" s="87"/>
      <c r="AC1374" s="87"/>
      <c r="AD1374" s="87"/>
      <c r="AE1374" s="87"/>
      <c r="AG1374" s="121"/>
      <c r="AN1374" s="87"/>
      <c r="AO1374" s="87"/>
      <c r="AP1374" s="87"/>
      <c r="AQ1374" s="87"/>
      <c r="AR1374" s="87"/>
      <c r="AS1374" s="87"/>
      <c r="AT1374" s="87"/>
      <c r="AU1374" s="87"/>
    </row>
    <row r="1375" spans="27:64" x14ac:dyDescent="0.2">
      <c r="AA1375" s="87"/>
      <c r="AB1375" s="87"/>
      <c r="AC1375" s="87"/>
      <c r="AD1375" s="87"/>
      <c r="AE1375" s="87"/>
      <c r="AG1375" s="121"/>
      <c r="AN1375" s="87"/>
      <c r="AO1375" s="87"/>
      <c r="AP1375" s="87"/>
      <c r="AQ1375" s="87"/>
      <c r="AR1375" s="87"/>
      <c r="AS1375" s="87"/>
      <c r="AT1375" s="87"/>
      <c r="AU1375" s="87"/>
    </row>
    <row r="1376" spans="27:64" x14ac:dyDescent="0.2">
      <c r="AA1376" s="87"/>
      <c r="AB1376" s="87"/>
      <c r="AC1376" s="87"/>
      <c r="AD1376" s="87"/>
      <c r="AE1376" s="87"/>
      <c r="AG1376" s="121"/>
      <c r="AN1376" s="87"/>
      <c r="AO1376" s="87"/>
      <c r="AP1376" s="87"/>
      <c r="AQ1376" s="87"/>
      <c r="AR1376" s="87"/>
      <c r="AS1376" s="87"/>
      <c r="AT1376" s="87"/>
      <c r="AU1376" s="87"/>
      <c r="AV1376" s="87"/>
    </row>
    <row r="1377" spans="27:64" x14ac:dyDescent="0.2">
      <c r="AA1377" s="87"/>
      <c r="AB1377" s="87"/>
      <c r="AC1377" s="87"/>
      <c r="AD1377" s="87"/>
      <c r="AE1377" s="87"/>
      <c r="AG1377" s="121"/>
      <c r="AN1377" s="87"/>
      <c r="AO1377" s="87"/>
      <c r="AP1377" s="87"/>
      <c r="AQ1377" s="87"/>
      <c r="AR1377" s="87"/>
      <c r="AS1377" s="87"/>
      <c r="AT1377" s="87"/>
      <c r="AU1377" s="87"/>
      <c r="AV1377" s="87"/>
    </row>
    <row r="1378" spans="27:64" x14ac:dyDescent="0.2">
      <c r="AA1378" s="87"/>
      <c r="AB1378" s="87"/>
      <c r="AC1378" s="87"/>
      <c r="AD1378" s="87"/>
      <c r="AE1378" s="87"/>
      <c r="AG1378" s="121"/>
      <c r="AN1378" s="87"/>
      <c r="AO1378" s="87"/>
      <c r="AP1378" s="87"/>
      <c r="AQ1378" s="87"/>
      <c r="AR1378" s="87"/>
      <c r="AS1378" s="87"/>
      <c r="AT1378" s="87"/>
      <c r="AU1378" s="87"/>
      <c r="AV1378" s="87"/>
      <c r="AW1378" s="87"/>
      <c r="AX1378" s="87"/>
      <c r="AY1378" s="87"/>
      <c r="AZ1378" s="87"/>
      <c r="BA1378" s="87"/>
      <c r="BB1378" s="87"/>
      <c r="BC1378" s="87"/>
      <c r="BD1378" s="87"/>
      <c r="BE1378" s="87"/>
      <c r="BF1378" s="87"/>
      <c r="BG1378" s="87"/>
      <c r="BH1378" s="87"/>
      <c r="BI1378" s="87"/>
      <c r="BJ1378" s="87"/>
      <c r="BK1378" s="87"/>
      <c r="BL1378" s="87"/>
    </row>
    <row r="1379" spans="27:64" x14ac:dyDescent="0.2">
      <c r="AA1379" s="87"/>
      <c r="AB1379" s="87"/>
      <c r="AC1379" s="87"/>
      <c r="AD1379" s="87"/>
      <c r="AE1379" s="87"/>
      <c r="AG1379" s="121"/>
      <c r="AN1379" s="87"/>
      <c r="AO1379" s="87"/>
      <c r="AP1379" s="87"/>
      <c r="AQ1379" s="87"/>
      <c r="AR1379" s="87"/>
      <c r="AS1379" s="87"/>
      <c r="AT1379" s="87"/>
      <c r="AU1379" s="87"/>
    </row>
    <row r="1380" spans="27:64" x14ac:dyDescent="0.2">
      <c r="AA1380" s="87"/>
      <c r="AB1380" s="87"/>
      <c r="AC1380" s="87"/>
      <c r="AD1380" s="87"/>
      <c r="AE1380" s="87"/>
      <c r="AG1380" s="121"/>
      <c r="AN1380" s="87"/>
      <c r="AO1380" s="87"/>
      <c r="AP1380" s="87"/>
      <c r="AQ1380" s="87"/>
      <c r="AR1380" s="87"/>
      <c r="AS1380" s="87"/>
      <c r="AT1380" s="87"/>
      <c r="AU1380" s="87"/>
    </row>
    <row r="1381" spans="27:64" x14ac:dyDescent="0.2">
      <c r="AA1381" s="87"/>
      <c r="AB1381" s="87"/>
      <c r="AC1381" s="87"/>
      <c r="AD1381" s="87"/>
      <c r="AE1381" s="87"/>
      <c r="AG1381" s="121"/>
      <c r="AN1381" s="87"/>
      <c r="AO1381" s="87"/>
      <c r="AP1381" s="87"/>
      <c r="AQ1381" s="87"/>
      <c r="AR1381" s="87"/>
      <c r="AS1381" s="87"/>
      <c r="AT1381" s="87"/>
      <c r="AU1381" s="87"/>
      <c r="AV1381" s="87"/>
      <c r="AX1381" s="87"/>
      <c r="AY1381" s="87"/>
      <c r="AZ1381" s="87"/>
      <c r="BA1381" s="87"/>
      <c r="BB1381" s="87"/>
      <c r="BC1381" s="87"/>
      <c r="BD1381" s="87"/>
      <c r="BE1381" s="87"/>
      <c r="BF1381" s="87"/>
      <c r="BG1381" s="87"/>
      <c r="BH1381" s="87"/>
      <c r="BI1381" s="87"/>
      <c r="BJ1381" s="87"/>
      <c r="BK1381" s="87"/>
      <c r="BL1381" s="87"/>
    </row>
    <row r="1382" spans="27:64" x14ac:dyDescent="0.2">
      <c r="AA1382" s="87"/>
      <c r="AB1382" s="87"/>
      <c r="AC1382" s="87"/>
      <c r="AD1382" s="87"/>
      <c r="AE1382" s="87"/>
      <c r="AG1382" s="121"/>
      <c r="AN1382" s="87"/>
      <c r="AO1382" s="87"/>
      <c r="AP1382" s="87"/>
      <c r="AQ1382" s="87"/>
      <c r="AR1382" s="87"/>
      <c r="AS1382" s="87"/>
      <c r="AT1382" s="87"/>
      <c r="AU1382" s="87"/>
      <c r="AV1382" s="87"/>
      <c r="AW1382" s="87"/>
      <c r="AX1382" s="87"/>
      <c r="AY1382" s="87"/>
      <c r="AZ1382" s="87"/>
      <c r="BA1382" s="87"/>
      <c r="BB1382" s="87"/>
      <c r="BC1382" s="87"/>
      <c r="BD1382" s="87"/>
      <c r="BE1382" s="87"/>
      <c r="BF1382" s="87"/>
      <c r="BG1382" s="87"/>
      <c r="BH1382" s="87"/>
      <c r="BI1382" s="87"/>
      <c r="BJ1382" s="87"/>
      <c r="BK1382" s="87"/>
      <c r="BL1382" s="87"/>
    </row>
    <row r="1383" spans="27:64" x14ac:dyDescent="0.2">
      <c r="AA1383" s="87"/>
      <c r="AB1383" s="87"/>
      <c r="AC1383" s="87"/>
      <c r="AD1383" s="87"/>
      <c r="AE1383" s="87"/>
      <c r="AG1383" s="121"/>
      <c r="AN1383" s="87"/>
      <c r="AO1383" s="87"/>
      <c r="AP1383" s="87"/>
      <c r="AQ1383" s="87"/>
      <c r="AR1383" s="87"/>
      <c r="AS1383" s="87"/>
      <c r="AT1383" s="87"/>
      <c r="AU1383" s="87"/>
    </row>
    <row r="1384" spans="27:64" x14ac:dyDescent="0.2">
      <c r="AA1384" s="87"/>
      <c r="AB1384" s="87"/>
      <c r="AC1384" s="87"/>
      <c r="AD1384" s="87"/>
      <c r="AE1384" s="87"/>
      <c r="AG1384" s="121"/>
      <c r="AN1384" s="87"/>
      <c r="AO1384" s="87"/>
      <c r="AP1384" s="87"/>
      <c r="AQ1384" s="87"/>
      <c r="AR1384" s="87"/>
      <c r="AS1384" s="87"/>
      <c r="AT1384" s="87"/>
      <c r="AU1384" s="87"/>
    </row>
    <row r="1385" spans="27:64" x14ac:dyDescent="0.2">
      <c r="AA1385" s="87"/>
      <c r="AB1385" s="87"/>
      <c r="AC1385" s="87"/>
      <c r="AD1385" s="87"/>
      <c r="AE1385" s="87"/>
      <c r="AG1385" s="121"/>
      <c r="AN1385" s="87"/>
      <c r="AO1385" s="87"/>
      <c r="AP1385" s="87"/>
      <c r="AQ1385" s="87"/>
      <c r="AR1385" s="87"/>
      <c r="AS1385" s="87"/>
      <c r="AT1385" s="87"/>
      <c r="AU1385" s="87"/>
    </row>
    <row r="1386" spans="27:64" x14ac:dyDescent="0.2">
      <c r="AA1386" s="87"/>
      <c r="AB1386" s="87"/>
      <c r="AC1386" s="87"/>
      <c r="AD1386" s="87"/>
      <c r="AE1386" s="87"/>
      <c r="AG1386" s="121"/>
      <c r="AN1386" s="87"/>
      <c r="AO1386" s="87"/>
      <c r="AP1386" s="87"/>
      <c r="AQ1386" s="87"/>
      <c r="AR1386" s="87"/>
      <c r="AS1386" s="87"/>
      <c r="AT1386" s="87"/>
      <c r="AU1386" s="87"/>
    </row>
    <row r="1387" spans="27:64" x14ac:dyDescent="0.2">
      <c r="AA1387" s="87"/>
      <c r="AB1387" s="87"/>
      <c r="AC1387" s="87"/>
      <c r="AD1387" s="87"/>
      <c r="AE1387" s="87"/>
      <c r="AG1387" s="121"/>
      <c r="AN1387" s="87"/>
      <c r="AO1387" s="87"/>
      <c r="AP1387" s="87"/>
      <c r="AQ1387" s="87"/>
      <c r="AR1387" s="87"/>
      <c r="AS1387" s="87"/>
      <c r="AT1387" s="87"/>
      <c r="AU1387" s="87"/>
      <c r="AV1387" s="87"/>
      <c r="AX1387" s="87"/>
      <c r="AY1387" s="87"/>
      <c r="AZ1387" s="87"/>
      <c r="BA1387" s="87"/>
      <c r="BB1387" s="87"/>
      <c r="BC1387" s="87"/>
      <c r="BD1387" s="87"/>
      <c r="BE1387" s="87"/>
      <c r="BF1387" s="87"/>
      <c r="BG1387" s="87"/>
      <c r="BH1387" s="87"/>
      <c r="BI1387" s="87"/>
      <c r="BJ1387" s="87"/>
      <c r="BK1387" s="87"/>
      <c r="BL1387" s="87"/>
    </row>
    <row r="1388" spans="27:64" x14ac:dyDescent="0.2">
      <c r="AA1388" s="87"/>
      <c r="AB1388" s="87"/>
      <c r="AC1388" s="87"/>
      <c r="AD1388" s="87"/>
      <c r="AE1388" s="87"/>
      <c r="AG1388" s="121"/>
      <c r="AN1388" s="87"/>
      <c r="AO1388" s="87"/>
      <c r="AP1388" s="87"/>
      <c r="AQ1388" s="87"/>
      <c r="AR1388" s="87"/>
      <c r="AS1388" s="87"/>
      <c r="AT1388" s="87"/>
      <c r="AU1388" s="87"/>
      <c r="AV1388" s="87"/>
      <c r="AX1388" s="87"/>
      <c r="AY1388" s="87"/>
      <c r="AZ1388" s="87"/>
      <c r="BA1388" s="87"/>
      <c r="BB1388" s="87"/>
      <c r="BC1388" s="87"/>
      <c r="BD1388" s="87"/>
      <c r="BE1388" s="87"/>
      <c r="BF1388" s="87"/>
      <c r="BG1388" s="87"/>
      <c r="BH1388" s="87"/>
      <c r="BI1388" s="87"/>
      <c r="BJ1388" s="87"/>
      <c r="BK1388" s="87"/>
      <c r="BL1388" s="87"/>
    </row>
    <row r="1389" spans="27:64" x14ac:dyDescent="0.2">
      <c r="AA1389" s="87"/>
      <c r="AB1389" s="87"/>
      <c r="AC1389" s="87"/>
      <c r="AD1389" s="87"/>
      <c r="AE1389" s="87"/>
      <c r="AG1389" s="121"/>
      <c r="AN1389" s="87"/>
      <c r="AO1389" s="87"/>
      <c r="AP1389" s="87"/>
      <c r="AQ1389" s="87"/>
      <c r="AR1389" s="87"/>
      <c r="AS1389" s="87"/>
      <c r="AT1389" s="87"/>
      <c r="AU1389" s="87"/>
    </row>
    <row r="1390" spans="27:64" x14ac:dyDescent="0.2">
      <c r="AA1390" s="87"/>
      <c r="AB1390" s="87"/>
      <c r="AC1390" s="87"/>
      <c r="AD1390" s="87"/>
      <c r="AE1390" s="87"/>
      <c r="AG1390" s="121"/>
      <c r="AN1390" s="87"/>
      <c r="AO1390" s="87"/>
      <c r="AP1390" s="87"/>
      <c r="AQ1390" s="87"/>
      <c r="AR1390" s="87"/>
      <c r="AS1390" s="87"/>
      <c r="AT1390" s="87"/>
      <c r="AU1390" s="87"/>
    </row>
    <row r="1391" spans="27:64" x14ac:dyDescent="0.2">
      <c r="AA1391" s="87"/>
      <c r="AB1391" s="87"/>
      <c r="AC1391" s="87"/>
      <c r="AD1391" s="87"/>
      <c r="AE1391" s="87"/>
      <c r="AG1391" s="121"/>
      <c r="AN1391" s="87"/>
      <c r="AO1391" s="87"/>
      <c r="AP1391" s="87"/>
      <c r="AQ1391" s="87"/>
      <c r="AR1391" s="87"/>
      <c r="AS1391" s="87"/>
      <c r="AT1391" s="87"/>
      <c r="AU1391" s="87"/>
    </row>
    <row r="1392" spans="27:64" x14ac:dyDescent="0.2">
      <c r="AA1392" s="87"/>
      <c r="AB1392" s="87"/>
      <c r="AC1392" s="87"/>
      <c r="AD1392" s="87"/>
      <c r="AE1392" s="87"/>
      <c r="AG1392" s="121"/>
      <c r="AN1392" s="87"/>
      <c r="AO1392" s="87"/>
      <c r="AP1392" s="87"/>
      <c r="AQ1392" s="87"/>
      <c r="AR1392" s="87"/>
      <c r="AS1392" s="87"/>
      <c r="AT1392" s="87"/>
      <c r="AU1392" s="87"/>
    </row>
    <row r="1393" spans="27:64" x14ac:dyDescent="0.2">
      <c r="AA1393" s="87"/>
      <c r="AB1393" s="87"/>
      <c r="AC1393" s="87"/>
      <c r="AD1393" s="87"/>
      <c r="AE1393" s="87"/>
      <c r="AG1393" s="121"/>
      <c r="AN1393" s="87"/>
      <c r="AO1393" s="87"/>
      <c r="AP1393" s="87"/>
      <c r="AQ1393" s="87"/>
      <c r="AR1393" s="87"/>
      <c r="AS1393" s="87"/>
      <c r="AT1393" s="87"/>
      <c r="AU1393" s="87"/>
    </row>
    <row r="1394" spans="27:64" x14ac:dyDescent="0.2">
      <c r="AA1394" s="87"/>
      <c r="AB1394" s="87"/>
      <c r="AC1394" s="87"/>
      <c r="AD1394" s="87"/>
      <c r="AE1394" s="87"/>
      <c r="AG1394" s="121"/>
      <c r="AN1394" s="87"/>
      <c r="AO1394" s="87"/>
      <c r="AP1394" s="87"/>
      <c r="AQ1394" s="87"/>
      <c r="AR1394" s="87"/>
      <c r="AS1394" s="87"/>
      <c r="AT1394" s="87"/>
      <c r="AU1394" s="87"/>
    </row>
    <row r="1395" spans="27:64" x14ac:dyDescent="0.2">
      <c r="AA1395" s="87"/>
      <c r="AB1395" s="87"/>
      <c r="AC1395" s="87"/>
      <c r="AD1395" s="87"/>
      <c r="AE1395" s="87"/>
      <c r="AG1395" s="121"/>
      <c r="AN1395" s="87"/>
      <c r="AO1395" s="87"/>
      <c r="AP1395" s="87"/>
      <c r="AQ1395" s="87"/>
      <c r="AR1395" s="87"/>
      <c r="AS1395" s="87"/>
      <c r="AT1395" s="87"/>
      <c r="AU1395" s="87"/>
    </row>
    <row r="1396" spans="27:64" x14ac:dyDescent="0.2">
      <c r="AA1396" s="87"/>
      <c r="AB1396" s="87"/>
      <c r="AC1396" s="87"/>
      <c r="AD1396" s="87"/>
      <c r="AE1396" s="87"/>
      <c r="AG1396" s="121"/>
      <c r="AN1396" s="87"/>
      <c r="AO1396" s="87"/>
      <c r="AP1396" s="87"/>
      <c r="AQ1396" s="87"/>
      <c r="AR1396" s="87"/>
      <c r="AS1396" s="87"/>
      <c r="AT1396" s="87"/>
      <c r="AU1396" s="87"/>
      <c r="AV1396" s="87"/>
      <c r="AX1396" s="87"/>
      <c r="AY1396" s="87"/>
      <c r="AZ1396" s="87"/>
      <c r="BA1396" s="87"/>
      <c r="BB1396" s="87"/>
      <c r="BC1396" s="87"/>
      <c r="BD1396" s="87"/>
      <c r="BE1396" s="87"/>
      <c r="BF1396" s="87"/>
      <c r="BG1396" s="87"/>
      <c r="BH1396" s="87"/>
      <c r="BI1396" s="87"/>
      <c r="BJ1396" s="87"/>
      <c r="BK1396" s="87"/>
      <c r="BL1396" s="87"/>
    </row>
    <row r="1397" spans="27:64" x14ac:dyDescent="0.2">
      <c r="AA1397" s="87"/>
      <c r="AB1397" s="87"/>
      <c r="AC1397" s="87"/>
      <c r="AD1397" s="87"/>
      <c r="AE1397" s="87"/>
      <c r="AG1397" s="121"/>
      <c r="AN1397" s="87"/>
      <c r="AO1397" s="87"/>
      <c r="AP1397" s="87"/>
      <c r="AQ1397" s="87"/>
      <c r="AR1397" s="87"/>
      <c r="AS1397" s="87"/>
      <c r="AT1397" s="87"/>
      <c r="AU1397" s="87"/>
    </row>
    <row r="1398" spans="27:64" x14ac:dyDescent="0.2">
      <c r="AA1398" s="87"/>
      <c r="AB1398" s="87"/>
      <c r="AC1398" s="87"/>
      <c r="AD1398" s="87"/>
      <c r="AE1398" s="87"/>
      <c r="AG1398" s="121"/>
      <c r="AN1398" s="87"/>
      <c r="AO1398" s="87"/>
      <c r="AP1398" s="87"/>
      <c r="AQ1398" s="87"/>
      <c r="AR1398" s="87"/>
      <c r="AS1398" s="87"/>
      <c r="AT1398" s="87"/>
      <c r="AU1398" s="87"/>
    </row>
    <row r="1399" spans="27:64" x14ac:dyDescent="0.2">
      <c r="AA1399" s="87"/>
      <c r="AB1399" s="87"/>
      <c r="AC1399" s="87"/>
      <c r="AD1399" s="87"/>
      <c r="AE1399" s="87"/>
      <c r="AG1399" s="121"/>
      <c r="AN1399" s="87"/>
      <c r="AO1399" s="87"/>
      <c r="AP1399" s="87"/>
      <c r="AQ1399" s="87"/>
      <c r="AR1399" s="87"/>
      <c r="AS1399" s="87"/>
      <c r="AT1399" s="87"/>
      <c r="AU1399" s="87"/>
    </row>
    <row r="1400" spans="27:64" x14ac:dyDescent="0.2">
      <c r="AA1400" s="87"/>
      <c r="AB1400" s="87"/>
      <c r="AC1400" s="87"/>
      <c r="AD1400" s="87"/>
      <c r="AE1400" s="87"/>
      <c r="AG1400" s="121"/>
      <c r="AN1400" s="87"/>
      <c r="AO1400" s="87"/>
      <c r="AP1400" s="87"/>
      <c r="AQ1400" s="87"/>
      <c r="AR1400" s="87"/>
      <c r="AS1400" s="87"/>
      <c r="AT1400" s="87"/>
      <c r="AU1400" s="87"/>
    </row>
    <row r="1401" spans="27:64" x14ac:dyDescent="0.2">
      <c r="AA1401" s="87"/>
      <c r="AB1401" s="87"/>
      <c r="AC1401" s="87"/>
      <c r="AD1401" s="87"/>
      <c r="AE1401" s="87"/>
      <c r="AG1401" s="121"/>
      <c r="AN1401" s="87"/>
      <c r="AO1401" s="87"/>
      <c r="AP1401" s="87"/>
      <c r="AQ1401" s="87"/>
      <c r="AR1401" s="87"/>
      <c r="AS1401" s="87"/>
      <c r="AT1401" s="87"/>
      <c r="AU1401" s="87"/>
    </row>
    <row r="1402" spans="27:64" x14ac:dyDescent="0.2">
      <c r="AA1402" s="87"/>
      <c r="AB1402" s="87"/>
      <c r="AC1402" s="87"/>
      <c r="AD1402" s="87"/>
      <c r="AE1402" s="87"/>
      <c r="AG1402" s="121"/>
      <c r="AN1402" s="87"/>
      <c r="AO1402" s="87"/>
      <c r="AP1402" s="87"/>
      <c r="AQ1402" s="87"/>
      <c r="AR1402" s="87"/>
      <c r="AS1402" s="87"/>
      <c r="AT1402" s="87"/>
      <c r="AU1402" s="87"/>
      <c r="AV1402" s="87"/>
      <c r="AW1402" s="87"/>
      <c r="AX1402" s="87"/>
      <c r="AY1402" s="87"/>
      <c r="AZ1402" s="87"/>
      <c r="BA1402" s="87"/>
      <c r="BB1402" s="87"/>
      <c r="BC1402" s="87"/>
      <c r="BD1402" s="87"/>
      <c r="BE1402" s="87"/>
      <c r="BF1402" s="87"/>
      <c r="BG1402" s="87"/>
      <c r="BH1402" s="87"/>
      <c r="BI1402" s="87"/>
      <c r="BJ1402" s="87"/>
      <c r="BK1402" s="87"/>
      <c r="BL1402" s="87"/>
    </row>
    <row r="1403" spans="27:64" x14ac:dyDescent="0.2">
      <c r="AA1403" s="87"/>
      <c r="AB1403" s="87"/>
      <c r="AC1403" s="87"/>
      <c r="AD1403" s="87"/>
      <c r="AE1403" s="87"/>
      <c r="AG1403" s="121"/>
      <c r="AN1403" s="87"/>
      <c r="AO1403" s="87"/>
      <c r="AP1403" s="87"/>
      <c r="AQ1403" s="87"/>
      <c r="AR1403" s="87"/>
      <c r="AS1403" s="87"/>
      <c r="AT1403" s="87"/>
      <c r="AU1403" s="87"/>
    </row>
    <row r="1404" spans="27:64" x14ac:dyDescent="0.2">
      <c r="AA1404" s="87"/>
      <c r="AB1404" s="87"/>
      <c r="AC1404" s="87"/>
      <c r="AD1404" s="87"/>
      <c r="AE1404" s="87"/>
      <c r="AG1404" s="121"/>
      <c r="AN1404" s="87"/>
      <c r="AO1404" s="87"/>
      <c r="AP1404" s="87"/>
      <c r="AQ1404" s="87"/>
      <c r="AR1404" s="87"/>
      <c r="AS1404" s="87"/>
      <c r="AT1404" s="87"/>
      <c r="AU1404" s="87"/>
    </row>
    <row r="1405" spans="27:64" x14ac:dyDescent="0.2">
      <c r="AA1405" s="87"/>
      <c r="AB1405" s="87"/>
      <c r="AC1405" s="87"/>
      <c r="AD1405" s="87"/>
      <c r="AE1405" s="87"/>
      <c r="AG1405" s="121"/>
      <c r="AN1405" s="87"/>
      <c r="AO1405" s="87"/>
      <c r="AP1405" s="87"/>
      <c r="AQ1405" s="87"/>
      <c r="AR1405" s="87"/>
      <c r="AS1405" s="87"/>
      <c r="AT1405" s="87"/>
      <c r="AU1405" s="87"/>
    </row>
    <row r="1406" spans="27:64" x14ac:dyDescent="0.2">
      <c r="AA1406" s="87"/>
      <c r="AB1406" s="87"/>
      <c r="AC1406" s="87"/>
      <c r="AD1406" s="87"/>
      <c r="AE1406" s="87"/>
      <c r="AG1406" s="121"/>
      <c r="AN1406" s="87"/>
      <c r="AO1406" s="87"/>
      <c r="AP1406" s="87"/>
      <c r="AQ1406" s="87"/>
      <c r="AR1406" s="87"/>
      <c r="AS1406" s="87"/>
      <c r="AT1406" s="87"/>
      <c r="AU1406" s="87"/>
    </row>
    <row r="1407" spans="27:64" x14ac:dyDescent="0.2">
      <c r="AA1407" s="87"/>
      <c r="AB1407" s="87"/>
      <c r="AC1407" s="87"/>
      <c r="AD1407" s="87"/>
      <c r="AE1407" s="87"/>
      <c r="AG1407" s="121"/>
      <c r="AN1407" s="87"/>
      <c r="AO1407" s="87"/>
      <c r="AP1407" s="87"/>
      <c r="AQ1407" s="87"/>
      <c r="AR1407" s="87"/>
      <c r="AS1407" s="87"/>
      <c r="AT1407" s="87"/>
      <c r="AU1407" s="87"/>
    </row>
    <row r="1408" spans="27:64" x14ac:dyDescent="0.2">
      <c r="AA1408" s="87"/>
      <c r="AB1408" s="87"/>
      <c r="AC1408" s="87"/>
      <c r="AD1408" s="87"/>
      <c r="AE1408" s="87"/>
      <c r="AG1408" s="121"/>
      <c r="AN1408" s="87"/>
      <c r="AO1408" s="87"/>
      <c r="AP1408" s="87"/>
      <c r="AQ1408" s="87"/>
      <c r="AR1408" s="87"/>
      <c r="AS1408" s="87"/>
      <c r="AT1408" s="87"/>
      <c r="AU1408" s="87"/>
    </row>
    <row r="1409" spans="27:64" x14ac:dyDescent="0.2">
      <c r="AA1409" s="87"/>
      <c r="AB1409" s="87"/>
      <c r="AC1409" s="87"/>
      <c r="AD1409" s="87"/>
      <c r="AE1409" s="87"/>
      <c r="AG1409" s="121"/>
      <c r="AN1409" s="87"/>
      <c r="AO1409" s="87"/>
      <c r="AP1409" s="87"/>
      <c r="AQ1409" s="87"/>
      <c r="AR1409" s="87"/>
      <c r="AS1409" s="87"/>
      <c r="AT1409" s="87"/>
      <c r="AU1409" s="87"/>
    </row>
    <row r="1410" spans="27:64" x14ac:dyDescent="0.2">
      <c r="AA1410" s="87"/>
      <c r="AB1410" s="87"/>
      <c r="AC1410" s="87"/>
      <c r="AD1410" s="87"/>
      <c r="AE1410" s="87"/>
      <c r="AG1410" s="121"/>
      <c r="AN1410" s="87"/>
      <c r="AO1410" s="87"/>
      <c r="AP1410" s="87"/>
      <c r="AQ1410" s="87"/>
      <c r="AR1410" s="87"/>
      <c r="AS1410" s="87"/>
      <c r="AT1410" s="87"/>
      <c r="AU1410" s="87"/>
    </row>
    <row r="1411" spans="27:64" x14ac:dyDescent="0.2">
      <c r="AA1411" s="87"/>
      <c r="AB1411" s="87"/>
      <c r="AC1411" s="87"/>
      <c r="AD1411" s="87"/>
      <c r="AE1411" s="87"/>
      <c r="AG1411" s="121"/>
      <c r="AN1411" s="87"/>
      <c r="AO1411" s="87"/>
      <c r="AP1411" s="87"/>
      <c r="AQ1411" s="87"/>
      <c r="AR1411" s="87"/>
      <c r="AS1411" s="87"/>
      <c r="AT1411" s="87"/>
      <c r="AU1411" s="87"/>
    </row>
    <row r="1412" spans="27:64" x14ac:dyDescent="0.2">
      <c r="AA1412" s="87"/>
      <c r="AB1412" s="87"/>
      <c r="AC1412" s="87"/>
      <c r="AD1412" s="87"/>
      <c r="AE1412" s="87"/>
      <c r="AG1412" s="121"/>
      <c r="AN1412" s="87"/>
      <c r="AO1412" s="87"/>
      <c r="AP1412" s="87"/>
      <c r="AQ1412" s="87"/>
      <c r="AR1412" s="87"/>
      <c r="AS1412" s="87"/>
      <c r="AT1412" s="87"/>
      <c r="AU1412" s="87"/>
    </row>
    <row r="1413" spans="27:64" x14ac:dyDescent="0.2">
      <c r="AA1413" s="87"/>
      <c r="AB1413" s="87"/>
      <c r="AC1413" s="87"/>
      <c r="AD1413" s="87"/>
      <c r="AE1413" s="87"/>
      <c r="AG1413" s="121"/>
      <c r="AN1413" s="87"/>
      <c r="AO1413" s="87"/>
      <c r="AP1413" s="87"/>
      <c r="AQ1413" s="87"/>
      <c r="AR1413" s="87"/>
      <c r="AS1413" s="87"/>
      <c r="AT1413" s="87"/>
      <c r="AU1413" s="87"/>
    </row>
    <row r="1414" spans="27:64" x14ac:dyDescent="0.2">
      <c r="AA1414" s="87"/>
      <c r="AB1414" s="87"/>
      <c r="AC1414" s="87"/>
      <c r="AD1414" s="87"/>
      <c r="AE1414" s="87"/>
      <c r="AG1414" s="121"/>
      <c r="AN1414" s="87"/>
      <c r="AO1414" s="87"/>
      <c r="AP1414" s="87"/>
      <c r="AQ1414" s="87"/>
      <c r="AR1414" s="87"/>
      <c r="AS1414" s="87"/>
      <c r="AT1414" s="87"/>
      <c r="AU1414" s="87"/>
    </row>
    <row r="1415" spans="27:64" x14ac:dyDescent="0.2">
      <c r="AA1415" s="87"/>
      <c r="AB1415" s="87"/>
      <c r="AC1415" s="87"/>
      <c r="AD1415" s="87"/>
      <c r="AE1415" s="87"/>
      <c r="AG1415" s="121"/>
      <c r="AN1415" s="87"/>
      <c r="AO1415" s="87"/>
      <c r="AP1415" s="87"/>
      <c r="AQ1415" s="87"/>
      <c r="AR1415" s="87"/>
      <c r="AS1415" s="87"/>
      <c r="AT1415" s="87"/>
      <c r="AU1415" s="87"/>
    </row>
    <row r="1416" spans="27:64" x14ac:dyDescent="0.2">
      <c r="AA1416" s="87"/>
      <c r="AB1416" s="87"/>
      <c r="AC1416" s="87"/>
      <c r="AD1416" s="87"/>
      <c r="AE1416" s="87"/>
      <c r="AG1416" s="121"/>
      <c r="AN1416" s="87"/>
      <c r="AO1416" s="87"/>
      <c r="AP1416" s="87"/>
      <c r="AQ1416" s="87"/>
      <c r="AR1416" s="87"/>
      <c r="AS1416" s="87"/>
      <c r="AT1416" s="87"/>
      <c r="AU1416" s="87"/>
      <c r="AV1416" s="87"/>
      <c r="AW1416" s="87"/>
      <c r="AX1416" s="87"/>
      <c r="AY1416" s="87"/>
      <c r="AZ1416" s="87"/>
      <c r="BA1416" s="87"/>
      <c r="BB1416" s="87"/>
      <c r="BC1416" s="87"/>
      <c r="BD1416" s="87"/>
      <c r="BE1416" s="87"/>
      <c r="BF1416" s="87"/>
      <c r="BG1416" s="87"/>
      <c r="BH1416" s="87"/>
      <c r="BI1416" s="87"/>
      <c r="BJ1416" s="87"/>
      <c r="BK1416" s="87"/>
      <c r="BL1416" s="87"/>
    </row>
    <row r="1417" spans="27:64" x14ac:dyDescent="0.2">
      <c r="AA1417" s="87"/>
      <c r="AB1417" s="87"/>
      <c r="AC1417" s="87"/>
      <c r="AD1417" s="87"/>
      <c r="AE1417" s="87"/>
      <c r="AG1417" s="121"/>
      <c r="AN1417" s="87"/>
      <c r="AO1417" s="87"/>
      <c r="AP1417" s="87"/>
      <c r="AQ1417" s="87"/>
      <c r="AR1417" s="87"/>
      <c r="AS1417" s="87"/>
      <c r="AT1417" s="87"/>
      <c r="AU1417" s="87"/>
    </row>
    <row r="1418" spans="27:64" x14ac:dyDescent="0.2">
      <c r="AA1418" s="87"/>
      <c r="AB1418" s="87"/>
      <c r="AC1418" s="87"/>
      <c r="AD1418" s="87"/>
      <c r="AE1418" s="87"/>
      <c r="AG1418" s="121"/>
      <c r="AN1418" s="87"/>
      <c r="AO1418" s="87"/>
      <c r="AP1418" s="87"/>
      <c r="AQ1418" s="87"/>
      <c r="AR1418" s="87"/>
      <c r="AS1418" s="87"/>
      <c r="AT1418" s="87"/>
      <c r="AU1418" s="87"/>
    </row>
    <row r="1419" spans="27:64" x14ac:dyDescent="0.2">
      <c r="AA1419" s="87"/>
      <c r="AB1419" s="87"/>
      <c r="AC1419" s="87"/>
      <c r="AD1419" s="87"/>
      <c r="AE1419" s="87"/>
      <c r="AG1419" s="121"/>
      <c r="AN1419" s="87"/>
      <c r="AO1419" s="87"/>
      <c r="AP1419" s="87"/>
      <c r="AQ1419" s="87"/>
      <c r="AR1419" s="87"/>
      <c r="AS1419" s="87"/>
      <c r="AT1419" s="87"/>
      <c r="AU1419" s="87"/>
    </row>
    <row r="1420" spans="27:64" x14ac:dyDescent="0.2">
      <c r="AA1420" s="87"/>
      <c r="AB1420" s="87"/>
      <c r="AC1420" s="87"/>
      <c r="AD1420" s="87"/>
      <c r="AE1420" s="87"/>
      <c r="AG1420" s="121"/>
      <c r="AN1420" s="87"/>
      <c r="AO1420" s="87"/>
      <c r="AP1420" s="87"/>
      <c r="AQ1420" s="87"/>
      <c r="AR1420" s="87"/>
      <c r="AS1420" s="87"/>
      <c r="AT1420" s="87"/>
      <c r="AU1420" s="87"/>
    </row>
    <row r="1421" spans="27:64" x14ac:dyDescent="0.2">
      <c r="AA1421" s="87"/>
      <c r="AB1421" s="87"/>
      <c r="AC1421" s="87"/>
      <c r="AD1421" s="87"/>
      <c r="AE1421" s="87"/>
      <c r="AG1421" s="121"/>
      <c r="AN1421" s="87"/>
      <c r="AO1421" s="87"/>
      <c r="AP1421" s="87"/>
      <c r="AQ1421" s="87"/>
      <c r="AR1421" s="87"/>
      <c r="AS1421" s="87"/>
      <c r="AT1421" s="87"/>
      <c r="AU1421" s="87"/>
    </row>
    <row r="1422" spans="27:64" x14ac:dyDescent="0.2">
      <c r="AA1422" s="87"/>
      <c r="AB1422" s="87"/>
      <c r="AC1422" s="87"/>
      <c r="AD1422" s="87"/>
      <c r="AE1422" s="87"/>
      <c r="AG1422" s="121"/>
      <c r="AN1422" s="87"/>
      <c r="AO1422" s="87"/>
      <c r="AP1422" s="87"/>
      <c r="AQ1422" s="87"/>
      <c r="AR1422" s="87"/>
      <c r="AS1422" s="87"/>
      <c r="AT1422" s="87"/>
      <c r="AU1422" s="87"/>
    </row>
    <row r="1423" spans="27:64" x14ac:dyDescent="0.2">
      <c r="AA1423" s="87"/>
      <c r="AB1423" s="87"/>
      <c r="AC1423" s="87"/>
      <c r="AD1423" s="87"/>
      <c r="AE1423" s="87"/>
      <c r="AG1423" s="121"/>
      <c r="AN1423" s="87"/>
      <c r="AO1423" s="87"/>
      <c r="AP1423" s="87"/>
      <c r="AQ1423" s="87"/>
      <c r="AR1423" s="87"/>
      <c r="AS1423" s="87"/>
      <c r="AT1423" s="87"/>
      <c r="AU1423" s="87"/>
    </row>
    <row r="1424" spans="27:64" x14ac:dyDescent="0.2">
      <c r="AA1424" s="87"/>
      <c r="AB1424" s="87"/>
      <c r="AC1424" s="87"/>
      <c r="AD1424" s="87"/>
      <c r="AE1424" s="87"/>
      <c r="AG1424" s="121"/>
      <c r="AN1424" s="87"/>
      <c r="AO1424" s="87"/>
      <c r="AP1424" s="87"/>
      <c r="AQ1424" s="87"/>
      <c r="AR1424" s="87"/>
      <c r="AS1424" s="87"/>
      <c r="AT1424" s="87"/>
      <c r="AU1424" s="87"/>
    </row>
    <row r="1425" spans="27:64" x14ac:dyDescent="0.2">
      <c r="AA1425" s="87"/>
      <c r="AB1425" s="87"/>
      <c r="AC1425" s="87"/>
      <c r="AD1425" s="87"/>
      <c r="AE1425" s="87"/>
      <c r="AG1425" s="121"/>
      <c r="AN1425" s="87"/>
      <c r="AO1425" s="87"/>
      <c r="AP1425" s="87"/>
      <c r="AQ1425" s="87"/>
      <c r="AR1425" s="87"/>
      <c r="AS1425" s="87"/>
      <c r="AT1425" s="87"/>
      <c r="AU1425" s="87"/>
    </row>
    <row r="1426" spans="27:64" x14ac:dyDescent="0.2">
      <c r="AA1426" s="87"/>
      <c r="AB1426" s="87"/>
      <c r="AC1426" s="87"/>
      <c r="AD1426" s="87"/>
      <c r="AE1426" s="87"/>
      <c r="AG1426" s="121"/>
      <c r="AN1426" s="87"/>
      <c r="AO1426" s="87"/>
      <c r="AP1426" s="87"/>
      <c r="AQ1426" s="87"/>
      <c r="AR1426" s="87"/>
      <c r="AS1426" s="87"/>
      <c r="AT1426" s="87"/>
      <c r="AU1426" s="87"/>
    </row>
    <row r="1427" spans="27:64" x14ac:dyDescent="0.2">
      <c r="AA1427" s="87"/>
      <c r="AB1427" s="87"/>
      <c r="AC1427" s="87"/>
      <c r="AD1427" s="87"/>
      <c r="AE1427" s="87"/>
      <c r="AG1427" s="121"/>
      <c r="AN1427" s="87"/>
      <c r="AO1427" s="87"/>
      <c r="AP1427" s="87"/>
      <c r="AQ1427" s="87"/>
      <c r="AR1427" s="87"/>
      <c r="AS1427" s="87"/>
      <c r="AT1427" s="87"/>
      <c r="AU1427" s="87"/>
    </row>
    <row r="1428" spans="27:64" x14ac:dyDescent="0.2">
      <c r="AA1428" s="87"/>
      <c r="AB1428" s="87"/>
      <c r="AC1428" s="87"/>
      <c r="AD1428" s="87"/>
      <c r="AE1428" s="87"/>
      <c r="AG1428" s="121"/>
      <c r="AN1428" s="87"/>
      <c r="AO1428" s="87"/>
      <c r="AP1428" s="87"/>
      <c r="AQ1428" s="87"/>
      <c r="AR1428" s="87"/>
      <c r="AS1428" s="87"/>
      <c r="AT1428" s="87"/>
      <c r="AU1428" s="87"/>
    </row>
    <row r="1429" spans="27:64" x14ac:dyDescent="0.2">
      <c r="AA1429" s="87"/>
      <c r="AB1429" s="87"/>
      <c r="AC1429" s="87"/>
      <c r="AD1429" s="87"/>
      <c r="AE1429" s="87"/>
      <c r="AG1429" s="121"/>
      <c r="AN1429" s="87"/>
      <c r="AO1429" s="87"/>
      <c r="AP1429" s="87"/>
      <c r="AQ1429" s="87"/>
      <c r="AR1429" s="87"/>
      <c r="AS1429" s="87"/>
      <c r="AT1429" s="87"/>
      <c r="AU1429" s="87"/>
    </row>
    <row r="1430" spans="27:64" x14ac:dyDescent="0.2">
      <c r="AA1430" s="87"/>
      <c r="AB1430" s="87"/>
      <c r="AC1430" s="87"/>
      <c r="AD1430" s="87"/>
      <c r="AE1430" s="87"/>
      <c r="AG1430" s="121"/>
      <c r="AN1430" s="87"/>
      <c r="AO1430" s="87"/>
      <c r="AP1430" s="87"/>
      <c r="AQ1430" s="87"/>
      <c r="AR1430" s="87"/>
      <c r="AS1430" s="87"/>
      <c r="AT1430" s="87"/>
      <c r="AU1430" s="87"/>
    </row>
    <row r="1431" spans="27:64" x14ac:dyDescent="0.2">
      <c r="AA1431" s="87"/>
      <c r="AB1431" s="87"/>
      <c r="AC1431" s="87"/>
      <c r="AD1431" s="87"/>
      <c r="AE1431" s="87"/>
      <c r="AG1431" s="121"/>
      <c r="AN1431" s="87"/>
      <c r="AO1431" s="87"/>
      <c r="AP1431" s="87"/>
      <c r="AQ1431" s="87"/>
      <c r="AR1431" s="87"/>
      <c r="AS1431" s="87"/>
      <c r="AT1431" s="87"/>
      <c r="AU1431" s="87"/>
    </row>
    <row r="1432" spans="27:64" x14ac:dyDescent="0.2">
      <c r="AA1432" s="87"/>
      <c r="AB1432" s="87"/>
      <c r="AC1432" s="87"/>
      <c r="AD1432" s="87"/>
      <c r="AE1432" s="87"/>
      <c r="AG1432" s="121"/>
      <c r="AN1432" s="87"/>
      <c r="AO1432" s="87"/>
      <c r="AP1432" s="87"/>
      <c r="AQ1432" s="87"/>
      <c r="AR1432" s="87"/>
      <c r="AS1432" s="87"/>
      <c r="AT1432" s="87"/>
      <c r="AU1432" s="87"/>
    </row>
    <row r="1433" spans="27:64" x14ac:dyDescent="0.2">
      <c r="AA1433" s="87"/>
      <c r="AB1433" s="87"/>
      <c r="AC1433" s="87"/>
      <c r="AD1433" s="87"/>
      <c r="AE1433" s="87"/>
      <c r="AG1433" s="121"/>
      <c r="AN1433" s="87"/>
      <c r="AO1433" s="87"/>
      <c r="AP1433" s="87"/>
      <c r="AQ1433" s="87"/>
      <c r="AR1433" s="87"/>
      <c r="AS1433" s="87"/>
      <c r="AT1433" s="87"/>
      <c r="AU1433" s="87"/>
      <c r="AV1433" s="87"/>
      <c r="AW1433" s="87"/>
      <c r="AX1433" s="87"/>
      <c r="AY1433" s="87"/>
      <c r="AZ1433" s="87"/>
      <c r="BA1433" s="87"/>
      <c r="BB1433" s="87"/>
      <c r="BC1433" s="87"/>
      <c r="BD1433" s="87"/>
      <c r="BE1433" s="87"/>
      <c r="BF1433" s="87"/>
      <c r="BG1433" s="87"/>
      <c r="BH1433" s="87"/>
      <c r="BI1433" s="87"/>
      <c r="BJ1433" s="87"/>
      <c r="BK1433" s="87"/>
      <c r="BL1433" s="87"/>
    </row>
    <row r="1434" spans="27:64" x14ac:dyDescent="0.2">
      <c r="AA1434" s="87"/>
      <c r="AB1434" s="87"/>
      <c r="AC1434" s="87"/>
      <c r="AD1434" s="87"/>
      <c r="AE1434" s="87"/>
      <c r="AG1434" s="121"/>
      <c r="AN1434" s="87"/>
      <c r="AO1434" s="87"/>
      <c r="AP1434" s="87"/>
      <c r="AQ1434" s="87"/>
      <c r="AR1434" s="87"/>
      <c r="AS1434" s="87"/>
      <c r="AT1434" s="87"/>
      <c r="AU1434" s="87"/>
    </row>
    <row r="1435" spans="27:64" x14ac:dyDescent="0.2">
      <c r="AA1435" s="87"/>
      <c r="AB1435" s="87"/>
      <c r="AC1435" s="87"/>
      <c r="AD1435" s="87"/>
      <c r="AE1435" s="87"/>
      <c r="AG1435" s="121"/>
      <c r="AN1435" s="87"/>
      <c r="AO1435" s="87"/>
      <c r="AP1435" s="87"/>
      <c r="AQ1435" s="87"/>
      <c r="AR1435" s="87"/>
      <c r="AS1435" s="87"/>
      <c r="AT1435" s="87"/>
      <c r="AU1435" s="87"/>
      <c r="AV1435" s="87"/>
    </row>
    <row r="1436" spans="27:64" x14ac:dyDescent="0.2">
      <c r="AA1436" s="87"/>
      <c r="AB1436" s="87"/>
      <c r="AC1436" s="87"/>
      <c r="AD1436" s="87"/>
      <c r="AE1436" s="87"/>
      <c r="AG1436" s="121"/>
      <c r="AN1436" s="87"/>
      <c r="AO1436" s="87"/>
      <c r="AP1436" s="87"/>
      <c r="AQ1436" s="87"/>
      <c r="AR1436" s="87"/>
      <c r="AS1436" s="87"/>
      <c r="AT1436" s="87"/>
      <c r="AU1436" s="87"/>
      <c r="AV1436" s="87"/>
    </row>
    <row r="1437" spans="27:64" x14ac:dyDescent="0.2">
      <c r="AA1437" s="87"/>
      <c r="AB1437" s="87"/>
      <c r="AC1437" s="87"/>
      <c r="AD1437" s="87"/>
      <c r="AE1437" s="87"/>
      <c r="AG1437" s="121"/>
      <c r="AN1437" s="87"/>
      <c r="AO1437" s="87"/>
      <c r="AP1437" s="87"/>
      <c r="AQ1437" s="87"/>
      <c r="AR1437" s="87"/>
      <c r="AS1437" s="87"/>
      <c r="AT1437" s="87"/>
      <c r="AU1437" s="87"/>
      <c r="AV1437" s="87"/>
    </row>
    <row r="1438" spans="27:64" x14ac:dyDescent="0.2">
      <c r="AA1438" s="87"/>
      <c r="AB1438" s="87"/>
      <c r="AC1438" s="87"/>
      <c r="AD1438" s="87"/>
      <c r="AE1438" s="87"/>
      <c r="AG1438" s="121"/>
      <c r="AN1438" s="87"/>
      <c r="AO1438" s="87"/>
      <c r="AP1438" s="87"/>
      <c r="AQ1438" s="87"/>
      <c r="AR1438" s="87"/>
      <c r="AS1438" s="87"/>
      <c r="AT1438" s="87"/>
      <c r="AU1438" s="87"/>
      <c r="AV1438" s="87"/>
      <c r="AX1438" s="87"/>
    </row>
    <row r="1439" spans="27:64" x14ac:dyDescent="0.2">
      <c r="AA1439" s="87"/>
      <c r="AB1439" s="87"/>
      <c r="AC1439" s="87"/>
      <c r="AD1439" s="87"/>
      <c r="AE1439" s="87"/>
      <c r="AG1439" s="121"/>
      <c r="AN1439" s="87"/>
      <c r="AO1439" s="87"/>
      <c r="AP1439" s="87"/>
      <c r="AQ1439" s="87"/>
      <c r="AR1439" s="87"/>
      <c r="AS1439" s="87"/>
      <c r="AT1439" s="87"/>
      <c r="AU1439" s="87"/>
      <c r="AV1439" s="87"/>
      <c r="AX1439" s="87"/>
    </row>
    <row r="1440" spans="27:64" x14ac:dyDescent="0.2">
      <c r="AA1440" s="87"/>
      <c r="AB1440" s="87"/>
      <c r="AC1440" s="87"/>
      <c r="AD1440" s="87"/>
      <c r="AE1440" s="87"/>
      <c r="AG1440" s="121"/>
      <c r="AN1440" s="87"/>
      <c r="AO1440" s="87"/>
      <c r="AP1440" s="87"/>
      <c r="AQ1440" s="87"/>
      <c r="AR1440" s="87"/>
      <c r="AS1440" s="87"/>
      <c r="AT1440" s="87"/>
      <c r="AU1440" s="87"/>
      <c r="AV1440" s="87"/>
      <c r="AW1440" s="87"/>
      <c r="AX1440" s="87"/>
      <c r="AY1440" s="87"/>
      <c r="AZ1440" s="87"/>
      <c r="BA1440" s="87"/>
      <c r="BB1440" s="87"/>
      <c r="BC1440" s="87"/>
      <c r="BD1440" s="87"/>
      <c r="BE1440" s="87"/>
      <c r="BF1440" s="87"/>
      <c r="BG1440" s="87"/>
      <c r="BH1440" s="87"/>
      <c r="BI1440" s="87"/>
      <c r="BJ1440" s="87"/>
      <c r="BK1440" s="87"/>
      <c r="BL1440" s="87"/>
    </row>
    <row r="1441" spans="27:64" x14ac:dyDescent="0.2">
      <c r="AA1441" s="87"/>
      <c r="AB1441" s="87"/>
      <c r="AC1441" s="87"/>
      <c r="AD1441" s="87"/>
      <c r="AE1441" s="87"/>
      <c r="AG1441" s="121"/>
      <c r="AN1441" s="87"/>
      <c r="AO1441" s="87"/>
      <c r="AP1441" s="87"/>
      <c r="AQ1441" s="87"/>
      <c r="AR1441" s="87"/>
      <c r="AS1441" s="87"/>
      <c r="AT1441" s="87"/>
      <c r="AU1441" s="87"/>
    </row>
    <row r="1442" spans="27:64" x14ac:dyDescent="0.2">
      <c r="AA1442" s="87"/>
      <c r="AB1442" s="87"/>
      <c r="AC1442" s="87"/>
      <c r="AD1442" s="87"/>
      <c r="AE1442" s="87"/>
      <c r="AG1442" s="121"/>
      <c r="AN1442" s="87"/>
      <c r="AO1442" s="87"/>
      <c r="AP1442" s="87"/>
      <c r="AQ1442" s="87"/>
      <c r="AR1442" s="87"/>
      <c r="AS1442" s="87"/>
      <c r="AT1442" s="87"/>
      <c r="AU1442" s="87"/>
    </row>
    <row r="1443" spans="27:64" x14ac:dyDescent="0.2">
      <c r="AA1443" s="87"/>
      <c r="AB1443" s="87"/>
      <c r="AC1443" s="87"/>
      <c r="AD1443" s="87"/>
      <c r="AE1443" s="87"/>
      <c r="AG1443" s="121"/>
      <c r="AN1443" s="87"/>
      <c r="AO1443" s="87"/>
      <c r="AP1443" s="87"/>
      <c r="AQ1443" s="87"/>
      <c r="AR1443" s="87"/>
      <c r="AS1443" s="87"/>
      <c r="AT1443" s="87"/>
      <c r="AU1443" s="87"/>
    </row>
    <row r="1444" spans="27:64" x14ac:dyDescent="0.2">
      <c r="AA1444" s="87"/>
      <c r="AB1444" s="87"/>
      <c r="AC1444" s="87"/>
      <c r="AD1444" s="87"/>
      <c r="AE1444" s="87"/>
      <c r="AG1444" s="121"/>
      <c r="AN1444" s="87"/>
      <c r="AO1444" s="87"/>
      <c r="AP1444" s="87"/>
      <c r="AQ1444" s="87"/>
      <c r="AR1444" s="87"/>
      <c r="AS1444" s="87"/>
      <c r="AT1444" s="87"/>
      <c r="AU1444" s="87"/>
      <c r="AV1444" s="87"/>
      <c r="AW1444" s="87"/>
      <c r="AX1444" s="87"/>
      <c r="AY1444" s="87"/>
      <c r="AZ1444" s="87"/>
      <c r="BA1444" s="87"/>
      <c r="BB1444" s="87"/>
      <c r="BC1444" s="87"/>
      <c r="BD1444" s="87"/>
      <c r="BE1444" s="87"/>
      <c r="BF1444" s="87"/>
      <c r="BG1444" s="87"/>
      <c r="BH1444" s="87"/>
      <c r="BI1444" s="87"/>
      <c r="BJ1444" s="87"/>
      <c r="BK1444" s="87"/>
      <c r="BL1444" s="87"/>
    </row>
    <row r="1445" spans="27:64" x14ac:dyDescent="0.2">
      <c r="AA1445" s="87"/>
      <c r="AB1445" s="87"/>
      <c r="AC1445" s="87"/>
      <c r="AD1445" s="87"/>
      <c r="AE1445" s="87"/>
      <c r="AG1445" s="121"/>
      <c r="AN1445" s="87"/>
      <c r="AO1445" s="87"/>
      <c r="AP1445" s="87"/>
      <c r="AQ1445" s="87"/>
      <c r="AR1445" s="87"/>
      <c r="AS1445" s="87"/>
      <c r="AT1445" s="87"/>
      <c r="AU1445" s="87"/>
      <c r="AV1445" s="87"/>
      <c r="AX1445" s="87"/>
    </row>
    <row r="1446" spans="27:64" x14ac:dyDescent="0.2">
      <c r="AA1446" s="87"/>
      <c r="AB1446" s="87"/>
      <c r="AC1446" s="87"/>
      <c r="AD1446" s="87"/>
      <c r="AE1446" s="87"/>
      <c r="AG1446" s="121"/>
      <c r="AN1446" s="87"/>
      <c r="AO1446" s="87"/>
      <c r="AP1446" s="87"/>
      <c r="AQ1446" s="87"/>
      <c r="AR1446" s="87"/>
      <c r="AS1446" s="87"/>
      <c r="AT1446" s="87"/>
      <c r="AU1446" s="87"/>
      <c r="AV1446" s="87"/>
      <c r="AX1446" s="87"/>
      <c r="AY1446" s="87"/>
      <c r="AZ1446" s="87"/>
      <c r="BA1446" s="87"/>
      <c r="BB1446" s="87"/>
      <c r="BC1446" s="87"/>
      <c r="BD1446" s="87"/>
      <c r="BE1446" s="87"/>
      <c r="BF1446" s="87"/>
      <c r="BG1446" s="87"/>
      <c r="BH1446" s="87"/>
      <c r="BI1446" s="87"/>
      <c r="BJ1446" s="87"/>
      <c r="BK1446" s="87"/>
      <c r="BL1446" s="87"/>
    </row>
    <row r="1447" spans="27:64" x14ac:dyDescent="0.2">
      <c r="AA1447" s="87"/>
      <c r="AB1447" s="87"/>
      <c r="AC1447" s="87"/>
      <c r="AD1447" s="87"/>
      <c r="AE1447" s="87"/>
      <c r="AG1447" s="121"/>
      <c r="AN1447" s="87"/>
      <c r="AO1447" s="87"/>
      <c r="AP1447" s="87"/>
      <c r="AQ1447" s="87"/>
      <c r="AR1447" s="87"/>
      <c r="AS1447" s="87"/>
      <c r="AT1447" s="87"/>
      <c r="AU1447" s="87"/>
      <c r="AV1447" s="87"/>
      <c r="AW1447" s="87"/>
      <c r="AX1447" s="87"/>
      <c r="AY1447" s="87"/>
      <c r="AZ1447" s="87"/>
      <c r="BA1447" s="87"/>
      <c r="BB1447" s="87"/>
      <c r="BC1447" s="87"/>
      <c r="BD1447" s="87"/>
      <c r="BE1447" s="87"/>
      <c r="BF1447" s="87"/>
      <c r="BG1447" s="87"/>
      <c r="BH1447" s="87"/>
      <c r="BI1447" s="87"/>
      <c r="BJ1447" s="87"/>
      <c r="BK1447" s="87"/>
      <c r="BL1447" s="87"/>
    </row>
    <row r="1448" spans="27:64" x14ac:dyDescent="0.2">
      <c r="AA1448" s="87"/>
      <c r="AB1448" s="87"/>
      <c r="AC1448" s="87"/>
      <c r="AD1448" s="87"/>
      <c r="AE1448" s="87"/>
      <c r="AG1448" s="121"/>
      <c r="AN1448" s="87"/>
      <c r="AO1448" s="87"/>
      <c r="AP1448" s="87"/>
      <c r="AQ1448" s="87"/>
      <c r="AR1448" s="87"/>
      <c r="AS1448" s="87"/>
      <c r="AT1448" s="87"/>
      <c r="AU1448" s="87"/>
      <c r="AV1448" s="87"/>
      <c r="AW1448" s="87"/>
      <c r="AX1448" s="87"/>
      <c r="AY1448" s="87"/>
      <c r="AZ1448" s="87"/>
      <c r="BA1448" s="87"/>
      <c r="BB1448" s="87"/>
      <c r="BC1448" s="87"/>
      <c r="BD1448" s="87"/>
      <c r="BE1448" s="87"/>
      <c r="BF1448" s="87"/>
      <c r="BG1448" s="87"/>
      <c r="BH1448" s="87"/>
      <c r="BI1448" s="87"/>
      <c r="BJ1448" s="87"/>
      <c r="BK1448" s="87"/>
      <c r="BL1448" s="87"/>
    </row>
    <row r="1449" spans="27:64" x14ac:dyDescent="0.2">
      <c r="AA1449" s="87"/>
      <c r="AB1449" s="87"/>
      <c r="AC1449" s="87"/>
      <c r="AD1449" s="87"/>
      <c r="AE1449" s="87"/>
      <c r="AG1449" s="121"/>
      <c r="AN1449" s="87"/>
      <c r="AO1449" s="87"/>
      <c r="AP1449" s="87"/>
      <c r="AQ1449" s="87"/>
      <c r="AR1449" s="87"/>
      <c r="AS1449" s="87"/>
      <c r="AT1449" s="87"/>
      <c r="AU1449" s="87"/>
      <c r="AV1449" s="87"/>
    </row>
    <row r="1450" spans="27:64" x14ac:dyDescent="0.2">
      <c r="AA1450" s="87"/>
      <c r="AB1450" s="87"/>
      <c r="AC1450" s="87"/>
      <c r="AD1450" s="87"/>
      <c r="AE1450" s="87"/>
      <c r="AG1450" s="121"/>
      <c r="AN1450" s="87"/>
      <c r="AO1450" s="87"/>
      <c r="AP1450" s="87"/>
      <c r="AQ1450" s="87"/>
      <c r="AR1450" s="87"/>
      <c r="AS1450" s="87"/>
      <c r="AT1450" s="87"/>
      <c r="AU1450" s="87"/>
    </row>
    <row r="1451" spans="27:64" x14ac:dyDescent="0.2">
      <c r="AA1451" s="87"/>
      <c r="AB1451" s="87"/>
      <c r="AC1451" s="87"/>
      <c r="AD1451" s="87"/>
      <c r="AE1451" s="87"/>
      <c r="AG1451" s="121"/>
      <c r="AN1451" s="87"/>
      <c r="AO1451" s="87"/>
      <c r="AP1451" s="87"/>
      <c r="AQ1451" s="87"/>
      <c r="AR1451" s="87"/>
      <c r="AS1451" s="87"/>
      <c r="AT1451" s="87"/>
      <c r="AU1451" s="87"/>
      <c r="AV1451" s="87"/>
      <c r="AX1451" s="87"/>
    </row>
    <row r="1452" spans="27:64" x14ac:dyDescent="0.2">
      <c r="AA1452" s="87"/>
      <c r="AB1452" s="87"/>
      <c r="AC1452" s="87"/>
      <c r="AD1452" s="87"/>
      <c r="AE1452" s="87"/>
      <c r="AG1452" s="121"/>
      <c r="AN1452" s="87"/>
      <c r="AO1452" s="87"/>
      <c r="AP1452" s="87"/>
      <c r="AQ1452" s="87"/>
      <c r="AR1452" s="87"/>
      <c r="AS1452" s="87"/>
      <c r="AT1452" s="87"/>
      <c r="AU1452" s="87"/>
      <c r="AV1452" s="87"/>
      <c r="AX1452" s="87"/>
      <c r="AY1452" s="87"/>
      <c r="AZ1452" s="87"/>
      <c r="BA1452" s="87"/>
      <c r="BB1452" s="87"/>
      <c r="BC1452" s="87"/>
      <c r="BD1452" s="87"/>
      <c r="BE1452" s="87"/>
      <c r="BF1452" s="87"/>
      <c r="BG1452" s="87"/>
      <c r="BH1452" s="87"/>
      <c r="BI1452" s="87"/>
      <c r="BJ1452" s="87"/>
      <c r="BK1452" s="87"/>
      <c r="BL1452" s="87"/>
    </row>
    <row r="1453" spans="27:64" x14ac:dyDescent="0.2">
      <c r="AA1453" s="87"/>
      <c r="AB1453" s="87"/>
      <c r="AC1453" s="87"/>
      <c r="AD1453" s="87"/>
      <c r="AE1453" s="87"/>
      <c r="AG1453" s="121"/>
      <c r="AN1453" s="87"/>
      <c r="AO1453" s="87"/>
      <c r="AP1453" s="87"/>
      <c r="AQ1453" s="87"/>
      <c r="AR1453" s="87"/>
      <c r="AS1453" s="87"/>
      <c r="AT1453" s="87"/>
      <c r="AU1453" s="87"/>
      <c r="AV1453" s="87"/>
      <c r="AW1453" s="87"/>
      <c r="AX1453" s="87"/>
      <c r="AY1453" s="87"/>
      <c r="AZ1453" s="87"/>
      <c r="BA1453" s="87"/>
      <c r="BB1453" s="87"/>
      <c r="BC1453" s="87"/>
      <c r="BD1453" s="87"/>
      <c r="BE1453" s="87"/>
      <c r="BF1453" s="87"/>
      <c r="BG1453" s="87"/>
      <c r="BH1453" s="87"/>
      <c r="BI1453" s="87"/>
      <c r="BJ1453" s="87"/>
      <c r="BK1453" s="87"/>
      <c r="BL1453" s="87"/>
    </row>
    <row r="1454" spans="27:64" x14ac:dyDescent="0.2">
      <c r="AA1454" s="87"/>
      <c r="AB1454" s="87"/>
      <c r="AC1454" s="87"/>
      <c r="AD1454" s="87"/>
      <c r="AE1454" s="87"/>
      <c r="AG1454" s="121"/>
      <c r="AN1454" s="87"/>
      <c r="AO1454" s="87"/>
      <c r="AP1454" s="87"/>
      <c r="AQ1454" s="87"/>
      <c r="AR1454" s="87"/>
      <c r="AS1454" s="87"/>
      <c r="AT1454" s="87"/>
      <c r="AU1454" s="87"/>
      <c r="AV1454" s="87"/>
      <c r="AW1454" s="87"/>
      <c r="AX1454" s="87"/>
      <c r="AY1454" s="87"/>
      <c r="AZ1454" s="87"/>
      <c r="BA1454" s="87"/>
      <c r="BB1454" s="87"/>
      <c r="BC1454" s="87"/>
      <c r="BD1454" s="87"/>
      <c r="BE1454" s="87"/>
      <c r="BF1454" s="87"/>
      <c r="BG1454" s="87"/>
      <c r="BH1454" s="87"/>
      <c r="BI1454" s="87"/>
      <c r="BJ1454" s="87"/>
      <c r="BK1454" s="87"/>
      <c r="BL1454" s="87"/>
    </row>
    <row r="1455" spans="27:64" x14ac:dyDescent="0.2">
      <c r="AA1455" s="87"/>
      <c r="AB1455" s="87"/>
      <c r="AC1455" s="87"/>
      <c r="AD1455" s="87"/>
      <c r="AE1455" s="87"/>
      <c r="AG1455" s="121"/>
      <c r="AN1455" s="87"/>
      <c r="AO1455" s="87"/>
      <c r="AP1455" s="87"/>
      <c r="AQ1455" s="87"/>
      <c r="AR1455" s="87"/>
      <c r="AS1455" s="87"/>
      <c r="AT1455" s="87"/>
      <c r="AU1455" s="87"/>
    </row>
    <row r="1456" spans="27:64" x14ac:dyDescent="0.2">
      <c r="AA1456" s="87"/>
      <c r="AB1456" s="87"/>
      <c r="AC1456" s="87"/>
      <c r="AD1456" s="87"/>
      <c r="AE1456" s="87"/>
      <c r="AG1456" s="121"/>
      <c r="AN1456" s="87"/>
      <c r="AO1456" s="87"/>
      <c r="AP1456" s="87"/>
      <c r="AQ1456" s="87"/>
      <c r="AR1456" s="87"/>
      <c r="AS1456" s="87"/>
      <c r="AT1456" s="87"/>
      <c r="AU1456" s="87"/>
    </row>
    <row r="1457" spans="27:64" x14ac:dyDescent="0.2">
      <c r="AA1457" s="87"/>
      <c r="AB1457" s="87"/>
      <c r="AC1457" s="87"/>
      <c r="AD1457" s="87"/>
      <c r="AE1457" s="87"/>
      <c r="AG1457" s="121"/>
      <c r="AN1457" s="87"/>
      <c r="AO1457" s="87"/>
      <c r="AP1457" s="87"/>
      <c r="AQ1457" s="87"/>
      <c r="AR1457" s="87"/>
      <c r="AS1457" s="87"/>
      <c r="AT1457" s="87"/>
      <c r="AU1457" s="87"/>
      <c r="AV1457" s="87"/>
      <c r="AX1457" s="87"/>
      <c r="AY1457" s="87"/>
      <c r="AZ1457" s="87"/>
      <c r="BA1457" s="87"/>
      <c r="BB1457" s="87"/>
      <c r="BC1457" s="87"/>
      <c r="BD1457" s="87"/>
      <c r="BE1457" s="87"/>
      <c r="BF1457" s="87"/>
      <c r="BG1457" s="87"/>
      <c r="BH1457" s="87"/>
      <c r="BI1457" s="87"/>
      <c r="BJ1457" s="87"/>
      <c r="BK1457" s="87"/>
      <c r="BL1457" s="87"/>
    </row>
    <row r="1458" spans="27:64" x14ac:dyDescent="0.2">
      <c r="AA1458" s="87"/>
      <c r="AB1458" s="87"/>
      <c r="AC1458" s="87"/>
      <c r="AD1458" s="87"/>
      <c r="AE1458" s="87"/>
      <c r="AG1458" s="121"/>
      <c r="AN1458" s="87"/>
      <c r="AO1458" s="87"/>
      <c r="AP1458" s="87"/>
      <c r="AQ1458" s="87"/>
      <c r="AR1458" s="87"/>
      <c r="AS1458" s="87"/>
      <c r="AT1458" s="87"/>
      <c r="AU1458" s="87"/>
      <c r="AV1458" s="87"/>
      <c r="AW1458" s="87"/>
      <c r="AX1458" s="87"/>
      <c r="AY1458" s="87"/>
      <c r="AZ1458" s="87"/>
      <c r="BA1458" s="87"/>
      <c r="BB1458" s="87"/>
      <c r="BC1458" s="87"/>
      <c r="BD1458" s="87"/>
      <c r="BE1458" s="87"/>
      <c r="BF1458" s="87"/>
      <c r="BG1458" s="87"/>
      <c r="BH1458" s="87"/>
      <c r="BI1458" s="87"/>
      <c r="BJ1458" s="87"/>
      <c r="BK1458" s="87"/>
      <c r="BL1458" s="87"/>
    </row>
    <row r="1459" spans="27:64" x14ac:dyDescent="0.2">
      <c r="AA1459" s="87"/>
      <c r="AB1459" s="87"/>
      <c r="AC1459" s="87"/>
      <c r="AD1459" s="87"/>
      <c r="AE1459" s="87"/>
      <c r="AG1459" s="121"/>
      <c r="AN1459" s="87"/>
      <c r="AO1459" s="87"/>
      <c r="AP1459" s="87"/>
      <c r="AQ1459" s="87"/>
      <c r="AR1459" s="87"/>
      <c r="AS1459" s="87"/>
      <c r="AT1459" s="87"/>
      <c r="AU1459" s="87"/>
      <c r="AV1459" s="87"/>
      <c r="AW1459" s="87"/>
      <c r="AX1459" s="87"/>
      <c r="AY1459" s="87"/>
      <c r="AZ1459" s="87"/>
      <c r="BA1459" s="87"/>
      <c r="BB1459" s="87"/>
      <c r="BC1459" s="87"/>
      <c r="BD1459" s="87"/>
      <c r="BE1459" s="87"/>
      <c r="BF1459" s="87"/>
      <c r="BG1459" s="87"/>
      <c r="BH1459" s="87"/>
      <c r="BI1459" s="87"/>
      <c r="BJ1459" s="87"/>
      <c r="BK1459" s="87"/>
      <c r="BL1459" s="87"/>
    </row>
    <row r="1460" spans="27:64" x14ac:dyDescent="0.2">
      <c r="AA1460" s="87"/>
      <c r="AB1460" s="87"/>
      <c r="AC1460" s="87"/>
      <c r="AD1460" s="87"/>
      <c r="AE1460" s="87"/>
      <c r="AG1460" s="121"/>
      <c r="AN1460" s="87"/>
      <c r="AO1460" s="87"/>
      <c r="AP1460" s="87"/>
      <c r="AQ1460" s="87"/>
      <c r="AR1460" s="87"/>
      <c r="AS1460" s="87"/>
      <c r="AT1460" s="87"/>
      <c r="AU1460" s="87"/>
    </row>
    <row r="1461" spans="27:64" x14ac:dyDescent="0.2">
      <c r="AA1461" s="87"/>
      <c r="AB1461" s="87"/>
      <c r="AC1461" s="87"/>
      <c r="AD1461" s="87"/>
      <c r="AE1461" s="87"/>
      <c r="AG1461" s="121"/>
      <c r="AN1461" s="87"/>
      <c r="AO1461" s="87"/>
      <c r="AP1461" s="87"/>
      <c r="AQ1461" s="87"/>
      <c r="AR1461" s="87"/>
      <c r="AS1461" s="87"/>
      <c r="AT1461" s="87"/>
      <c r="AU1461" s="87"/>
      <c r="AV1461" s="87"/>
      <c r="AW1461" s="87"/>
      <c r="AX1461" s="87"/>
      <c r="AY1461" s="87"/>
      <c r="AZ1461" s="87"/>
      <c r="BA1461" s="87"/>
      <c r="BB1461" s="87"/>
      <c r="BC1461" s="87"/>
      <c r="BD1461" s="87"/>
      <c r="BE1461" s="87"/>
      <c r="BF1461" s="87"/>
      <c r="BG1461" s="87"/>
      <c r="BH1461" s="87"/>
      <c r="BI1461" s="87"/>
      <c r="BJ1461" s="87"/>
      <c r="BK1461" s="87"/>
      <c r="BL1461" s="87"/>
    </row>
    <row r="1462" spans="27:64" x14ac:dyDescent="0.2">
      <c r="AA1462" s="87"/>
      <c r="AB1462" s="87"/>
      <c r="AC1462" s="87"/>
      <c r="AD1462" s="87"/>
      <c r="AE1462" s="87"/>
      <c r="AG1462" s="121"/>
      <c r="AN1462" s="87"/>
      <c r="AO1462" s="87"/>
      <c r="AP1462" s="87"/>
      <c r="AQ1462" s="87"/>
      <c r="AR1462" s="87"/>
      <c r="AS1462" s="87"/>
      <c r="AT1462" s="87"/>
      <c r="AU1462" s="87"/>
      <c r="AV1462" s="87"/>
    </row>
    <row r="1463" spans="27:64" x14ac:dyDescent="0.2">
      <c r="AA1463" s="87"/>
      <c r="AB1463" s="87"/>
      <c r="AC1463" s="87"/>
      <c r="AD1463" s="87"/>
      <c r="AE1463" s="87"/>
      <c r="AG1463" s="121"/>
      <c r="AN1463" s="87"/>
      <c r="AO1463" s="87"/>
      <c r="AP1463" s="87"/>
      <c r="AQ1463" s="87"/>
      <c r="AR1463" s="87"/>
      <c r="AS1463" s="87"/>
      <c r="AT1463" s="87"/>
      <c r="AU1463" s="87"/>
      <c r="AV1463" s="87"/>
    </row>
    <row r="1464" spans="27:64" x14ac:dyDescent="0.2">
      <c r="AA1464" s="87"/>
      <c r="AB1464" s="87"/>
      <c r="AC1464" s="87"/>
      <c r="AD1464" s="87"/>
      <c r="AE1464" s="87"/>
      <c r="AG1464" s="121"/>
      <c r="AN1464" s="87"/>
      <c r="AO1464" s="87"/>
      <c r="AP1464" s="87"/>
      <c r="AQ1464" s="87"/>
      <c r="AR1464" s="87"/>
      <c r="AS1464" s="87"/>
      <c r="AT1464" s="87"/>
      <c r="AU1464" s="87"/>
      <c r="AV1464" s="87"/>
    </row>
    <row r="1465" spans="27:64" x14ac:dyDescent="0.2">
      <c r="AA1465" s="87"/>
      <c r="AB1465" s="87"/>
      <c r="AC1465" s="87"/>
      <c r="AD1465" s="87"/>
      <c r="AE1465" s="87"/>
      <c r="AG1465" s="121"/>
      <c r="AN1465" s="87"/>
      <c r="AO1465" s="87"/>
      <c r="AP1465" s="87"/>
      <c r="AQ1465" s="87"/>
      <c r="AR1465" s="87"/>
      <c r="AS1465" s="87"/>
      <c r="AT1465" s="87"/>
      <c r="AU1465" s="87"/>
      <c r="AV1465" s="87"/>
      <c r="AW1465" s="87"/>
      <c r="AX1465" s="87"/>
      <c r="AY1465" s="87"/>
      <c r="AZ1465" s="87"/>
      <c r="BA1465" s="87"/>
      <c r="BB1465" s="87"/>
      <c r="BC1465" s="87"/>
      <c r="BD1465" s="87"/>
      <c r="BE1465" s="87"/>
      <c r="BF1465" s="87"/>
      <c r="BG1465" s="87"/>
      <c r="BH1465" s="87"/>
      <c r="BI1465" s="87"/>
      <c r="BJ1465" s="87"/>
      <c r="BK1465" s="87"/>
      <c r="BL1465" s="87"/>
    </row>
    <row r="1466" spans="27:64" x14ac:dyDescent="0.2">
      <c r="AA1466" s="87"/>
      <c r="AB1466" s="87"/>
      <c r="AC1466" s="87"/>
      <c r="AD1466" s="87"/>
      <c r="AE1466" s="87"/>
      <c r="AG1466" s="121"/>
      <c r="AN1466" s="87"/>
      <c r="AO1466" s="87"/>
      <c r="AP1466" s="87"/>
      <c r="AQ1466" s="87"/>
      <c r="AR1466" s="87"/>
      <c r="AS1466" s="87"/>
      <c r="AT1466" s="87"/>
      <c r="AU1466" s="87"/>
      <c r="AV1466" s="87"/>
      <c r="AW1466" s="87"/>
      <c r="AX1466" s="87"/>
      <c r="AY1466" s="87"/>
      <c r="AZ1466" s="87"/>
      <c r="BA1466" s="87"/>
      <c r="BB1466" s="87"/>
      <c r="BC1466" s="87"/>
      <c r="BD1466" s="87"/>
      <c r="BE1466" s="87"/>
      <c r="BF1466" s="87"/>
      <c r="BG1466" s="87"/>
      <c r="BH1466" s="87"/>
      <c r="BI1466" s="87"/>
      <c r="BJ1466" s="87"/>
      <c r="BK1466" s="87"/>
      <c r="BL1466" s="87"/>
    </row>
    <row r="1467" spans="27:64" x14ac:dyDescent="0.2">
      <c r="AA1467" s="87"/>
      <c r="AB1467" s="87"/>
      <c r="AC1467" s="87"/>
      <c r="AD1467" s="87"/>
      <c r="AE1467" s="87"/>
      <c r="AG1467" s="121"/>
      <c r="AN1467" s="87"/>
      <c r="AO1467" s="87"/>
      <c r="AP1467" s="87"/>
      <c r="AQ1467" s="87"/>
      <c r="AR1467" s="87"/>
      <c r="AS1467" s="87"/>
      <c r="AT1467" s="87"/>
      <c r="AU1467" s="87"/>
    </row>
    <row r="1468" spans="27:64" x14ac:dyDescent="0.2">
      <c r="AA1468" s="87"/>
      <c r="AB1468" s="87"/>
      <c r="AC1468" s="87"/>
      <c r="AD1468" s="87"/>
      <c r="AE1468" s="87"/>
      <c r="AG1468" s="121"/>
      <c r="AN1468" s="87"/>
      <c r="AO1468" s="87"/>
      <c r="AP1468" s="87"/>
      <c r="AQ1468" s="87"/>
      <c r="AR1468" s="87"/>
      <c r="AS1468" s="87"/>
      <c r="AT1468" s="87"/>
      <c r="AU1468" s="87"/>
      <c r="AV1468" s="87"/>
      <c r="AW1468" s="87"/>
      <c r="AX1468" s="87"/>
      <c r="AY1468" s="87"/>
      <c r="AZ1468" s="87"/>
      <c r="BA1468" s="87"/>
      <c r="BB1468" s="87"/>
      <c r="BC1468" s="87"/>
      <c r="BD1468" s="87"/>
      <c r="BE1468" s="87"/>
      <c r="BF1468" s="87"/>
      <c r="BG1468" s="87"/>
      <c r="BH1468" s="87"/>
      <c r="BI1468" s="87"/>
      <c r="BJ1468" s="87"/>
      <c r="BK1468" s="87"/>
      <c r="BL1468" s="87"/>
    </row>
    <row r="1469" spans="27:64" x14ac:dyDescent="0.2">
      <c r="AA1469" s="87"/>
      <c r="AB1469" s="87"/>
      <c r="AC1469" s="87"/>
      <c r="AD1469" s="87"/>
      <c r="AE1469" s="87"/>
      <c r="AG1469" s="121"/>
      <c r="AN1469" s="87"/>
      <c r="AO1469" s="87"/>
      <c r="AP1469" s="87"/>
      <c r="AQ1469" s="87"/>
      <c r="AR1469" s="87"/>
      <c r="AS1469" s="87"/>
      <c r="AT1469" s="87"/>
      <c r="AU1469" s="87"/>
      <c r="AV1469" s="87"/>
    </row>
    <row r="1470" spans="27:64" x14ac:dyDescent="0.2">
      <c r="AA1470" s="87"/>
      <c r="AB1470" s="87"/>
      <c r="AC1470" s="87"/>
      <c r="AD1470" s="87"/>
      <c r="AE1470" s="87"/>
      <c r="AG1470" s="121"/>
      <c r="AN1470" s="87"/>
      <c r="AO1470" s="87"/>
      <c r="AP1470" s="87"/>
      <c r="AQ1470" s="87"/>
      <c r="AR1470" s="87"/>
      <c r="AS1470" s="87"/>
      <c r="AT1470" s="87"/>
      <c r="AU1470" s="87"/>
      <c r="AV1470" s="87"/>
    </row>
    <row r="1471" spans="27:64" x14ac:dyDescent="0.2">
      <c r="AA1471" s="87"/>
      <c r="AB1471" s="87"/>
      <c r="AC1471" s="87"/>
      <c r="AD1471" s="87"/>
      <c r="AE1471" s="87"/>
      <c r="AG1471" s="121"/>
      <c r="AN1471" s="87"/>
      <c r="AO1471" s="87"/>
      <c r="AP1471" s="87"/>
      <c r="AQ1471" s="87"/>
      <c r="AR1471" s="87"/>
      <c r="AS1471" s="87"/>
      <c r="AT1471" s="87"/>
      <c r="AU1471" s="87"/>
    </row>
    <row r="1472" spans="27:64" x14ac:dyDescent="0.2">
      <c r="AA1472" s="87"/>
      <c r="AB1472" s="87"/>
      <c r="AC1472" s="87"/>
      <c r="AD1472" s="87"/>
      <c r="AE1472" s="87"/>
      <c r="AG1472" s="121"/>
      <c r="AN1472" s="87"/>
      <c r="AO1472" s="87"/>
      <c r="AP1472" s="87"/>
      <c r="AQ1472" s="87"/>
      <c r="AR1472" s="87"/>
      <c r="AS1472" s="87"/>
      <c r="AT1472" s="87"/>
      <c r="AU1472" s="87"/>
      <c r="AV1472" s="87"/>
      <c r="AX1472" s="87"/>
      <c r="AY1472" s="87"/>
      <c r="AZ1472" s="87"/>
      <c r="BA1472" s="87"/>
      <c r="BB1472" s="87"/>
      <c r="BC1472" s="87"/>
      <c r="BD1472" s="87"/>
      <c r="BE1472" s="87"/>
      <c r="BF1472" s="87"/>
      <c r="BG1472" s="87"/>
      <c r="BH1472" s="87"/>
      <c r="BI1472" s="87"/>
      <c r="BJ1472" s="87"/>
      <c r="BK1472" s="87"/>
      <c r="BL1472" s="87"/>
    </row>
    <row r="1473" spans="27:64" x14ac:dyDescent="0.2">
      <c r="AA1473" s="87"/>
      <c r="AB1473" s="87"/>
      <c r="AC1473" s="87"/>
      <c r="AD1473" s="87"/>
      <c r="AE1473" s="87"/>
      <c r="AG1473" s="121"/>
      <c r="AN1473" s="87"/>
      <c r="AO1473" s="87"/>
      <c r="AP1473" s="87"/>
      <c r="AQ1473" s="87"/>
      <c r="AR1473" s="87"/>
      <c r="AS1473" s="87"/>
      <c r="AT1473" s="87"/>
      <c r="AU1473" s="87"/>
      <c r="AV1473" s="87"/>
      <c r="AX1473" s="87"/>
    </row>
    <row r="1474" spans="27:64" x14ac:dyDescent="0.2">
      <c r="AA1474" s="87"/>
      <c r="AB1474" s="87"/>
      <c r="AC1474" s="87"/>
      <c r="AD1474" s="87"/>
      <c r="AE1474" s="87"/>
      <c r="AG1474" s="121"/>
      <c r="AN1474" s="87"/>
      <c r="AO1474" s="87"/>
      <c r="AP1474" s="87"/>
      <c r="AQ1474" s="87"/>
      <c r="AR1474" s="87"/>
      <c r="AS1474" s="87"/>
      <c r="AT1474" s="87"/>
      <c r="AU1474" s="87"/>
      <c r="AV1474" s="87"/>
      <c r="AX1474" s="87"/>
    </row>
    <row r="1475" spans="27:64" x14ac:dyDescent="0.2">
      <c r="AA1475" s="87"/>
      <c r="AB1475" s="87"/>
      <c r="AC1475" s="87"/>
      <c r="AD1475" s="87"/>
      <c r="AE1475" s="87"/>
      <c r="AG1475" s="121"/>
      <c r="AN1475" s="87"/>
      <c r="AO1475" s="87"/>
      <c r="AP1475" s="87"/>
      <c r="AQ1475" s="87"/>
      <c r="AR1475" s="87"/>
      <c r="AS1475" s="87"/>
      <c r="AT1475" s="87"/>
      <c r="AU1475" s="87"/>
      <c r="AV1475" s="87"/>
      <c r="AW1475" s="87"/>
      <c r="AX1475" s="87"/>
      <c r="AY1475" s="87"/>
      <c r="AZ1475" s="87"/>
      <c r="BA1475" s="87"/>
      <c r="BB1475" s="87"/>
      <c r="BC1475" s="87"/>
      <c r="BD1475" s="87"/>
      <c r="BE1475" s="87"/>
      <c r="BF1475" s="87"/>
      <c r="BG1475" s="87"/>
      <c r="BH1475" s="87"/>
      <c r="BI1475" s="87"/>
      <c r="BJ1475" s="87"/>
      <c r="BK1475" s="87"/>
      <c r="BL1475" s="87"/>
    </row>
    <row r="1476" spans="27:64" x14ac:dyDescent="0.2">
      <c r="AA1476" s="87"/>
      <c r="AB1476" s="87"/>
      <c r="AC1476" s="87"/>
      <c r="AD1476" s="87"/>
      <c r="AE1476" s="87"/>
      <c r="AG1476" s="121"/>
      <c r="AN1476" s="87"/>
      <c r="AO1476" s="87"/>
      <c r="AP1476" s="87"/>
      <c r="AQ1476" s="87"/>
      <c r="AR1476" s="87"/>
      <c r="AS1476" s="87"/>
      <c r="AT1476" s="87"/>
      <c r="AU1476" s="87"/>
      <c r="AV1476" s="87"/>
      <c r="AW1476" s="87"/>
      <c r="AX1476" s="87"/>
      <c r="AY1476" s="87"/>
      <c r="AZ1476" s="87"/>
      <c r="BA1476" s="87"/>
      <c r="BB1476" s="87"/>
      <c r="BC1476" s="87"/>
      <c r="BD1476" s="87"/>
      <c r="BE1476" s="87"/>
      <c r="BF1476" s="87"/>
      <c r="BG1476" s="87"/>
      <c r="BH1476" s="87"/>
      <c r="BI1476" s="87"/>
      <c r="BJ1476" s="87"/>
      <c r="BK1476" s="87"/>
      <c r="BL1476" s="87"/>
    </row>
    <row r="1477" spans="27:64" x14ac:dyDescent="0.2">
      <c r="AA1477" s="87"/>
      <c r="AB1477" s="87"/>
      <c r="AC1477" s="87"/>
      <c r="AD1477" s="87"/>
      <c r="AE1477" s="87"/>
      <c r="AG1477" s="121"/>
      <c r="AN1477" s="87"/>
      <c r="AO1477" s="87"/>
      <c r="AP1477" s="87"/>
      <c r="AQ1477" s="87"/>
      <c r="AR1477" s="87"/>
      <c r="AS1477" s="87"/>
      <c r="AT1477" s="87"/>
      <c r="AU1477" s="87"/>
      <c r="AV1477" s="87"/>
      <c r="AW1477" s="87"/>
      <c r="AX1477" s="87"/>
      <c r="AY1477" s="87"/>
      <c r="AZ1477" s="87"/>
      <c r="BA1477" s="87"/>
      <c r="BB1477" s="87"/>
      <c r="BC1477" s="87"/>
      <c r="BD1477" s="87"/>
      <c r="BE1477" s="87"/>
      <c r="BF1477" s="87"/>
      <c r="BG1477" s="87"/>
      <c r="BH1477" s="87"/>
      <c r="BI1477" s="87"/>
      <c r="BJ1477" s="87"/>
      <c r="BK1477" s="87"/>
      <c r="BL1477" s="87"/>
    </row>
    <row r="1478" spans="27:64" x14ac:dyDescent="0.2">
      <c r="AA1478" s="87"/>
      <c r="AB1478" s="87"/>
      <c r="AC1478" s="87"/>
      <c r="AD1478" s="87"/>
      <c r="AE1478" s="87"/>
      <c r="AG1478" s="121"/>
      <c r="AN1478" s="87"/>
      <c r="AO1478" s="87"/>
      <c r="AP1478" s="87"/>
      <c r="AQ1478" s="87"/>
      <c r="AR1478" s="87"/>
      <c r="AS1478" s="87"/>
      <c r="AT1478" s="87"/>
      <c r="AU1478" s="87"/>
      <c r="AV1478" s="87"/>
      <c r="AW1478" s="87"/>
      <c r="AX1478" s="87"/>
      <c r="AY1478" s="87"/>
      <c r="AZ1478" s="87"/>
      <c r="BA1478" s="87"/>
      <c r="BB1478" s="87"/>
      <c r="BC1478" s="87"/>
      <c r="BD1478" s="87"/>
      <c r="BE1478" s="87"/>
      <c r="BF1478" s="87"/>
      <c r="BG1478" s="87"/>
      <c r="BH1478" s="87"/>
      <c r="BI1478" s="87"/>
      <c r="BJ1478" s="87"/>
      <c r="BK1478" s="87"/>
      <c r="BL1478" s="87"/>
    </row>
    <row r="1479" spans="27:64" x14ac:dyDescent="0.2">
      <c r="AA1479" s="87"/>
      <c r="AB1479" s="87"/>
      <c r="AC1479" s="87"/>
      <c r="AD1479" s="87"/>
      <c r="AE1479" s="87"/>
      <c r="AG1479" s="121"/>
      <c r="AN1479" s="87"/>
      <c r="AO1479" s="87"/>
      <c r="AP1479" s="87"/>
      <c r="AQ1479" s="87"/>
      <c r="AR1479" s="87"/>
      <c r="AS1479" s="87"/>
      <c r="AT1479" s="87"/>
      <c r="AU1479" s="87"/>
      <c r="AV1479" s="87"/>
    </row>
    <row r="1480" spans="27:64" x14ac:dyDescent="0.2">
      <c r="AA1480" s="87"/>
      <c r="AB1480" s="87"/>
      <c r="AC1480" s="87"/>
      <c r="AD1480" s="87"/>
      <c r="AE1480" s="87"/>
      <c r="AG1480" s="121"/>
      <c r="AN1480" s="87"/>
      <c r="AO1480" s="87"/>
      <c r="AP1480" s="87"/>
      <c r="AQ1480" s="87"/>
      <c r="AR1480" s="87"/>
      <c r="AS1480" s="87"/>
      <c r="AT1480" s="87"/>
      <c r="AU1480" s="87"/>
    </row>
    <row r="1481" spans="27:64" x14ac:dyDescent="0.2">
      <c r="AA1481" s="87"/>
      <c r="AB1481" s="87"/>
      <c r="AC1481" s="87"/>
      <c r="AD1481" s="87"/>
      <c r="AE1481" s="87"/>
      <c r="AG1481" s="121"/>
      <c r="AN1481" s="87"/>
      <c r="AO1481" s="87"/>
      <c r="AP1481" s="87"/>
      <c r="AQ1481" s="87"/>
      <c r="AR1481" s="87"/>
      <c r="AS1481" s="87"/>
      <c r="AT1481" s="87"/>
      <c r="AU1481" s="87"/>
    </row>
    <row r="1482" spans="27:64" x14ac:dyDescent="0.2">
      <c r="AA1482" s="87"/>
      <c r="AB1482" s="87"/>
      <c r="AC1482" s="87"/>
      <c r="AD1482" s="87"/>
      <c r="AE1482" s="87"/>
      <c r="AG1482" s="121"/>
      <c r="AN1482" s="87"/>
      <c r="AO1482" s="87"/>
      <c r="AP1482" s="87"/>
      <c r="AQ1482" s="87"/>
      <c r="AR1482" s="87"/>
      <c r="AS1482" s="87"/>
      <c r="AT1482" s="87"/>
      <c r="AU1482" s="87"/>
      <c r="AV1482" s="87"/>
    </row>
    <row r="1483" spans="27:64" x14ac:dyDescent="0.2">
      <c r="AA1483" s="87"/>
      <c r="AB1483" s="87"/>
      <c r="AC1483" s="87"/>
      <c r="AD1483" s="87"/>
      <c r="AE1483" s="87"/>
      <c r="AG1483" s="121"/>
      <c r="AN1483" s="87"/>
      <c r="AO1483" s="87"/>
      <c r="AP1483" s="87"/>
      <c r="AQ1483" s="87"/>
      <c r="AR1483" s="87"/>
      <c r="AS1483" s="87"/>
      <c r="AT1483" s="87"/>
      <c r="AU1483" s="87"/>
      <c r="AV1483" s="87"/>
      <c r="AW1483" s="87"/>
      <c r="AX1483" s="87"/>
      <c r="AY1483" s="87"/>
      <c r="AZ1483" s="87"/>
      <c r="BA1483" s="87"/>
      <c r="BB1483" s="87"/>
      <c r="BC1483" s="87"/>
      <c r="BD1483" s="87"/>
      <c r="BE1483" s="87"/>
      <c r="BF1483" s="87"/>
      <c r="BG1483" s="87"/>
      <c r="BH1483" s="87"/>
      <c r="BI1483" s="87"/>
      <c r="BJ1483" s="87"/>
      <c r="BK1483" s="87"/>
      <c r="BL1483" s="87"/>
    </row>
    <row r="1484" spans="27:64" x14ac:dyDescent="0.2">
      <c r="AA1484" s="87"/>
      <c r="AB1484" s="87"/>
      <c r="AC1484" s="87"/>
      <c r="AD1484" s="87"/>
      <c r="AE1484" s="87"/>
      <c r="AG1484" s="121"/>
      <c r="AN1484" s="87"/>
      <c r="AO1484" s="87"/>
      <c r="AP1484" s="87"/>
      <c r="AQ1484" s="87"/>
      <c r="AR1484" s="87"/>
      <c r="AS1484" s="87"/>
      <c r="AT1484" s="87"/>
      <c r="AU1484" s="87"/>
      <c r="AV1484" s="87"/>
      <c r="AW1484" s="87"/>
      <c r="AX1484" s="87"/>
      <c r="AY1484" s="87"/>
      <c r="AZ1484" s="87"/>
      <c r="BA1484" s="87"/>
      <c r="BB1484" s="87"/>
      <c r="BC1484" s="87"/>
      <c r="BD1484" s="87"/>
      <c r="BE1484" s="87"/>
      <c r="BF1484" s="87"/>
      <c r="BG1484" s="87"/>
      <c r="BH1484" s="87"/>
      <c r="BI1484" s="87"/>
      <c r="BJ1484" s="87"/>
      <c r="BK1484" s="87"/>
      <c r="BL1484" s="87"/>
    </row>
    <row r="1485" spans="27:64" x14ac:dyDescent="0.2">
      <c r="AA1485" s="87"/>
      <c r="AB1485" s="87"/>
      <c r="AC1485" s="87"/>
      <c r="AD1485" s="87"/>
      <c r="AE1485" s="87"/>
      <c r="AG1485" s="121"/>
      <c r="AN1485" s="87"/>
      <c r="AO1485" s="87"/>
      <c r="AP1485" s="87"/>
      <c r="AQ1485" s="87"/>
      <c r="AR1485" s="87"/>
      <c r="AS1485" s="87"/>
      <c r="AT1485" s="87"/>
      <c r="AU1485" s="87"/>
    </row>
    <row r="1486" spans="27:64" x14ac:dyDescent="0.2">
      <c r="AA1486" s="87"/>
      <c r="AB1486" s="87"/>
      <c r="AC1486" s="87"/>
      <c r="AD1486" s="87"/>
      <c r="AE1486" s="87"/>
      <c r="AG1486" s="121"/>
      <c r="AN1486" s="87"/>
      <c r="AO1486" s="87"/>
      <c r="AP1486" s="87"/>
      <c r="AQ1486" s="87"/>
      <c r="AR1486" s="87"/>
      <c r="AS1486" s="87"/>
      <c r="AT1486" s="87"/>
      <c r="AU1486" s="87"/>
      <c r="AV1486" s="87"/>
      <c r="AX1486" s="87"/>
    </row>
    <row r="1487" spans="27:64" x14ac:dyDescent="0.2">
      <c r="AA1487" s="87"/>
      <c r="AB1487" s="87"/>
      <c r="AC1487" s="87"/>
      <c r="AD1487" s="87"/>
      <c r="AE1487" s="87"/>
      <c r="AG1487" s="121"/>
      <c r="AN1487" s="87"/>
      <c r="AO1487" s="87"/>
      <c r="AP1487" s="87"/>
      <c r="AQ1487" s="87"/>
      <c r="AR1487" s="87"/>
      <c r="AS1487" s="87"/>
      <c r="AT1487" s="87"/>
      <c r="AU1487" s="87"/>
      <c r="AV1487" s="87"/>
    </row>
    <row r="1488" spans="27:64" x14ac:dyDescent="0.2">
      <c r="AA1488" s="87"/>
      <c r="AB1488" s="87"/>
      <c r="AC1488" s="87"/>
      <c r="AD1488" s="87"/>
      <c r="AE1488" s="87"/>
      <c r="AG1488" s="121"/>
      <c r="AN1488" s="87"/>
      <c r="AO1488" s="87"/>
      <c r="AP1488" s="87"/>
      <c r="AQ1488" s="87"/>
      <c r="AR1488" s="87"/>
      <c r="AS1488" s="87"/>
      <c r="AT1488" s="87"/>
      <c r="AU1488" s="87"/>
    </row>
    <row r="1489" spans="27:64" x14ac:dyDescent="0.2">
      <c r="AA1489" s="87"/>
      <c r="AB1489" s="87"/>
      <c r="AC1489" s="87"/>
      <c r="AD1489" s="87"/>
      <c r="AE1489" s="87"/>
      <c r="AG1489" s="121"/>
      <c r="AN1489" s="87"/>
      <c r="AO1489" s="87"/>
      <c r="AP1489" s="87"/>
      <c r="AQ1489" s="87"/>
      <c r="AR1489" s="87"/>
      <c r="AS1489" s="87"/>
      <c r="AT1489" s="87"/>
      <c r="AU1489" s="87"/>
    </row>
    <row r="1490" spans="27:64" x14ac:dyDescent="0.2">
      <c r="AA1490" s="87"/>
      <c r="AB1490" s="87"/>
      <c r="AC1490" s="87"/>
      <c r="AD1490" s="87"/>
      <c r="AE1490" s="87"/>
      <c r="AG1490" s="121"/>
      <c r="AN1490" s="87"/>
      <c r="AO1490" s="87"/>
      <c r="AP1490" s="87"/>
      <c r="AQ1490" s="87"/>
      <c r="AR1490" s="87"/>
      <c r="AS1490" s="87"/>
      <c r="AT1490" s="87"/>
      <c r="AU1490" s="87"/>
    </row>
    <row r="1491" spans="27:64" x14ac:dyDescent="0.2">
      <c r="AA1491" s="87"/>
      <c r="AB1491" s="87"/>
      <c r="AC1491" s="87"/>
      <c r="AD1491" s="87"/>
      <c r="AE1491" s="87"/>
      <c r="AG1491" s="121"/>
      <c r="AN1491" s="87"/>
      <c r="AO1491" s="87"/>
      <c r="AP1491" s="87"/>
      <c r="AQ1491" s="87"/>
      <c r="AR1491" s="87"/>
      <c r="AS1491" s="87"/>
      <c r="AT1491" s="87"/>
      <c r="AU1491" s="87"/>
    </row>
    <row r="1492" spans="27:64" x14ac:dyDescent="0.2">
      <c r="AA1492" s="87"/>
      <c r="AB1492" s="87"/>
      <c r="AC1492" s="87"/>
      <c r="AD1492" s="87"/>
      <c r="AE1492" s="87"/>
      <c r="AG1492" s="121"/>
      <c r="AN1492" s="87"/>
      <c r="AO1492" s="87"/>
      <c r="AP1492" s="87"/>
      <c r="AQ1492" s="87"/>
      <c r="AR1492" s="87"/>
      <c r="AS1492" s="87"/>
      <c r="AT1492" s="87"/>
      <c r="AU1492" s="87"/>
      <c r="AV1492" s="87"/>
      <c r="AW1492" s="87"/>
      <c r="AX1492" s="87"/>
      <c r="AY1492" s="87"/>
      <c r="AZ1492" s="87"/>
      <c r="BA1492" s="87"/>
      <c r="BB1492" s="87"/>
      <c r="BC1492" s="87"/>
      <c r="BD1492" s="87"/>
      <c r="BE1492" s="87"/>
      <c r="BF1492" s="87"/>
      <c r="BG1492" s="87"/>
      <c r="BH1492" s="87"/>
      <c r="BI1492" s="87"/>
      <c r="BJ1492" s="87"/>
      <c r="BK1492" s="87"/>
      <c r="BL1492" s="87"/>
    </row>
    <row r="1493" spans="27:64" x14ac:dyDescent="0.2">
      <c r="AA1493" s="87"/>
      <c r="AB1493" s="87"/>
      <c r="AC1493" s="87"/>
      <c r="AD1493" s="87"/>
      <c r="AE1493" s="87"/>
      <c r="AG1493" s="121"/>
      <c r="AN1493" s="87"/>
      <c r="AO1493" s="87"/>
      <c r="AP1493" s="87"/>
      <c r="AQ1493" s="87"/>
      <c r="AR1493" s="87"/>
      <c r="AS1493" s="87"/>
      <c r="AT1493" s="87"/>
      <c r="AU1493" s="87"/>
    </row>
    <row r="1494" spans="27:64" x14ac:dyDescent="0.2">
      <c r="AA1494" s="87"/>
      <c r="AB1494" s="87"/>
      <c r="AC1494" s="87"/>
      <c r="AD1494" s="87"/>
      <c r="AE1494" s="87"/>
      <c r="AG1494" s="121"/>
      <c r="AN1494" s="87"/>
      <c r="AO1494" s="87"/>
      <c r="AP1494" s="87"/>
      <c r="AQ1494" s="87"/>
      <c r="AR1494" s="87"/>
      <c r="AS1494" s="87"/>
      <c r="AT1494" s="87"/>
      <c r="AU1494" s="87"/>
      <c r="AV1494" s="87"/>
      <c r="AW1494" s="87"/>
      <c r="AX1494" s="87"/>
      <c r="AY1494" s="87"/>
      <c r="AZ1494" s="87"/>
      <c r="BA1494" s="87"/>
      <c r="BB1494" s="87"/>
      <c r="BC1494" s="87"/>
      <c r="BD1494" s="87"/>
      <c r="BE1494" s="87"/>
      <c r="BF1494" s="87"/>
      <c r="BG1494" s="87"/>
      <c r="BH1494" s="87"/>
      <c r="BI1494" s="87"/>
      <c r="BJ1494" s="87"/>
      <c r="BK1494" s="87"/>
      <c r="BL1494" s="87"/>
    </row>
    <row r="1495" spans="27:64" x14ac:dyDescent="0.2">
      <c r="AA1495" s="87"/>
      <c r="AB1495" s="87"/>
      <c r="AC1495" s="87"/>
      <c r="AD1495" s="87"/>
      <c r="AE1495" s="87"/>
      <c r="AG1495" s="121"/>
      <c r="AN1495" s="87"/>
      <c r="AO1495" s="87"/>
      <c r="AP1495" s="87"/>
      <c r="AQ1495" s="87"/>
      <c r="AR1495" s="87"/>
      <c r="AS1495" s="87"/>
      <c r="AT1495" s="87"/>
      <c r="AU1495" s="87"/>
      <c r="AV1495" s="87"/>
      <c r="AX1495" s="87"/>
    </row>
    <row r="1496" spans="27:64" x14ac:dyDescent="0.2">
      <c r="AA1496" s="87"/>
      <c r="AB1496" s="87"/>
      <c r="AC1496" s="87"/>
      <c r="AD1496" s="87"/>
      <c r="AE1496" s="87"/>
      <c r="AG1496" s="121"/>
      <c r="AN1496" s="87"/>
      <c r="AO1496" s="87"/>
      <c r="AP1496" s="87"/>
      <c r="AQ1496" s="87"/>
      <c r="AR1496" s="87"/>
      <c r="AS1496" s="87"/>
      <c r="AT1496" s="87"/>
      <c r="AU1496" s="87"/>
      <c r="AV1496" s="87"/>
    </row>
    <row r="1497" spans="27:64" x14ac:dyDescent="0.2">
      <c r="AA1497" s="87"/>
      <c r="AB1497" s="87"/>
      <c r="AC1497" s="87"/>
      <c r="AD1497" s="87"/>
      <c r="AE1497" s="87"/>
      <c r="AG1497" s="121"/>
      <c r="AN1497" s="87"/>
      <c r="AO1497" s="87"/>
      <c r="AP1497" s="87"/>
      <c r="AQ1497" s="87"/>
      <c r="AR1497" s="87"/>
      <c r="AS1497" s="87"/>
      <c r="AT1497" s="87"/>
      <c r="AU1497" s="87"/>
      <c r="AV1497" s="87"/>
    </row>
    <row r="1498" spans="27:64" x14ac:dyDescent="0.2">
      <c r="AA1498" s="87"/>
      <c r="AB1498" s="87"/>
      <c r="AC1498" s="87"/>
      <c r="AD1498" s="87"/>
      <c r="AE1498" s="87"/>
      <c r="AG1498" s="121"/>
      <c r="AN1498" s="87"/>
      <c r="AO1498" s="87"/>
      <c r="AP1498" s="87"/>
      <c r="AQ1498" s="87"/>
      <c r="AR1498" s="87"/>
      <c r="AS1498" s="87"/>
      <c r="AT1498" s="87"/>
      <c r="AU1498" s="87"/>
      <c r="AV1498" s="87"/>
      <c r="AX1498" s="87"/>
    </row>
    <row r="1499" spans="27:64" x14ac:dyDescent="0.2">
      <c r="AA1499" s="87"/>
      <c r="AB1499" s="87"/>
      <c r="AC1499" s="87"/>
      <c r="AD1499" s="87"/>
      <c r="AE1499" s="87"/>
      <c r="AG1499" s="121"/>
      <c r="AN1499" s="87"/>
      <c r="AO1499" s="87"/>
      <c r="AP1499" s="87"/>
      <c r="AQ1499" s="87"/>
      <c r="AR1499" s="87"/>
      <c r="AS1499" s="87"/>
      <c r="AT1499" s="87"/>
      <c r="AU1499" s="87"/>
      <c r="AV1499" s="87"/>
      <c r="AW1499" s="87"/>
      <c r="AX1499" s="87"/>
      <c r="AY1499" s="87"/>
      <c r="AZ1499" s="87"/>
      <c r="BA1499" s="87"/>
      <c r="BB1499" s="87"/>
      <c r="BC1499" s="87"/>
      <c r="BD1499" s="87"/>
      <c r="BE1499" s="87"/>
      <c r="BF1499" s="87"/>
      <c r="BG1499" s="87"/>
      <c r="BH1499" s="87"/>
      <c r="BI1499" s="87"/>
      <c r="BJ1499" s="87"/>
      <c r="BK1499" s="87"/>
      <c r="BL1499" s="87"/>
    </row>
    <row r="1500" spans="27:64" x14ac:dyDescent="0.2">
      <c r="AA1500" s="87"/>
      <c r="AB1500" s="87"/>
      <c r="AC1500" s="87"/>
      <c r="AD1500" s="87"/>
      <c r="AE1500" s="87"/>
      <c r="AG1500" s="121"/>
      <c r="AN1500" s="87"/>
      <c r="AO1500" s="87"/>
      <c r="AP1500" s="87"/>
      <c r="AQ1500" s="87"/>
      <c r="AR1500" s="87"/>
      <c r="AS1500" s="87"/>
      <c r="AT1500" s="87"/>
      <c r="AU1500" s="87"/>
      <c r="AV1500" s="87"/>
    </row>
    <row r="1501" spans="27:64" x14ac:dyDescent="0.2">
      <c r="AA1501" s="87"/>
      <c r="AB1501" s="87"/>
      <c r="AC1501" s="87"/>
      <c r="AD1501" s="87"/>
      <c r="AE1501" s="87"/>
      <c r="AG1501" s="121"/>
      <c r="AN1501" s="87"/>
      <c r="AO1501" s="87"/>
      <c r="AP1501" s="87"/>
      <c r="AQ1501" s="87"/>
      <c r="AR1501" s="87"/>
      <c r="AS1501" s="87"/>
      <c r="AT1501" s="87"/>
      <c r="AU1501" s="87"/>
      <c r="AV1501" s="87"/>
      <c r="AX1501" s="87"/>
    </row>
    <row r="1502" spans="27:64" x14ac:dyDescent="0.2">
      <c r="AA1502" s="87"/>
      <c r="AB1502" s="87"/>
      <c r="AC1502" s="87"/>
      <c r="AD1502" s="87"/>
      <c r="AE1502" s="87"/>
      <c r="AG1502" s="121"/>
      <c r="AN1502" s="87"/>
      <c r="AO1502" s="87"/>
      <c r="AP1502" s="87"/>
      <c r="AQ1502" s="87"/>
      <c r="AR1502" s="87"/>
      <c r="AS1502" s="87"/>
      <c r="AT1502" s="87"/>
      <c r="AU1502" s="87"/>
      <c r="AV1502" s="87"/>
      <c r="AW1502" s="87"/>
      <c r="AX1502" s="87"/>
      <c r="AY1502" s="87"/>
      <c r="AZ1502" s="87"/>
      <c r="BA1502" s="87"/>
      <c r="BB1502" s="87"/>
      <c r="BC1502" s="87"/>
      <c r="BD1502" s="87"/>
      <c r="BE1502" s="87"/>
      <c r="BF1502" s="87"/>
      <c r="BG1502" s="87"/>
      <c r="BH1502" s="87"/>
      <c r="BI1502" s="87"/>
      <c r="BJ1502" s="87"/>
      <c r="BK1502" s="87"/>
      <c r="BL1502" s="87"/>
    </row>
    <row r="1503" spans="27:64" x14ac:dyDescent="0.2">
      <c r="AA1503" s="87"/>
      <c r="AB1503" s="87"/>
      <c r="AC1503" s="87"/>
      <c r="AD1503" s="87"/>
      <c r="AE1503" s="87"/>
      <c r="AG1503" s="121"/>
      <c r="AN1503" s="87"/>
      <c r="AO1503" s="87"/>
      <c r="AP1503" s="87"/>
      <c r="AQ1503" s="87"/>
      <c r="AR1503" s="87"/>
      <c r="AS1503" s="87"/>
      <c r="AT1503" s="87"/>
      <c r="AU1503" s="87"/>
      <c r="AV1503" s="87"/>
    </row>
    <row r="1504" spans="27:64" x14ac:dyDescent="0.2">
      <c r="AA1504" s="87"/>
      <c r="AB1504" s="87"/>
      <c r="AC1504" s="87"/>
      <c r="AD1504" s="87"/>
      <c r="AE1504" s="87"/>
      <c r="AG1504" s="121"/>
      <c r="AN1504" s="87"/>
      <c r="AO1504" s="87"/>
      <c r="AP1504" s="87"/>
      <c r="AQ1504" s="87"/>
      <c r="AR1504" s="87"/>
      <c r="AS1504" s="87"/>
      <c r="AT1504" s="87"/>
      <c r="AU1504" s="87"/>
      <c r="AV1504" s="87"/>
    </row>
    <row r="1505" spans="27:64" x14ac:dyDescent="0.2">
      <c r="AA1505" s="87"/>
      <c r="AB1505" s="87"/>
      <c r="AC1505" s="87"/>
      <c r="AD1505" s="87"/>
      <c r="AE1505" s="87"/>
      <c r="AG1505" s="121"/>
      <c r="AN1505" s="87"/>
      <c r="AO1505" s="87"/>
      <c r="AP1505" s="87"/>
      <c r="AQ1505" s="87"/>
      <c r="AR1505" s="87"/>
      <c r="AS1505" s="87"/>
      <c r="AT1505" s="87"/>
      <c r="AU1505" s="87"/>
      <c r="AV1505" s="87"/>
      <c r="AX1505" s="87"/>
      <c r="AY1505" s="87"/>
      <c r="AZ1505" s="87"/>
      <c r="BA1505" s="87"/>
      <c r="BB1505" s="87"/>
      <c r="BC1505" s="87"/>
      <c r="BD1505" s="87"/>
      <c r="BE1505" s="87"/>
      <c r="BF1505" s="87"/>
      <c r="BG1505" s="87"/>
      <c r="BH1505" s="87"/>
      <c r="BI1505" s="87"/>
      <c r="BJ1505" s="87"/>
      <c r="BK1505" s="87"/>
      <c r="BL1505" s="87"/>
    </row>
    <row r="1506" spans="27:64" x14ac:dyDescent="0.2">
      <c r="AA1506" s="87"/>
      <c r="AB1506" s="87"/>
      <c r="AC1506" s="87"/>
      <c r="AD1506" s="87"/>
      <c r="AE1506" s="87"/>
      <c r="AG1506" s="121"/>
      <c r="AN1506" s="87"/>
      <c r="AO1506" s="87"/>
      <c r="AP1506" s="87"/>
      <c r="AQ1506" s="87"/>
      <c r="AR1506" s="87"/>
      <c r="AS1506" s="87"/>
      <c r="AT1506" s="87"/>
      <c r="AU1506" s="87"/>
      <c r="AV1506" s="87"/>
    </row>
    <row r="1507" spans="27:64" x14ac:dyDescent="0.2">
      <c r="AA1507" s="87"/>
      <c r="AB1507" s="87"/>
      <c r="AC1507" s="87"/>
      <c r="AD1507" s="87"/>
      <c r="AE1507" s="87"/>
      <c r="AG1507" s="121"/>
      <c r="AN1507" s="87"/>
      <c r="AO1507" s="87"/>
      <c r="AP1507" s="87"/>
      <c r="AQ1507" s="87"/>
      <c r="AR1507" s="87"/>
      <c r="AS1507" s="87"/>
      <c r="AT1507" s="87"/>
      <c r="AU1507" s="87"/>
      <c r="AV1507" s="87"/>
      <c r="AX1507" s="87"/>
      <c r="AY1507" s="87"/>
      <c r="AZ1507" s="87"/>
      <c r="BA1507" s="87"/>
      <c r="BB1507" s="87"/>
      <c r="BC1507" s="87"/>
      <c r="BD1507" s="87"/>
      <c r="BE1507" s="87"/>
      <c r="BF1507" s="87"/>
      <c r="BG1507" s="87"/>
      <c r="BH1507" s="87"/>
      <c r="BI1507" s="87"/>
      <c r="BJ1507" s="87"/>
      <c r="BK1507" s="87"/>
      <c r="BL1507" s="87"/>
    </row>
    <row r="1508" spans="27:64" x14ac:dyDescent="0.2">
      <c r="AA1508" s="87"/>
      <c r="AB1508" s="87"/>
      <c r="AC1508" s="87"/>
      <c r="AD1508" s="87"/>
      <c r="AE1508" s="87"/>
      <c r="AG1508" s="121"/>
      <c r="AN1508" s="87"/>
      <c r="AO1508" s="87"/>
      <c r="AP1508" s="87"/>
      <c r="AQ1508" s="87"/>
      <c r="AR1508" s="87"/>
      <c r="AS1508" s="87"/>
      <c r="AT1508" s="87"/>
      <c r="AU1508" s="87"/>
    </row>
    <row r="1509" spans="27:64" x14ac:dyDescent="0.2">
      <c r="AA1509" s="87"/>
      <c r="AB1509" s="87"/>
      <c r="AC1509" s="87"/>
      <c r="AD1509" s="87"/>
      <c r="AE1509" s="87"/>
      <c r="AG1509" s="121"/>
      <c r="AN1509" s="87"/>
      <c r="AO1509" s="87"/>
      <c r="AP1509" s="87"/>
      <c r="AQ1509" s="87"/>
      <c r="AR1509" s="87"/>
      <c r="AS1509" s="87"/>
      <c r="AT1509" s="87"/>
      <c r="AU1509" s="87"/>
      <c r="AV1509" s="87"/>
      <c r="AX1509" s="87"/>
    </row>
    <row r="1510" spans="27:64" x14ac:dyDescent="0.2">
      <c r="AA1510" s="87"/>
      <c r="AB1510" s="87"/>
      <c r="AC1510" s="87"/>
      <c r="AD1510" s="87"/>
      <c r="AE1510" s="87"/>
      <c r="AG1510" s="121"/>
      <c r="AN1510" s="87"/>
      <c r="AO1510" s="87"/>
      <c r="AP1510" s="87"/>
      <c r="AQ1510" s="87"/>
      <c r="AR1510" s="87"/>
      <c r="AS1510" s="87"/>
      <c r="AT1510" s="87"/>
      <c r="AU1510" s="87"/>
    </row>
    <row r="1511" spans="27:64" x14ac:dyDescent="0.2">
      <c r="AA1511" s="87"/>
      <c r="AB1511" s="87"/>
      <c r="AC1511" s="87"/>
      <c r="AD1511" s="87"/>
      <c r="AE1511" s="87"/>
      <c r="AG1511" s="121"/>
      <c r="AN1511" s="87"/>
      <c r="AO1511" s="87"/>
      <c r="AP1511" s="87"/>
      <c r="AQ1511" s="87"/>
      <c r="AR1511" s="87"/>
      <c r="AS1511" s="87"/>
      <c r="AT1511" s="87"/>
      <c r="AU1511" s="87"/>
      <c r="AV1511" s="87"/>
    </row>
    <row r="1512" spans="27:64" x14ac:dyDescent="0.2">
      <c r="AA1512" s="87"/>
      <c r="AB1512" s="87"/>
      <c r="AC1512" s="87"/>
      <c r="AD1512" s="87"/>
      <c r="AE1512" s="87"/>
      <c r="AG1512" s="121"/>
      <c r="AN1512" s="87"/>
      <c r="AO1512" s="87"/>
      <c r="AP1512" s="87"/>
      <c r="AQ1512" s="87"/>
      <c r="AR1512" s="87"/>
      <c r="AS1512" s="87"/>
      <c r="AT1512" s="87"/>
      <c r="AU1512" s="87"/>
      <c r="AV1512" s="87"/>
      <c r="AW1512" s="87"/>
      <c r="AX1512" s="87"/>
      <c r="AY1512" s="87"/>
      <c r="AZ1512" s="87"/>
      <c r="BA1512" s="87"/>
      <c r="BB1512" s="87"/>
      <c r="BC1512" s="87"/>
      <c r="BD1512" s="87"/>
      <c r="BE1512" s="87"/>
      <c r="BF1512" s="87"/>
      <c r="BG1512" s="87"/>
      <c r="BH1512" s="87"/>
      <c r="BI1512" s="87"/>
      <c r="BJ1512" s="87"/>
      <c r="BK1512" s="87"/>
      <c r="BL1512" s="87"/>
    </row>
    <row r="1513" spans="27:64" x14ac:dyDescent="0.2">
      <c r="AA1513" s="87"/>
      <c r="AB1513" s="87"/>
      <c r="AC1513" s="87"/>
      <c r="AD1513" s="87"/>
      <c r="AE1513" s="87"/>
      <c r="AG1513" s="121"/>
      <c r="AN1513" s="87"/>
      <c r="AO1513" s="87"/>
      <c r="AP1513" s="87"/>
      <c r="AQ1513" s="87"/>
      <c r="AR1513" s="87"/>
      <c r="AS1513" s="87"/>
      <c r="AT1513" s="87"/>
      <c r="AU1513" s="87"/>
    </row>
    <row r="1514" spans="27:64" x14ac:dyDescent="0.2">
      <c r="AA1514" s="87"/>
      <c r="AB1514" s="87"/>
      <c r="AC1514" s="87"/>
      <c r="AD1514" s="87"/>
      <c r="AE1514" s="87"/>
      <c r="AG1514" s="121"/>
      <c r="AN1514" s="87"/>
      <c r="AO1514" s="87"/>
      <c r="AP1514" s="87"/>
      <c r="AQ1514" s="87"/>
      <c r="AR1514" s="87"/>
      <c r="AS1514" s="87"/>
      <c r="AT1514" s="87"/>
      <c r="AU1514" s="87"/>
      <c r="AV1514" s="87"/>
      <c r="AX1514" s="87"/>
    </row>
    <row r="1515" spans="27:64" x14ac:dyDescent="0.2">
      <c r="AA1515" s="87"/>
      <c r="AB1515" s="87"/>
      <c r="AC1515" s="87"/>
      <c r="AD1515" s="87"/>
      <c r="AE1515" s="87"/>
      <c r="AG1515" s="121"/>
      <c r="AN1515" s="87"/>
      <c r="AO1515" s="87"/>
      <c r="AP1515" s="87"/>
      <c r="AQ1515" s="87"/>
      <c r="AR1515" s="87"/>
      <c r="AS1515" s="87"/>
      <c r="AT1515" s="87"/>
      <c r="AU1515" s="87"/>
      <c r="AV1515" s="87"/>
      <c r="AW1515" s="87"/>
      <c r="AX1515" s="87"/>
      <c r="AY1515" s="87"/>
      <c r="AZ1515" s="87"/>
      <c r="BA1515" s="87"/>
      <c r="BB1515" s="87"/>
      <c r="BC1515" s="87"/>
      <c r="BD1515" s="87"/>
      <c r="BE1515" s="87"/>
      <c r="BF1515" s="87"/>
      <c r="BG1515" s="87"/>
      <c r="BH1515" s="87"/>
      <c r="BI1515" s="87"/>
      <c r="BJ1515" s="87"/>
      <c r="BK1515" s="87"/>
      <c r="BL1515" s="87"/>
    </row>
    <row r="1516" spans="27:64" x14ac:dyDescent="0.2">
      <c r="AA1516" s="87"/>
      <c r="AB1516" s="87"/>
      <c r="AC1516" s="87"/>
      <c r="AD1516" s="87"/>
      <c r="AE1516" s="87"/>
      <c r="AG1516" s="121"/>
      <c r="AN1516" s="87"/>
      <c r="AO1516" s="87"/>
      <c r="AP1516" s="87"/>
      <c r="AQ1516" s="87"/>
      <c r="AR1516" s="87"/>
      <c r="AS1516" s="87"/>
      <c r="AT1516" s="87"/>
      <c r="AU1516" s="87"/>
      <c r="AV1516" s="87"/>
      <c r="AW1516" s="87"/>
      <c r="AX1516" s="87"/>
      <c r="AY1516" s="87"/>
      <c r="AZ1516" s="87"/>
      <c r="BA1516" s="87"/>
      <c r="BB1516" s="87"/>
      <c r="BC1516" s="87"/>
      <c r="BD1516" s="87"/>
      <c r="BE1516" s="87"/>
      <c r="BF1516" s="87"/>
      <c r="BG1516" s="87"/>
      <c r="BH1516" s="87"/>
      <c r="BI1516" s="87"/>
      <c r="BJ1516" s="87"/>
      <c r="BK1516" s="87"/>
      <c r="BL1516" s="87"/>
    </row>
    <row r="1517" spans="27:64" x14ac:dyDescent="0.2">
      <c r="AA1517" s="87"/>
      <c r="AB1517" s="87"/>
      <c r="AC1517" s="87"/>
      <c r="AD1517" s="87"/>
      <c r="AE1517" s="87"/>
      <c r="AG1517" s="121"/>
      <c r="AN1517" s="87"/>
      <c r="AO1517" s="87"/>
      <c r="AP1517" s="87"/>
      <c r="AQ1517" s="87"/>
      <c r="AR1517" s="87"/>
      <c r="AS1517" s="87"/>
      <c r="AT1517" s="87"/>
      <c r="AU1517" s="87"/>
      <c r="AV1517" s="87"/>
      <c r="AW1517" s="87"/>
      <c r="AX1517" s="87"/>
      <c r="AY1517" s="87"/>
      <c r="AZ1517" s="87"/>
      <c r="BA1517" s="87"/>
      <c r="BB1517" s="87"/>
      <c r="BC1517" s="87"/>
      <c r="BD1517" s="87"/>
      <c r="BE1517" s="87"/>
      <c r="BF1517" s="87"/>
      <c r="BG1517" s="87"/>
      <c r="BH1517" s="87"/>
      <c r="BI1517" s="87"/>
      <c r="BJ1517" s="87"/>
      <c r="BK1517" s="87"/>
      <c r="BL1517" s="87"/>
    </row>
    <row r="1518" spans="27:64" x14ac:dyDescent="0.2">
      <c r="AA1518" s="87"/>
      <c r="AB1518" s="87"/>
      <c r="AC1518" s="87"/>
      <c r="AD1518" s="87"/>
      <c r="AE1518" s="87"/>
      <c r="AG1518" s="121"/>
      <c r="AN1518" s="87"/>
      <c r="AO1518" s="87"/>
      <c r="AP1518" s="87"/>
      <c r="AQ1518" s="87"/>
      <c r="AR1518" s="87"/>
      <c r="AS1518" s="87"/>
      <c r="AT1518" s="87"/>
      <c r="AU1518" s="87"/>
      <c r="AV1518" s="87"/>
    </row>
    <row r="1519" spans="27:64" x14ac:dyDescent="0.2">
      <c r="AA1519" s="87"/>
      <c r="AB1519" s="87"/>
      <c r="AC1519" s="87"/>
      <c r="AD1519" s="87"/>
      <c r="AE1519" s="87"/>
      <c r="AG1519" s="121"/>
      <c r="AN1519" s="87"/>
      <c r="AO1519" s="87"/>
      <c r="AP1519" s="87"/>
      <c r="AQ1519" s="87"/>
      <c r="AR1519" s="87"/>
      <c r="AS1519" s="87"/>
      <c r="AT1519" s="87"/>
      <c r="AU1519" s="87"/>
      <c r="AV1519" s="87"/>
    </row>
    <row r="1520" spans="27:64" x14ac:dyDescent="0.2">
      <c r="AA1520" s="87"/>
      <c r="AB1520" s="87"/>
      <c r="AC1520" s="87"/>
      <c r="AD1520" s="87"/>
      <c r="AE1520" s="87"/>
      <c r="AG1520" s="121"/>
      <c r="AN1520" s="87"/>
      <c r="AO1520" s="87"/>
      <c r="AP1520" s="87"/>
      <c r="AQ1520" s="87"/>
      <c r="AR1520" s="87"/>
      <c r="AS1520" s="87"/>
      <c r="AT1520" s="87"/>
      <c r="AU1520" s="87"/>
      <c r="AV1520" s="87"/>
      <c r="AX1520" s="87"/>
      <c r="AY1520" s="87"/>
      <c r="AZ1520" s="87"/>
      <c r="BA1520" s="87"/>
      <c r="BB1520" s="87"/>
      <c r="BC1520" s="87"/>
      <c r="BD1520" s="87"/>
      <c r="BE1520" s="87"/>
      <c r="BF1520" s="87"/>
      <c r="BG1520" s="87"/>
      <c r="BH1520" s="87"/>
      <c r="BI1520" s="87"/>
      <c r="BJ1520" s="87"/>
      <c r="BK1520" s="87"/>
      <c r="BL1520" s="87"/>
    </row>
    <row r="1521" spans="27:64" x14ac:dyDescent="0.2">
      <c r="AA1521" s="87"/>
      <c r="AB1521" s="87"/>
      <c r="AC1521" s="87"/>
      <c r="AD1521" s="87"/>
      <c r="AE1521" s="87"/>
      <c r="AG1521" s="121"/>
      <c r="AN1521" s="87"/>
      <c r="AO1521" s="87"/>
      <c r="AP1521" s="87"/>
      <c r="AQ1521" s="87"/>
      <c r="AR1521" s="87"/>
      <c r="AS1521" s="87"/>
      <c r="AT1521" s="87"/>
      <c r="AU1521" s="87"/>
      <c r="AV1521" s="87"/>
    </row>
    <row r="1522" spans="27:64" x14ac:dyDescent="0.2">
      <c r="AA1522" s="87"/>
      <c r="AB1522" s="87"/>
      <c r="AC1522" s="87"/>
      <c r="AD1522" s="87"/>
      <c r="AE1522" s="87"/>
      <c r="AG1522" s="121"/>
      <c r="AN1522" s="87"/>
      <c r="AO1522" s="87"/>
      <c r="AP1522" s="87"/>
      <c r="AQ1522" s="87"/>
      <c r="AR1522" s="87"/>
      <c r="AS1522" s="87"/>
      <c r="AT1522" s="87"/>
      <c r="AU1522" s="87"/>
      <c r="AV1522" s="87"/>
      <c r="AX1522" s="87"/>
      <c r="AY1522" s="87"/>
      <c r="AZ1522" s="87"/>
      <c r="BA1522" s="87"/>
      <c r="BB1522" s="87"/>
      <c r="BC1522" s="87"/>
      <c r="BD1522" s="87"/>
      <c r="BE1522" s="87"/>
      <c r="BF1522" s="87"/>
      <c r="BG1522" s="87"/>
      <c r="BH1522" s="87"/>
      <c r="BI1522" s="87"/>
      <c r="BJ1522" s="87"/>
      <c r="BK1522" s="87"/>
      <c r="BL1522" s="87"/>
    </row>
    <row r="1523" spans="27:64" x14ac:dyDescent="0.2">
      <c r="AA1523" s="87"/>
      <c r="AB1523" s="87"/>
      <c r="AC1523" s="87"/>
      <c r="AD1523" s="87"/>
      <c r="AE1523" s="87"/>
      <c r="AG1523" s="121"/>
      <c r="AN1523" s="87"/>
      <c r="AO1523" s="87"/>
      <c r="AP1523" s="87"/>
      <c r="AQ1523" s="87"/>
      <c r="AR1523" s="87"/>
      <c r="AS1523" s="87"/>
      <c r="AT1523" s="87"/>
      <c r="AU1523" s="87"/>
      <c r="AV1523" s="87"/>
    </row>
    <row r="1524" spans="27:64" x14ac:dyDescent="0.2">
      <c r="AA1524" s="87"/>
      <c r="AB1524" s="87"/>
      <c r="AC1524" s="87"/>
      <c r="AD1524" s="87"/>
      <c r="AE1524" s="87"/>
      <c r="AG1524" s="121"/>
      <c r="AN1524" s="87"/>
      <c r="AO1524" s="87"/>
      <c r="AP1524" s="87"/>
      <c r="AQ1524" s="87"/>
      <c r="AR1524" s="87"/>
      <c r="AS1524" s="87"/>
      <c r="AT1524" s="87"/>
      <c r="AU1524" s="87"/>
      <c r="AV1524" s="87"/>
    </row>
    <row r="1525" spans="27:64" x14ac:dyDescent="0.2">
      <c r="AA1525" s="87"/>
      <c r="AB1525" s="87"/>
      <c r="AC1525" s="87"/>
      <c r="AD1525" s="87"/>
      <c r="AE1525" s="87"/>
      <c r="AG1525" s="121"/>
      <c r="AN1525" s="87"/>
      <c r="AO1525" s="87"/>
      <c r="AP1525" s="87"/>
      <c r="AQ1525" s="87"/>
      <c r="AR1525" s="87"/>
      <c r="AS1525" s="87"/>
      <c r="AT1525" s="87"/>
      <c r="AU1525" s="87"/>
      <c r="AV1525" s="87"/>
      <c r="AX1525" s="87"/>
    </row>
    <row r="1526" spans="27:64" x14ac:dyDescent="0.2">
      <c r="AA1526" s="87"/>
      <c r="AB1526" s="87"/>
      <c r="AC1526" s="87"/>
      <c r="AD1526" s="87"/>
      <c r="AE1526" s="87"/>
      <c r="AG1526" s="121"/>
      <c r="AN1526" s="87"/>
      <c r="AO1526" s="87"/>
      <c r="AP1526" s="87"/>
      <c r="AQ1526" s="87"/>
      <c r="AR1526" s="87"/>
      <c r="AS1526" s="87"/>
      <c r="AT1526" s="87"/>
      <c r="AU1526" s="87"/>
      <c r="AV1526" s="87"/>
    </row>
    <row r="1527" spans="27:64" x14ac:dyDescent="0.2">
      <c r="AA1527" s="87"/>
      <c r="AB1527" s="87"/>
      <c r="AC1527" s="87"/>
      <c r="AD1527" s="87"/>
      <c r="AE1527" s="87"/>
      <c r="AG1527" s="121"/>
      <c r="AN1527" s="87"/>
      <c r="AO1527" s="87"/>
      <c r="AP1527" s="87"/>
      <c r="AQ1527" s="87"/>
      <c r="AR1527" s="87"/>
      <c r="AS1527" s="87"/>
      <c r="AT1527" s="87"/>
      <c r="AU1527" s="87"/>
      <c r="AV1527" s="87"/>
      <c r="AX1527" s="87"/>
    </row>
    <row r="1528" spans="27:64" x14ac:dyDescent="0.2">
      <c r="AA1528" s="87"/>
      <c r="AB1528" s="87"/>
      <c r="AC1528" s="87"/>
      <c r="AD1528" s="87"/>
      <c r="AE1528" s="87"/>
      <c r="AG1528" s="121"/>
      <c r="AN1528" s="87"/>
      <c r="AO1528" s="87"/>
      <c r="AP1528" s="87"/>
      <c r="AQ1528" s="87"/>
      <c r="AR1528" s="87"/>
      <c r="AS1528" s="87"/>
      <c r="AT1528" s="87"/>
      <c r="AU1528" s="87"/>
      <c r="AV1528" s="87"/>
    </row>
    <row r="1529" spans="27:64" x14ac:dyDescent="0.2">
      <c r="AA1529" s="87"/>
      <c r="AB1529" s="87"/>
      <c r="AC1529" s="87"/>
      <c r="AD1529" s="87"/>
      <c r="AE1529" s="87"/>
      <c r="AG1529" s="121"/>
      <c r="AN1529" s="87"/>
      <c r="AO1529" s="87"/>
      <c r="AP1529" s="87"/>
      <c r="AQ1529" s="87"/>
      <c r="AR1529" s="87"/>
      <c r="AS1529" s="87"/>
      <c r="AT1529" s="87"/>
      <c r="AU1529" s="87"/>
      <c r="AV1529" s="87"/>
    </row>
    <row r="1530" spans="27:64" x14ac:dyDescent="0.2">
      <c r="AA1530" s="87"/>
      <c r="AB1530" s="87"/>
      <c r="AC1530" s="87"/>
      <c r="AD1530" s="87"/>
      <c r="AE1530" s="87"/>
      <c r="AG1530" s="121"/>
      <c r="AN1530" s="87"/>
      <c r="AO1530" s="87"/>
      <c r="AP1530" s="87"/>
      <c r="AQ1530" s="87"/>
      <c r="AR1530" s="87"/>
      <c r="AS1530" s="87"/>
      <c r="AT1530" s="87"/>
      <c r="AU1530" s="87"/>
      <c r="AV1530" s="87"/>
    </row>
    <row r="1531" spans="27:64" x14ac:dyDescent="0.2">
      <c r="AA1531" s="87"/>
      <c r="AB1531" s="87"/>
      <c r="AC1531" s="87"/>
      <c r="AD1531" s="87"/>
      <c r="AE1531" s="87"/>
      <c r="AG1531" s="121"/>
      <c r="AN1531" s="87"/>
      <c r="AO1531" s="87"/>
      <c r="AP1531" s="87"/>
      <c r="AQ1531" s="87"/>
      <c r="AR1531" s="87"/>
      <c r="AS1531" s="87"/>
      <c r="AT1531" s="87"/>
      <c r="AU1531" s="87"/>
    </row>
    <row r="1532" spans="27:64" x14ac:dyDescent="0.2">
      <c r="AA1532" s="87"/>
      <c r="AB1532" s="87"/>
      <c r="AC1532" s="87"/>
      <c r="AD1532" s="87"/>
      <c r="AE1532" s="87"/>
      <c r="AG1532" s="121"/>
      <c r="AN1532" s="87"/>
      <c r="AO1532" s="87"/>
      <c r="AP1532" s="87"/>
      <c r="AQ1532" s="87"/>
      <c r="AR1532" s="87"/>
      <c r="AS1532" s="87"/>
      <c r="AT1532" s="87"/>
      <c r="AU1532" s="87"/>
      <c r="AV1532" s="87"/>
    </row>
    <row r="1533" spans="27:64" x14ac:dyDescent="0.2">
      <c r="AA1533" s="87"/>
      <c r="AB1533" s="87"/>
      <c r="AC1533" s="87"/>
      <c r="AD1533" s="87"/>
      <c r="AE1533" s="87"/>
      <c r="AG1533" s="121"/>
      <c r="AN1533" s="87"/>
      <c r="AO1533" s="87"/>
      <c r="AP1533" s="87"/>
      <c r="AQ1533" s="87"/>
      <c r="AR1533" s="87"/>
      <c r="AS1533" s="87"/>
      <c r="AT1533" s="87"/>
      <c r="AU1533" s="87"/>
      <c r="AV1533" s="87"/>
      <c r="AW1533" s="87"/>
      <c r="AX1533" s="87"/>
      <c r="AY1533" s="87"/>
      <c r="AZ1533" s="87"/>
      <c r="BA1533" s="87"/>
      <c r="BB1533" s="87"/>
      <c r="BC1533" s="87"/>
      <c r="BD1533" s="87"/>
      <c r="BE1533" s="87"/>
      <c r="BF1533" s="87"/>
      <c r="BG1533" s="87"/>
      <c r="BH1533" s="87"/>
      <c r="BI1533" s="87"/>
      <c r="BJ1533" s="87"/>
      <c r="BK1533" s="87"/>
      <c r="BL1533" s="87"/>
    </row>
    <row r="1534" spans="27:64" x14ac:dyDescent="0.2">
      <c r="AA1534" s="87"/>
      <c r="AB1534" s="87"/>
      <c r="AC1534" s="87"/>
      <c r="AD1534" s="87"/>
      <c r="AE1534" s="87"/>
      <c r="AG1534" s="121"/>
      <c r="AN1534" s="87"/>
      <c r="AO1534" s="87"/>
      <c r="AP1534" s="87"/>
      <c r="AQ1534" s="87"/>
      <c r="AR1534" s="87"/>
      <c r="AS1534" s="87"/>
      <c r="AT1534" s="87"/>
      <c r="AU1534" s="87"/>
    </row>
    <row r="1535" spans="27:64" x14ac:dyDescent="0.2">
      <c r="AA1535" s="87"/>
      <c r="AB1535" s="87"/>
      <c r="AC1535" s="87"/>
      <c r="AD1535" s="87"/>
      <c r="AE1535" s="87"/>
      <c r="AG1535" s="121"/>
      <c r="AN1535" s="87"/>
      <c r="AO1535" s="87"/>
      <c r="AP1535" s="87"/>
      <c r="AQ1535" s="87"/>
      <c r="AR1535" s="87"/>
      <c r="AS1535" s="87"/>
      <c r="AT1535" s="87"/>
      <c r="AU1535" s="87"/>
    </row>
    <row r="1536" spans="27:64" x14ac:dyDescent="0.2">
      <c r="AA1536" s="87"/>
      <c r="AB1536" s="87"/>
      <c r="AC1536" s="87"/>
      <c r="AD1536" s="87"/>
      <c r="AE1536" s="87"/>
      <c r="AG1536" s="121"/>
      <c r="AN1536" s="87"/>
      <c r="AO1536" s="87"/>
      <c r="AP1536" s="87"/>
      <c r="AQ1536" s="87"/>
      <c r="AR1536" s="87"/>
      <c r="AS1536" s="87"/>
      <c r="AT1536" s="87"/>
      <c r="AU1536" s="87"/>
    </row>
    <row r="1537" spans="27:64" x14ac:dyDescent="0.2">
      <c r="AA1537" s="87"/>
      <c r="AB1537" s="87"/>
      <c r="AC1537" s="87"/>
      <c r="AD1537" s="87"/>
      <c r="AE1537" s="87"/>
      <c r="AG1537" s="121"/>
      <c r="AN1537" s="87"/>
      <c r="AO1537" s="87"/>
      <c r="AP1537" s="87"/>
      <c r="AQ1537" s="87"/>
      <c r="AR1537" s="87"/>
      <c r="AS1537" s="87"/>
      <c r="AT1537" s="87"/>
      <c r="AU1537" s="87"/>
      <c r="AV1537" s="87"/>
    </row>
    <row r="1538" spans="27:64" x14ac:dyDescent="0.2">
      <c r="AA1538" s="87"/>
      <c r="AB1538" s="87"/>
      <c r="AC1538" s="87"/>
      <c r="AD1538" s="87"/>
      <c r="AE1538" s="87"/>
      <c r="AG1538" s="121"/>
      <c r="AN1538" s="87"/>
      <c r="AO1538" s="87"/>
      <c r="AP1538" s="87"/>
      <c r="AQ1538" s="87"/>
      <c r="AR1538" s="87"/>
      <c r="AS1538" s="87"/>
      <c r="AT1538" s="87"/>
      <c r="AU1538" s="87"/>
      <c r="AV1538" s="87"/>
    </row>
    <row r="1539" spans="27:64" x14ac:dyDescent="0.2">
      <c r="AA1539" s="87"/>
      <c r="AB1539" s="87"/>
      <c r="AC1539" s="87"/>
      <c r="AD1539" s="87"/>
      <c r="AE1539" s="87"/>
      <c r="AG1539" s="121"/>
      <c r="AN1539" s="87"/>
      <c r="AO1539" s="87"/>
      <c r="AP1539" s="87"/>
      <c r="AQ1539" s="87"/>
      <c r="AR1539" s="87"/>
      <c r="AS1539" s="87"/>
      <c r="AT1539" s="87"/>
      <c r="AU1539" s="87"/>
      <c r="AV1539" s="87"/>
    </row>
    <row r="1540" spans="27:64" x14ac:dyDescent="0.2">
      <c r="AA1540" s="87"/>
      <c r="AB1540" s="87"/>
      <c r="AC1540" s="87"/>
      <c r="AD1540" s="87"/>
      <c r="AE1540" s="87"/>
      <c r="AG1540" s="121"/>
      <c r="AN1540" s="87"/>
      <c r="AO1540" s="87"/>
      <c r="AP1540" s="87"/>
      <c r="AQ1540" s="87"/>
      <c r="AR1540" s="87"/>
      <c r="AS1540" s="87"/>
      <c r="AT1540" s="87"/>
      <c r="AU1540" s="87"/>
    </row>
    <row r="1541" spans="27:64" x14ac:dyDescent="0.2">
      <c r="AA1541" s="87"/>
      <c r="AB1541" s="87"/>
      <c r="AC1541" s="87"/>
      <c r="AD1541" s="87"/>
      <c r="AE1541" s="87"/>
      <c r="AG1541" s="121"/>
      <c r="AN1541" s="87"/>
      <c r="AO1541" s="87"/>
      <c r="AP1541" s="87"/>
      <c r="AQ1541" s="87"/>
      <c r="AR1541" s="87"/>
      <c r="AS1541" s="87"/>
      <c r="AT1541" s="87"/>
      <c r="AU1541" s="87"/>
      <c r="AV1541" s="87"/>
      <c r="AW1541" s="87"/>
      <c r="AX1541" s="87"/>
      <c r="AY1541" s="87"/>
      <c r="AZ1541" s="87"/>
      <c r="BA1541" s="87"/>
      <c r="BB1541" s="87"/>
      <c r="BC1541" s="87"/>
      <c r="BD1541" s="87"/>
      <c r="BE1541" s="87"/>
      <c r="BF1541" s="87"/>
      <c r="BG1541" s="87"/>
      <c r="BH1541" s="87"/>
      <c r="BI1541" s="87"/>
      <c r="BJ1541" s="87"/>
      <c r="BK1541" s="87"/>
      <c r="BL1541" s="87"/>
    </row>
    <row r="1542" spans="27:64" x14ac:dyDescent="0.2">
      <c r="AA1542" s="87"/>
      <c r="AB1542" s="87"/>
      <c r="AC1542" s="87"/>
      <c r="AD1542" s="87"/>
      <c r="AE1542" s="87"/>
      <c r="AG1542" s="121"/>
      <c r="AN1542" s="87"/>
      <c r="AO1542" s="87"/>
      <c r="AP1542" s="87"/>
      <c r="AQ1542" s="87"/>
      <c r="AR1542" s="87"/>
      <c r="AS1542" s="87"/>
      <c r="AT1542" s="87"/>
      <c r="AU1542" s="87"/>
      <c r="AV1542" s="87"/>
      <c r="AX1542" s="87"/>
      <c r="AY1542" s="87"/>
      <c r="AZ1542" s="87"/>
      <c r="BA1542" s="87"/>
      <c r="BB1542" s="87"/>
      <c r="BC1542" s="87"/>
      <c r="BD1542" s="87"/>
      <c r="BE1542" s="87"/>
      <c r="BF1542" s="87"/>
      <c r="BG1542" s="87"/>
      <c r="BH1542" s="87"/>
      <c r="BI1542" s="87"/>
      <c r="BJ1542" s="87"/>
      <c r="BK1542" s="87"/>
      <c r="BL1542" s="87"/>
    </row>
    <row r="1543" spans="27:64" x14ac:dyDescent="0.2">
      <c r="AA1543" s="87"/>
      <c r="AB1543" s="87"/>
      <c r="AC1543" s="87"/>
      <c r="AD1543" s="87"/>
      <c r="AE1543" s="87"/>
      <c r="AG1543" s="121"/>
      <c r="AN1543" s="87"/>
      <c r="AO1543" s="87"/>
      <c r="AP1543" s="87"/>
      <c r="AQ1543" s="87"/>
      <c r="AR1543" s="87"/>
      <c r="AS1543" s="87"/>
      <c r="AT1543" s="87"/>
      <c r="AU1543" s="87"/>
    </row>
    <row r="1544" spans="27:64" x14ac:dyDescent="0.2">
      <c r="AA1544" s="87"/>
      <c r="AB1544" s="87"/>
      <c r="AC1544" s="87"/>
      <c r="AD1544" s="87"/>
      <c r="AE1544" s="87"/>
      <c r="AG1544" s="121"/>
      <c r="AN1544" s="87"/>
      <c r="AO1544" s="87"/>
      <c r="AP1544" s="87"/>
      <c r="AQ1544" s="87"/>
      <c r="AR1544" s="87"/>
      <c r="AS1544" s="87"/>
      <c r="AT1544" s="87"/>
      <c r="AU1544" s="87"/>
      <c r="AV1544" s="87"/>
    </row>
    <row r="1545" spans="27:64" x14ac:dyDescent="0.2">
      <c r="AA1545" s="87"/>
      <c r="AB1545" s="87"/>
      <c r="AC1545" s="87"/>
      <c r="AD1545" s="87"/>
      <c r="AE1545" s="87"/>
      <c r="AG1545" s="121"/>
      <c r="AN1545" s="87"/>
      <c r="AO1545" s="87"/>
      <c r="AP1545" s="87"/>
      <c r="AQ1545" s="87"/>
      <c r="AR1545" s="87"/>
      <c r="AS1545" s="87"/>
      <c r="AT1545" s="87"/>
      <c r="AU1545" s="87"/>
    </row>
    <row r="1546" spans="27:64" x14ac:dyDescent="0.2">
      <c r="AA1546" s="87"/>
      <c r="AB1546" s="87"/>
      <c r="AC1546" s="87"/>
      <c r="AD1546" s="87"/>
      <c r="AE1546" s="87"/>
      <c r="AG1546" s="121"/>
      <c r="AN1546" s="87"/>
      <c r="AO1546" s="87"/>
      <c r="AP1546" s="87"/>
      <c r="AQ1546" s="87"/>
      <c r="AR1546" s="87"/>
      <c r="AS1546" s="87"/>
      <c r="AT1546" s="87"/>
      <c r="AU1546" s="87"/>
      <c r="AV1546" s="87"/>
      <c r="AW1546" s="87"/>
      <c r="AX1546" s="87"/>
      <c r="AY1546" s="87"/>
      <c r="AZ1546" s="87"/>
      <c r="BA1546" s="87"/>
      <c r="BB1546" s="87"/>
      <c r="BC1546" s="87"/>
      <c r="BD1546" s="87"/>
      <c r="BE1546" s="87"/>
      <c r="BF1546" s="87"/>
      <c r="BG1546" s="87"/>
      <c r="BH1546" s="87"/>
      <c r="BI1546" s="87"/>
      <c r="BJ1546" s="87"/>
      <c r="BK1546" s="87"/>
      <c r="BL1546" s="87"/>
    </row>
    <row r="1547" spans="27:64" x14ac:dyDescent="0.2">
      <c r="AA1547" s="87"/>
      <c r="AB1547" s="87"/>
      <c r="AC1547" s="87"/>
      <c r="AD1547" s="87"/>
      <c r="AE1547" s="87"/>
      <c r="AG1547" s="121"/>
      <c r="AN1547" s="87"/>
      <c r="AO1547" s="87"/>
      <c r="AP1547" s="87"/>
      <c r="AQ1547" s="87"/>
      <c r="AR1547" s="87"/>
      <c r="AS1547" s="87"/>
      <c r="AT1547" s="87"/>
      <c r="AU1547" s="87"/>
    </row>
    <row r="1548" spans="27:64" x14ac:dyDescent="0.2">
      <c r="AA1548" s="87"/>
      <c r="AB1548" s="87"/>
      <c r="AC1548" s="87"/>
      <c r="AD1548" s="87"/>
      <c r="AE1548" s="87"/>
      <c r="AG1548" s="121"/>
      <c r="AN1548" s="87"/>
      <c r="AO1548" s="87"/>
      <c r="AP1548" s="87"/>
      <c r="AQ1548" s="87"/>
      <c r="AR1548" s="87"/>
      <c r="AS1548" s="87"/>
      <c r="AT1548" s="87"/>
      <c r="AU1548" s="87"/>
      <c r="AV1548" s="87"/>
      <c r="AX1548" s="87"/>
    </row>
    <row r="1549" spans="27:64" x14ac:dyDescent="0.2">
      <c r="AA1549" s="87"/>
      <c r="AB1549" s="87"/>
      <c r="AC1549" s="87"/>
      <c r="AD1549" s="87"/>
      <c r="AE1549" s="87"/>
      <c r="AG1549" s="121"/>
      <c r="AN1549" s="87"/>
      <c r="AO1549" s="87"/>
      <c r="AP1549" s="87"/>
      <c r="AQ1549" s="87"/>
      <c r="AR1549" s="87"/>
      <c r="AS1549" s="87"/>
      <c r="AT1549" s="87"/>
      <c r="AU1549" s="87"/>
      <c r="AV1549" s="87"/>
      <c r="AX1549" s="87"/>
    </row>
    <row r="1550" spans="27:64" x14ac:dyDescent="0.2">
      <c r="AA1550" s="87"/>
      <c r="AB1550" s="87"/>
      <c r="AC1550" s="87"/>
      <c r="AD1550" s="87"/>
      <c r="AE1550" s="87"/>
      <c r="AG1550" s="121"/>
      <c r="AN1550" s="87"/>
      <c r="AO1550" s="87"/>
      <c r="AP1550" s="87"/>
      <c r="AQ1550" s="87"/>
      <c r="AR1550" s="87"/>
      <c r="AS1550" s="87"/>
      <c r="AT1550" s="87"/>
      <c r="AU1550" s="87"/>
      <c r="AV1550" s="87"/>
      <c r="AX1550" s="87"/>
    </row>
    <row r="1551" spans="27:64" x14ac:dyDescent="0.2">
      <c r="AA1551" s="87"/>
      <c r="AB1551" s="87"/>
      <c r="AC1551" s="87"/>
      <c r="AD1551" s="87"/>
      <c r="AE1551" s="87"/>
      <c r="AG1551" s="121"/>
      <c r="AN1551" s="87"/>
      <c r="AO1551" s="87"/>
      <c r="AP1551" s="87"/>
      <c r="AQ1551" s="87"/>
      <c r="AR1551" s="87"/>
      <c r="AS1551" s="87"/>
      <c r="AT1551" s="87"/>
      <c r="AU1551" s="87"/>
      <c r="AV1551" s="87"/>
    </row>
    <row r="1552" spans="27:64" x14ac:dyDescent="0.2">
      <c r="AA1552" s="87"/>
      <c r="AB1552" s="87"/>
      <c r="AC1552" s="87"/>
      <c r="AD1552" s="87"/>
      <c r="AE1552" s="87"/>
      <c r="AG1552" s="121"/>
      <c r="AN1552" s="87"/>
      <c r="AO1552" s="87"/>
      <c r="AP1552" s="87"/>
      <c r="AQ1552" s="87"/>
      <c r="AR1552" s="87"/>
      <c r="AS1552" s="87"/>
      <c r="AT1552" s="87"/>
      <c r="AU1552" s="87"/>
    </row>
    <row r="1553" spans="27:64" x14ac:dyDescent="0.2">
      <c r="AA1553" s="87"/>
      <c r="AB1553" s="87"/>
      <c r="AC1553" s="87"/>
      <c r="AD1553" s="87"/>
      <c r="AE1553" s="87"/>
      <c r="AG1553" s="121"/>
      <c r="AN1553" s="87"/>
      <c r="AO1553" s="87"/>
      <c r="AP1553" s="87"/>
      <c r="AQ1553" s="87"/>
      <c r="AR1553" s="87"/>
      <c r="AS1553" s="87"/>
      <c r="AT1553" s="87"/>
      <c r="AU1553" s="87"/>
      <c r="AV1553" s="87"/>
    </row>
    <row r="1554" spans="27:64" x14ac:dyDescent="0.2">
      <c r="AA1554" s="87"/>
      <c r="AB1554" s="87"/>
      <c r="AC1554" s="87"/>
      <c r="AD1554" s="87"/>
      <c r="AE1554" s="87"/>
      <c r="AG1554" s="121"/>
      <c r="AN1554" s="87"/>
      <c r="AO1554" s="87"/>
      <c r="AP1554" s="87"/>
      <c r="AQ1554" s="87"/>
      <c r="AR1554" s="87"/>
      <c r="AS1554" s="87"/>
      <c r="AT1554" s="87"/>
      <c r="AU1554" s="87"/>
      <c r="AV1554" s="87"/>
    </row>
    <row r="1555" spans="27:64" x14ac:dyDescent="0.2">
      <c r="AA1555" s="87"/>
      <c r="AB1555" s="87"/>
      <c r="AC1555" s="87"/>
      <c r="AD1555" s="87"/>
      <c r="AE1555" s="87"/>
      <c r="AG1555" s="121"/>
      <c r="AN1555" s="87"/>
      <c r="AO1555" s="87"/>
      <c r="AP1555" s="87"/>
      <c r="AQ1555" s="87"/>
      <c r="AR1555" s="87"/>
      <c r="AS1555" s="87"/>
      <c r="AT1555" s="87"/>
      <c r="AU1555" s="87"/>
      <c r="AV1555" s="87"/>
      <c r="AW1555" s="87"/>
      <c r="AX1555" s="87"/>
      <c r="AY1555" s="87"/>
      <c r="AZ1555" s="87"/>
      <c r="BA1555" s="87"/>
      <c r="BB1555" s="87"/>
      <c r="BC1555" s="87"/>
      <c r="BD1555" s="87"/>
      <c r="BE1555" s="87"/>
      <c r="BF1555" s="87"/>
      <c r="BG1555" s="87"/>
      <c r="BH1555" s="87"/>
      <c r="BI1555" s="87"/>
      <c r="BJ1555" s="87"/>
      <c r="BK1555" s="87"/>
      <c r="BL1555" s="87"/>
    </row>
    <row r="1556" spans="27:64" x14ac:dyDescent="0.2">
      <c r="AA1556" s="87"/>
      <c r="AB1556" s="87"/>
      <c r="AC1556" s="87"/>
      <c r="AD1556" s="87"/>
      <c r="AE1556" s="87"/>
      <c r="AG1556" s="121"/>
      <c r="AN1556" s="87"/>
      <c r="AO1556" s="87"/>
      <c r="AP1556" s="87"/>
      <c r="AQ1556" s="87"/>
      <c r="AR1556" s="87"/>
      <c r="AS1556" s="87"/>
      <c r="AT1556" s="87"/>
      <c r="AU1556" s="87"/>
    </row>
    <row r="1557" spans="27:64" x14ac:dyDescent="0.2">
      <c r="AA1557" s="87"/>
      <c r="AB1557" s="87"/>
      <c r="AC1557" s="87"/>
      <c r="AD1557" s="87"/>
      <c r="AE1557" s="87"/>
      <c r="AG1557" s="121"/>
      <c r="AN1557" s="87"/>
      <c r="AO1557" s="87"/>
      <c r="AP1557" s="87"/>
      <c r="AQ1557" s="87"/>
      <c r="AR1557" s="87"/>
      <c r="AS1557" s="87"/>
      <c r="AT1557" s="87"/>
      <c r="AU1557" s="87"/>
    </row>
    <row r="1558" spans="27:64" x14ac:dyDescent="0.2">
      <c r="AA1558" s="87"/>
      <c r="AB1558" s="87"/>
      <c r="AC1558" s="87"/>
      <c r="AD1558" s="87"/>
      <c r="AE1558" s="87"/>
      <c r="AG1558" s="121"/>
      <c r="AN1558" s="87"/>
      <c r="AO1558" s="87"/>
      <c r="AP1558" s="87"/>
      <c r="AQ1558" s="87"/>
      <c r="AR1558" s="87"/>
      <c r="AS1558" s="87"/>
      <c r="AT1558" s="87"/>
      <c r="AU1558" s="87"/>
      <c r="AV1558" s="87"/>
      <c r="AW1558" s="87"/>
      <c r="AX1558" s="87"/>
      <c r="AY1558" s="87"/>
      <c r="AZ1558" s="87"/>
      <c r="BA1558" s="87"/>
      <c r="BB1558" s="87"/>
      <c r="BC1558" s="87"/>
      <c r="BD1558" s="87"/>
      <c r="BE1558" s="87"/>
      <c r="BF1558" s="87"/>
      <c r="BG1558" s="87"/>
      <c r="BH1558" s="87"/>
      <c r="BI1558" s="87"/>
      <c r="BJ1558" s="87"/>
      <c r="BK1558" s="87"/>
      <c r="BL1558" s="87"/>
    </row>
    <row r="1559" spans="27:64" x14ac:dyDescent="0.2">
      <c r="AA1559" s="87"/>
      <c r="AB1559" s="87"/>
      <c r="AC1559" s="87"/>
      <c r="AD1559" s="87"/>
      <c r="AE1559" s="87"/>
      <c r="AG1559" s="121"/>
      <c r="AN1559" s="87"/>
      <c r="AO1559" s="87"/>
      <c r="AP1559" s="87"/>
      <c r="AQ1559" s="87"/>
      <c r="AR1559" s="87"/>
      <c r="AS1559" s="87"/>
      <c r="AT1559" s="87"/>
      <c r="AU1559" s="87"/>
      <c r="AV1559" s="87"/>
      <c r="AX1559" s="87"/>
      <c r="AY1559" s="87"/>
      <c r="AZ1559" s="87"/>
      <c r="BA1559" s="87"/>
      <c r="BB1559" s="87"/>
      <c r="BC1559" s="87"/>
      <c r="BD1559" s="87"/>
      <c r="BE1559" s="87"/>
      <c r="BF1559" s="87"/>
      <c r="BG1559" s="87"/>
      <c r="BH1559" s="87"/>
      <c r="BI1559" s="87"/>
      <c r="BJ1559" s="87"/>
      <c r="BK1559" s="87"/>
      <c r="BL1559" s="87"/>
    </row>
    <row r="1560" spans="27:64" x14ac:dyDescent="0.2">
      <c r="AA1560" s="87"/>
      <c r="AB1560" s="87"/>
      <c r="AC1560" s="87"/>
      <c r="AD1560" s="87"/>
      <c r="AE1560" s="87"/>
      <c r="AG1560" s="121"/>
      <c r="AN1560" s="87"/>
      <c r="AO1560" s="87"/>
      <c r="AP1560" s="87"/>
      <c r="AQ1560" s="87"/>
      <c r="AR1560" s="87"/>
      <c r="AS1560" s="87"/>
      <c r="AT1560" s="87"/>
      <c r="AU1560" s="87"/>
      <c r="AV1560" s="87"/>
      <c r="AX1560" s="87"/>
    </row>
    <row r="1561" spans="27:64" x14ac:dyDescent="0.2">
      <c r="AA1561" s="87"/>
      <c r="AB1561" s="87"/>
      <c r="AC1561" s="87"/>
      <c r="AD1561" s="87"/>
      <c r="AE1561" s="87"/>
      <c r="AG1561" s="121"/>
      <c r="AN1561" s="87"/>
      <c r="AO1561" s="87"/>
      <c r="AP1561" s="87"/>
      <c r="AQ1561" s="87"/>
      <c r="AR1561" s="87"/>
      <c r="AS1561" s="87"/>
      <c r="AT1561" s="87"/>
      <c r="AU1561" s="87"/>
    </row>
    <row r="1562" spans="27:64" x14ac:dyDescent="0.2">
      <c r="AA1562" s="87"/>
      <c r="AB1562" s="87"/>
      <c r="AC1562" s="87"/>
      <c r="AD1562" s="87"/>
      <c r="AE1562" s="87"/>
      <c r="AG1562" s="121"/>
      <c r="AN1562" s="87"/>
      <c r="AO1562" s="87"/>
      <c r="AP1562" s="87"/>
      <c r="AQ1562" s="87"/>
      <c r="AR1562" s="87"/>
      <c r="AS1562" s="87"/>
      <c r="AT1562" s="87"/>
      <c r="AU1562" s="87"/>
      <c r="AV1562" s="87"/>
    </row>
    <row r="1563" spans="27:64" x14ac:dyDescent="0.2">
      <c r="AA1563" s="87"/>
      <c r="AB1563" s="87"/>
      <c r="AC1563" s="87"/>
      <c r="AD1563" s="87"/>
      <c r="AE1563" s="87"/>
      <c r="AG1563" s="121"/>
      <c r="AN1563" s="87"/>
      <c r="AO1563" s="87"/>
      <c r="AP1563" s="87"/>
      <c r="AQ1563" s="87"/>
      <c r="AR1563" s="87"/>
      <c r="AS1563" s="87"/>
      <c r="AT1563" s="87"/>
      <c r="AU1563" s="87"/>
      <c r="AV1563" s="87"/>
    </row>
    <row r="1564" spans="27:64" x14ac:dyDescent="0.2">
      <c r="AA1564" s="87"/>
      <c r="AB1564" s="87"/>
      <c r="AC1564" s="87"/>
      <c r="AD1564" s="87"/>
      <c r="AE1564" s="87"/>
      <c r="AG1564" s="121"/>
      <c r="AN1564" s="87"/>
      <c r="AO1564" s="87"/>
      <c r="AP1564" s="87"/>
      <c r="AQ1564" s="87"/>
      <c r="AR1564" s="87"/>
      <c r="AS1564" s="87"/>
      <c r="AT1564" s="87"/>
      <c r="AU1564" s="87"/>
      <c r="AV1564" s="87"/>
      <c r="AX1564" s="87"/>
    </row>
    <row r="1565" spans="27:64" x14ac:dyDescent="0.2">
      <c r="AA1565" s="87"/>
      <c r="AB1565" s="87"/>
      <c r="AC1565" s="87"/>
      <c r="AD1565" s="87"/>
      <c r="AE1565" s="87"/>
      <c r="AG1565" s="121"/>
      <c r="AN1565" s="87"/>
      <c r="AO1565" s="87"/>
      <c r="AP1565" s="87"/>
      <c r="AQ1565" s="87"/>
      <c r="AR1565" s="87"/>
      <c r="AS1565" s="87"/>
      <c r="AT1565" s="87"/>
      <c r="AU1565" s="87"/>
      <c r="AV1565" s="87"/>
      <c r="AX1565" s="87"/>
      <c r="AY1565" s="87"/>
      <c r="AZ1565" s="87"/>
      <c r="BA1565" s="87"/>
      <c r="BB1565" s="87"/>
      <c r="BC1565" s="87"/>
      <c r="BD1565" s="87"/>
      <c r="BE1565" s="87"/>
      <c r="BF1565" s="87"/>
      <c r="BG1565" s="87"/>
      <c r="BH1565" s="87"/>
      <c r="BI1565" s="87"/>
      <c r="BJ1565" s="87"/>
      <c r="BK1565" s="87"/>
      <c r="BL1565" s="87"/>
    </row>
    <row r="1566" spans="27:64" x14ac:dyDescent="0.2">
      <c r="AA1566" s="87"/>
      <c r="AB1566" s="87"/>
      <c r="AC1566" s="87"/>
      <c r="AD1566" s="87"/>
      <c r="AE1566" s="87"/>
      <c r="AG1566" s="121"/>
      <c r="AN1566" s="87"/>
      <c r="AO1566" s="87"/>
      <c r="AP1566" s="87"/>
      <c r="AQ1566" s="87"/>
      <c r="AR1566" s="87"/>
      <c r="AS1566" s="87"/>
      <c r="AT1566" s="87"/>
      <c r="AU1566" s="87"/>
      <c r="AV1566" s="87"/>
    </row>
    <row r="1567" spans="27:64" x14ac:dyDescent="0.2">
      <c r="AA1567" s="87"/>
      <c r="AB1567" s="87"/>
      <c r="AC1567" s="87"/>
      <c r="AD1567" s="87"/>
      <c r="AE1567" s="87"/>
      <c r="AG1567" s="121"/>
      <c r="AN1567" s="87"/>
      <c r="AO1567" s="87"/>
      <c r="AP1567" s="87"/>
      <c r="AQ1567" s="87"/>
      <c r="AR1567" s="87"/>
      <c r="AS1567" s="87"/>
      <c r="AT1567" s="87"/>
      <c r="AU1567" s="87"/>
      <c r="AV1567" s="87"/>
    </row>
    <row r="1568" spans="27:64" x14ac:dyDescent="0.2">
      <c r="AA1568" s="87"/>
      <c r="AB1568" s="87"/>
      <c r="AC1568" s="87"/>
      <c r="AD1568" s="87"/>
      <c r="AE1568" s="87"/>
      <c r="AG1568" s="121"/>
      <c r="AN1568" s="87"/>
      <c r="AO1568" s="87"/>
      <c r="AP1568" s="87"/>
      <c r="AQ1568" s="87"/>
      <c r="AR1568" s="87"/>
      <c r="AS1568" s="87"/>
      <c r="AT1568" s="87"/>
      <c r="AU1568" s="87"/>
      <c r="AV1568" s="87"/>
    </row>
    <row r="1569" spans="27:64" x14ac:dyDescent="0.2">
      <c r="AA1569" s="87"/>
      <c r="AB1569" s="87"/>
      <c r="AC1569" s="87"/>
      <c r="AD1569" s="87"/>
      <c r="AE1569" s="87"/>
      <c r="AG1569" s="121"/>
      <c r="AN1569" s="87"/>
      <c r="AO1569" s="87"/>
      <c r="AP1569" s="87"/>
      <c r="AQ1569" s="87"/>
      <c r="AR1569" s="87"/>
      <c r="AS1569" s="87"/>
      <c r="AT1569" s="87"/>
      <c r="AU1569" s="87"/>
      <c r="AV1569" s="87"/>
      <c r="AX1569" s="87"/>
    </row>
    <row r="1570" spans="27:64" x14ac:dyDescent="0.2">
      <c r="AA1570" s="87"/>
      <c r="AB1570" s="87"/>
      <c r="AC1570" s="87"/>
      <c r="AD1570" s="87"/>
      <c r="AE1570" s="87"/>
      <c r="AG1570" s="121"/>
      <c r="AN1570" s="87"/>
      <c r="AO1570" s="87"/>
      <c r="AP1570" s="87"/>
      <c r="AQ1570" s="87"/>
      <c r="AR1570" s="87"/>
      <c r="AS1570" s="87"/>
      <c r="AT1570" s="87"/>
      <c r="AU1570" s="87"/>
      <c r="AV1570" s="87"/>
      <c r="AX1570" s="87"/>
      <c r="AY1570" s="87"/>
      <c r="AZ1570" s="87"/>
      <c r="BA1570" s="87"/>
      <c r="BB1570" s="87"/>
      <c r="BC1570" s="87"/>
      <c r="BD1570" s="87"/>
      <c r="BE1570" s="87"/>
      <c r="BF1570" s="87"/>
      <c r="BG1570" s="87"/>
      <c r="BH1570" s="87"/>
      <c r="BI1570" s="87"/>
      <c r="BJ1570" s="87"/>
      <c r="BK1570" s="87"/>
      <c r="BL1570" s="87"/>
    </row>
    <row r="1571" spans="27:64" x14ac:dyDescent="0.2">
      <c r="AA1571" s="87"/>
      <c r="AB1571" s="87"/>
      <c r="AC1571" s="87"/>
      <c r="AD1571" s="87"/>
      <c r="AE1571" s="87"/>
      <c r="AG1571" s="121"/>
      <c r="AN1571" s="87"/>
      <c r="AO1571" s="87"/>
      <c r="AP1571" s="87"/>
      <c r="AQ1571" s="87"/>
      <c r="AR1571" s="87"/>
      <c r="AS1571" s="87"/>
      <c r="AT1571" s="87"/>
      <c r="AU1571" s="87"/>
    </row>
    <row r="1572" spans="27:64" x14ac:dyDescent="0.2">
      <c r="AA1572" s="87"/>
      <c r="AB1572" s="87"/>
      <c r="AC1572" s="87"/>
      <c r="AD1572" s="87"/>
      <c r="AE1572" s="87"/>
      <c r="AG1572" s="121"/>
      <c r="AN1572" s="87"/>
      <c r="AO1572" s="87"/>
      <c r="AP1572" s="87"/>
      <c r="AQ1572" s="87"/>
      <c r="AR1572" s="87"/>
      <c r="AS1572" s="87"/>
      <c r="AT1572" s="87"/>
      <c r="AU1572" s="87"/>
      <c r="AV1572" s="87"/>
    </row>
    <row r="1573" spans="27:64" x14ac:dyDescent="0.2">
      <c r="AA1573" s="87"/>
      <c r="AB1573" s="87"/>
      <c r="AC1573" s="87"/>
      <c r="AD1573" s="87"/>
      <c r="AE1573" s="87"/>
      <c r="AG1573" s="121"/>
      <c r="AN1573" s="87"/>
      <c r="AO1573" s="87"/>
      <c r="AP1573" s="87"/>
      <c r="AQ1573" s="87"/>
      <c r="AR1573" s="87"/>
      <c r="AS1573" s="87"/>
      <c r="AT1573" s="87"/>
      <c r="AU1573" s="87"/>
      <c r="AV1573" s="87"/>
    </row>
    <row r="1574" spans="27:64" x14ac:dyDescent="0.2">
      <c r="AA1574" s="87"/>
      <c r="AB1574" s="87"/>
      <c r="AC1574" s="87"/>
      <c r="AD1574" s="87"/>
      <c r="AE1574" s="87"/>
      <c r="AG1574" s="121"/>
      <c r="AN1574" s="87"/>
      <c r="AO1574" s="87"/>
      <c r="AP1574" s="87"/>
      <c r="AQ1574" s="87"/>
      <c r="AR1574" s="87"/>
      <c r="AS1574" s="87"/>
      <c r="AT1574" s="87"/>
      <c r="AU1574" s="87"/>
      <c r="AV1574" s="87"/>
      <c r="AX1574" s="87"/>
    </row>
    <row r="1575" spans="27:64" x14ac:dyDescent="0.2">
      <c r="AA1575" s="87"/>
      <c r="AB1575" s="87"/>
      <c r="AC1575" s="87"/>
      <c r="AD1575" s="87"/>
      <c r="AE1575" s="87"/>
      <c r="AG1575" s="121"/>
      <c r="AN1575" s="87"/>
      <c r="AO1575" s="87"/>
      <c r="AP1575" s="87"/>
      <c r="AQ1575" s="87"/>
      <c r="AR1575" s="87"/>
      <c r="AS1575" s="87"/>
      <c r="AT1575" s="87"/>
      <c r="AU1575" s="87"/>
      <c r="AV1575" s="87"/>
    </row>
    <row r="1576" spans="27:64" x14ac:dyDescent="0.2">
      <c r="AA1576" s="87"/>
      <c r="AB1576" s="87"/>
      <c r="AC1576" s="87"/>
      <c r="AD1576" s="87"/>
      <c r="AE1576" s="87"/>
      <c r="AG1576" s="121"/>
      <c r="AN1576" s="87"/>
      <c r="AO1576" s="87"/>
      <c r="AP1576" s="87"/>
      <c r="AQ1576" s="87"/>
      <c r="AR1576" s="87"/>
      <c r="AS1576" s="87"/>
      <c r="AT1576" s="87"/>
      <c r="AU1576" s="87"/>
    </row>
    <row r="1577" spans="27:64" x14ac:dyDescent="0.2">
      <c r="AA1577" s="87"/>
      <c r="AB1577" s="87"/>
      <c r="AC1577" s="87"/>
      <c r="AD1577" s="87"/>
      <c r="AE1577" s="87"/>
      <c r="AG1577" s="121"/>
      <c r="AN1577" s="87"/>
      <c r="AO1577" s="87"/>
      <c r="AP1577" s="87"/>
      <c r="AQ1577" s="87"/>
      <c r="AR1577" s="87"/>
      <c r="AS1577" s="87"/>
      <c r="AT1577" s="87"/>
      <c r="AU1577" s="87"/>
    </row>
    <row r="1578" spans="27:64" x14ac:dyDescent="0.2">
      <c r="AA1578" s="87"/>
      <c r="AB1578" s="87"/>
      <c r="AC1578" s="87"/>
      <c r="AD1578" s="87"/>
      <c r="AE1578" s="87"/>
      <c r="AG1578" s="121"/>
      <c r="AN1578" s="87"/>
      <c r="AO1578" s="87"/>
      <c r="AP1578" s="87"/>
      <c r="AQ1578" s="87"/>
      <c r="AR1578" s="87"/>
      <c r="AS1578" s="87"/>
      <c r="AT1578" s="87"/>
      <c r="AU1578" s="87"/>
      <c r="AV1578" s="87"/>
      <c r="AW1578" s="87"/>
      <c r="AX1578" s="87"/>
      <c r="AY1578" s="87"/>
      <c r="AZ1578" s="87"/>
      <c r="BA1578" s="87"/>
      <c r="BB1578" s="87"/>
      <c r="BC1578" s="87"/>
      <c r="BD1578" s="87"/>
      <c r="BE1578" s="87"/>
      <c r="BF1578" s="87"/>
      <c r="BG1578" s="87"/>
      <c r="BH1578" s="87"/>
      <c r="BI1578" s="87"/>
      <c r="BJ1578" s="87"/>
      <c r="BK1578" s="87"/>
      <c r="BL1578" s="87"/>
    </row>
    <row r="1579" spans="27:64" x14ac:dyDescent="0.2">
      <c r="AA1579" s="87"/>
      <c r="AB1579" s="87"/>
      <c r="AC1579" s="87"/>
      <c r="AD1579" s="87"/>
      <c r="AE1579" s="87"/>
      <c r="AG1579" s="121"/>
      <c r="AN1579" s="87"/>
      <c r="AO1579" s="87"/>
      <c r="AP1579" s="87"/>
      <c r="AQ1579" s="87"/>
      <c r="AR1579" s="87"/>
      <c r="AS1579" s="87"/>
      <c r="AT1579" s="87"/>
      <c r="AU1579" s="87"/>
    </row>
    <row r="1580" spans="27:64" x14ac:dyDescent="0.2">
      <c r="AA1580" s="87"/>
      <c r="AB1580" s="87"/>
      <c r="AC1580" s="87"/>
      <c r="AD1580" s="87"/>
      <c r="AE1580" s="87"/>
      <c r="AG1580" s="121"/>
      <c r="AN1580" s="87"/>
      <c r="AO1580" s="87"/>
      <c r="AP1580" s="87"/>
      <c r="AQ1580" s="87"/>
      <c r="AR1580" s="87"/>
      <c r="AS1580" s="87"/>
      <c r="AT1580" s="87"/>
      <c r="AU1580" s="87"/>
      <c r="AV1580" s="87"/>
      <c r="AW1580" s="87"/>
      <c r="AX1580" s="87"/>
      <c r="AY1580" s="87"/>
      <c r="AZ1580" s="87"/>
      <c r="BA1580" s="87"/>
      <c r="BB1580" s="87"/>
      <c r="BC1580" s="87"/>
      <c r="BD1580" s="87"/>
      <c r="BE1580" s="87"/>
      <c r="BF1580" s="87"/>
      <c r="BG1580" s="87"/>
      <c r="BH1580" s="87"/>
      <c r="BI1580" s="87"/>
      <c r="BJ1580" s="87"/>
      <c r="BK1580" s="87"/>
      <c r="BL1580" s="87"/>
    </row>
    <row r="1581" spans="27:64" x14ac:dyDescent="0.2">
      <c r="AA1581" s="87"/>
      <c r="AB1581" s="87"/>
      <c r="AC1581" s="87"/>
      <c r="AD1581" s="87"/>
      <c r="AE1581" s="87"/>
      <c r="AG1581" s="121"/>
      <c r="AN1581" s="87"/>
      <c r="AO1581" s="87"/>
      <c r="AP1581" s="87"/>
      <c r="AQ1581" s="87"/>
      <c r="AR1581" s="87"/>
      <c r="AS1581" s="87"/>
      <c r="AT1581" s="87"/>
      <c r="AU1581" s="87"/>
      <c r="AV1581" s="87"/>
      <c r="AX1581" s="87"/>
      <c r="AY1581" s="87"/>
      <c r="AZ1581" s="87"/>
      <c r="BA1581" s="87"/>
      <c r="BB1581" s="87"/>
      <c r="BC1581" s="87"/>
      <c r="BD1581" s="87"/>
      <c r="BE1581" s="87"/>
      <c r="BF1581" s="87"/>
      <c r="BG1581" s="87"/>
      <c r="BH1581" s="87"/>
      <c r="BI1581" s="87"/>
      <c r="BJ1581" s="87"/>
      <c r="BK1581" s="87"/>
      <c r="BL1581" s="87"/>
    </row>
    <row r="1582" spans="27:64" x14ac:dyDescent="0.2">
      <c r="AA1582" s="87"/>
      <c r="AB1582" s="87"/>
      <c r="AC1582" s="87"/>
      <c r="AD1582" s="87"/>
      <c r="AE1582" s="87"/>
      <c r="AG1582" s="121"/>
      <c r="AN1582" s="87"/>
      <c r="AO1582" s="87"/>
      <c r="AP1582" s="87"/>
      <c r="AQ1582" s="87"/>
      <c r="AR1582" s="87"/>
      <c r="AS1582" s="87"/>
      <c r="AT1582" s="87"/>
      <c r="AU1582" s="87"/>
      <c r="AV1582" s="87"/>
      <c r="AW1582" s="87"/>
      <c r="AX1582" s="87"/>
      <c r="AY1582" s="87"/>
      <c r="AZ1582" s="87"/>
      <c r="BA1582" s="87"/>
      <c r="BB1582" s="87"/>
      <c r="BC1582" s="87"/>
      <c r="BD1582" s="87"/>
      <c r="BE1582" s="87"/>
      <c r="BF1582" s="87"/>
      <c r="BG1582" s="87"/>
      <c r="BH1582" s="87"/>
      <c r="BI1582" s="87"/>
      <c r="BJ1582" s="87"/>
      <c r="BK1582" s="87"/>
      <c r="BL1582" s="87"/>
    </row>
    <row r="1583" spans="27:64" x14ac:dyDescent="0.2">
      <c r="AA1583" s="87"/>
      <c r="AB1583" s="87"/>
      <c r="AC1583" s="87"/>
      <c r="AD1583" s="87"/>
      <c r="AE1583" s="87"/>
      <c r="AG1583" s="121"/>
      <c r="AN1583" s="87"/>
      <c r="AO1583" s="87"/>
      <c r="AP1583" s="87"/>
      <c r="AQ1583" s="87"/>
      <c r="AR1583" s="87"/>
      <c r="AS1583" s="87"/>
      <c r="AT1583" s="87"/>
      <c r="AU1583" s="87"/>
      <c r="AV1583" s="87"/>
      <c r="AX1583" s="87"/>
      <c r="AY1583" s="87"/>
      <c r="AZ1583" s="87"/>
      <c r="BA1583" s="87"/>
      <c r="BB1583" s="87"/>
      <c r="BC1583" s="87"/>
      <c r="BD1583" s="87"/>
      <c r="BE1583" s="87"/>
      <c r="BF1583" s="87"/>
      <c r="BG1583" s="87"/>
      <c r="BH1583" s="87"/>
      <c r="BI1583" s="87"/>
      <c r="BJ1583" s="87"/>
      <c r="BK1583" s="87"/>
      <c r="BL1583" s="87"/>
    </row>
    <row r="1584" spans="27:64" x14ac:dyDescent="0.2">
      <c r="AA1584" s="87"/>
      <c r="AB1584" s="87"/>
      <c r="AC1584" s="87"/>
      <c r="AD1584" s="87"/>
      <c r="AE1584" s="87"/>
      <c r="AG1584" s="121"/>
      <c r="AN1584" s="87"/>
      <c r="AO1584" s="87"/>
      <c r="AP1584" s="87"/>
      <c r="AQ1584" s="87"/>
      <c r="AR1584" s="87"/>
      <c r="AS1584" s="87"/>
      <c r="AT1584" s="87"/>
      <c r="AU1584" s="87"/>
      <c r="AV1584" s="87"/>
      <c r="AW1584" s="87"/>
      <c r="AX1584" s="87"/>
      <c r="AY1584" s="87"/>
      <c r="AZ1584" s="87"/>
      <c r="BA1584" s="87"/>
      <c r="BB1584" s="87"/>
      <c r="BC1584" s="87"/>
      <c r="BD1584" s="87"/>
      <c r="BE1584" s="87"/>
      <c r="BF1584" s="87"/>
      <c r="BG1584" s="87"/>
      <c r="BH1584" s="87"/>
      <c r="BI1584" s="87"/>
      <c r="BJ1584" s="87"/>
      <c r="BK1584" s="87"/>
      <c r="BL1584" s="87"/>
    </row>
    <row r="1585" spans="27:64" x14ac:dyDescent="0.2">
      <c r="AA1585" s="87"/>
      <c r="AB1585" s="87"/>
      <c r="AC1585" s="87"/>
      <c r="AD1585" s="87"/>
      <c r="AE1585" s="87"/>
      <c r="AG1585" s="121"/>
      <c r="AN1585" s="87"/>
      <c r="AO1585" s="87"/>
      <c r="AP1585" s="87"/>
      <c r="AQ1585" s="87"/>
      <c r="AR1585" s="87"/>
      <c r="AS1585" s="87"/>
      <c r="AT1585" s="87"/>
      <c r="AU1585" s="87"/>
      <c r="AV1585" s="87"/>
      <c r="AX1585" s="87"/>
    </row>
    <row r="1586" spans="27:64" x14ac:dyDescent="0.2">
      <c r="AA1586" s="87"/>
      <c r="AB1586" s="87"/>
      <c r="AC1586" s="87"/>
      <c r="AD1586" s="87"/>
      <c r="AE1586" s="87"/>
      <c r="AG1586" s="121"/>
      <c r="AN1586" s="87"/>
      <c r="AO1586" s="87"/>
      <c r="AP1586" s="87"/>
      <c r="AQ1586" s="87"/>
      <c r="AR1586" s="87"/>
      <c r="AS1586" s="87"/>
      <c r="AT1586" s="87"/>
      <c r="AU1586" s="87"/>
      <c r="AV1586" s="87"/>
      <c r="AW1586" s="87"/>
      <c r="AX1586" s="87"/>
      <c r="AY1586" s="87"/>
      <c r="AZ1586" s="87"/>
      <c r="BA1586" s="87"/>
      <c r="BB1586" s="87"/>
      <c r="BC1586" s="87"/>
      <c r="BD1586" s="87"/>
      <c r="BE1586" s="87"/>
      <c r="BF1586" s="87"/>
      <c r="BG1586" s="87"/>
      <c r="BH1586" s="87"/>
      <c r="BI1586" s="87"/>
      <c r="BJ1586" s="87"/>
      <c r="BK1586" s="87"/>
      <c r="BL1586" s="87"/>
    </row>
    <row r="1587" spans="27:64" x14ac:dyDescent="0.2">
      <c r="AA1587" s="87"/>
      <c r="AB1587" s="87"/>
      <c r="AC1587" s="87"/>
      <c r="AD1587" s="87"/>
      <c r="AE1587" s="87"/>
      <c r="AG1587" s="121"/>
      <c r="AN1587" s="87"/>
      <c r="AO1587" s="87"/>
      <c r="AP1587" s="87"/>
      <c r="AQ1587" s="87"/>
      <c r="AR1587" s="87"/>
      <c r="AS1587" s="87"/>
      <c r="AT1587" s="87"/>
      <c r="AU1587" s="87"/>
      <c r="AV1587" s="87"/>
      <c r="AX1587" s="87"/>
    </row>
    <row r="1588" spans="27:64" x14ac:dyDescent="0.2">
      <c r="AA1588" s="87"/>
      <c r="AB1588" s="87"/>
      <c r="AC1588" s="87"/>
      <c r="AD1588" s="87"/>
      <c r="AE1588" s="87"/>
      <c r="AG1588" s="121"/>
      <c r="AN1588" s="87"/>
      <c r="AO1588" s="87"/>
      <c r="AP1588" s="87"/>
      <c r="AQ1588" s="87"/>
      <c r="AR1588" s="87"/>
      <c r="AS1588" s="87"/>
      <c r="AT1588" s="87"/>
      <c r="AU1588" s="87"/>
      <c r="AV1588" s="87"/>
      <c r="AW1588" s="87"/>
      <c r="AX1588" s="87"/>
      <c r="AY1588" s="87"/>
      <c r="AZ1588" s="87"/>
      <c r="BA1588" s="87"/>
      <c r="BB1588" s="87"/>
      <c r="BC1588" s="87"/>
      <c r="BD1588" s="87"/>
      <c r="BE1588" s="87"/>
      <c r="BF1588" s="87"/>
      <c r="BG1588" s="87"/>
      <c r="BH1588" s="87"/>
      <c r="BI1588" s="87"/>
      <c r="BJ1588" s="87"/>
      <c r="BK1588" s="87"/>
      <c r="BL1588" s="87"/>
    </row>
    <row r="1589" spans="27:64" x14ac:dyDescent="0.2">
      <c r="AA1589" s="87"/>
      <c r="AB1589" s="87"/>
      <c r="AC1589" s="87"/>
      <c r="AD1589" s="87"/>
      <c r="AE1589" s="87"/>
      <c r="AG1589" s="121"/>
      <c r="AN1589" s="87"/>
      <c r="AO1589" s="87"/>
      <c r="AP1589" s="87"/>
      <c r="AQ1589" s="87"/>
      <c r="AR1589" s="87"/>
      <c r="AS1589" s="87"/>
      <c r="AT1589" s="87"/>
      <c r="AU1589" s="87"/>
      <c r="AV1589" s="87"/>
      <c r="AW1589" s="87"/>
      <c r="AX1589" s="87"/>
      <c r="AY1589" s="87"/>
      <c r="AZ1589" s="87"/>
      <c r="BA1589" s="87"/>
      <c r="BB1589" s="87"/>
      <c r="BC1589" s="87"/>
      <c r="BD1589" s="87"/>
      <c r="BE1589" s="87"/>
      <c r="BF1589" s="87"/>
      <c r="BG1589" s="87"/>
      <c r="BH1589" s="87"/>
      <c r="BI1589" s="87"/>
      <c r="BJ1589" s="87"/>
      <c r="BK1589" s="87"/>
      <c r="BL1589" s="87"/>
    </row>
    <row r="1590" spans="27:64" x14ac:dyDescent="0.2">
      <c r="AA1590" s="87"/>
      <c r="AB1590" s="87"/>
      <c r="AC1590" s="87"/>
      <c r="AD1590" s="87"/>
      <c r="AE1590" s="87"/>
      <c r="AG1590" s="121"/>
      <c r="AN1590" s="87"/>
      <c r="AO1590" s="87"/>
      <c r="AP1590" s="87"/>
      <c r="AQ1590" s="87"/>
      <c r="AR1590" s="87"/>
      <c r="AS1590" s="87"/>
      <c r="AT1590" s="87"/>
      <c r="AU1590" s="87"/>
      <c r="AV1590" s="87"/>
      <c r="AW1590" s="87"/>
      <c r="AX1590" s="87"/>
      <c r="AY1590" s="87"/>
      <c r="AZ1590" s="87"/>
      <c r="BA1590" s="87"/>
      <c r="BB1590" s="87"/>
      <c r="BC1590" s="87"/>
      <c r="BD1590" s="87"/>
      <c r="BE1590" s="87"/>
      <c r="BF1590" s="87"/>
      <c r="BG1590" s="87"/>
      <c r="BH1590" s="87"/>
      <c r="BI1590" s="87"/>
      <c r="BJ1590" s="87"/>
      <c r="BK1590" s="87"/>
      <c r="BL1590" s="87"/>
    </row>
    <row r="1591" spans="27:64" x14ac:dyDescent="0.2">
      <c r="AA1591" s="87"/>
      <c r="AB1591" s="87"/>
      <c r="AC1591" s="87"/>
      <c r="AD1591" s="87"/>
      <c r="AE1591" s="87"/>
      <c r="AG1591" s="121"/>
      <c r="AN1591" s="87"/>
      <c r="AO1591" s="87"/>
      <c r="AP1591" s="87"/>
      <c r="AQ1591" s="87"/>
      <c r="AR1591" s="87"/>
      <c r="AS1591" s="87"/>
      <c r="AT1591" s="87"/>
      <c r="AU1591" s="87"/>
      <c r="AV1591" s="87"/>
      <c r="AW1591" s="87"/>
      <c r="AX1591" s="87"/>
      <c r="AY1591" s="87"/>
      <c r="AZ1591" s="87"/>
      <c r="BA1591" s="87"/>
      <c r="BB1591" s="87"/>
      <c r="BC1591" s="87"/>
      <c r="BD1591" s="87"/>
      <c r="BE1591" s="87"/>
      <c r="BF1591" s="87"/>
      <c r="BG1591" s="87"/>
      <c r="BH1591" s="87"/>
      <c r="BI1591" s="87"/>
      <c r="BJ1591" s="87"/>
      <c r="BK1591" s="87"/>
      <c r="BL1591" s="87"/>
    </row>
    <row r="1592" spans="27:64" x14ac:dyDescent="0.2">
      <c r="AA1592" s="87"/>
      <c r="AB1592" s="87"/>
      <c r="AC1592" s="87"/>
      <c r="AD1592" s="87"/>
      <c r="AE1592" s="87"/>
      <c r="AG1592" s="121"/>
      <c r="AN1592" s="87"/>
      <c r="AO1592" s="87"/>
      <c r="AP1592" s="87"/>
      <c r="AQ1592" s="87"/>
      <c r="AR1592" s="87"/>
      <c r="AS1592" s="87"/>
      <c r="AT1592" s="87"/>
      <c r="AU1592" s="87"/>
      <c r="AV1592" s="87"/>
      <c r="AX1592" s="87"/>
    </row>
    <row r="1593" spans="27:64" x14ac:dyDescent="0.2">
      <c r="AA1593" s="87"/>
      <c r="AB1593" s="87"/>
      <c r="AC1593" s="87"/>
      <c r="AD1593" s="87"/>
      <c r="AE1593" s="87"/>
      <c r="AG1593" s="121"/>
      <c r="AN1593" s="87"/>
      <c r="AO1593" s="87"/>
      <c r="AP1593" s="87"/>
      <c r="AQ1593" s="87"/>
      <c r="AR1593" s="87"/>
      <c r="AS1593" s="87"/>
      <c r="AT1593" s="87"/>
      <c r="AU1593" s="87"/>
    </row>
    <row r="1594" spans="27:64" x14ac:dyDescent="0.2">
      <c r="AA1594" s="87"/>
      <c r="AB1594" s="87"/>
      <c r="AC1594" s="87"/>
      <c r="AD1594" s="87"/>
      <c r="AE1594" s="87"/>
      <c r="AG1594" s="121"/>
      <c r="AN1594" s="87"/>
      <c r="AO1594" s="87"/>
      <c r="AP1594" s="87"/>
      <c r="AQ1594" s="87"/>
      <c r="AR1594" s="87"/>
      <c r="AS1594" s="87"/>
      <c r="AT1594" s="87"/>
      <c r="AU1594" s="87"/>
    </row>
    <row r="1595" spans="27:64" x14ac:dyDescent="0.2">
      <c r="AA1595" s="87"/>
      <c r="AB1595" s="87"/>
      <c r="AC1595" s="87"/>
      <c r="AD1595" s="87"/>
      <c r="AE1595" s="87"/>
      <c r="AG1595" s="121"/>
      <c r="AN1595" s="87"/>
      <c r="AO1595" s="87"/>
      <c r="AP1595" s="87"/>
      <c r="AQ1595" s="87"/>
      <c r="AR1595" s="87"/>
      <c r="AS1595" s="87"/>
      <c r="AT1595" s="87"/>
      <c r="AU1595" s="87"/>
    </row>
    <row r="1596" spans="27:64" x14ac:dyDescent="0.2">
      <c r="AA1596" s="87"/>
      <c r="AB1596" s="87"/>
      <c r="AC1596" s="87"/>
      <c r="AD1596" s="87"/>
      <c r="AE1596" s="87"/>
      <c r="AG1596" s="121"/>
      <c r="AN1596" s="87"/>
      <c r="AO1596" s="87"/>
      <c r="AP1596" s="87"/>
      <c r="AQ1596" s="87"/>
      <c r="AR1596" s="87"/>
      <c r="AS1596" s="87"/>
      <c r="AT1596" s="87"/>
      <c r="AU1596" s="87"/>
      <c r="AV1596" s="87"/>
    </row>
    <row r="1597" spans="27:64" x14ac:dyDescent="0.2">
      <c r="AA1597" s="87"/>
      <c r="AB1597" s="87"/>
      <c r="AC1597" s="87"/>
      <c r="AD1597" s="87"/>
      <c r="AE1597" s="87"/>
      <c r="AG1597" s="121"/>
      <c r="AN1597" s="87"/>
      <c r="AO1597" s="87"/>
      <c r="AP1597" s="87"/>
      <c r="AQ1597" s="87"/>
      <c r="AR1597" s="87"/>
      <c r="AS1597" s="87"/>
      <c r="AT1597" s="87"/>
      <c r="AU1597" s="87"/>
      <c r="AV1597" s="87"/>
      <c r="AX1597" s="87"/>
    </row>
    <row r="1598" spans="27:64" x14ac:dyDescent="0.2">
      <c r="AA1598" s="87"/>
      <c r="AB1598" s="87"/>
      <c r="AC1598" s="87"/>
      <c r="AD1598" s="87"/>
      <c r="AE1598" s="87"/>
      <c r="AG1598" s="121"/>
      <c r="AN1598" s="87"/>
      <c r="AO1598" s="87"/>
      <c r="AP1598" s="87"/>
      <c r="AQ1598" s="87"/>
      <c r="AR1598" s="87"/>
      <c r="AS1598" s="87"/>
      <c r="AT1598" s="87"/>
      <c r="AU1598" s="87"/>
      <c r="AV1598" s="87"/>
      <c r="AW1598" s="87"/>
      <c r="AX1598" s="87"/>
      <c r="AY1598" s="87"/>
      <c r="AZ1598" s="87"/>
      <c r="BA1598" s="87"/>
      <c r="BB1598" s="87"/>
      <c r="BC1598" s="87"/>
      <c r="BD1598" s="87"/>
      <c r="BE1598" s="87"/>
      <c r="BF1598" s="87"/>
      <c r="BG1598" s="87"/>
      <c r="BH1598" s="87"/>
      <c r="BI1598" s="87"/>
      <c r="BJ1598" s="87"/>
      <c r="BK1598" s="87"/>
      <c r="BL1598" s="87"/>
    </row>
    <row r="1599" spans="27:64" x14ac:dyDescent="0.2">
      <c r="AA1599" s="87"/>
      <c r="AB1599" s="87"/>
      <c r="AC1599" s="87"/>
      <c r="AD1599" s="87"/>
      <c r="AE1599" s="87"/>
      <c r="AG1599" s="121"/>
      <c r="AN1599" s="87"/>
      <c r="AO1599" s="87"/>
      <c r="AP1599" s="87"/>
      <c r="AQ1599" s="87"/>
      <c r="AR1599" s="87"/>
      <c r="AS1599" s="87"/>
      <c r="AT1599" s="87"/>
      <c r="AU1599" s="87"/>
      <c r="AV1599" s="87"/>
    </row>
    <row r="1600" spans="27:64" x14ac:dyDescent="0.2">
      <c r="AA1600" s="87"/>
      <c r="AB1600" s="87"/>
      <c r="AC1600" s="87"/>
      <c r="AD1600" s="87"/>
      <c r="AE1600" s="87"/>
      <c r="AG1600" s="121"/>
      <c r="AN1600" s="87"/>
      <c r="AO1600" s="87"/>
      <c r="AP1600" s="87"/>
      <c r="AQ1600" s="87"/>
      <c r="AR1600" s="87"/>
      <c r="AS1600" s="87"/>
      <c r="AT1600" s="87"/>
      <c r="AU1600" s="87"/>
      <c r="AV1600" s="87"/>
      <c r="AX1600" s="87"/>
    </row>
    <row r="1601" spans="27:64" x14ac:dyDescent="0.2">
      <c r="AA1601" s="87"/>
      <c r="AB1601" s="87"/>
      <c r="AC1601" s="87"/>
      <c r="AD1601" s="87"/>
      <c r="AE1601" s="87"/>
      <c r="AG1601" s="121"/>
      <c r="AN1601" s="87"/>
      <c r="AO1601" s="87"/>
      <c r="AP1601" s="87"/>
      <c r="AQ1601" s="87"/>
      <c r="AR1601" s="87"/>
      <c r="AS1601" s="87"/>
      <c r="AT1601" s="87"/>
      <c r="AU1601" s="87"/>
    </row>
    <row r="1602" spans="27:64" x14ac:dyDescent="0.2">
      <c r="AA1602" s="87"/>
      <c r="AB1602" s="87"/>
      <c r="AC1602" s="87"/>
      <c r="AD1602" s="87"/>
      <c r="AE1602" s="87"/>
      <c r="AG1602" s="121"/>
      <c r="AN1602" s="87"/>
      <c r="AO1602" s="87"/>
      <c r="AP1602" s="87"/>
      <c r="AQ1602" s="87"/>
      <c r="AR1602" s="87"/>
      <c r="AS1602" s="87"/>
      <c r="AT1602" s="87"/>
      <c r="AU1602" s="87"/>
      <c r="AV1602" s="87"/>
      <c r="AX1602" s="87"/>
    </row>
    <row r="1603" spans="27:64" x14ac:dyDescent="0.2">
      <c r="AA1603" s="87"/>
      <c r="AB1603" s="87"/>
      <c r="AC1603" s="87"/>
      <c r="AD1603" s="87"/>
      <c r="AE1603" s="87"/>
      <c r="AG1603" s="121"/>
      <c r="AN1603" s="87"/>
      <c r="AO1603" s="87"/>
      <c r="AP1603" s="87"/>
      <c r="AQ1603" s="87"/>
      <c r="AR1603" s="87"/>
      <c r="AS1603" s="87"/>
      <c r="AT1603" s="87"/>
      <c r="AU1603" s="87"/>
    </row>
    <row r="1604" spans="27:64" x14ac:dyDescent="0.2">
      <c r="AA1604" s="87"/>
      <c r="AB1604" s="87"/>
      <c r="AC1604" s="87"/>
      <c r="AD1604" s="87"/>
      <c r="AE1604" s="87"/>
      <c r="AG1604" s="121"/>
      <c r="AN1604" s="87"/>
      <c r="AO1604" s="87"/>
      <c r="AP1604" s="87"/>
      <c r="AQ1604" s="87"/>
      <c r="AR1604" s="87"/>
      <c r="AS1604" s="87"/>
      <c r="AT1604" s="87"/>
      <c r="AU1604" s="87"/>
      <c r="AV1604" s="87"/>
    </row>
    <row r="1605" spans="27:64" x14ac:dyDescent="0.2">
      <c r="AA1605" s="87"/>
      <c r="AB1605" s="87"/>
      <c r="AC1605" s="87"/>
      <c r="AD1605" s="87"/>
      <c r="AE1605" s="87"/>
      <c r="AG1605" s="121"/>
      <c r="AN1605" s="87"/>
      <c r="AO1605" s="87"/>
      <c r="AP1605" s="87"/>
      <c r="AQ1605" s="87"/>
      <c r="AR1605" s="87"/>
      <c r="AS1605" s="87"/>
      <c r="AT1605" s="87"/>
      <c r="AU1605" s="87"/>
      <c r="AV1605" s="87"/>
      <c r="AW1605" s="87"/>
      <c r="AX1605" s="87"/>
      <c r="AY1605" s="87"/>
      <c r="AZ1605" s="87"/>
      <c r="BA1605" s="87"/>
      <c r="BB1605" s="87"/>
      <c r="BC1605" s="87"/>
      <c r="BD1605" s="87"/>
      <c r="BE1605" s="87"/>
      <c r="BF1605" s="87"/>
      <c r="BG1605" s="87"/>
      <c r="BH1605" s="87"/>
      <c r="BI1605" s="87"/>
      <c r="BJ1605" s="87"/>
      <c r="BK1605" s="87"/>
      <c r="BL1605" s="87"/>
    </row>
    <row r="1606" spans="27:64" x14ac:dyDescent="0.2">
      <c r="AA1606" s="87"/>
      <c r="AB1606" s="87"/>
      <c r="AC1606" s="87"/>
      <c r="AD1606" s="87"/>
      <c r="AE1606" s="87"/>
      <c r="AG1606" s="121"/>
      <c r="AN1606" s="87"/>
      <c r="AO1606" s="87"/>
      <c r="AP1606" s="87"/>
      <c r="AQ1606" s="87"/>
      <c r="AR1606" s="87"/>
      <c r="AS1606" s="87"/>
      <c r="AT1606" s="87"/>
      <c r="AU1606" s="87"/>
    </row>
    <row r="1607" spans="27:64" x14ac:dyDescent="0.2">
      <c r="AA1607" s="87"/>
      <c r="AB1607" s="87"/>
      <c r="AC1607" s="87"/>
      <c r="AD1607" s="87"/>
      <c r="AE1607" s="87"/>
      <c r="AG1607" s="121"/>
      <c r="AN1607" s="87"/>
      <c r="AO1607" s="87"/>
      <c r="AP1607" s="87"/>
      <c r="AQ1607" s="87"/>
      <c r="AR1607" s="87"/>
      <c r="AS1607" s="87"/>
      <c r="AT1607" s="87"/>
      <c r="AU1607" s="87"/>
      <c r="AV1607" s="87"/>
    </row>
    <row r="1608" spans="27:64" x14ac:dyDescent="0.2">
      <c r="AA1608" s="87"/>
      <c r="AB1608" s="87"/>
      <c r="AC1608" s="87"/>
      <c r="AD1608" s="87"/>
      <c r="AE1608" s="87"/>
      <c r="AG1608" s="121"/>
      <c r="AN1608" s="87"/>
      <c r="AO1608" s="87"/>
      <c r="AP1608" s="87"/>
      <c r="AQ1608" s="87"/>
      <c r="AR1608" s="87"/>
      <c r="AS1608" s="87"/>
      <c r="AT1608" s="87"/>
      <c r="AU1608" s="87"/>
    </row>
    <row r="1609" spans="27:64" x14ac:dyDescent="0.2">
      <c r="AA1609" s="87"/>
      <c r="AB1609" s="87"/>
      <c r="AC1609" s="87"/>
      <c r="AD1609" s="87"/>
      <c r="AE1609" s="87"/>
      <c r="AG1609" s="121"/>
      <c r="AN1609" s="87"/>
      <c r="AO1609" s="87"/>
      <c r="AP1609" s="87"/>
      <c r="AQ1609" s="87"/>
      <c r="AR1609" s="87"/>
      <c r="AS1609" s="87"/>
      <c r="AT1609" s="87"/>
      <c r="AU1609" s="87"/>
      <c r="AV1609" s="87"/>
      <c r="AX1609" s="87"/>
    </row>
    <row r="1610" spans="27:64" x14ac:dyDescent="0.2">
      <c r="AA1610" s="87"/>
      <c r="AB1610" s="87"/>
      <c r="AC1610" s="87"/>
      <c r="AD1610" s="87"/>
      <c r="AE1610" s="87"/>
      <c r="AG1610" s="121"/>
      <c r="AN1610" s="87"/>
      <c r="AO1610" s="87"/>
      <c r="AP1610" s="87"/>
      <c r="AQ1610" s="87"/>
      <c r="AR1610" s="87"/>
      <c r="AS1610" s="87"/>
      <c r="AT1610" s="87"/>
      <c r="AU1610" s="87"/>
      <c r="AV1610" s="87"/>
    </row>
    <row r="1611" spans="27:64" x14ac:dyDescent="0.2">
      <c r="AA1611" s="87"/>
      <c r="AB1611" s="87"/>
      <c r="AC1611" s="87"/>
      <c r="AD1611" s="87"/>
      <c r="AE1611" s="87"/>
      <c r="AG1611" s="121"/>
      <c r="AN1611" s="87"/>
      <c r="AO1611" s="87"/>
      <c r="AP1611" s="87"/>
      <c r="AQ1611" s="87"/>
      <c r="AR1611" s="87"/>
      <c r="AS1611" s="87"/>
      <c r="AT1611" s="87"/>
      <c r="AU1611" s="87"/>
    </row>
    <row r="1612" spans="27:64" x14ac:dyDescent="0.2">
      <c r="AA1612" s="87"/>
      <c r="AB1612" s="87"/>
      <c r="AC1612" s="87"/>
      <c r="AD1612" s="87"/>
      <c r="AE1612" s="87"/>
      <c r="AG1612" s="121"/>
      <c r="AN1612" s="87"/>
      <c r="AO1612" s="87"/>
      <c r="AP1612" s="87"/>
      <c r="AQ1612" s="87"/>
      <c r="AR1612" s="87"/>
      <c r="AS1612" s="87"/>
      <c r="AT1612" s="87"/>
      <c r="AU1612" s="87"/>
    </row>
    <row r="1613" spans="27:64" x14ac:dyDescent="0.2">
      <c r="AA1613" s="87"/>
      <c r="AB1613" s="87"/>
      <c r="AC1613" s="87"/>
      <c r="AD1613" s="87"/>
      <c r="AE1613" s="87"/>
      <c r="AG1613" s="121"/>
      <c r="AN1613" s="87"/>
      <c r="AO1613" s="87"/>
      <c r="AP1613" s="87"/>
      <c r="AQ1613" s="87"/>
      <c r="AR1613" s="87"/>
      <c r="AS1613" s="87"/>
      <c r="AT1613" s="87"/>
      <c r="AU1613" s="87"/>
      <c r="AV1613" s="87"/>
      <c r="AX1613" s="87"/>
      <c r="AY1613" s="87"/>
      <c r="AZ1613" s="87"/>
      <c r="BA1613" s="87"/>
      <c r="BB1613" s="87"/>
      <c r="BC1613" s="87"/>
      <c r="BD1613" s="87"/>
      <c r="BE1613" s="87"/>
      <c r="BF1613" s="87"/>
      <c r="BG1613" s="87"/>
      <c r="BH1613" s="87"/>
      <c r="BI1613" s="87"/>
      <c r="BJ1613" s="87"/>
      <c r="BK1613" s="87"/>
      <c r="BL1613" s="87"/>
    </row>
    <row r="1614" spans="27:64" x14ac:dyDescent="0.2">
      <c r="AA1614" s="87"/>
      <c r="AB1614" s="87"/>
      <c r="AC1614" s="87"/>
      <c r="AD1614" s="87"/>
      <c r="AE1614" s="87"/>
      <c r="AG1614" s="121"/>
      <c r="AN1614" s="87"/>
      <c r="AO1614" s="87"/>
      <c r="AP1614" s="87"/>
      <c r="AQ1614" s="87"/>
      <c r="AR1614" s="87"/>
      <c r="AS1614" s="87"/>
      <c r="AT1614" s="87"/>
      <c r="AU1614" s="87"/>
      <c r="AV1614" s="87"/>
    </row>
    <row r="1615" spans="27:64" x14ac:dyDescent="0.2">
      <c r="AA1615" s="87"/>
      <c r="AB1615" s="87"/>
      <c r="AC1615" s="87"/>
      <c r="AD1615" s="87"/>
      <c r="AE1615" s="87"/>
      <c r="AG1615" s="121"/>
      <c r="AN1615" s="87"/>
      <c r="AO1615" s="87"/>
      <c r="AP1615" s="87"/>
      <c r="AQ1615" s="87"/>
      <c r="AR1615" s="87"/>
      <c r="AS1615" s="87"/>
      <c r="AT1615" s="87"/>
      <c r="AU1615" s="87"/>
      <c r="AV1615" s="87"/>
    </row>
    <row r="1616" spans="27:64" x14ac:dyDescent="0.2">
      <c r="AA1616" s="87"/>
      <c r="AB1616" s="87"/>
      <c r="AC1616" s="87"/>
      <c r="AD1616" s="87"/>
      <c r="AE1616" s="87"/>
      <c r="AG1616" s="121"/>
      <c r="AN1616" s="87"/>
      <c r="AO1616" s="87"/>
      <c r="AP1616" s="87"/>
      <c r="AQ1616" s="87"/>
      <c r="AR1616" s="87"/>
      <c r="AS1616" s="87"/>
      <c r="AT1616" s="87"/>
      <c r="AU1616" s="87"/>
      <c r="AV1616" s="87"/>
    </row>
    <row r="1617" spans="27:64" x14ac:dyDescent="0.2">
      <c r="AA1617" s="87"/>
      <c r="AB1617" s="87"/>
      <c r="AC1617" s="87"/>
      <c r="AD1617" s="87"/>
      <c r="AE1617" s="87"/>
      <c r="AG1617" s="121"/>
      <c r="AN1617" s="87"/>
      <c r="AO1617" s="87"/>
      <c r="AP1617" s="87"/>
      <c r="AQ1617" s="87"/>
      <c r="AR1617" s="87"/>
      <c r="AS1617" s="87"/>
      <c r="AT1617" s="87"/>
      <c r="AU1617" s="87"/>
      <c r="AV1617" s="87"/>
      <c r="AX1617" s="87"/>
    </row>
    <row r="1618" spans="27:64" x14ac:dyDescent="0.2">
      <c r="AA1618" s="87"/>
      <c r="AB1618" s="87"/>
      <c r="AC1618" s="87"/>
      <c r="AD1618" s="87"/>
      <c r="AE1618" s="87"/>
      <c r="AG1618" s="121"/>
      <c r="AN1618" s="87"/>
      <c r="AO1618" s="87"/>
      <c r="AP1618" s="87"/>
      <c r="AQ1618" s="87"/>
      <c r="AR1618" s="87"/>
      <c r="AS1618" s="87"/>
      <c r="AT1618" s="87"/>
      <c r="AU1618" s="87"/>
      <c r="AV1618" s="87"/>
    </row>
    <row r="1619" spans="27:64" x14ac:dyDescent="0.2">
      <c r="AA1619" s="87"/>
      <c r="AB1619" s="87"/>
      <c r="AC1619" s="87"/>
      <c r="AD1619" s="87"/>
      <c r="AE1619" s="87"/>
      <c r="AG1619" s="121"/>
      <c r="AN1619" s="87"/>
      <c r="AO1619" s="87"/>
      <c r="AP1619" s="87"/>
      <c r="AQ1619" s="87"/>
      <c r="AR1619" s="87"/>
      <c r="AS1619" s="87"/>
      <c r="AT1619" s="87"/>
      <c r="AU1619" s="87"/>
      <c r="AV1619" s="87"/>
    </row>
    <row r="1620" spans="27:64" x14ac:dyDescent="0.2">
      <c r="AA1620" s="87"/>
      <c r="AB1620" s="87"/>
      <c r="AC1620" s="87"/>
      <c r="AD1620" s="87"/>
      <c r="AE1620" s="87"/>
      <c r="AG1620" s="121"/>
      <c r="AN1620" s="87"/>
      <c r="AO1620" s="87"/>
      <c r="AP1620" s="87"/>
      <c r="AQ1620" s="87"/>
      <c r="AR1620" s="87"/>
      <c r="AS1620" s="87"/>
      <c r="AT1620" s="87"/>
      <c r="AU1620" s="87"/>
      <c r="AV1620" s="87"/>
      <c r="AW1620" s="87"/>
      <c r="AX1620" s="87"/>
      <c r="AY1620" s="87"/>
      <c r="AZ1620" s="87"/>
      <c r="BA1620" s="87"/>
      <c r="BB1620" s="87"/>
      <c r="BC1620" s="87"/>
      <c r="BD1620" s="87"/>
      <c r="BE1620" s="87"/>
      <c r="BF1620" s="87"/>
      <c r="BG1620" s="87"/>
      <c r="BH1620" s="87"/>
      <c r="BI1620" s="87"/>
      <c r="BJ1620" s="87"/>
      <c r="BK1620" s="87"/>
      <c r="BL1620" s="87"/>
    </row>
    <row r="1621" spans="27:64" x14ac:dyDescent="0.2">
      <c r="AA1621" s="87"/>
      <c r="AB1621" s="87"/>
      <c r="AC1621" s="87"/>
      <c r="AD1621" s="87"/>
      <c r="AE1621" s="87"/>
      <c r="AG1621" s="121"/>
      <c r="AN1621" s="87"/>
      <c r="AO1621" s="87"/>
      <c r="AP1621" s="87"/>
      <c r="AQ1621" s="87"/>
      <c r="AR1621" s="87"/>
      <c r="AS1621" s="87"/>
      <c r="AT1621" s="87"/>
      <c r="AU1621" s="87"/>
      <c r="AV1621" s="87"/>
      <c r="AX1621" s="87"/>
      <c r="AY1621" s="87"/>
      <c r="AZ1621" s="87"/>
      <c r="BA1621" s="87"/>
      <c r="BB1621" s="87"/>
      <c r="BC1621" s="87"/>
      <c r="BD1621" s="87"/>
      <c r="BE1621" s="87"/>
      <c r="BF1621" s="87"/>
      <c r="BG1621" s="87"/>
      <c r="BH1621" s="87"/>
      <c r="BI1621" s="87"/>
      <c r="BJ1621" s="87"/>
      <c r="BK1621" s="87"/>
      <c r="BL1621" s="87"/>
    </row>
    <row r="1622" spans="27:64" x14ac:dyDescent="0.2">
      <c r="AA1622" s="87"/>
      <c r="AB1622" s="87"/>
      <c r="AC1622" s="87"/>
      <c r="AD1622" s="87"/>
      <c r="AE1622" s="87"/>
      <c r="AG1622" s="121"/>
      <c r="AN1622" s="87"/>
      <c r="AO1622" s="87"/>
      <c r="AP1622" s="87"/>
      <c r="AQ1622" s="87"/>
      <c r="AR1622" s="87"/>
      <c r="AS1622" s="87"/>
      <c r="AT1622" s="87"/>
      <c r="AU1622" s="87"/>
      <c r="AV1622" s="87"/>
      <c r="AX1622" s="87"/>
    </row>
    <row r="1623" spans="27:64" x14ac:dyDescent="0.2">
      <c r="AA1623" s="87"/>
      <c r="AB1623" s="87"/>
      <c r="AC1623" s="87"/>
      <c r="AD1623" s="87"/>
      <c r="AE1623" s="87"/>
      <c r="AG1623" s="121"/>
      <c r="AN1623" s="87"/>
      <c r="AO1623" s="87"/>
      <c r="AP1623" s="87"/>
      <c r="AQ1623" s="87"/>
      <c r="AR1623" s="87"/>
      <c r="AS1623" s="87"/>
      <c r="AT1623" s="87"/>
      <c r="AU1623" s="87"/>
      <c r="AV1623" s="87"/>
      <c r="AW1623" s="87"/>
      <c r="AX1623" s="87"/>
      <c r="AY1623" s="87"/>
      <c r="AZ1623" s="87"/>
      <c r="BA1623" s="87"/>
      <c r="BB1623" s="87"/>
      <c r="BC1623" s="87"/>
      <c r="BD1623" s="87"/>
      <c r="BE1623" s="87"/>
      <c r="BF1623" s="87"/>
      <c r="BG1623" s="87"/>
      <c r="BH1623" s="87"/>
      <c r="BI1623" s="87"/>
      <c r="BJ1623" s="87"/>
      <c r="BK1623" s="87"/>
      <c r="BL1623" s="87"/>
    </row>
    <row r="1624" spans="27:64" x14ac:dyDescent="0.2">
      <c r="AA1624" s="87"/>
      <c r="AB1624" s="87"/>
      <c r="AC1624" s="87"/>
      <c r="AD1624" s="87"/>
      <c r="AE1624" s="87"/>
      <c r="AG1624" s="121"/>
      <c r="AN1624" s="87"/>
      <c r="AO1624" s="87"/>
      <c r="AP1624" s="87"/>
      <c r="AQ1624" s="87"/>
      <c r="AR1624" s="87"/>
      <c r="AS1624" s="87"/>
      <c r="AT1624" s="87"/>
      <c r="AU1624" s="87"/>
    </row>
    <row r="1625" spans="27:64" x14ac:dyDescent="0.2">
      <c r="AA1625" s="87"/>
      <c r="AB1625" s="87"/>
      <c r="AC1625" s="87"/>
      <c r="AD1625" s="87"/>
      <c r="AE1625" s="87"/>
      <c r="AG1625" s="121"/>
      <c r="AN1625" s="87"/>
      <c r="AO1625" s="87"/>
      <c r="AP1625" s="87"/>
      <c r="AQ1625" s="87"/>
      <c r="AR1625" s="87"/>
      <c r="AS1625" s="87"/>
      <c r="AT1625" s="87"/>
      <c r="AU1625" s="87"/>
    </row>
    <row r="1626" spans="27:64" x14ac:dyDescent="0.2">
      <c r="AA1626" s="87"/>
      <c r="AB1626" s="87"/>
      <c r="AC1626" s="87"/>
      <c r="AD1626" s="87"/>
      <c r="AE1626" s="87"/>
      <c r="AG1626" s="121"/>
      <c r="AN1626" s="87"/>
      <c r="AO1626" s="87"/>
      <c r="AP1626" s="87"/>
      <c r="AQ1626" s="87"/>
      <c r="AR1626" s="87"/>
      <c r="AS1626" s="87"/>
      <c r="AT1626" s="87"/>
      <c r="AU1626" s="87"/>
      <c r="AV1626" s="87"/>
      <c r="AX1626" s="87"/>
      <c r="AY1626" s="87"/>
      <c r="AZ1626" s="87"/>
      <c r="BA1626" s="87"/>
      <c r="BB1626" s="87"/>
      <c r="BC1626" s="87"/>
      <c r="BD1626" s="87"/>
      <c r="BE1626" s="87"/>
      <c r="BF1626" s="87"/>
      <c r="BG1626" s="87"/>
      <c r="BH1626" s="87"/>
      <c r="BI1626" s="87"/>
      <c r="BJ1626" s="87"/>
      <c r="BK1626" s="87"/>
      <c r="BL1626" s="87"/>
    </row>
    <row r="1627" spans="27:64" x14ac:dyDescent="0.2">
      <c r="AA1627" s="87"/>
      <c r="AB1627" s="87"/>
      <c r="AC1627" s="87"/>
      <c r="AD1627" s="87"/>
      <c r="AE1627" s="87"/>
      <c r="AG1627" s="121"/>
      <c r="AN1627" s="87"/>
      <c r="AO1627" s="87"/>
      <c r="AP1627" s="87"/>
      <c r="AQ1627" s="87"/>
      <c r="AR1627" s="87"/>
      <c r="AS1627" s="87"/>
      <c r="AT1627" s="87"/>
      <c r="AU1627" s="87"/>
      <c r="AV1627" s="87"/>
    </row>
    <row r="1628" spans="27:64" x14ac:dyDescent="0.2">
      <c r="AA1628" s="87"/>
      <c r="AB1628" s="87"/>
      <c r="AC1628" s="87"/>
      <c r="AD1628" s="87"/>
      <c r="AE1628" s="87"/>
      <c r="AG1628" s="121"/>
      <c r="AN1628" s="87"/>
      <c r="AO1628" s="87"/>
      <c r="AP1628" s="87"/>
      <c r="AQ1628" s="87"/>
      <c r="AR1628" s="87"/>
      <c r="AS1628" s="87"/>
      <c r="AT1628" s="87"/>
      <c r="AU1628" s="87"/>
      <c r="AV1628" s="87"/>
      <c r="AW1628" s="87"/>
      <c r="AX1628" s="87"/>
      <c r="AY1628" s="87"/>
      <c r="AZ1628" s="87"/>
      <c r="BA1628" s="87"/>
      <c r="BB1628" s="87"/>
      <c r="BC1628" s="87"/>
      <c r="BD1628" s="87"/>
      <c r="BE1628" s="87"/>
      <c r="BF1628" s="87"/>
      <c r="BG1628" s="87"/>
      <c r="BH1628" s="87"/>
      <c r="BI1628" s="87"/>
      <c r="BJ1628" s="87"/>
      <c r="BK1628" s="87"/>
      <c r="BL1628" s="87"/>
    </row>
    <row r="1629" spans="27:64" x14ac:dyDescent="0.2">
      <c r="AA1629" s="87"/>
      <c r="AB1629" s="87"/>
      <c r="AC1629" s="87"/>
      <c r="AD1629" s="87"/>
      <c r="AE1629" s="87"/>
      <c r="AG1629" s="121"/>
      <c r="AN1629" s="87"/>
      <c r="AO1629" s="87"/>
      <c r="AP1629" s="87"/>
      <c r="AQ1629" s="87"/>
      <c r="AR1629" s="87"/>
      <c r="AS1629" s="87"/>
      <c r="AT1629" s="87"/>
      <c r="AU1629" s="87"/>
    </row>
    <row r="1630" spans="27:64" x14ac:dyDescent="0.2">
      <c r="AA1630" s="87"/>
      <c r="AB1630" s="87"/>
      <c r="AC1630" s="87"/>
      <c r="AD1630" s="87"/>
      <c r="AE1630" s="87"/>
      <c r="AG1630" s="121"/>
      <c r="AN1630" s="87"/>
      <c r="AO1630" s="87"/>
      <c r="AP1630" s="87"/>
      <c r="AQ1630" s="87"/>
      <c r="AR1630" s="87"/>
      <c r="AS1630" s="87"/>
      <c r="AT1630" s="87"/>
      <c r="AU1630" s="87"/>
      <c r="AV1630" s="87"/>
      <c r="AW1630" s="87"/>
      <c r="AX1630" s="87"/>
      <c r="AY1630" s="87"/>
      <c r="AZ1630" s="87"/>
      <c r="BA1630" s="87"/>
      <c r="BB1630" s="87"/>
      <c r="BC1630" s="87"/>
      <c r="BD1630" s="87"/>
      <c r="BE1630" s="87"/>
      <c r="BF1630" s="87"/>
      <c r="BG1630" s="87"/>
      <c r="BH1630" s="87"/>
      <c r="BI1630" s="87"/>
      <c r="BJ1630" s="87"/>
      <c r="BK1630" s="87"/>
      <c r="BL1630" s="87"/>
    </row>
    <row r="1631" spans="27:64" x14ac:dyDescent="0.2">
      <c r="AA1631" s="87"/>
      <c r="AB1631" s="87"/>
      <c r="AC1631" s="87"/>
      <c r="AD1631" s="87"/>
      <c r="AE1631" s="87"/>
      <c r="AG1631" s="121"/>
      <c r="AN1631" s="87"/>
      <c r="AO1631" s="87"/>
      <c r="AP1631" s="87"/>
      <c r="AQ1631" s="87"/>
      <c r="AR1631" s="87"/>
      <c r="AS1631" s="87"/>
      <c r="AT1631" s="87"/>
      <c r="AU1631" s="87"/>
    </row>
    <row r="1632" spans="27:64" x14ac:dyDescent="0.2">
      <c r="AA1632" s="87"/>
      <c r="AB1632" s="87"/>
      <c r="AC1632" s="87"/>
      <c r="AD1632" s="87"/>
      <c r="AE1632" s="87"/>
      <c r="AG1632" s="121"/>
      <c r="AN1632" s="87"/>
      <c r="AO1632" s="87"/>
      <c r="AP1632" s="87"/>
      <c r="AQ1632" s="87"/>
      <c r="AR1632" s="87"/>
      <c r="AS1632" s="87"/>
      <c r="AT1632" s="87"/>
      <c r="AU1632" s="87"/>
    </row>
    <row r="1633" spans="27:64" x14ac:dyDescent="0.2">
      <c r="AA1633" s="87"/>
      <c r="AB1633" s="87"/>
      <c r="AC1633" s="87"/>
      <c r="AD1633" s="87"/>
      <c r="AE1633" s="87"/>
      <c r="AG1633" s="121"/>
      <c r="AN1633" s="87"/>
      <c r="AO1633" s="87"/>
      <c r="AP1633" s="87"/>
      <c r="AQ1633" s="87"/>
      <c r="AR1633" s="87"/>
      <c r="AS1633" s="87"/>
      <c r="AT1633" s="87"/>
      <c r="AU1633" s="87"/>
    </row>
    <row r="1634" spans="27:64" x14ac:dyDescent="0.2">
      <c r="AA1634" s="87"/>
      <c r="AB1634" s="87"/>
      <c r="AC1634" s="87"/>
      <c r="AD1634" s="87"/>
      <c r="AE1634" s="87"/>
      <c r="AG1634" s="121"/>
      <c r="AN1634" s="87"/>
      <c r="AO1634" s="87"/>
      <c r="AP1634" s="87"/>
      <c r="AQ1634" s="87"/>
      <c r="AR1634" s="87"/>
      <c r="AS1634" s="87"/>
      <c r="AT1634" s="87"/>
      <c r="AU1634" s="87"/>
    </row>
    <row r="1635" spans="27:64" x14ac:dyDescent="0.2">
      <c r="AA1635" s="87"/>
      <c r="AB1635" s="87"/>
      <c r="AC1635" s="87"/>
      <c r="AD1635" s="87"/>
      <c r="AE1635" s="87"/>
      <c r="AG1635" s="121"/>
      <c r="AN1635" s="87"/>
      <c r="AO1635" s="87"/>
      <c r="AP1635" s="87"/>
      <c r="AQ1635" s="87"/>
      <c r="AR1635" s="87"/>
      <c r="AS1635" s="87"/>
      <c r="AT1635" s="87"/>
      <c r="AU1635" s="87"/>
    </row>
    <row r="1636" spans="27:64" x14ac:dyDescent="0.2">
      <c r="AA1636" s="87"/>
      <c r="AB1636" s="87"/>
      <c r="AC1636" s="87"/>
      <c r="AD1636" s="87"/>
      <c r="AE1636" s="87"/>
      <c r="AG1636" s="121"/>
      <c r="AN1636" s="87"/>
      <c r="AO1636" s="87"/>
      <c r="AP1636" s="87"/>
      <c r="AQ1636" s="87"/>
      <c r="AR1636" s="87"/>
      <c r="AS1636" s="87"/>
      <c r="AT1636" s="87"/>
      <c r="AU1636" s="87"/>
      <c r="AV1636" s="87"/>
      <c r="AX1636" s="87"/>
    </row>
    <row r="1637" spans="27:64" x14ac:dyDescent="0.2">
      <c r="AA1637" s="87"/>
      <c r="AB1637" s="87"/>
      <c r="AC1637" s="87"/>
      <c r="AD1637" s="87"/>
      <c r="AE1637" s="87"/>
      <c r="AG1637" s="121"/>
      <c r="AN1637" s="87"/>
      <c r="AO1637" s="87"/>
      <c r="AP1637" s="87"/>
      <c r="AQ1637" s="87"/>
      <c r="AR1637" s="87"/>
      <c r="AS1637" s="87"/>
      <c r="AT1637" s="87"/>
      <c r="AU1637" s="87"/>
      <c r="AV1637" s="87"/>
      <c r="AX1637" s="87"/>
    </row>
    <row r="1638" spans="27:64" x14ac:dyDescent="0.2">
      <c r="AA1638" s="87"/>
      <c r="AB1638" s="87"/>
      <c r="AC1638" s="87"/>
      <c r="AD1638" s="87"/>
      <c r="AE1638" s="87"/>
      <c r="AG1638" s="121"/>
      <c r="AN1638" s="87"/>
      <c r="AO1638" s="87"/>
      <c r="AP1638" s="87"/>
      <c r="AQ1638" s="87"/>
      <c r="AR1638" s="87"/>
      <c r="AS1638" s="87"/>
      <c r="AT1638" s="87"/>
      <c r="AU1638" s="87"/>
      <c r="AV1638" s="87"/>
      <c r="AW1638" s="87"/>
      <c r="AX1638" s="87"/>
      <c r="AY1638" s="87"/>
      <c r="AZ1638" s="87"/>
      <c r="BA1638" s="87"/>
      <c r="BB1638" s="87"/>
      <c r="BC1638" s="87"/>
      <c r="BD1638" s="87"/>
      <c r="BE1638" s="87"/>
      <c r="BF1638" s="87"/>
      <c r="BG1638" s="87"/>
      <c r="BH1638" s="87"/>
      <c r="BI1638" s="87"/>
      <c r="BJ1638" s="87"/>
      <c r="BK1638" s="87"/>
      <c r="BL1638" s="87"/>
    </row>
    <row r="1639" spans="27:64" x14ac:dyDescent="0.2">
      <c r="AA1639" s="87"/>
      <c r="AB1639" s="87"/>
      <c r="AC1639" s="87"/>
      <c r="AD1639" s="87"/>
      <c r="AE1639" s="87"/>
      <c r="AG1639" s="121"/>
      <c r="AN1639" s="87"/>
      <c r="AO1639" s="87"/>
      <c r="AP1639" s="87"/>
      <c r="AQ1639" s="87"/>
      <c r="AR1639" s="87"/>
      <c r="AS1639" s="87"/>
      <c r="AT1639" s="87"/>
      <c r="AU1639" s="87"/>
    </row>
    <row r="1640" spans="27:64" x14ac:dyDescent="0.2">
      <c r="AA1640" s="87"/>
      <c r="AB1640" s="87"/>
      <c r="AC1640" s="87"/>
      <c r="AD1640" s="87"/>
      <c r="AE1640" s="87"/>
      <c r="AG1640" s="121"/>
      <c r="AN1640" s="87"/>
      <c r="AO1640" s="87"/>
      <c r="AP1640" s="87"/>
      <c r="AQ1640" s="87"/>
      <c r="AR1640" s="87"/>
      <c r="AS1640" s="87"/>
      <c r="AT1640" s="87"/>
      <c r="AU1640" s="87"/>
      <c r="AV1640" s="87"/>
      <c r="AX1640" s="87"/>
      <c r="AY1640" s="87"/>
      <c r="AZ1640" s="87"/>
      <c r="BA1640" s="87"/>
      <c r="BB1640" s="87"/>
      <c r="BC1640" s="87"/>
      <c r="BD1640" s="87"/>
      <c r="BE1640" s="87"/>
      <c r="BF1640" s="87"/>
      <c r="BG1640" s="87"/>
      <c r="BH1640" s="87"/>
      <c r="BI1640" s="87"/>
      <c r="BJ1640" s="87"/>
      <c r="BK1640" s="87"/>
      <c r="BL1640" s="87"/>
    </row>
    <row r="1641" spans="27:64" x14ac:dyDescent="0.2">
      <c r="AA1641" s="87"/>
      <c r="AB1641" s="87"/>
      <c r="AC1641" s="87"/>
      <c r="AD1641" s="87"/>
      <c r="AE1641" s="87"/>
      <c r="AG1641" s="121"/>
      <c r="AN1641" s="87"/>
      <c r="AO1641" s="87"/>
      <c r="AP1641" s="87"/>
      <c r="AQ1641" s="87"/>
      <c r="AR1641" s="87"/>
      <c r="AS1641" s="87"/>
      <c r="AT1641" s="87"/>
      <c r="AU1641" s="87"/>
      <c r="AV1641" s="6"/>
    </row>
    <row r="1642" spans="27:64" x14ac:dyDescent="0.2">
      <c r="AA1642" s="87"/>
      <c r="AB1642" s="87"/>
      <c r="AC1642" s="87"/>
      <c r="AD1642" s="87"/>
      <c r="AE1642" s="87"/>
      <c r="AG1642" s="121"/>
      <c r="AN1642" s="87"/>
      <c r="AO1642" s="87"/>
      <c r="AP1642" s="87"/>
      <c r="AQ1642" s="87"/>
      <c r="AR1642" s="87"/>
      <c r="AS1642" s="87"/>
      <c r="AT1642" s="87"/>
      <c r="AU1642" s="87"/>
      <c r="AV1642" s="87"/>
    </row>
    <row r="1643" spans="27:64" x14ac:dyDescent="0.2">
      <c r="AA1643" s="87"/>
      <c r="AB1643" s="87"/>
      <c r="AC1643" s="87"/>
      <c r="AD1643" s="87"/>
      <c r="AE1643" s="87"/>
      <c r="AG1643" s="121"/>
      <c r="AN1643" s="87"/>
      <c r="AO1643" s="87"/>
      <c r="AP1643" s="87"/>
      <c r="AQ1643" s="87"/>
      <c r="AR1643" s="87"/>
      <c r="AS1643" s="87"/>
      <c r="AT1643" s="87"/>
      <c r="AU1643" s="87"/>
      <c r="AV1643" s="87"/>
      <c r="AX1643" s="87"/>
      <c r="AY1643" s="87"/>
      <c r="AZ1643" s="87"/>
      <c r="BA1643" s="87"/>
      <c r="BB1643" s="87"/>
      <c r="BC1643" s="87"/>
      <c r="BD1643" s="87"/>
      <c r="BE1643" s="87"/>
      <c r="BF1643" s="87"/>
      <c r="BG1643" s="87"/>
      <c r="BH1643" s="87"/>
      <c r="BI1643" s="87"/>
      <c r="BJ1643" s="87"/>
      <c r="BK1643" s="87"/>
      <c r="BL1643" s="87"/>
    </row>
    <row r="1644" spans="27:64" x14ac:dyDescent="0.2">
      <c r="AA1644" s="87"/>
      <c r="AB1644" s="87"/>
      <c r="AC1644" s="87"/>
      <c r="AD1644" s="87"/>
      <c r="AE1644" s="87"/>
      <c r="AG1644" s="121"/>
      <c r="AN1644" s="87"/>
      <c r="AO1644" s="87"/>
      <c r="AP1644" s="87"/>
      <c r="AQ1644" s="87"/>
      <c r="AR1644" s="87"/>
      <c r="AS1644" s="87"/>
      <c r="AT1644" s="87"/>
      <c r="AU1644" s="87"/>
      <c r="AV1644" s="87"/>
    </row>
    <row r="1645" spans="27:64" x14ac:dyDescent="0.2">
      <c r="AA1645" s="87"/>
      <c r="AB1645" s="87"/>
      <c r="AC1645" s="87"/>
      <c r="AD1645" s="87"/>
      <c r="AE1645" s="87"/>
      <c r="AG1645" s="121"/>
      <c r="AN1645" s="87"/>
      <c r="AO1645" s="87"/>
      <c r="AP1645" s="87"/>
      <c r="AQ1645" s="87"/>
      <c r="AR1645" s="87"/>
      <c r="AS1645" s="87"/>
      <c r="AT1645" s="87"/>
      <c r="AU1645" s="87"/>
      <c r="AV1645" s="87"/>
    </row>
    <row r="1646" spans="27:64" x14ac:dyDescent="0.2">
      <c r="AA1646" s="87"/>
      <c r="AB1646" s="87"/>
      <c r="AC1646" s="87"/>
      <c r="AD1646" s="87"/>
      <c r="AE1646" s="87"/>
      <c r="AG1646" s="121"/>
      <c r="AN1646" s="87"/>
      <c r="AO1646" s="87"/>
      <c r="AP1646" s="87"/>
      <c r="AQ1646" s="87"/>
      <c r="AR1646" s="87"/>
      <c r="AS1646" s="87"/>
      <c r="AT1646" s="87"/>
      <c r="AU1646" s="87"/>
    </row>
    <row r="1647" spans="27:64" x14ac:dyDescent="0.2">
      <c r="AA1647" s="87"/>
      <c r="AB1647" s="87"/>
      <c r="AC1647" s="87"/>
      <c r="AD1647" s="87"/>
      <c r="AE1647" s="87"/>
      <c r="AG1647" s="121"/>
      <c r="AN1647" s="87"/>
      <c r="AO1647" s="87"/>
      <c r="AP1647" s="87"/>
      <c r="AQ1647" s="87"/>
      <c r="AR1647" s="87"/>
      <c r="AS1647" s="87"/>
      <c r="AT1647" s="87"/>
      <c r="AU1647" s="87"/>
    </row>
    <row r="1648" spans="27:64" x14ac:dyDescent="0.2">
      <c r="AA1648" s="87"/>
      <c r="AB1648" s="87"/>
      <c r="AC1648" s="87"/>
      <c r="AD1648" s="87"/>
      <c r="AE1648" s="87"/>
      <c r="AG1648" s="121"/>
      <c r="AN1648" s="87"/>
      <c r="AO1648" s="87"/>
      <c r="AP1648" s="87"/>
      <c r="AQ1648" s="87"/>
      <c r="AR1648" s="87"/>
      <c r="AS1648" s="87"/>
      <c r="AT1648" s="87"/>
      <c r="AU1648" s="87"/>
    </row>
    <row r="1649" spans="27:64" x14ac:dyDescent="0.2">
      <c r="AA1649" s="87"/>
      <c r="AB1649" s="87"/>
      <c r="AC1649" s="87"/>
      <c r="AD1649" s="87"/>
      <c r="AE1649" s="87"/>
      <c r="AG1649" s="121"/>
      <c r="AN1649" s="87"/>
      <c r="AO1649" s="87"/>
      <c r="AP1649" s="87"/>
      <c r="AQ1649" s="87"/>
      <c r="AR1649" s="87"/>
      <c r="AS1649" s="87"/>
      <c r="AT1649" s="87"/>
      <c r="AU1649" s="87"/>
    </row>
    <row r="1650" spans="27:64" x14ac:dyDescent="0.2">
      <c r="AA1650" s="87"/>
      <c r="AB1650" s="87"/>
      <c r="AC1650" s="87"/>
      <c r="AD1650" s="87"/>
      <c r="AE1650" s="87"/>
      <c r="AG1650" s="121"/>
      <c r="AN1650" s="87"/>
      <c r="AO1650" s="87"/>
      <c r="AP1650" s="87"/>
      <c r="AQ1650" s="87"/>
      <c r="AR1650" s="87"/>
      <c r="AS1650" s="87"/>
      <c r="AT1650" s="87"/>
      <c r="AU1650" s="87"/>
    </row>
    <row r="1651" spans="27:64" x14ac:dyDescent="0.2">
      <c r="AA1651" s="87"/>
      <c r="AB1651" s="87"/>
      <c r="AC1651" s="87"/>
      <c r="AD1651" s="87"/>
      <c r="AE1651" s="87"/>
      <c r="AG1651" s="121"/>
      <c r="AN1651" s="87"/>
      <c r="AO1651" s="87"/>
      <c r="AP1651" s="87"/>
      <c r="AQ1651" s="87"/>
      <c r="AR1651" s="87"/>
      <c r="AS1651" s="87"/>
      <c r="AT1651" s="87"/>
      <c r="AU1651" s="87"/>
    </row>
    <row r="1652" spans="27:64" x14ac:dyDescent="0.2">
      <c r="AA1652" s="87"/>
      <c r="AB1652" s="87"/>
      <c r="AC1652" s="87"/>
      <c r="AD1652" s="87"/>
      <c r="AE1652" s="87"/>
      <c r="AG1652" s="121"/>
      <c r="AN1652" s="87"/>
      <c r="AO1652" s="87"/>
      <c r="AP1652" s="87"/>
      <c r="AQ1652" s="87"/>
      <c r="AR1652" s="87"/>
      <c r="AS1652" s="87"/>
      <c r="AT1652" s="87"/>
      <c r="AU1652" s="87"/>
    </row>
    <row r="1653" spans="27:64" x14ac:dyDescent="0.2">
      <c r="AA1653" s="87"/>
      <c r="AB1653" s="87"/>
      <c r="AC1653" s="87"/>
      <c r="AD1653" s="87"/>
      <c r="AE1653" s="87"/>
      <c r="AG1653" s="121"/>
      <c r="AN1653" s="87"/>
      <c r="AO1653" s="87"/>
      <c r="AP1653" s="87"/>
      <c r="AQ1653" s="87"/>
      <c r="AR1653" s="87"/>
      <c r="AS1653" s="87"/>
      <c r="AT1653" s="87"/>
      <c r="AU1653" s="87"/>
      <c r="AV1653" s="87"/>
    </row>
    <row r="1654" spans="27:64" x14ac:dyDescent="0.2">
      <c r="AA1654" s="87"/>
      <c r="AB1654" s="87"/>
      <c r="AC1654" s="87"/>
      <c r="AD1654" s="87"/>
      <c r="AE1654" s="87"/>
      <c r="AG1654" s="121"/>
      <c r="AN1654" s="87"/>
      <c r="AO1654" s="87"/>
      <c r="AP1654" s="87"/>
      <c r="AQ1654" s="87"/>
      <c r="AR1654" s="87"/>
      <c r="AS1654" s="87"/>
      <c r="AT1654" s="87"/>
      <c r="AU1654" s="87"/>
      <c r="AV1654" s="87"/>
      <c r="AW1654" s="87"/>
      <c r="AX1654" s="87"/>
      <c r="AY1654" s="87"/>
      <c r="AZ1654" s="87"/>
      <c r="BA1654" s="87"/>
      <c r="BB1654" s="87"/>
      <c r="BC1654" s="87"/>
      <c r="BD1654" s="87"/>
      <c r="BE1654" s="87"/>
      <c r="BF1654" s="87"/>
      <c r="BG1654" s="87"/>
      <c r="BH1654" s="87"/>
      <c r="BI1654" s="87"/>
      <c r="BJ1654" s="87"/>
      <c r="BK1654" s="87"/>
      <c r="BL1654" s="87"/>
    </row>
    <row r="1655" spans="27:64" x14ac:dyDescent="0.2">
      <c r="AA1655" s="87"/>
      <c r="AB1655" s="87"/>
      <c r="AC1655" s="87"/>
      <c r="AD1655" s="87"/>
      <c r="AE1655" s="87"/>
      <c r="AG1655" s="121"/>
      <c r="AN1655" s="87"/>
      <c r="AO1655" s="87"/>
      <c r="AP1655" s="87"/>
      <c r="AQ1655" s="87"/>
      <c r="AR1655" s="87"/>
      <c r="AS1655" s="87"/>
      <c r="AT1655" s="87"/>
      <c r="AU1655" s="87"/>
    </row>
    <row r="1656" spans="27:64" x14ac:dyDescent="0.2">
      <c r="AA1656" s="87"/>
      <c r="AB1656" s="87"/>
      <c r="AC1656" s="87"/>
      <c r="AD1656" s="87"/>
      <c r="AE1656" s="87"/>
      <c r="AG1656" s="121"/>
      <c r="AN1656" s="87"/>
      <c r="AO1656" s="87"/>
      <c r="AP1656" s="87"/>
      <c r="AQ1656" s="87"/>
      <c r="AR1656" s="87"/>
      <c r="AS1656" s="87"/>
      <c r="AT1656" s="87"/>
      <c r="AU1656" s="87"/>
    </row>
    <row r="1657" spans="27:64" x14ac:dyDescent="0.2">
      <c r="AA1657" s="87"/>
      <c r="AB1657" s="87"/>
      <c r="AC1657" s="87"/>
      <c r="AD1657" s="87"/>
      <c r="AE1657" s="87"/>
      <c r="AG1657" s="121"/>
      <c r="AN1657" s="87"/>
      <c r="AO1657" s="87"/>
      <c r="AP1657" s="87"/>
      <c r="AQ1657" s="87"/>
      <c r="AR1657" s="87"/>
      <c r="AS1657" s="87"/>
      <c r="AT1657" s="87"/>
      <c r="AU1657" s="87"/>
    </row>
    <row r="1658" spans="27:64" x14ac:dyDescent="0.2">
      <c r="AA1658" s="87"/>
      <c r="AB1658" s="87"/>
      <c r="AC1658" s="87"/>
      <c r="AD1658" s="87"/>
      <c r="AE1658" s="87"/>
      <c r="AG1658" s="121"/>
      <c r="AN1658" s="87"/>
      <c r="AO1658" s="87"/>
      <c r="AP1658" s="87"/>
      <c r="AQ1658" s="87"/>
      <c r="AR1658" s="87"/>
      <c r="AS1658" s="87"/>
      <c r="AT1658" s="87"/>
      <c r="AU1658" s="87"/>
    </row>
    <row r="1659" spans="27:64" x14ac:dyDescent="0.2">
      <c r="AA1659" s="87"/>
      <c r="AB1659" s="87"/>
      <c r="AC1659" s="87"/>
      <c r="AD1659" s="87"/>
      <c r="AE1659" s="87"/>
      <c r="AG1659" s="121"/>
      <c r="AN1659" s="87"/>
      <c r="AO1659" s="87"/>
      <c r="AP1659" s="87"/>
      <c r="AQ1659" s="87"/>
      <c r="AR1659" s="87"/>
      <c r="AS1659" s="87"/>
      <c r="AT1659" s="87"/>
      <c r="AU1659" s="87"/>
      <c r="AV1659" s="87"/>
      <c r="AW1659" s="87"/>
      <c r="AX1659" s="87"/>
      <c r="AY1659" s="87"/>
      <c r="AZ1659" s="87"/>
      <c r="BA1659" s="87"/>
      <c r="BB1659" s="87"/>
      <c r="BC1659" s="87"/>
      <c r="BD1659" s="87"/>
      <c r="BE1659" s="87"/>
      <c r="BF1659" s="87"/>
      <c r="BG1659" s="87"/>
      <c r="BH1659" s="87"/>
      <c r="BI1659" s="87"/>
      <c r="BJ1659" s="87"/>
      <c r="BK1659" s="87"/>
      <c r="BL1659" s="87"/>
    </row>
    <row r="1660" spans="27:64" x14ac:dyDescent="0.2">
      <c r="AA1660" s="87"/>
      <c r="AB1660" s="87"/>
      <c r="AC1660" s="87"/>
      <c r="AD1660" s="87"/>
      <c r="AE1660" s="87"/>
      <c r="AG1660" s="121"/>
      <c r="AN1660" s="87"/>
      <c r="AO1660" s="87"/>
      <c r="AP1660" s="87"/>
      <c r="AQ1660" s="87"/>
      <c r="AR1660" s="87"/>
      <c r="AS1660" s="87"/>
      <c r="AT1660" s="87"/>
      <c r="AU1660" s="87"/>
    </row>
    <row r="1661" spans="27:64" x14ac:dyDescent="0.2">
      <c r="AA1661" s="87"/>
      <c r="AB1661" s="87"/>
      <c r="AC1661" s="87"/>
      <c r="AD1661" s="87"/>
      <c r="AE1661" s="87"/>
      <c r="AG1661" s="121"/>
      <c r="AN1661" s="87"/>
      <c r="AO1661" s="87"/>
      <c r="AP1661" s="87"/>
      <c r="AQ1661" s="87"/>
      <c r="AR1661" s="87"/>
      <c r="AS1661" s="87"/>
      <c r="AT1661" s="87"/>
      <c r="AU1661" s="87"/>
    </row>
    <row r="1662" spans="27:64" x14ac:dyDescent="0.2">
      <c r="AA1662" s="87"/>
      <c r="AB1662" s="87"/>
      <c r="AC1662" s="87"/>
      <c r="AD1662" s="87"/>
      <c r="AE1662" s="87"/>
      <c r="AG1662" s="121"/>
      <c r="AN1662" s="87"/>
      <c r="AO1662" s="87"/>
      <c r="AP1662" s="87"/>
      <c r="AQ1662" s="87"/>
      <c r="AR1662" s="87"/>
      <c r="AS1662" s="87"/>
      <c r="AT1662" s="87"/>
      <c r="AU1662" s="87"/>
      <c r="AV1662" s="87"/>
      <c r="AX1662" s="87"/>
    </row>
    <row r="1663" spans="27:64" x14ac:dyDescent="0.2">
      <c r="AA1663" s="87"/>
      <c r="AB1663" s="87"/>
      <c r="AC1663" s="87"/>
      <c r="AD1663" s="87"/>
      <c r="AE1663" s="87"/>
      <c r="AG1663" s="121"/>
      <c r="AN1663" s="87"/>
      <c r="AO1663" s="87"/>
      <c r="AP1663" s="87"/>
      <c r="AQ1663" s="87"/>
      <c r="AR1663" s="87"/>
      <c r="AS1663" s="87"/>
      <c r="AT1663" s="87"/>
      <c r="AU1663" s="87"/>
      <c r="AV1663" s="87"/>
      <c r="AX1663" s="87"/>
      <c r="AY1663" s="87"/>
      <c r="AZ1663" s="87"/>
      <c r="BA1663" s="87"/>
      <c r="BB1663" s="87"/>
      <c r="BC1663" s="87"/>
      <c r="BD1663" s="87"/>
      <c r="BE1663" s="87"/>
      <c r="BF1663" s="87"/>
      <c r="BG1663" s="87"/>
      <c r="BH1663" s="87"/>
      <c r="BI1663" s="87"/>
      <c r="BJ1663" s="87"/>
      <c r="BK1663" s="87"/>
      <c r="BL1663" s="87"/>
    </row>
    <row r="1664" spans="27:64" x14ac:dyDescent="0.2">
      <c r="AA1664" s="87"/>
      <c r="AB1664" s="87"/>
      <c r="AC1664" s="87"/>
      <c r="AD1664" s="87"/>
      <c r="AE1664" s="87"/>
      <c r="AG1664" s="121"/>
      <c r="AN1664" s="87"/>
      <c r="AO1664" s="87"/>
      <c r="AP1664" s="87"/>
      <c r="AQ1664" s="87"/>
      <c r="AR1664" s="87"/>
      <c r="AS1664" s="87"/>
      <c r="AT1664" s="87"/>
      <c r="AU1664" s="87"/>
      <c r="AV1664" s="87"/>
      <c r="AW1664" s="87"/>
      <c r="AX1664" s="87"/>
      <c r="AY1664" s="87"/>
      <c r="AZ1664" s="87"/>
      <c r="BA1664" s="87"/>
      <c r="BB1664" s="87"/>
      <c r="BC1664" s="87"/>
      <c r="BD1664" s="87"/>
      <c r="BE1664" s="87"/>
      <c r="BF1664" s="87"/>
      <c r="BG1664" s="87"/>
      <c r="BH1664" s="87"/>
      <c r="BI1664" s="87"/>
      <c r="BJ1664" s="87"/>
      <c r="BK1664" s="87"/>
      <c r="BL1664" s="87"/>
    </row>
    <row r="1665" spans="27:64" x14ac:dyDescent="0.2">
      <c r="AA1665" s="87"/>
      <c r="AB1665" s="87"/>
      <c r="AC1665" s="87"/>
      <c r="AD1665" s="87"/>
      <c r="AE1665" s="87"/>
      <c r="AG1665" s="121"/>
      <c r="AN1665" s="87"/>
      <c r="AO1665" s="87"/>
      <c r="AP1665" s="87"/>
      <c r="AQ1665" s="87"/>
      <c r="AR1665" s="87"/>
      <c r="AS1665" s="87"/>
      <c r="AT1665" s="87"/>
      <c r="AU1665" s="87"/>
      <c r="AV1665" s="87"/>
    </row>
    <row r="1666" spans="27:64" x14ac:dyDescent="0.2">
      <c r="AA1666" s="87"/>
      <c r="AB1666" s="87"/>
      <c r="AC1666" s="87"/>
      <c r="AD1666" s="87"/>
      <c r="AE1666" s="87"/>
      <c r="AG1666" s="121"/>
      <c r="AN1666" s="87"/>
      <c r="AO1666" s="87"/>
      <c r="AP1666" s="87"/>
      <c r="AQ1666" s="87"/>
      <c r="AR1666" s="87"/>
      <c r="AS1666" s="87"/>
      <c r="AT1666" s="87"/>
      <c r="AU1666" s="87"/>
    </row>
    <row r="1667" spans="27:64" x14ac:dyDescent="0.2">
      <c r="AA1667" s="87"/>
      <c r="AB1667" s="87"/>
      <c r="AC1667" s="87"/>
      <c r="AD1667" s="87"/>
      <c r="AE1667" s="87"/>
      <c r="AG1667" s="121"/>
      <c r="AN1667" s="87"/>
      <c r="AO1667" s="87"/>
      <c r="AP1667" s="87"/>
      <c r="AQ1667" s="87"/>
      <c r="AR1667" s="87"/>
      <c r="AS1667" s="87"/>
      <c r="AT1667" s="87"/>
      <c r="AU1667" s="87"/>
      <c r="AV1667" s="87"/>
    </row>
    <row r="1668" spans="27:64" x14ac:dyDescent="0.2">
      <c r="AA1668" s="87"/>
      <c r="AB1668" s="87"/>
      <c r="AC1668" s="87"/>
      <c r="AD1668" s="87"/>
      <c r="AE1668" s="87"/>
      <c r="AG1668" s="121"/>
      <c r="AN1668" s="87"/>
      <c r="AO1668" s="87"/>
      <c r="AP1668" s="87"/>
      <c r="AQ1668" s="87"/>
      <c r="AR1668" s="87"/>
      <c r="AS1668" s="87"/>
      <c r="AT1668" s="87"/>
      <c r="AU1668" s="87"/>
      <c r="AV1668" s="87"/>
    </row>
    <row r="1669" spans="27:64" x14ac:dyDescent="0.2">
      <c r="AA1669" s="87"/>
      <c r="AB1669" s="87"/>
      <c r="AC1669" s="87"/>
      <c r="AD1669" s="87"/>
      <c r="AE1669" s="87"/>
      <c r="AG1669" s="121"/>
      <c r="AN1669" s="87"/>
      <c r="AO1669" s="87"/>
      <c r="AP1669" s="87"/>
      <c r="AQ1669" s="87"/>
      <c r="AR1669" s="87"/>
      <c r="AS1669" s="87"/>
      <c r="AT1669" s="87"/>
      <c r="AU1669" s="87"/>
    </row>
    <row r="1670" spans="27:64" x14ac:dyDescent="0.2">
      <c r="AA1670" s="87"/>
      <c r="AB1670" s="87"/>
      <c r="AC1670" s="87"/>
      <c r="AD1670" s="87"/>
      <c r="AE1670" s="87"/>
      <c r="AG1670" s="121"/>
      <c r="AN1670" s="87"/>
      <c r="AO1670" s="87"/>
      <c r="AP1670" s="87"/>
      <c r="AQ1670" s="87"/>
      <c r="AR1670" s="87"/>
      <c r="AS1670" s="87"/>
      <c r="AT1670" s="87"/>
      <c r="AU1670" s="87"/>
      <c r="AV1670" s="87"/>
      <c r="AX1670" s="87"/>
    </row>
    <row r="1671" spans="27:64" x14ac:dyDescent="0.2">
      <c r="AA1671" s="87"/>
      <c r="AB1671" s="87"/>
      <c r="AC1671" s="87"/>
      <c r="AD1671" s="87"/>
      <c r="AE1671" s="87"/>
      <c r="AG1671" s="121"/>
      <c r="AN1671" s="87"/>
      <c r="AO1671" s="87"/>
      <c r="AP1671" s="87"/>
      <c r="AQ1671" s="87"/>
      <c r="AR1671" s="87"/>
      <c r="AS1671" s="87"/>
      <c r="AT1671" s="87"/>
      <c r="AU1671" s="87"/>
    </row>
    <row r="1672" spans="27:64" x14ac:dyDescent="0.2">
      <c r="AA1672" s="87"/>
      <c r="AB1672" s="87"/>
      <c r="AC1672" s="87"/>
      <c r="AD1672" s="87"/>
      <c r="AE1672" s="87"/>
      <c r="AG1672" s="121"/>
      <c r="AN1672" s="87"/>
      <c r="AO1672" s="87"/>
      <c r="AP1672" s="87"/>
      <c r="AQ1672" s="87"/>
      <c r="AR1672" s="87"/>
      <c r="AS1672" s="87"/>
      <c r="AT1672" s="87"/>
      <c r="AU1672" s="87"/>
    </row>
    <row r="1673" spans="27:64" x14ac:dyDescent="0.2">
      <c r="AA1673" s="87"/>
      <c r="AB1673" s="87"/>
      <c r="AC1673" s="87"/>
      <c r="AD1673" s="87"/>
      <c r="AE1673" s="87"/>
      <c r="AG1673" s="121"/>
      <c r="AN1673" s="87"/>
      <c r="AO1673" s="87"/>
      <c r="AP1673" s="87"/>
      <c r="AQ1673" s="87"/>
      <c r="AR1673" s="87"/>
      <c r="AS1673" s="87"/>
      <c r="AT1673" s="87"/>
      <c r="AU1673" s="87"/>
    </row>
    <row r="1674" spans="27:64" x14ac:dyDescent="0.2">
      <c r="AA1674" s="87"/>
      <c r="AB1674" s="87"/>
      <c r="AC1674" s="87"/>
      <c r="AD1674" s="87"/>
      <c r="AE1674" s="87"/>
      <c r="AG1674" s="121"/>
      <c r="AN1674" s="87"/>
      <c r="AO1674" s="87"/>
      <c r="AP1674" s="87"/>
      <c r="AQ1674" s="87"/>
      <c r="AR1674" s="87"/>
      <c r="AS1674" s="87"/>
      <c r="AT1674" s="87"/>
      <c r="AU1674" s="87"/>
      <c r="AV1674" s="87"/>
      <c r="AX1674" s="87"/>
    </row>
    <row r="1675" spans="27:64" x14ac:dyDescent="0.2">
      <c r="AA1675" s="87"/>
      <c r="AB1675" s="87"/>
      <c r="AC1675" s="87"/>
      <c r="AD1675" s="87"/>
      <c r="AE1675" s="87"/>
      <c r="AG1675" s="121"/>
      <c r="AN1675" s="87"/>
      <c r="AO1675" s="87"/>
      <c r="AP1675" s="87"/>
      <c r="AQ1675" s="87"/>
      <c r="AR1675" s="87"/>
      <c r="AS1675" s="87"/>
      <c r="AT1675" s="87"/>
      <c r="AU1675" s="87"/>
      <c r="AV1675" s="87"/>
    </row>
    <row r="1676" spans="27:64" x14ac:dyDescent="0.2">
      <c r="AA1676" s="87"/>
      <c r="AB1676" s="87"/>
      <c r="AC1676" s="87"/>
      <c r="AD1676" s="87"/>
      <c r="AE1676" s="87"/>
      <c r="AG1676" s="121"/>
      <c r="AN1676" s="87"/>
      <c r="AO1676" s="87"/>
      <c r="AP1676" s="87"/>
      <c r="AQ1676" s="87"/>
      <c r="AR1676" s="87"/>
      <c r="AS1676" s="87"/>
      <c r="AT1676" s="87"/>
      <c r="AU1676" s="87"/>
      <c r="AV1676" s="87"/>
      <c r="AW1676" s="87"/>
      <c r="AX1676" s="87"/>
      <c r="AY1676" s="87"/>
      <c r="AZ1676" s="87"/>
      <c r="BA1676" s="87"/>
      <c r="BB1676" s="87"/>
      <c r="BC1676" s="87"/>
      <c r="BD1676" s="87"/>
      <c r="BE1676" s="87"/>
      <c r="BF1676" s="87"/>
      <c r="BG1676" s="87"/>
      <c r="BH1676" s="87"/>
      <c r="BI1676" s="87"/>
      <c r="BJ1676" s="87"/>
      <c r="BK1676" s="87"/>
      <c r="BL1676" s="87"/>
    </row>
    <row r="1677" spans="27:64" x14ac:dyDescent="0.2">
      <c r="AA1677" s="87"/>
      <c r="AB1677" s="87"/>
      <c r="AC1677" s="87"/>
      <c r="AD1677" s="87"/>
      <c r="AE1677" s="87"/>
      <c r="AG1677" s="121"/>
      <c r="AN1677" s="87"/>
      <c r="AO1677" s="87"/>
      <c r="AP1677" s="87"/>
      <c r="AQ1677" s="87"/>
      <c r="AR1677" s="87"/>
      <c r="AS1677" s="87"/>
      <c r="AT1677" s="87"/>
      <c r="AU1677" s="87"/>
      <c r="AV1677" s="87"/>
      <c r="AW1677" s="87"/>
      <c r="AX1677" s="87"/>
      <c r="AY1677" s="87"/>
      <c r="AZ1677" s="87"/>
      <c r="BA1677" s="87"/>
      <c r="BB1677" s="87"/>
      <c r="BC1677" s="87"/>
      <c r="BD1677" s="87"/>
      <c r="BE1677" s="87"/>
      <c r="BF1677" s="87"/>
      <c r="BG1677" s="87"/>
      <c r="BH1677" s="87"/>
      <c r="BI1677" s="87"/>
      <c r="BJ1677" s="87"/>
      <c r="BK1677" s="87"/>
      <c r="BL1677" s="87"/>
    </row>
    <row r="1678" spans="27:64" x14ac:dyDescent="0.2">
      <c r="AA1678" s="87"/>
      <c r="AB1678" s="87"/>
      <c r="AC1678" s="87"/>
      <c r="AD1678" s="87"/>
      <c r="AE1678" s="87"/>
      <c r="AG1678" s="121"/>
      <c r="AN1678" s="87"/>
      <c r="AO1678" s="87"/>
      <c r="AP1678" s="87"/>
      <c r="AQ1678" s="87"/>
      <c r="AR1678" s="87"/>
      <c r="AS1678" s="87"/>
      <c r="AT1678" s="87"/>
      <c r="AU1678" s="87"/>
      <c r="AV1678" s="87"/>
      <c r="AW1678" s="87"/>
      <c r="AX1678" s="87"/>
      <c r="AY1678" s="87"/>
      <c r="AZ1678" s="87"/>
      <c r="BA1678" s="87"/>
      <c r="BB1678" s="87"/>
      <c r="BC1678" s="87"/>
      <c r="BD1678" s="87"/>
      <c r="BE1678" s="87"/>
      <c r="BF1678" s="87"/>
      <c r="BG1678" s="87"/>
      <c r="BH1678" s="87"/>
      <c r="BI1678" s="87"/>
      <c r="BJ1678" s="87"/>
      <c r="BK1678" s="87"/>
      <c r="BL1678" s="87"/>
    </row>
    <row r="1679" spans="27:64" x14ac:dyDescent="0.2">
      <c r="AA1679" s="87"/>
      <c r="AB1679" s="87"/>
      <c r="AC1679" s="87"/>
      <c r="AD1679" s="87"/>
      <c r="AE1679" s="87"/>
      <c r="AG1679" s="121"/>
      <c r="AN1679" s="87"/>
      <c r="AO1679" s="87"/>
      <c r="AP1679" s="87"/>
      <c r="AQ1679" s="87"/>
      <c r="AR1679" s="87"/>
      <c r="AS1679" s="87"/>
      <c r="AT1679" s="87"/>
      <c r="AU1679" s="87"/>
      <c r="AV1679" s="87"/>
      <c r="AW1679" s="87"/>
      <c r="AX1679" s="87"/>
      <c r="AY1679" s="87"/>
      <c r="AZ1679" s="87"/>
      <c r="BA1679" s="87"/>
      <c r="BB1679" s="87"/>
      <c r="BC1679" s="87"/>
      <c r="BD1679" s="87"/>
      <c r="BE1679" s="87"/>
      <c r="BF1679" s="87"/>
      <c r="BG1679" s="87"/>
      <c r="BH1679" s="87"/>
      <c r="BI1679" s="87"/>
      <c r="BJ1679" s="87"/>
      <c r="BK1679" s="87"/>
      <c r="BL1679" s="87"/>
    </row>
    <row r="1680" spans="27:64" x14ac:dyDescent="0.2">
      <c r="AA1680" s="87"/>
      <c r="AB1680" s="87"/>
      <c r="AC1680" s="87"/>
      <c r="AD1680" s="87"/>
      <c r="AE1680" s="87"/>
      <c r="AG1680" s="121"/>
      <c r="AN1680" s="87"/>
      <c r="AO1680" s="87"/>
      <c r="AP1680" s="87"/>
      <c r="AQ1680" s="87"/>
      <c r="AR1680" s="87"/>
      <c r="AS1680" s="87"/>
      <c r="AT1680" s="87"/>
      <c r="AU1680" s="87"/>
      <c r="AV1680" s="87"/>
      <c r="AX1680" s="87"/>
    </row>
    <row r="1681" spans="27:64" x14ac:dyDescent="0.2">
      <c r="AA1681" s="87"/>
      <c r="AB1681" s="87"/>
      <c r="AC1681" s="87"/>
      <c r="AD1681" s="87"/>
      <c r="AE1681" s="87"/>
      <c r="AG1681" s="121"/>
      <c r="AN1681" s="87"/>
      <c r="AO1681" s="87"/>
      <c r="AP1681" s="87"/>
      <c r="AQ1681" s="87"/>
      <c r="AR1681" s="87"/>
      <c r="AS1681" s="87"/>
      <c r="AT1681" s="87"/>
      <c r="AU1681" s="87"/>
      <c r="AV1681" s="87"/>
      <c r="AW1681" s="87"/>
      <c r="AX1681" s="87"/>
      <c r="AY1681" s="87"/>
      <c r="AZ1681" s="87"/>
      <c r="BA1681" s="87"/>
      <c r="BB1681" s="87"/>
      <c r="BC1681" s="87"/>
      <c r="BD1681" s="87"/>
      <c r="BE1681" s="87"/>
      <c r="BF1681" s="87"/>
      <c r="BG1681" s="87"/>
      <c r="BH1681" s="87"/>
      <c r="BI1681" s="87"/>
      <c r="BJ1681" s="87"/>
      <c r="BK1681" s="87"/>
      <c r="BL1681" s="87"/>
    </row>
    <row r="1682" spans="27:64" x14ac:dyDescent="0.2">
      <c r="AA1682" s="87"/>
      <c r="AB1682" s="87"/>
      <c r="AC1682" s="87"/>
      <c r="AD1682" s="87"/>
      <c r="AE1682" s="87"/>
      <c r="AG1682" s="121"/>
      <c r="AN1682" s="87"/>
      <c r="AO1682" s="87"/>
      <c r="AP1682" s="87"/>
      <c r="AQ1682" s="87"/>
      <c r="AR1682" s="87"/>
      <c r="AS1682" s="87"/>
      <c r="AT1682" s="87"/>
      <c r="AU1682" s="87"/>
      <c r="AV1682" s="87"/>
      <c r="AW1682" s="87"/>
      <c r="AX1682" s="87"/>
      <c r="AY1682" s="87"/>
      <c r="AZ1682" s="87"/>
      <c r="BA1682" s="87"/>
      <c r="BB1682" s="87"/>
      <c r="BC1682" s="87"/>
      <c r="BD1682" s="87"/>
      <c r="BE1682" s="87"/>
      <c r="BF1682" s="87"/>
      <c r="BG1682" s="87"/>
      <c r="BH1682" s="87"/>
      <c r="BI1682" s="87"/>
      <c r="BJ1682" s="87"/>
      <c r="BK1682" s="87"/>
      <c r="BL1682" s="87"/>
    </row>
    <row r="1683" spans="27:64" x14ac:dyDescent="0.2">
      <c r="AA1683" s="87"/>
      <c r="AB1683" s="87"/>
      <c r="AC1683" s="87"/>
      <c r="AD1683" s="87"/>
      <c r="AE1683" s="87"/>
      <c r="AG1683" s="121"/>
      <c r="AN1683" s="87"/>
      <c r="AO1683" s="87"/>
      <c r="AP1683" s="87"/>
      <c r="AQ1683" s="87"/>
      <c r="AR1683" s="87"/>
      <c r="AS1683" s="87"/>
      <c r="AT1683" s="87"/>
      <c r="AU1683" s="87"/>
      <c r="AV1683" s="87"/>
      <c r="AX1683" s="87"/>
    </row>
    <row r="1684" spans="27:64" x14ac:dyDescent="0.2">
      <c r="AA1684" s="87"/>
      <c r="AB1684" s="87"/>
      <c r="AC1684" s="87"/>
      <c r="AD1684" s="87"/>
      <c r="AE1684" s="87"/>
      <c r="AG1684" s="121"/>
      <c r="AN1684" s="87"/>
      <c r="AO1684" s="87"/>
      <c r="AP1684" s="87"/>
      <c r="AQ1684" s="87"/>
      <c r="AR1684" s="87"/>
      <c r="AS1684" s="87"/>
      <c r="AT1684" s="87"/>
      <c r="AU1684" s="87"/>
      <c r="AV1684" s="87"/>
      <c r="AX1684" s="87"/>
    </row>
    <row r="1685" spans="27:64" x14ac:dyDescent="0.2">
      <c r="AA1685" s="87"/>
      <c r="AB1685" s="87"/>
      <c r="AC1685" s="87"/>
      <c r="AD1685" s="87"/>
      <c r="AE1685" s="87"/>
      <c r="AG1685" s="121"/>
      <c r="AN1685" s="87"/>
      <c r="AO1685" s="87"/>
      <c r="AP1685" s="87"/>
      <c r="AQ1685" s="87"/>
      <c r="AR1685" s="87"/>
      <c r="AS1685" s="87"/>
      <c r="AT1685" s="87"/>
      <c r="AU1685" s="87"/>
      <c r="AV1685" s="87"/>
      <c r="AX1685" s="87"/>
      <c r="AY1685" s="87"/>
      <c r="AZ1685" s="87"/>
      <c r="BA1685" s="87"/>
      <c r="BB1685" s="87"/>
      <c r="BC1685" s="87"/>
      <c r="BD1685" s="87"/>
      <c r="BE1685" s="87"/>
      <c r="BF1685" s="87"/>
      <c r="BG1685" s="87"/>
      <c r="BH1685" s="87"/>
      <c r="BI1685" s="87"/>
      <c r="BJ1685" s="87"/>
      <c r="BK1685" s="87"/>
      <c r="BL1685" s="87"/>
    </row>
    <row r="1686" spans="27:64" x14ac:dyDescent="0.2">
      <c r="AA1686" s="87"/>
      <c r="AB1686" s="87"/>
      <c r="AC1686" s="87"/>
      <c r="AD1686" s="87"/>
      <c r="AE1686" s="87"/>
      <c r="AG1686" s="121"/>
      <c r="AN1686" s="87"/>
      <c r="AO1686" s="87"/>
      <c r="AP1686" s="87"/>
      <c r="AQ1686" s="87"/>
      <c r="AR1686" s="87"/>
      <c r="AS1686" s="87"/>
      <c r="AT1686" s="87"/>
      <c r="AU1686" s="87"/>
      <c r="AV1686" s="87"/>
      <c r="AW1686" s="87"/>
      <c r="AX1686" s="87"/>
      <c r="AY1686" s="87"/>
      <c r="AZ1686" s="87"/>
      <c r="BA1686" s="87"/>
      <c r="BB1686" s="87"/>
      <c r="BC1686" s="87"/>
      <c r="BD1686" s="87"/>
      <c r="BE1686" s="87"/>
      <c r="BF1686" s="87"/>
      <c r="BG1686" s="87"/>
      <c r="BH1686" s="87"/>
      <c r="BI1686" s="87"/>
      <c r="BJ1686" s="87"/>
      <c r="BK1686" s="87"/>
      <c r="BL1686" s="87"/>
    </row>
    <row r="1687" spans="27:64" x14ac:dyDescent="0.2">
      <c r="AA1687" s="87"/>
      <c r="AB1687" s="87"/>
      <c r="AC1687" s="87"/>
      <c r="AD1687" s="87"/>
      <c r="AE1687" s="87"/>
      <c r="AG1687" s="121"/>
      <c r="AN1687" s="87"/>
      <c r="AO1687" s="87"/>
      <c r="AP1687" s="87"/>
      <c r="AQ1687" s="87"/>
      <c r="AR1687" s="87"/>
      <c r="AS1687" s="87"/>
      <c r="AT1687" s="87"/>
      <c r="AU1687" s="87"/>
      <c r="AV1687" s="87"/>
      <c r="AW1687" s="87"/>
      <c r="AX1687" s="87"/>
      <c r="AY1687" s="87"/>
      <c r="AZ1687" s="87"/>
      <c r="BA1687" s="87"/>
      <c r="BB1687" s="87"/>
      <c r="BC1687" s="87"/>
      <c r="BD1687" s="87"/>
      <c r="BE1687" s="87"/>
      <c r="BF1687" s="87"/>
      <c r="BG1687" s="87"/>
      <c r="BH1687" s="87"/>
      <c r="BI1687" s="87"/>
      <c r="BJ1687" s="87"/>
      <c r="BK1687" s="87"/>
      <c r="BL1687" s="87"/>
    </row>
    <row r="1688" spans="27:64" x14ac:dyDescent="0.2">
      <c r="AA1688" s="87"/>
      <c r="AB1688" s="87"/>
      <c r="AC1688" s="87"/>
      <c r="AD1688" s="87"/>
      <c r="AE1688" s="87"/>
      <c r="AG1688" s="121"/>
      <c r="AN1688" s="87"/>
      <c r="AO1688" s="87"/>
      <c r="AP1688" s="87"/>
      <c r="AQ1688" s="87"/>
      <c r="AR1688" s="87"/>
      <c r="AS1688" s="87"/>
      <c r="AT1688" s="87"/>
      <c r="AU1688" s="87"/>
      <c r="AV1688" s="87"/>
    </row>
    <row r="1689" spans="27:64" x14ac:dyDescent="0.2">
      <c r="AA1689" s="87"/>
      <c r="AB1689" s="87"/>
      <c r="AC1689" s="87"/>
      <c r="AD1689" s="87"/>
      <c r="AE1689" s="87"/>
      <c r="AG1689" s="121"/>
      <c r="AN1689" s="87"/>
      <c r="AO1689" s="87"/>
      <c r="AP1689" s="87"/>
      <c r="AQ1689" s="87"/>
      <c r="AR1689" s="87"/>
      <c r="AS1689" s="87"/>
      <c r="AT1689" s="87"/>
      <c r="AU1689" s="87"/>
      <c r="AV1689" s="87"/>
    </row>
    <row r="1690" spans="27:64" x14ac:dyDescent="0.2">
      <c r="AA1690" s="87"/>
      <c r="AB1690" s="87"/>
      <c r="AC1690" s="87"/>
      <c r="AD1690" s="87"/>
      <c r="AE1690" s="87"/>
      <c r="AG1690" s="121"/>
      <c r="AN1690" s="87"/>
      <c r="AO1690" s="87"/>
      <c r="AP1690" s="87"/>
      <c r="AQ1690" s="87"/>
      <c r="AR1690" s="87"/>
      <c r="AS1690" s="87"/>
      <c r="AT1690" s="87"/>
      <c r="AU1690" s="87"/>
      <c r="AV1690" s="87"/>
    </row>
    <row r="1691" spans="27:64" x14ac:dyDescent="0.2">
      <c r="AA1691" s="87"/>
      <c r="AB1691" s="87"/>
      <c r="AC1691" s="87"/>
      <c r="AD1691" s="87"/>
      <c r="AE1691" s="87"/>
      <c r="AG1691" s="121"/>
      <c r="AN1691" s="87"/>
      <c r="AO1691" s="87"/>
      <c r="AP1691" s="87"/>
      <c r="AQ1691" s="87"/>
      <c r="AR1691" s="87"/>
      <c r="AS1691" s="87"/>
      <c r="AT1691" s="87"/>
      <c r="AU1691" s="87"/>
      <c r="AV1691" s="87"/>
      <c r="AX1691" s="87"/>
    </row>
    <row r="1692" spans="27:64" x14ac:dyDescent="0.2">
      <c r="AA1692" s="87"/>
      <c r="AB1692" s="87"/>
      <c r="AC1692" s="87"/>
      <c r="AD1692" s="87"/>
      <c r="AE1692" s="87"/>
      <c r="AG1692" s="121"/>
      <c r="AN1692" s="87"/>
      <c r="AO1692" s="87"/>
      <c r="AP1692" s="87"/>
      <c r="AQ1692" s="87"/>
      <c r="AR1692" s="87"/>
      <c r="AS1692" s="87"/>
      <c r="AT1692" s="87"/>
      <c r="AU1692" s="87"/>
      <c r="AV1692" s="87"/>
      <c r="AW1692" s="87"/>
      <c r="AX1692" s="87"/>
      <c r="AY1692" s="87"/>
      <c r="AZ1692" s="87"/>
      <c r="BA1692" s="87"/>
      <c r="BB1692" s="87"/>
      <c r="BC1692" s="87"/>
      <c r="BD1692" s="87"/>
      <c r="BE1692" s="87"/>
      <c r="BF1692" s="87"/>
      <c r="BG1692" s="87"/>
      <c r="BH1692" s="87"/>
      <c r="BI1692" s="87"/>
      <c r="BJ1692" s="87"/>
      <c r="BK1692" s="87"/>
      <c r="BL1692" s="87"/>
    </row>
    <row r="1693" spans="27:64" x14ac:dyDescent="0.2">
      <c r="AA1693" s="87"/>
      <c r="AB1693" s="87"/>
      <c r="AC1693" s="87"/>
      <c r="AD1693" s="87"/>
      <c r="AE1693" s="87"/>
      <c r="AG1693" s="121"/>
      <c r="AN1693" s="87"/>
      <c r="AO1693" s="87"/>
      <c r="AP1693" s="87"/>
      <c r="AQ1693" s="87"/>
      <c r="AR1693" s="87"/>
      <c r="AS1693" s="87"/>
      <c r="AT1693" s="87"/>
      <c r="AU1693" s="87"/>
      <c r="AV1693" s="87"/>
      <c r="AW1693" s="87"/>
      <c r="AX1693" s="87"/>
      <c r="AY1693" s="87"/>
      <c r="AZ1693" s="87"/>
      <c r="BA1693" s="87"/>
      <c r="BB1693" s="87"/>
      <c r="BC1693" s="87"/>
      <c r="BD1693" s="87"/>
      <c r="BE1693" s="87"/>
      <c r="BF1693" s="87"/>
      <c r="BG1693" s="87"/>
      <c r="BH1693" s="87"/>
      <c r="BI1693" s="87"/>
      <c r="BJ1693" s="87"/>
      <c r="BK1693" s="87"/>
      <c r="BL1693" s="87"/>
    </row>
    <row r="1694" spans="27:64" x14ac:dyDescent="0.2">
      <c r="AA1694" s="87"/>
      <c r="AB1694" s="87"/>
      <c r="AC1694" s="87"/>
      <c r="AD1694" s="87"/>
      <c r="AE1694" s="87"/>
      <c r="AG1694" s="121"/>
      <c r="AN1694" s="87"/>
      <c r="AO1694" s="87"/>
      <c r="AP1694" s="87"/>
      <c r="AQ1694" s="87"/>
      <c r="AR1694" s="87"/>
      <c r="AS1694" s="87"/>
      <c r="AT1694" s="87"/>
      <c r="AU1694" s="87"/>
    </row>
    <row r="1695" spans="27:64" x14ac:dyDescent="0.2">
      <c r="AA1695" s="87"/>
      <c r="AB1695" s="87"/>
      <c r="AC1695" s="87"/>
      <c r="AD1695" s="87"/>
      <c r="AE1695" s="87"/>
      <c r="AG1695" s="121"/>
      <c r="AN1695" s="87"/>
      <c r="AO1695" s="87"/>
      <c r="AP1695" s="87"/>
      <c r="AQ1695" s="87"/>
      <c r="AR1695" s="87"/>
      <c r="AS1695" s="87"/>
      <c r="AT1695" s="87"/>
      <c r="AU1695" s="87"/>
      <c r="AV1695" s="87"/>
      <c r="AX1695" s="87"/>
    </row>
    <row r="1696" spans="27:64" x14ac:dyDescent="0.2">
      <c r="AA1696" s="87"/>
      <c r="AB1696" s="87"/>
      <c r="AC1696" s="87"/>
      <c r="AD1696" s="87"/>
      <c r="AE1696" s="87"/>
      <c r="AG1696" s="121"/>
      <c r="AN1696" s="87"/>
      <c r="AO1696" s="87"/>
      <c r="AP1696" s="87"/>
      <c r="AQ1696" s="87"/>
      <c r="AR1696" s="87"/>
      <c r="AS1696" s="87"/>
      <c r="AT1696" s="87"/>
      <c r="AU1696" s="87"/>
      <c r="AV1696" s="87"/>
    </row>
    <row r="1697" spans="27:64" x14ac:dyDescent="0.2">
      <c r="AA1697" s="87"/>
      <c r="AB1697" s="87"/>
      <c r="AC1697" s="87"/>
      <c r="AD1697" s="87"/>
      <c r="AE1697" s="87"/>
      <c r="AG1697" s="121"/>
      <c r="AN1697" s="87"/>
      <c r="AO1697" s="87"/>
      <c r="AP1697" s="87"/>
      <c r="AQ1697" s="87"/>
      <c r="AR1697" s="87"/>
      <c r="AS1697" s="87"/>
      <c r="AT1697" s="87"/>
      <c r="AU1697" s="87"/>
      <c r="AV1697" s="87"/>
    </row>
    <row r="1698" spans="27:64" x14ac:dyDescent="0.2">
      <c r="AA1698" s="87"/>
      <c r="AB1698" s="87"/>
      <c r="AC1698" s="87"/>
      <c r="AD1698" s="87"/>
      <c r="AE1698" s="87"/>
      <c r="AG1698" s="121"/>
      <c r="AN1698" s="87"/>
      <c r="AO1698" s="87"/>
      <c r="AP1698" s="87"/>
      <c r="AQ1698" s="87"/>
      <c r="AR1698" s="87"/>
      <c r="AS1698" s="87"/>
      <c r="AT1698" s="87"/>
      <c r="AU1698" s="87"/>
    </row>
    <row r="1699" spans="27:64" x14ac:dyDescent="0.2">
      <c r="AA1699" s="87"/>
      <c r="AB1699" s="87"/>
      <c r="AC1699" s="87"/>
      <c r="AD1699" s="87"/>
      <c r="AE1699" s="87"/>
      <c r="AG1699" s="121"/>
      <c r="AN1699" s="87"/>
      <c r="AO1699" s="87"/>
      <c r="AP1699" s="87"/>
      <c r="AQ1699" s="87"/>
      <c r="AR1699" s="87"/>
      <c r="AS1699" s="87"/>
      <c r="AT1699" s="87"/>
      <c r="AU1699" s="87"/>
    </row>
    <row r="1700" spans="27:64" x14ac:dyDescent="0.2">
      <c r="AA1700" s="87"/>
      <c r="AB1700" s="87"/>
      <c r="AC1700" s="87"/>
      <c r="AD1700" s="87"/>
      <c r="AE1700" s="87"/>
      <c r="AG1700" s="121"/>
      <c r="AN1700" s="87"/>
      <c r="AO1700" s="87"/>
      <c r="AP1700" s="87"/>
      <c r="AQ1700" s="87"/>
      <c r="AR1700" s="87"/>
      <c r="AS1700" s="87"/>
      <c r="AT1700" s="87"/>
      <c r="AU1700" s="87"/>
    </row>
    <row r="1701" spans="27:64" x14ac:dyDescent="0.2">
      <c r="AA1701" s="87"/>
      <c r="AB1701" s="87"/>
      <c r="AC1701" s="87"/>
      <c r="AD1701" s="87"/>
      <c r="AE1701" s="87"/>
      <c r="AG1701" s="121"/>
      <c r="AN1701" s="87"/>
      <c r="AO1701" s="87"/>
      <c r="AP1701" s="87"/>
      <c r="AQ1701" s="87"/>
      <c r="AR1701" s="87"/>
      <c r="AS1701" s="87"/>
      <c r="AT1701" s="87"/>
      <c r="AU1701" s="87"/>
    </row>
    <row r="1702" spans="27:64" x14ac:dyDescent="0.2">
      <c r="AA1702" s="87"/>
      <c r="AB1702" s="87"/>
      <c r="AC1702" s="87"/>
      <c r="AD1702" s="87"/>
      <c r="AE1702" s="87"/>
      <c r="AG1702" s="121"/>
      <c r="AN1702" s="87"/>
      <c r="AO1702" s="87"/>
      <c r="AP1702" s="87"/>
      <c r="AQ1702" s="87"/>
      <c r="AR1702" s="87"/>
      <c r="AS1702" s="87"/>
      <c r="AT1702" s="87"/>
      <c r="AU1702" s="87"/>
    </row>
    <row r="1703" spans="27:64" x14ac:dyDescent="0.2">
      <c r="AA1703" s="87"/>
      <c r="AB1703" s="87"/>
      <c r="AC1703" s="87"/>
      <c r="AD1703" s="87"/>
      <c r="AE1703" s="87"/>
      <c r="AG1703" s="121"/>
      <c r="AN1703" s="87"/>
      <c r="AO1703" s="87"/>
      <c r="AP1703" s="87"/>
      <c r="AQ1703" s="87"/>
      <c r="AR1703" s="87"/>
      <c r="AS1703" s="87"/>
      <c r="AT1703" s="87"/>
      <c r="AU1703" s="87"/>
    </row>
    <row r="1704" spans="27:64" x14ac:dyDescent="0.2">
      <c r="AA1704" s="87"/>
      <c r="AB1704" s="87"/>
      <c r="AC1704" s="87"/>
      <c r="AD1704" s="87"/>
      <c r="AE1704" s="87"/>
      <c r="AG1704" s="121"/>
      <c r="AN1704" s="87"/>
      <c r="AO1704" s="87"/>
      <c r="AP1704" s="87"/>
      <c r="AQ1704" s="87"/>
      <c r="AR1704" s="87"/>
      <c r="AS1704" s="87"/>
      <c r="AT1704" s="87"/>
      <c r="AU1704" s="87"/>
    </row>
    <row r="1705" spans="27:64" x14ac:dyDescent="0.2">
      <c r="AA1705" s="87"/>
      <c r="AB1705" s="87"/>
      <c r="AC1705" s="87"/>
      <c r="AD1705" s="87"/>
      <c r="AE1705" s="87"/>
      <c r="AG1705" s="121"/>
      <c r="AN1705" s="87"/>
      <c r="AO1705" s="87"/>
      <c r="AP1705" s="87"/>
      <c r="AQ1705" s="87"/>
      <c r="AR1705" s="87"/>
      <c r="AS1705" s="87"/>
      <c r="AT1705" s="87"/>
      <c r="AU1705" s="87"/>
    </row>
    <row r="1706" spans="27:64" x14ac:dyDescent="0.2">
      <c r="AA1706" s="87"/>
      <c r="AB1706" s="87"/>
      <c r="AC1706" s="87"/>
      <c r="AD1706" s="87"/>
      <c r="AE1706" s="87"/>
      <c r="AG1706" s="121"/>
      <c r="AN1706" s="87"/>
      <c r="AO1706" s="87"/>
      <c r="AP1706" s="87"/>
      <c r="AQ1706" s="87"/>
      <c r="AR1706" s="87"/>
      <c r="AS1706" s="87"/>
      <c r="AT1706" s="87"/>
      <c r="AU1706" s="87"/>
      <c r="AV1706" s="87"/>
    </row>
    <row r="1707" spans="27:64" x14ac:dyDescent="0.2">
      <c r="AA1707" s="87"/>
      <c r="AB1707" s="87"/>
      <c r="AC1707" s="87"/>
      <c r="AD1707" s="87"/>
      <c r="AE1707" s="87"/>
      <c r="AG1707" s="121"/>
      <c r="AN1707" s="87"/>
      <c r="AO1707" s="87"/>
      <c r="AP1707" s="87"/>
      <c r="AQ1707" s="87"/>
      <c r="AR1707" s="87"/>
      <c r="AS1707" s="87"/>
      <c r="AT1707" s="87"/>
      <c r="AU1707" s="87"/>
      <c r="AV1707" s="87"/>
      <c r="AW1707" s="87"/>
      <c r="AX1707" s="87"/>
      <c r="AY1707" s="87"/>
      <c r="AZ1707" s="87"/>
      <c r="BA1707" s="87"/>
      <c r="BB1707" s="87"/>
      <c r="BC1707" s="87"/>
      <c r="BD1707" s="87"/>
      <c r="BE1707" s="87"/>
      <c r="BF1707" s="87"/>
      <c r="BG1707" s="87"/>
      <c r="BH1707" s="87"/>
      <c r="BI1707" s="87"/>
      <c r="BJ1707" s="87"/>
      <c r="BK1707" s="87"/>
      <c r="BL1707" s="87"/>
    </row>
    <row r="1708" spans="27:64" x14ac:dyDescent="0.2">
      <c r="AA1708" s="87"/>
      <c r="AB1708" s="87"/>
      <c r="AC1708" s="87"/>
      <c r="AD1708" s="87"/>
      <c r="AE1708" s="87"/>
      <c r="AG1708" s="121"/>
      <c r="AN1708" s="87"/>
      <c r="AO1708" s="87"/>
      <c r="AP1708" s="87"/>
      <c r="AQ1708" s="87"/>
      <c r="AR1708" s="87"/>
      <c r="AS1708" s="87"/>
      <c r="AT1708" s="87"/>
      <c r="AU1708" s="87"/>
      <c r="AV1708" s="87"/>
    </row>
    <row r="1709" spans="27:64" x14ac:dyDescent="0.2">
      <c r="AA1709" s="87"/>
      <c r="AB1709" s="87"/>
      <c r="AC1709" s="87"/>
      <c r="AD1709" s="87"/>
      <c r="AE1709" s="87"/>
      <c r="AG1709" s="121"/>
      <c r="AN1709" s="87"/>
      <c r="AO1709" s="87"/>
      <c r="AP1709" s="87"/>
      <c r="AQ1709" s="87"/>
      <c r="AR1709" s="87"/>
      <c r="AS1709" s="87"/>
      <c r="AT1709" s="87"/>
      <c r="AU1709" s="87"/>
      <c r="AV1709" s="87"/>
    </row>
    <row r="1710" spans="27:64" x14ac:dyDescent="0.2">
      <c r="AA1710" s="87"/>
      <c r="AB1710" s="87"/>
      <c r="AC1710" s="87"/>
      <c r="AD1710" s="87"/>
      <c r="AE1710" s="87"/>
      <c r="AG1710" s="121"/>
      <c r="AN1710" s="87"/>
      <c r="AO1710" s="87"/>
      <c r="AP1710" s="87"/>
      <c r="AQ1710" s="87"/>
      <c r="AR1710" s="87"/>
      <c r="AS1710" s="87"/>
      <c r="AT1710" s="87"/>
      <c r="AU1710" s="87"/>
      <c r="AV1710" s="87"/>
      <c r="AX1710" s="87"/>
    </row>
    <row r="1711" spans="27:64" x14ac:dyDescent="0.2">
      <c r="AA1711" s="87"/>
      <c r="AB1711" s="87"/>
      <c r="AC1711" s="87"/>
      <c r="AD1711" s="87"/>
      <c r="AE1711" s="87"/>
      <c r="AG1711" s="121"/>
      <c r="AN1711" s="87"/>
      <c r="AO1711" s="87"/>
      <c r="AP1711" s="87"/>
      <c r="AQ1711" s="87"/>
      <c r="AR1711" s="87"/>
      <c r="AS1711" s="87"/>
      <c r="AT1711" s="87"/>
      <c r="AU1711" s="87"/>
      <c r="AV1711" s="87"/>
    </row>
    <row r="1712" spans="27:64" x14ac:dyDescent="0.2">
      <c r="AA1712" s="87"/>
      <c r="AB1712" s="87"/>
      <c r="AC1712" s="87"/>
      <c r="AD1712" s="87"/>
      <c r="AE1712" s="87"/>
      <c r="AG1712" s="121"/>
      <c r="AN1712" s="87"/>
      <c r="AO1712" s="87"/>
      <c r="AP1712" s="87"/>
      <c r="AQ1712" s="87"/>
      <c r="AR1712" s="87"/>
      <c r="AS1712" s="87"/>
      <c r="AT1712" s="87"/>
      <c r="AU1712" s="87"/>
    </row>
    <row r="1713" spans="27:64" x14ac:dyDescent="0.2">
      <c r="AA1713" s="87"/>
      <c r="AB1713" s="87"/>
      <c r="AC1713" s="87"/>
      <c r="AD1713" s="87"/>
      <c r="AE1713" s="87"/>
      <c r="AG1713" s="121"/>
      <c r="AN1713" s="87"/>
      <c r="AO1713" s="87"/>
      <c r="AP1713" s="87"/>
      <c r="AQ1713" s="87"/>
      <c r="AR1713" s="87"/>
      <c r="AS1713" s="87"/>
      <c r="AT1713" s="87"/>
      <c r="AU1713" s="87"/>
      <c r="AV1713" s="87"/>
      <c r="AX1713" s="87"/>
    </row>
    <row r="1714" spans="27:64" x14ac:dyDescent="0.2">
      <c r="AA1714" s="87"/>
      <c r="AB1714" s="87"/>
      <c r="AC1714" s="87"/>
      <c r="AD1714" s="87"/>
      <c r="AE1714" s="87"/>
      <c r="AG1714" s="121"/>
      <c r="AN1714" s="87"/>
      <c r="AO1714" s="87"/>
      <c r="AP1714" s="87"/>
      <c r="AQ1714" s="87"/>
      <c r="AR1714" s="87"/>
      <c r="AS1714" s="87"/>
      <c r="AT1714" s="87"/>
      <c r="AU1714" s="87"/>
      <c r="AV1714" s="87"/>
      <c r="AX1714" s="87"/>
      <c r="AY1714" s="87"/>
      <c r="AZ1714" s="87"/>
      <c r="BA1714" s="87"/>
      <c r="BB1714" s="87"/>
      <c r="BC1714" s="87"/>
      <c r="BD1714" s="87"/>
      <c r="BE1714" s="87"/>
      <c r="BF1714" s="87"/>
      <c r="BG1714" s="87"/>
      <c r="BH1714" s="87"/>
      <c r="BI1714" s="87"/>
      <c r="BJ1714" s="87"/>
      <c r="BK1714" s="87"/>
      <c r="BL1714" s="87"/>
    </row>
    <row r="1715" spans="27:64" x14ac:dyDescent="0.2">
      <c r="AA1715" s="87"/>
      <c r="AB1715" s="87"/>
      <c r="AC1715" s="87"/>
      <c r="AD1715" s="87"/>
      <c r="AE1715" s="87"/>
      <c r="AG1715" s="121"/>
      <c r="AN1715" s="87"/>
      <c r="AO1715" s="87"/>
      <c r="AP1715" s="87"/>
      <c r="AQ1715" s="87"/>
      <c r="AR1715" s="87"/>
      <c r="AS1715" s="87"/>
      <c r="AT1715" s="87"/>
      <c r="AU1715" s="87"/>
      <c r="AV1715" s="87"/>
      <c r="AW1715" s="87"/>
      <c r="AX1715" s="87"/>
      <c r="AY1715" s="87"/>
      <c r="AZ1715" s="87"/>
      <c r="BA1715" s="87"/>
      <c r="BB1715" s="87"/>
      <c r="BC1715" s="87"/>
      <c r="BD1715" s="87"/>
      <c r="BE1715" s="87"/>
      <c r="BF1715" s="87"/>
      <c r="BG1715" s="87"/>
      <c r="BH1715" s="87"/>
      <c r="BI1715" s="87"/>
      <c r="BJ1715" s="87"/>
      <c r="BK1715" s="87"/>
      <c r="BL1715" s="87"/>
    </row>
    <row r="1716" spans="27:64" x14ac:dyDescent="0.2">
      <c r="AA1716" s="87"/>
      <c r="AB1716" s="87"/>
      <c r="AC1716" s="87"/>
      <c r="AD1716" s="87"/>
      <c r="AE1716" s="87"/>
      <c r="AG1716" s="121"/>
      <c r="AN1716" s="87"/>
      <c r="AO1716" s="87"/>
      <c r="AP1716" s="87"/>
      <c r="AQ1716" s="87"/>
      <c r="AR1716" s="87"/>
      <c r="AS1716" s="87"/>
      <c r="AT1716" s="87"/>
      <c r="AU1716" s="87"/>
      <c r="AV1716" s="87"/>
    </row>
    <row r="1717" spans="27:64" x14ac:dyDescent="0.2">
      <c r="AA1717" s="87"/>
      <c r="AB1717" s="87"/>
      <c r="AC1717" s="87"/>
      <c r="AD1717" s="87"/>
      <c r="AE1717" s="87"/>
      <c r="AG1717" s="121"/>
      <c r="AN1717" s="87"/>
      <c r="AO1717" s="87"/>
      <c r="AP1717" s="87"/>
      <c r="AQ1717" s="87"/>
      <c r="AR1717" s="87"/>
      <c r="AS1717" s="87"/>
      <c r="AT1717" s="87"/>
      <c r="AU1717" s="87"/>
    </row>
    <row r="1718" spans="27:64" x14ac:dyDescent="0.2">
      <c r="AA1718" s="87"/>
      <c r="AB1718" s="87"/>
      <c r="AC1718" s="87"/>
      <c r="AD1718" s="87"/>
      <c r="AE1718" s="87"/>
      <c r="AG1718" s="121"/>
      <c r="AN1718" s="87"/>
      <c r="AO1718" s="87"/>
      <c r="AP1718" s="87"/>
      <c r="AQ1718" s="87"/>
      <c r="AR1718" s="87"/>
      <c r="AS1718" s="87"/>
      <c r="AT1718" s="87"/>
      <c r="AU1718" s="87"/>
      <c r="AV1718" s="87"/>
    </row>
    <row r="1719" spans="27:64" x14ac:dyDescent="0.2">
      <c r="AA1719" s="87"/>
      <c r="AB1719" s="87"/>
      <c r="AC1719" s="87"/>
      <c r="AD1719" s="87"/>
      <c r="AE1719" s="87"/>
      <c r="AG1719" s="121"/>
      <c r="AN1719" s="87"/>
      <c r="AO1719" s="87"/>
      <c r="AP1719" s="87"/>
      <c r="AQ1719" s="87"/>
      <c r="AR1719" s="87"/>
      <c r="AS1719" s="87"/>
      <c r="AT1719" s="87"/>
      <c r="AU1719" s="87"/>
      <c r="AV1719" s="87"/>
    </row>
    <row r="1720" spans="27:64" x14ac:dyDescent="0.2">
      <c r="AA1720" s="87"/>
      <c r="AB1720" s="87"/>
      <c r="AC1720" s="87"/>
      <c r="AD1720" s="87"/>
      <c r="AE1720" s="87"/>
      <c r="AG1720" s="121"/>
      <c r="AN1720" s="87"/>
      <c r="AO1720" s="87"/>
      <c r="AP1720" s="87"/>
      <c r="AQ1720" s="87"/>
      <c r="AR1720" s="87"/>
      <c r="AS1720" s="87"/>
      <c r="AT1720" s="87"/>
      <c r="AU1720" s="87"/>
      <c r="AV1720" s="87"/>
    </row>
    <row r="1721" spans="27:64" x14ac:dyDescent="0.2">
      <c r="AA1721" s="87"/>
      <c r="AB1721" s="87"/>
      <c r="AC1721" s="87"/>
      <c r="AD1721" s="87"/>
      <c r="AE1721" s="87"/>
      <c r="AG1721" s="121"/>
      <c r="AN1721" s="87"/>
      <c r="AO1721" s="87"/>
      <c r="AP1721" s="87"/>
      <c r="AQ1721" s="87"/>
      <c r="AR1721" s="87"/>
      <c r="AS1721" s="87"/>
      <c r="AT1721" s="87"/>
      <c r="AU1721" s="87"/>
      <c r="AV1721" s="87"/>
    </row>
    <row r="1722" spans="27:64" x14ac:dyDescent="0.2">
      <c r="AA1722" s="87"/>
      <c r="AB1722" s="87"/>
      <c r="AC1722" s="87"/>
      <c r="AD1722" s="87"/>
      <c r="AE1722" s="87"/>
      <c r="AG1722" s="121"/>
      <c r="AN1722" s="87"/>
      <c r="AO1722" s="87"/>
      <c r="AP1722" s="87"/>
      <c r="AQ1722" s="87"/>
      <c r="AR1722" s="87"/>
      <c r="AS1722" s="87"/>
      <c r="AT1722" s="87"/>
      <c r="AU1722" s="87"/>
      <c r="AV1722" s="87"/>
    </row>
    <row r="1723" spans="27:64" x14ac:dyDescent="0.2">
      <c r="AA1723" s="87"/>
      <c r="AB1723" s="87"/>
      <c r="AC1723" s="87"/>
      <c r="AD1723" s="87"/>
      <c r="AE1723" s="87"/>
      <c r="AG1723" s="121"/>
      <c r="AN1723" s="87"/>
      <c r="AO1723" s="87"/>
      <c r="AP1723" s="87"/>
      <c r="AQ1723" s="87"/>
      <c r="AR1723" s="87"/>
      <c r="AS1723" s="87"/>
      <c r="AT1723" s="87"/>
      <c r="AU1723" s="87"/>
      <c r="AV1723" s="87"/>
      <c r="AX1723" s="87"/>
      <c r="AY1723" s="87"/>
      <c r="AZ1723" s="87"/>
      <c r="BA1723" s="87"/>
      <c r="BB1723" s="87"/>
      <c r="BC1723" s="87"/>
      <c r="BD1723" s="87"/>
      <c r="BE1723" s="87"/>
      <c r="BF1723" s="87"/>
      <c r="BG1723" s="87"/>
      <c r="BH1723" s="87"/>
      <c r="BI1723" s="87"/>
      <c r="BJ1723" s="87"/>
      <c r="BK1723" s="87"/>
      <c r="BL1723" s="87"/>
    </row>
    <row r="1724" spans="27:64" x14ac:dyDescent="0.2">
      <c r="AA1724" s="87"/>
      <c r="AB1724" s="87"/>
      <c r="AC1724" s="87"/>
      <c r="AD1724" s="87"/>
      <c r="AE1724" s="87"/>
      <c r="AG1724" s="121"/>
      <c r="AN1724" s="87"/>
      <c r="AO1724" s="87"/>
      <c r="AP1724" s="87"/>
      <c r="AQ1724" s="87"/>
      <c r="AR1724" s="87"/>
      <c r="AS1724" s="87"/>
      <c r="AT1724" s="87"/>
      <c r="AU1724" s="87"/>
    </row>
    <row r="1725" spans="27:64" x14ac:dyDescent="0.2">
      <c r="AA1725" s="87"/>
      <c r="AB1725" s="87"/>
      <c r="AC1725" s="87"/>
      <c r="AD1725" s="87"/>
      <c r="AE1725" s="87"/>
      <c r="AG1725" s="121"/>
      <c r="AN1725" s="87"/>
      <c r="AO1725" s="87"/>
      <c r="AP1725" s="87"/>
      <c r="AQ1725" s="87"/>
      <c r="AR1725" s="87"/>
      <c r="AS1725" s="87"/>
      <c r="AT1725" s="87"/>
      <c r="AU1725" s="87"/>
      <c r="AV1725" s="87"/>
    </row>
    <row r="1726" spans="27:64" x14ac:dyDescent="0.2">
      <c r="AA1726" s="87"/>
      <c r="AB1726" s="87"/>
      <c r="AC1726" s="87"/>
      <c r="AD1726" s="87"/>
      <c r="AE1726" s="87"/>
      <c r="AG1726" s="121"/>
      <c r="AN1726" s="87"/>
      <c r="AO1726" s="87"/>
      <c r="AP1726" s="87"/>
      <c r="AQ1726" s="87"/>
      <c r="AR1726" s="87"/>
      <c r="AS1726" s="87"/>
      <c r="AT1726" s="87"/>
      <c r="AU1726" s="87"/>
      <c r="AV1726" s="87"/>
    </row>
    <row r="1727" spans="27:64" x14ac:dyDescent="0.2">
      <c r="AA1727" s="87"/>
      <c r="AB1727" s="87"/>
      <c r="AC1727" s="87"/>
      <c r="AD1727" s="87"/>
      <c r="AE1727" s="87"/>
      <c r="AG1727" s="121"/>
      <c r="AN1727" s="87"/>
      <c r="AO1727" s="87"/>
      <c r="AP1727" s="87"/>
      <c r="AQ1727" s="87"/>
      <c r="AR1727" s="87"/>
      <c r="AS1727" s="87"/>
      <c r="AT1727" s="87"/>
      <c r="AU1727" s="87"/>
    </row>
    <row r="1728" spans="27:64" x14ac:dyDescent="0.2">
      <c r="AA1728" s="87"/>
      <c r="AB1728" s="87"/>
      <c r="AC1728" s="87"/>
      <c r="AD1728" s="87"/>
      <c r="AE1728" s="87"/>
      <c r="AG1728" s="121"/>
      <c r="AN1728" s="87"/>
      <c r="AO1728" s="87"/>
      <c r="AP1728" s="87"/>
      <c r="AQ1728" s="87"/>
      <c r="AR1728" s="87"/>
      <c r="AS1728" s="87"/>
      <c r="AT1728" s="87"/>
      <c r="AU1728" s="87"/>
      <c r="AV1728" s="87"/>
      <c r="AX1728" s="87"/>
      <c r="AY1728" s="87"/>
      <c r="AZ1728" s="87"/>
      <c r="BA1728" s="87"/>
      <c r="BB1728" s="87"/>
      <c r="BC1728" s="87"/>
      <c r="BD1728" s="87"/>
      <c r="BE1728" s="87"/>
      <c r="BF1728" s="87"/>
      <c r="BG1728" s="87"/>
      <c r="BH1728" s="87"/>
      <c r="BI1728" s="87"/>
      <c r="BJ1728" s="87"/>
      <c r="BK1728" s="87"/>
      <c r="BL1728" s="87"/>
    </row>
    <row r="1729" spans="27:64" x14ac:dyDescent="0.2">
      <c r="AA1729" s="87"/>
      <c r="AB1729" s="87"/>
      <c r="AC1729" s="87"/>
      <c r="AD1729" s="87"/>
      <c r="AE1729" s="87"/>
      <c r="AG1729" s="121"/>
      <c r="AN1729" s="87"/>
      <c r="AO1729" s="87"/>
      <c r="AP1729" s="87"/>
      <c r="AQ1729" s="87"/>
      <c r="AR1729" s="87"/>
      <c r="AS1729" s="87"/>
      <c r="AT1729" s="87"/>
      <c r="AU1729" s="87"/>
      <c r="AV1729" s="87"/>
    </row>
    <row r="1730" spans="27:64" x14ac:dyDescent="0.2">
      <c r="AA1730" s="87"/>
      <c r="AB1730" s="87"/>
      <c r="AC1730" s="87"/>
      <c r="AD1730" s="87"/>
      <c r="AE1730" s="87"/>
      <c r="AG1730" s="121"/>
      <c r="AN1730" s="87"/>
      <c r="AO1730" s="87"/>
      <c r="AP1730" s="87"/>
      <c r="AQ1730" s="87"/>
      <c r="AR1730" s="87"/>
      <c r="AS1730" s="87"/>
      <c r="AT1730" s="87"/>
      <c r="AU1730" s="87"/>
    </row>
    <row r="1731" spans="27:64" x14ac:dyDescent="0.2">
      <c r="AA1731" s="87"/>
      <c r="AB1731" s="87"/>
      <c r="AC1731" s="87"/>
      <c r="AD1731" s="87"/>
      <c r="AE1731" s="87"/>
      <c r="AG1731" s="121"/>
      <c r="AN1731" s="87"/>
      <c r="AO1731" s="87"/>
      <c r="AP1731" s="87"/>
      <c r="AQ1731" s="87"/>
      <c r="AR1731" s="87"/>
      <c r="AS1731" s="87"/>
      <c r="AT1731" s="87"/>
      <c r="AU1731" s="87"/>
    </row>
    <row r="1732" spans="27:64" x14ac:dyDescent="0.2">
      <c r="AA1732" s="87"/>
      <c r="AB1732" s="87"/>
      <c r="AC1732" s="87"/>
      <c r="AD1732" s="87"/>
      <c r="AE1732" s="87"/>
      <c r="AG1732" s="121"/>
      <c r="AN1732" s="87"/>
      <c r="AO1732" s="87"/>
      <c r="AP1732" s="87"/>
      <c r="AQ1732" s="87"/>
      <c r="AR1732" s="87"/>
      <c r="AS1732" s="87"/>
      <c r="AT1732" s="87"/>
      <c r="AU1732" s="87"/>
    </row>
    <row r="1733" spans="27:64" x14ac:dyDescent="0.2">
      <c r="AA1733" s="87"/>
      <c r="AB1733" s="87"/>
      <c r="AC1733" s="87"/>
      <c r="AD1733" s="87"/>
      <c r="AE1733" s="87"/>
      <c r="AG1733" s="121"/>
      <c r="AN1733" s="87"/>
      <c r="AO1733" s="87"/>
      <c r="AP1733" s="87"/>
      <c r="AQ1733" s="87"/>
      <c r="AR1733" s="87"/>
      <c r="AS1733" s="87"/>
      <c r="AT1733" s="87"/>
      <c r="AU1733" s="87"/>
      <c r="AV1733" s="87"/>
      <c r="AX1733" s="87"/>
      <c r="AY1733" s="87"/>
      <c r="AZ1733" s="87"/>
      <c r="BA1733" s="87"/>
      <c r="BB1733" s="87"/>
      <c r="BC1733" s="87"/>
      <c r="BD1733" s="87"/>
      <c r="BE1733" s="87"/>
      <c r="BF1733" s="87"/>
      <c r="BG1733" s="87"/>
      <c r="BH1733" s="87"/>
      <c r="BI1733" s="87"/>
      <c r="BJ1733" s="87"/>
      <c r="BK1733" s="87"/>
      <c r="BL1733" s="87"/>
    </row>
    <row r="1734" spans="27:64" x14ac:dyDescent="0.2">
      <c r="AA1734" s="87"/>
      <c r="AB1734" s="87"/>
      <c r="AC1734" s="87"/>
      <c r="AD1734" s="87"/>
      <c r="AE1734" s="87"/>
      <c r="AG1734" s="121"/>
      <c r="AN1734" s="87"/>
      <c r="AO1734" s="87"/>
      <c r="AP1734" s="87"/>
      <c r="AQ1734" s="87"/>
      <c r="AR1734" s="87"/>
      <c r="AS1734" s="87"/>
      <c r="AT1734" s="87"/>
      <c r="AU1734" s="87"/>
    </row>
    <row r="1735" spans="27:64" x14ac:dyDescent="0.2">
      <c r="AA1735" s="87"/>
      <c r="AB1735" s="87"/>
      <c r="AC1735" s="87"/>
      <c r="AD1735" s="87"/>
      <c r="AE1735" s="87"/>
      <c r="AG1735" s="121"/>
      <c r="AN1735" s="87"/>
      <c r="AO1735" s="87"/>
      <c r="AP1735" s="87"/>
      <c r="AQ1735" s="87"/>
      <c r="AR1735" s="87"/>
      <c r="AS1735" s="87"/>
      <c r="AT1735" s="87"/>
      <c r="AU1735" s="87"/>
      <c r="AV1735" s="87"/>
      <c r="AX1735" s="87"/>
    </row>
    <row r="1736" spans="27:64" x14ac:dyDescent="0.2">
      <c r="AA1736" s="87"/>
      <c r="AB1736" s="87"/>
      <c r="AC1736" s="87"/>
      <c r="AD1736" s="87"/>
      <c r="AE1736" s="87"/>
      <c r="AG1736" s="121"/>
      <c r="AN1736" s="87"/>
      <c r="AO1736" s="87"/>
      <c r="AP1736" s="87"/>
      <c r="AQ1736" s="87"/>
      <c r="AR1736" s="87"/>
      <c r="AS1736" s="87"/>
      <c r="AT1736" s="87"/>
      <c r="AU1736" s="87"/>
    </row>
    <row r="1737" spans="27:64" x14ac:dyDescent="0.2">
      <c r="AA1737" s="87"/>
      <c r="AB1737" s="87"/>
      <c r="AC1737" s="87"/>
      <c r="AD1737" s="87"/>
      <c r="AE1737" s="87"/>
      <c r="AG1737" s="121"/>
      <c r="AN1737" s="87"/>
      <c r="AO1737" s="87"/>
      <c r="AP1737" s="87"/>
      <c r="AQ1737" s="87"/>
      <c r="AR1737" s="87"/>
      <c r="AS1737" s="87"/>
      <c r="AT1737" s="87"/>
      <c r="AU1737" s="87"/>
    </row>
    <row r="1738" spans="27:64" x14ac:dyDescent="0.2">
      <c r="AA1738" s="87"/>
      <c r="AB1738" s="87"/>
      <c r="AC1738" s="87"/>
      <c r="AD1738" s="87"/>
      <c r="AE1738" s="87"/>
      <c r="AG1738" s="121"/>
      <c r="AN1738" s="87"/>
      <c r="AO1738" s="87"/>
      <c r="AP1738" s="87"/>
      <c r="AQ1738" s="87"/>
      <c r="AR1738" s="87"/>
      <c r="AS1738" s="87"/>
      <c r="AT1738" s="87"/>
      <c r="AU1738" s="87"/>
      <c r="AV1738" s="87"/>
      <c r="AW1738" s="87"/>
      <c r="AX1738" s="87"/>
      <c r="AY1738" s="87"/>
      <c r="AZ1738" s="87"/>
      <c r="BA1738" s="87"/>
      <c r="BB1738" s="87"/>
      <c r="BC1738" s="87"/>
      <c r="BD1738" s="87"/>
      <c r="BE1738" s="87"/>
      <c r="BF1738" s="87"/>
      <c r="BG1738" s="87"/>
      <c r="BH1738" s="87"/>
      <c r="BI1738" s="87"/>
      <c r="BJ1738" s="87"/>
      <c r="BK1738" s="87"/>
      <c r="BL1738" s="87"/>
    </row>
    <row r="1739" spans="27:64" x14ac:dyDescent="0.2">
      <c r="AA1739" s="87"/>
      <c r="AB1739" s="87"/>
      <c r="AC1739" s="87"/>
      <c r="AD1739" s="87"/>
      <c r="AE1739" s="87"/>
      <c r="AG1739" s="121"/>
      <c r="AN1739" s="87"/>
      <c r="AO1739" s="87"/>
      <c r="AP1739" s="87"/>
      <c r="AQ1739" s="87"/>
      <c r="AR1739" s="87"/>
      <c r="AS1739" s="87"/>
      <c r="AT1739" s="87"/>
      <c r="AU1739" s="87"/>
      <c r="AV1739" s="87"/>
      <c r="AW1739" s="87"/>
      <c r="AX1739" s="87"/>
      <c r="AY1739" s="87"/>
      <c r="AZ1739" s="87"/>
      <c r="BA1739" s="87"/>
      <c r="BB1739" s="87"/>
      <c r="BC1739" s="87"/>
      <c r="BD1739" s="87"/>
      <c r="BE1739" s="87"/>
      <c r="BF1739" s="87"/>
      <c r="BG1739" s="87"/>
      <c r="BH1739" s="87"/>
      <c r="BI1739" s="87"/>
      <c r="BJ1739" s="87"/>
      <c r="BK1739" s="87"/>
      <c r="BL1739" s="87"/>
    </row>
    <row r="1740" spans="27:64" x14ac:dyDescent="0.2">
      <c r="AA1740" s="87"/>
      <c r="AB1740" s="87"/>
      <c r="AC1740" s="87"/>
      <c r="AD1740" s="87"/>
      <c r="AE1740" s="87"/>
      <c r="AG1740" s="121"/>
      <c r="AN1740" s="87"/>
      <c r="AO1740" s="87"/>
      <c r="AP1740" s="87"/>
      <c r="AQ1740" s="87"/>
      <c r="AR1740" s="87"/>
      <c r="AS1740" s="87"/>
      <c r="AT1740" s="87"/>
      <c r="AU1740" s="87"/>
    </row>
    <row r="1741" spans="27:64" x14ac:dyDescent="0.2">
      <c r="AA1741" s="87"/>
      <c r="AB1741" s="87"/>
      <c r="AC1741" s="87"/>
      <c r="AD1741" s="87"/>
      <c r="AE1741" s="87"/>
      <c r="AG1741" s="121"/>
      <c r="AN1741" s="87"/>
      <c r="AO1741" s="87"/>
      <c r="AP1741" s="87"/>
      <c r="AQ1741" s="87"/>
      <c r="AR1741" s="87"/>
      <c r="AS1741" s="87"/>
      <c r="AT1741" s="87"/>
      <c r="AU1741" s="87"/>
    </row>
    <row r="1742" spans="27:64" x14ac:dyDescent="0.2">
      <c r="AA1742" s="87"/>
      <c r="AB1742" s="87"/>
      <c r="AC1742" s="87"/>
      <c r="AD1742" s="87"/>
      <c r="AE1742" s="87"/>
      <c r="AG1742" s="121"/>
      <c r="AN1742" s="87"/>
      <c r="AO1742" s="87"/>
      <c r="AP1742" s="87"/>
      <c r="AQ1742" s="87"/>
      <c r="AR1742" s="87"/>
      <c r="AS1742" s="87"/>
      <c r="AT1742" s="87"/>
      <c r="AU1742" s="87"/>
      <c r="AV1742" s="87"/>
    </row>
    <row r="1743" spans="27:64" x14ac:dyDescent="0.2">
      <c r="AA1743" s="87"/>
      <c r="AB1743" s="87"/>
      <c r="AC1743" s="87"/>
      <c r="AD1743" s="87"/>
      <c r="AE1743" s="87"/>
      <c r="AG1743" s="121"/>
      <c r="AN1743" s="87"/>
      <c r="AO1743" s="87"/>
      <c r="AP1743" s="87"/>
      <c r="AQ1743" s="87"/>
      <c r="AR1743" s="87"/>
      <c r="AS1743" s="87"/>
      <c r="AT1743" s="87"/>
      <c r="AU1743" s="87"/>
    </row>
    <row r="1744" spans="27:64" x14ac:dyDescent="0.2">
      <c r="AA1744" s="87"/>
      <c r="AB1744" s="87"/>
      <c r="AC1744" s="87"/>
      <c r="AD1744" s="87"/>
      <c r="AE1744" s="87"/>
      <c r="AG1744" s="121"/>
      <c r="AN1744" s="87"/>
      <c r="AO1744" s="87"/>
      <c r="AP1744" s="87"/>
      <c r="AQ1744" s="87"/>
      <c r="AR1744" s="87"/>
      <c r="AS1744" s="87"/>
      <c r="AT1744" s="87"/>
      <c r="AU1744" s="87"/>
    </row>
    <row r="1745" spans="27:64" x14ac:dyDescent="0.2">
      <c r="AA1745" s="87"/>
      <c r="AB1745" s="87"/>
      <c r="AC1745" s="87"/>
      <c r="AD1745" s="87"/>
      <c r="AE1745" s="87"/>
      <c r="AG1745" s="121"/>
      <c r="AN1745" s="87"/>
      <c r="AO1745" s="87"/>
      <c r="AP1745" s="87"/>
      <c r="AQ1745" s="87"/>
      <c r="AR1745" s="87"/>
      <c r="AS1745" s="87"/>
      <c r="AT1745" s="87"/>
      <c r="AU1745" s="87"/>
    </row>
    <row r="1746" spans="27:64" x14ac:dyDescent="0.2">
      <c r="AA1746" s="87"/>
      <c r="AB1746" s="87"/>
      <c r="AC1746" s="87"/>
      <c r="AD1746" s="87"/>
      <c r="AE1746" s="87"/>
      <c r="AG1746" s="121"/>
      <c r="AN1746" s="87"/>
      <c r="AO1746" s="87"/>
      <c r="AP1746" s="87"/>
      <c r="AQ1746" s="87"/>
      <c r="AR1746" s="87"/>
      <c r="AS1746" s="87"/>
      <c r="AT1746" s="87"/>
      <c r="AU1746" s="87"/>
    </row>
    <row r="1747" spans="27:64" x14ac:dyDescent="0.2">
      <c r="AA1747" s="87"/>
      <c r="AB1747" s="87"/>
      <c r="AC1747" s="87"/>
      <c r="AD1747" s="87"/>
      <c r="AE1747" s="87"/>
      <c r="AG1747" s="121"/>
      <c r="AN1747" s="87"/>
      <c r="AO1747" s="87"/>
      <c r="AP1747" s="87"/>
      <c r="AQ1747" s="87"/>
      <c r="AR1747" s="87"/>
      <c r="AS1747" s="87"/>
      <c r="AT1747" s="87"/>
      <c r="AU1747" s="87"/>
    </row>
    <row r="1748" spans="27:64" x14ac:dyDescent="0.2">
      <c r="AA1748" s="87"/>
      <c r="AB1748" s="87"/>
      <c r="AC1748" s="87"/>
      <c r="AD1748" s="87"/>
      <c r="AE1748" s="87"/>
      <c r="AG1748" s="121"/>
      <c r="AN1748" s="87"/>
      <c r="AO1748" s="87"/>
      <c r="AP1748" s="87"/>
      <c r="AQ1748" s="87"/>
      <c r="AR1748" s="87"/>
      <c r="AS1748" s="87"/>
      <c r="AT1748" s="87"/>
      <c r="AU1748" s="87"/>
      <c r="AV1748" s="87"/>
    </row>
    <row r="1749" spans="27:64" x14ac:dyDescent="0.2">
      <c r="AA1749" s="87"/>
      <c r="AB1749" s="87"/>
      <c r="AC1749" s="87"/>
      <c r="AD1749" s="87"/>
      <c r="AE1749" s="87"/>
      <c r="AG1749" s="121"/>
      <c r="AN1749" s="87"/>
      <c r="AO1749" s="87"/>
      <c r="AP1749" s="87"/>
      <c r="AQ1749" s="87"/>
      <c r="AR1749" s="87"/>
      <c r="AS1749" s="87"/>
      <c r="AT1749" s="87"/>
      <c r="AU1749" s="87"/>
    </row>
    <row r="1750" spans="27:64" x14ac:dyDescent="0.2">
      <c r="AA1750" s="87"/>
      <c r="AB1750" s="87"/>
      <c r="AC1750" s="87"/>
      <c r="AD1750" s="87"/>
      <c r="AE1750" s="87"/>
      <c r="AG1750" s="121"/>
      <c r="AN1750" s="87"/>
      <c r="AO1750" s="87"/>
      <c r="AP1750" s="87"/>
      <c r="AQ1750" s="87"/>
      <c r="AR1750" s="87"/>
      <c r="AS1750" s="87"/>
      <c r="AT1750" s="87"/>
      <c r="AU1750" s="87"/>
    </row>
    <row r="1751" spans="27:64" x14ac:dyDescent="0.2">
      <c r="AA1751" s="87"/>
      <c r="AB1751" s="87"/>
      <c r="AC1751" s="87"/>
      <c r="AD1751" s="87"/>
      <c r="AE1751" s="87"/>
      <c r="AG1751" s="121"/>
      <c r="AN1751" s="87"/>
      <c r="AO1751" s="87"/>
      <c r="AP1751" s="87"/>
      <c r="AQ1751" s="87"/>
      <c r="AR1751" s="87"/>
      <c r="AS1751" s="87"/>
      <c r="AT1751" s="87"/>
      <c r="AU1751" s="87"/>
      <c r="AV1751" s="87"/>
      <c r="AW1751" s="87"/>
      <c r="AX1751" s="87"/>
      <c r="AY1751" s="87"/>
      <c r="AZ1751" s="87"/>
      <c r="BA1751" s="87"/>
      <c r="BB1751" s="87"/>
      <c r="BC1751" s="87"/>
      <c r="BD1751" s="87"/>
      <c r="BE1751" s="87"/>
      <c r="BF1751" s="87"/>
      <c r="BG1751" s="87"/>
      <c r="BH1751" s="87"/>
      <c r="BI1751" s="87"/>
      <c r="BJ1751" s="87"/>
      <c r="BK1751" s="87"/>
      <c r="BL1751" s="87"/>
    </row>
    <row r="1752" spans="27:64" x14ac:dyDescent="0.2">
      <c r="AA1752" s="87"/>
      <c r="AB1752" s="87"/>
      <c r="AC1752" s="87"/>
      <c r="AD1752" s="87"/>
      <c r="AE1752" s="87"/>
      <c r="AG1752" s="121"/>
      <c r="AN1752" s="87"/>
      <c r="AO1752" s="87"/>
      <c r="AP1752" s="87"/>
      <c r="AQ1752" s="87"/>
      <c r="AR1752" s="87"/>
      <c r="AS1752" s="87"/>
      <c r="AT1752" s="87"/>
      <c r="AU1752" s="87"/>
    </row>
    <row r="1753" spans="27:64" x14ac:dyDescent="0.2">
      <c r="AA1753" s="87"/>
      <c r="AB1753" s="87"/>
      <c r="AC1753" s="87"/>
      <c r="AD1753" s="87"/>
      <c r="AE1753" s="87"/>
      <c r="AG1753" s="121"/>
      <c r="AN1753" s="87"/>
      <c r="AO1753" s="87"/>
      <c r="AP1753" s="87"/>
      <c r="AQ1753" s="87"/>
      <c r="AR1753" s="87"/>
      <c r="AS1753" s="87"/>
      <c r="AT1753" s="87"/>
      <c r="AU1753" s="87"/>
    </row>
    <row r="1754" spans="27:64" x14ac:dyDescent="0.2">
      <c r="AA1754" s="87"/>
      <c r="AB1754" s="87"/>
      <c r="AC1754" s="87"/>
      <c r="AD1754" s="87"/>
      <c r="AE1754" s="87"/>
      <c r="AG1754" s="121"/>
      <c r="AN1754" s="87"/>
      <c r="AO1754" s="87"/>
      <c r="AP1754" s="87"/>
      <c r="AQ1754" s="87"/>
      <c r="AR1754" s="87"/>
      <c r="AS1754" s="87"/>
      <c r="AT1754" s="87"/>
      <c r="AU1754" s="87"/>
    </row>
    <row r="1755" spans="27:64" x14ac:dyDescent="0.2">
      <c r="AA1755" s="87"/>
      <c r="AB1755" s="87"/>
      <c r="AC1755" s="87"/>
      <c r="AD1755" s="87"/>
      <c r="AE1755" s="87"/>
      <c r="AG1755" s="121"/>
      <c r="AN1755" s="87"/>
      <c r="AO1755" s="87"/>
      <c r="AP1755" s="87"/>
      <c r="AQ1755" s="87"/>
      <c r="AR1755" s="87"/>
      <c r="AS1755" s="87"/>
      <c r="AT1755" s="87"/>
      <c r="AU1755" s="87"/>
    </row>
    <row r="1756" spans="27:64" x14ac:dyDescent="0.2">
      <c r="AA1756" s="87"/>
      <c r="AB1756" s="87"/>
      <c r="AC1756" s="87"/>
      <c r="AD1756" s="87"/>
      <c r="AE1756" s="87"/>
      <c r="AG1756" s="121"/>
      <c r="AN1756" s="87"/>
      <c r="AO1756" s="87"/>
      <c r="AP1756" s="87"/>
      <c r="AQ1756" s="87"/>
      <c r="AR1756" s="87"/>
      <c r="AS1756" s="87"/>
      <c r="AT1756" s="87"/>
      <c r="AU1756" s="87"/>
    </row>
    <row r="1757" spans="27:64" x14ac:dyDescent="0.2">
      <c r="AA1757" s="87"/>
      <c r="AB1757" s="87"/>
      <c r="AC1757" s="87"/>
      <c r="AD1757" s="87"/>
      <c r="AE1757" s="87"/>
      <c r="AG1757" s="121"/>
      <c r="AN1757" s="87"/>
      <c r="AO1757" s="87"/>
      <c r="AP1757" s="87"/>
      <c r="AQ1757" s="87"/>
      <c r="AR1757" s="87"/>
      <c r="AS1757" s="87"/>
      <c r="AT1757" s="87"/>
      <c r="AU1757" s="87"/>
      <c r="AV1757" s="87"/>
      <c r="AW1757" s="87"/>
      <c r="AX1757" s="87"/>
      <c r="AY1757" s="87"/>
      <c r="AZ1757" s="87"/>
      <c r="BA1757" s="87"/>
      <c r="BB1757" s="87"/>
      <c r="BC1757" s="87"/>
      <c r="BD1757" s="87"/>
      <c r="BE1757" s="87"/>
      <c r="BF1757" s="87"/>
      <c r="BG1757" s="87"/>
      <c r="BH1757" s="87"/>
      <c r="BI1757" s="87"/>
      <c r="BJ1757" s="87"/>
      <c r="BK1757" s="87"/>
      <c r="BL1757" s="87"/>
    </row>
    <row r="1758" spans="27:64" x14ac:dyDescent="0.2">
      <c r="AA1758" s="87"/>
      <c r="AB1758" s="87"/>
      <c r="AC1758" s="87"/>
      <c r="AD1758" s="87"/>
      <c r="AE1758" s="87"/>
      <c r="AG1758" s="121"/>
      <c r="AN1758" s="87"/>
      <c r="AO1758" s="87"/>
      <c r="AP1758" s="87"/>
      <c r="AQ1758" s="87"/>
      <c r="AR1758" s="87"/>
      <c r="AS1758" s="87"/>
      <c r="AT1758" s="87"/>
      <c r="AU1758" s="87"/>
      <c r="AV1758" s="87"/>
      <c r="AW1758" s="87"/>
      <c r="AX1758" s="87"/>
      <c r="AY1758" s="87"/>
      <c r="AZ1758" s="87"/>
      <c r="BA1758" s="87"/>
      <c r="BB1758" s="87"/>
      <c r="BC1758" s="87"/>
      <c r="BD1758" s="87"/>
      <c r="BE1758" s="87"/>
      <c r="BF1758" s="87"/>
      <c r="BG1758" s="87"/>
      <c r="BH1758" s="87"/>
      <c r="BI1758" s="87"/>
      <c r="BJ1758" s="87"/>
      <c r="BK1758" s="87"/>
      <c r="BL1758" s="87"/>
    </row>
    <row r="1759" spans="27:64" x14ac:dyDescent="0.2">
      <c r="AA1759" s="87"/>
      <c r="AB1759" s="87"/>
      <c r="AC1759" s="87"/>
      <c r="AD1759" s="87"/>
      <c r="AE1759" s="87"/>
      <c r="AG1759" s="121"/>
      <c r="AN1759" s="87"/>
      <c r="AO1759" s="87"/>
      <c r="AP1759" s="87"/>
      <c r="AQ1759" s="87"/>
      <c r="AR1759" s="87"/>
      <c r="AS1759" s="87"/>
      <c r="AT1759" s="87"/>
      <c r="AU1759" s="87"/>
      <c r="AV1759" s="87"/>
    </row>
    <row r="1760" spans="27:64" x14ac:dyDescent="0.2">
      <c r="AA1760" s="87"/>
      <c r="AB1760" s="87"/>
      <c r="AC1760" s="87"/>
      <c r="AD1760" s="87"/>
      <c r="AE1760" s="87"/>
      <c r="AG1760" s="121"/>
      <c r="AN1760" s="87"/>
      <c r="AO1760" s="87"/>
      <c r="AP1760" s="87"/>
      <c r="AQ1760" s="87"/>
      <c r="AR1760" s="87"/>
      <c r="AS1760" s="87"/>
      <c r="AT1760" s="87"/>
      <c r="AU1760" s="87"/>
      <c r="AV1760" s="87"/>
    </row>
    <row r="1761" spans="27:64" x14ac:dyDescent="0.2">
      <c r="AA1761" s="87"/>
      <c r="AB1761" s="87"/>
      <c r="AC1761" s="87"/>
      <c r="AD1761" s="87"/>
      <c r="AE1761" s="87"/>
      <c r="AG1761" s="121"/>
      <c r="AN1761" s="87"/>
      <c r="AO1761" s="87"/>
      <c r="AP1761" s="87"/>
      <c r="AQ1761" s="87"/>
      <c r="AR1761" s="87"/>
      <c r="AS1761" s="87"/>
      <c r="AT1761" s="87"/>
      <c r="AU1761" s="87"/>
    </row>
    <row r="1762" spans="27:64" x14ac:dyDescent="0.2">
      <c r="AA1762" s="87"/>
      <c r="AB1762" s="87"/>
      <c r="AC1762" s="87"/>
      <c r="AD1762" s="87"/>
      <c r="AE1762" s="87"/>
      <c r="AG1762" s="121"/>
      <c r="AN1762" s="87"/>
      <c r="AO1762" s="87"/>
      <c r="AP1762" s="87"/>
      <c r="AQ1762" s="87"/>
      <c r="AR1762" s="87"/>
      <c r="AS1762" s="87"/>
      <c r="AT1762" s="87"/>
      <c r="AU1762" s="87"/>
    </row>
    <row r="1763" spans="27:64" x14ac:dyDescent="0.2">
      <c r="AA1763" s="87"/>
      <c r="AB1763" s="87"/>
      <c r="AC1763" s="87"/>
      <c r="AD1763" s="87"/>
      <c r="AE1763" s="87"/>
      <c r="AG1763" s="121"/>
      <c r="AN1763" s="87"/>
      <c r="AO1763" s="87"/>
      <c r="AP1763" s="87"/>
      <c r="AQ1763" s="87"/>
      <c r="AR1763" s="87"/>
      <c r="AS1763" s="87"/>
      <c r="AT1763" s="87"/>
      <c r="AU1763" s="87"/>
      <c r="AV1763" s="87"/>
      <c r="AW1763" s="87"/>
      <c r="AX1763" s="87"/>
      <c r="AY1763" s="87"/>
      <c r="AZ1763" s="87"/>
      <c r="BA1763" s="87"/>
      <c r="BB1763" s="87"/>
      <c r="BC1763" s="87"/>
      <c r="BD1763" s="87"/>
      <c r="BE1763" s="87"/>
      <c r="BF1763" s="87"/>
      <c r="BG1763" s="87"/>
      <c r="BH1763" s="87"/>
      <c r="BI1763" s="87"/>
      <c r="BJ1763" s="87"/>
      <c r="BK1763" s="87"/>
      <c r="BL1763" s="87"/>
    </row>
    <row r="1764" spans="27:64" x14ac:dyDescent="0.2">
      <c r="AA1764" s="87"/>
      <c r="AB1764" s="87"/>
      <c r="AC1764" s="87"/>
      <c r="AD1764" s="87"/>
      <c r="AE1764" s="87"/>
      <c r="AG1764" s="121"/>
      <c r="AN1764" s="87"/>
      <c r="AO1764" s="87"/>
      <c r="AP1764" s="87"/>
      <c r="AQ1764" s="87"/>
      <c r="AR1764" s="87"/>
      <c r="AS1764" s="87"/>
      <c r="AT1764" s="87"/>
      <c r="AU1764" s="87"/>
      <c r="AV1764" s="87"/>
      <c r="AX1764" s="87"/>
      <c r="AY1764" s="87"/>
      <c r="AZ1764" s="87"/>
      <c r="BA1764" s="87"/>
      <c r="BB1764" s="87"/>
      <c r="BC1764" s="87"/>
      <c r="BD1764" s="87"/>
      <c r="BE1764" s="87"/>
      <c r="BF1764" s="87"/>
      <c r="BG1764" s="87"/>
      <c r="BH1764" s="87"/>
      <c r="BI1764" s="87"/>
      <c r="BJ1764" s="87"/>
      <c r="BK1764" s="87"/>
      <c r="BL1764" s="87"/>
    </row>
    <row r="1765" spans="27:64" x14ac:dyDescent="0.2">
      <c r="AA1765" s="87"/>
      <c r="AB1765" s="87"/>
      <c r="AC1765" s="87"/>
      <c r="AD1765" s="87"/>
      <c r="AE1765" s="87"/>
      <c r="AG1765" s="121"/>
      <c r="AN1765" s="87"/>
      <c r="AO1765" s="87"/>
      <c r="AP1765" s="87"/>
      <c r="AQ1765" s="87"/>
      <c r="AR1765" s="87"/>
      <c r="AS1765" s="87"/>
      <c r="AT1765" s="87"/>
      <c r="AU1765" s="87"/>
    </row>
    <row r="1766" spans="27:64" x14ac:dyDescent="0.2">
      <c r="AA1766" s="87"/>
      <c r="AB1766" s="87"/>
      <c r="AC1766" s="87"/>
      <c r="AD1766" s="87"/>
      <c r="AE1766" s="87"/>
      <c r="AG1766" s="121"/>
      <c r="AN1766" s="87"/>
      <c r="AO1766" s="87"/>
      <c r="AP1766" s="87"/>
      <c r="AQ1766" s="87"/>
      <c r="AR1766" s="87"/>
      <c r="AS1766" s="87"/>
      <c r="AT1766" s="87"/>
      <c r="AU1766" s="87"/>
      <c r="AV1766" s="87"/>
    </row>
    <row r="1767" spans="27:64" x14ac:dyDescent="0.2">
      <c r="AA1767" s="87"/>
      <c r="AB1767" s="87"/>
      <c r="AC1767" s="87"/>
      <c r="AD1767" s="87"/>
      <c r="AE1767" s="87"/>
      <c r="AG1767" s="121"/>
      <c r="AN1767" s="87"/>
      <c r="AO1767" s="87"/>
      <c r="AP1767" s="87"/>
      <c r="AQ1767" s="87"/>
      <c r="AR1767" s="87"/>
      <c r="AS1767" s="87"/>
      <c r="AT1767" s="87"/>
      <c r="AU1767" s="87"/>
    </row>
    <row r="1768" spans="27:64" x14ac:dyDescent="0.2">
      <c r="AA1768" s="87"/>
      <c r="AB1768" s="87"/>
      <c r="AC1768" s="87"/>
      <c r="AD1768" s="87"/>
      <c r="AE1768" s="87"/>
      <c r="AG1768" s="121"/>
      <c r="AN1768" s="87"/>
      <c r="AO1768" s="87"/>
      <c r="AP1768" s="87"/>
      <c r="AQ1768" s="87"/>
      <c r="AR1768" s="87"/>
      <c r="AS1768" s="87"/>
      <c r="AT1768" s="87"/>
      <c r="AU1768" s="87"/>
      <c r="AV1768" s="87"/>
    </row>
    <row r="1769" spans="27:64" x14ac:dyDescent="0.2">
      <c r="AA1769" s="87"/>
      <c r="AB1769" s="87"/>
      <c r="AC1769" s="87"/>
      <c r="AD1769" s="87"/>
      <c r="AE1769" s="87"/>
      <c r="AG1769" s="121"/>
      <c r="AN1769" s="87"/>
      <c r="AO1769" s="87"/>
      <c r="AP1769" s="87"/>
      <c r="AQ1769" s="87"/>
      <c r="AR1769" s="87"/>
      <c r="AS1769" s="87"/>
      <c r="AT1769" s="87"/>
      <c r="AU1769" s="87"/>
    </row>
    <row r="1770" spans="27:64" x14ac:dyDescent="0.2">
      <c r="AA1770" s="87"/>
      <c r="AB1770" s="87"/>
      <c r="AC1770" s="87"/>
      <c r="AD1770" s="87"/>
      <c r="AE1770" s="87"/>
      <c r="AG1770" s="121"/>
      <c r="AN1770" s="87"/>
      <c r="AO1770" s="87"/>
      <c r="AP1770" s="87"/>
      <c r="AQ1770" s="87"/>
      <c r="AR1770" s="87"/>
      <c r="AS1770" s="87"/>
      <c r="AT1770" s="87"/>
      <c r="AU1770" s="87"/>
      <c r="AV1770" s="87"/>
    </row>
    <row r="1771" spans="27:64" x14ac:dyDescent="0.2">
      <c r="AA1771" s="87"/>
      <c r="AB1771" s="87"/>
      <c r="AC1771" s="87"/>
      <c r="AD1771" s="87"/>
      <c r="AE1771" s="87"/>
      <c r="AG1771" s="121"/>
      <c r="AN1771" s="87"/>
      <c r="AO1771" s="87"/>
      <c r="AP1771" s="87"/>
      <c r="AQ1771" s="87"/>
      <c r="AR1771" s="87"/>
      <c r="AS1771" s="87"/>
      <c r="AT1771" s="87"/>
      <c r="AU1771" s="87"/>
      <c r="AV1771" s="87"/>
      <c r="AW1771" s="87"/>
      <c r="AX1771" s="87"/>
      <c r="AY1771" s="87"/>
      <c r="AZ1771" s="87"/>
      <c r="BA1771" s="87"/>
      <c r="BB1771" s="87"/>
      <c r="BC1771" s="87"/>
      <c r="BD1771" s="87"/>
      <c r="BE1771" s="87"/>
      <c r="BF1771" s="87"/>
      <c r="BG1771" s="87"/>
      <c r="BH1771" s="87"/>
      <c r="BI1771" s="87"/>
      <c r="BJ1771" s="87"/>
      <c r="BK1771" s="87"/>
      <c r="BL1771" s="87"/>
    </row>
    <row r="1772" spans="27:64" x14ac:dyDescent="0.2">
      <c r="AA1772" s="87"/>
      <c r="AB1772" s="87"/>
      <c r="AC1772" s="87"/>
      <c r="AD1772" s="87"/>
      <c r="AE1772" s="87"/>
      <c r="AG1772" s="121"/>
      <c r="AN1772" s="87"/>
      <c r="AO1772" s="87"/>
      <c r="AP1772" s="87"/>
      <c r="AQ1772" s="87"/>
      <c r="AR1772" s="87"/>
      <c r="AS1772" s="87"/>
      <c r="AT1772" s="87"/>
      <c r="AU1772" s="87"/>
    </row>
    <row r="1773" spans="27:64" x14ac:dyDescent="0.2">
      <c r="AA1773" s="87"/>
      <c r="AB1773" s="87"/>
      <c r="AC1773" s="87"/>
      <c r="AD1773" s="87"/>
      <c r="AE1773" s="87"/>
      <c r="AG1773" s="121"/>
      <c r="AN1773" s="87"/>
      <c r="AO1773" s="87"/>
      <c r="AP1773" s="87"/>
      <c r="AQ1773" s="87"/>
      <c r="AR1773" s="87"/>
      <c r="AS1773" s="87"/>
      <c r="AT1773" s="87"/>
      <c r="AU1773" s="87"/>
    </row>
    <row r="1774" spans="27:64" x14ac:dyDescent="0.2">
      <c r="AA1774" s="87"/>
      <c r="AB1774" s="87"/>
      <c r="AC1774" s="87"/>
      <c r="AD1774" s="87"/>
      <c r="AE1774" s="87"/>
      <c r="AG1774" s="121"/>
      <c r="AN1774" s="87"/>
      <c r="AO1774" s="87"/>
      <c r="AP1774" s="87"/>
      <c r="AQ1774" s="87"/>
      <c r="AR1774" s="87"/>
      <c r="AS1774" s="87"/>
      <c r="AT1774" s="87"/>
      <c r="AU1774" s="87"/>
    </row>
    <row r="1775" spans="27:64" x14ac:dyDescent="0.2">
      <c r="AA1775" s="87"/>
      <c r="AB1775" s="87"/>
      <c r="AC1775" s="87"/>
      <c r="AD1775" s="87"/>
      <c r="AE1775" s="87"/>
      <c r="AG1775" s="121"/>
      <c r="AN1775" s="87"/>
      <c r="AO1775" s="87"/>
      <c r="AP1775" s="87"/>
      <c r="AQ1775" s="87"/>
      <c r="AR1775" s="87"/>
      <c r="AS1775" s="87"/>
      <c r="AT1775" s="87"/>
      <c r="AU1775" s="87"/>
    </row>
    <row r="1776" spans="27:64" x14ac:dyDescent="0.2">
      <c r="AA1776" s="87"/>
      <c r="AB1776" s="87"/>
      <c r="AC1776" s="87"/>
      <c r="AD1776" s="87"/>
      <c r="AE1776" s="87"/>
      <c r="AG1776" s="121"/>
      <c r="AN1776" s="87"/>
      <c r="AO1776" s="87"/>
      <c r="AP1776" s="87"/>
      <c r="AQ1776" s="87"/>
      <c r="AR1776" s="87"/>
      <c r="AS1776" s="87"/>
      <c r="AT1776" s="87"/>
      <c r="AU1776" s="87"/>
    </row>
    <row r="1777" spans="27:48" x14ac:dyDescent="0.2">
      <c r="AA1777" s="87"/>
      <c r="AB1777" s="87"/>
      <c r="AC1777" s="87"/>
      <c r="AD1777" s="87"/>
      <c r="AE1777" s="87"/>
      <c r="AG1777" s="121"/>
      <c r="AN1777" s="87"/>
      <c r="AO1777" s="87"/>
      <c r="AP1777" s="87"/>
      <c r="AQ1777" s="87"/>
      <c r="AR1777" s="87"/>
      <c r="AS1777" s="87"/>
      <c r="AT1777" s="87"/>
      <c r="AU1777" s="87"/>
    </row>
    <row r="1778" spans="27:48" x14ac:dyDescent="0.2">
      <c r="AA1778" s="87"/>
      <c r="AB1778" s="87"/>
      <c r="AC1778" s="87"/>
      <c r="AD1778" s="87"/>
      <c r="AE1778" s="87"/>
      <c r="AG1778" s="121"/>
      <c r="AN1778" s="87"/>
      <c r="AO1778" s="87"/>
      <c r="AP1778" s="87"/>
      <c r="AQ1778" s="87"/>
      <c r="AR1778" s="87"/>
      <c r="AS1778" s="87"/>
      <c r="AT1778" s="87"/>
      <c r="AU1778" s="87"/>
    </row>
    <row r="1779" spans="27:48" x14ac:dyDescent="0.2">
      <c r="AA1779" s="87"/>
      <c r="AB1779" s="87"/>
      <c r="AC1779" s="87"/>
      <c r="AD1779" s="87"/>
      <c r="AE1779" s="87"/>
      <c r="AG1779" s="121"/>
      <c r="AN1779" s="87"/>
      <c r="AO1779" s="87"/>
      <c r="AP1779" s="87"/>
      <c r="AQ1779" s="87"/>
      <c r="AR1779" s="87"/>
      <c r="AS1779" s="87"/>
      <c r="AT1779" s="87"/>
      <c r="AU1779" s="87"/>
    </row>
    <row r="1780" spans="27:48" x14ac:dyDescent="0.2">
      <c r="AA1780" s="87"/>
      <c r="AB1780" s="87"/>
      <c r="AC1780" s="87"/>
      <c r="AD1780" s="87"/>
      <c r="AE1780" s="87"/>
      <c r="AG1780" s="121"/>
      <c r="AN1780" s="87"/>
      <c r="AO1780" s="87"/>
      <c r="AP1780" s="87"/>
      <c r="AQ1780" s="87"/>
      <c r="AR1780" s="87"/>
      <c r="AS1780" s="87"/>
      <c r="AT1780" s="87"/>
      <c r="AU1780" s="87"/>
    </row>
    <row r="1781" spans="27:48" x14ac:dyDescent="0.2">
      <c r="AA1781" s="87"/>
      <c r="AB1781" s="87"/>
      <c r="AC1781" s="87"/>
      <c r="AD1781" s="87"/>
      <c r="AE1781" s="87"/>
      <c r="AG1781" s="121"/>
      <c r="AN1781" s="87"/>
      <c r="AO1781" s="87"/>
      <c r="AP1781" s="87"/>
      <c r="AQ1781" s="87"/>
      <c r="AR1781" s="87"/>
      <c r="AS1781" s="87"/>
      <c r="AT1781" s="87"/>
      <c r="AU1781" s="87"/>
    </row>
    <row r="1782" spans="27:48" x14ac:dyDescent="0.2">
      <c r="AA1782" s="87"/>
      <c r="AB1782" s="87"/>
      <c r="AC1782" s="87"/>
      <c r="AD1782" s="87"/>
      <c r="AE1782" s="87"/>
      <c r="AG1782" s="121"/>
      <c r="AN1782" s="87"/>
      <c r="AO1782" s="87"/>
      <c r="AP1782" s="87"/>
      <c r="AQ1782" s="87"/>
      <c r="AR1782" s="87"/>
      <c r="AS1782" s="87"/>
      <c r="AT1782" s="87"/>
      <c r="AU1782" s="87"/>
      <c r="AV1782" s="87"/>
    </row>
    <row r="1783" spans="27:48" x14ac:dyDescent="0.2">
      <c r="AA1783" s="87"/>
      <c r="AB1783" s="87"/>
      <c r="AC1783" s="87"/>
      <c r="AD1783" s="87"/>
      <c r="AE1783" s="87"/>
      <c r="AG1783" s="121"/>
      <c r="AN1783" s="87"/>
      <c r="AO1783" s="87"/>
      <c r="AP1783" s="87"/>
      <c r="AQ1783" s="87"/>
      <c r="AR1783" s="87"/>
      <c r="AS1783" s="87"/>
      <c r="AT1783" s="87"/>
      <c r="AU1783" s="87"/>
    </row>
    <row r="1784" spans="27:48" x14ac:dyDescent="0.2">
      <c r="AA1784" s="87"/>
      <c r="AB1784" s="87"/>
      <c r="AC1784" s="87"/>
      <c r="AD1784" s="87"/>
      <c r="AE1784" s="87"/>
      <c r="AG1784" s="121"/>
      <c r="AN1784" s="87"/>
      <c r="AO1784" s="87"/>
      <c r="AP1784" s="87"/>
      <c r="AQ1784" s="87"/>
      <c r="AR1784" s="87"/>
      <c r="AS1784" s="87"/>
      <c r="AT1784" s="87"/>
      <c r="AU1784" s="87"/>
    </row>
    <row r="1785" spans="27:48" x14ac:dyDescent="0.2">
      <c r="AA1785" s="87"/>
      <c r="AB1785" s="87"/>
      <c r="AC1785" s="87"/>
      <c r="AD1785" s="87"/>
      <c r="AE1785" s="87"/>
      <c r="AG1785" s="121"/>
      <c r="AN1785" s="87"/>
      <c r="AO1785" s="87"/>
      <c r="AP1785" s="87"/>
      <c r="AQ1785" s="87"/>
      <c r="AR1785" s="87"/>
      <c r="AS1785" s="87"/>
      <c r="AT1785" s="87"/>
      <c r="AU1785" s="87"/>
    </row>
    <row r="1786" spans="27:48" x14ac:dyDescent="0.2">
      <c r="AA1786" s="87"/>
      <c r="AB1786" s="87"/>
      <c r="AC1786" s="87"/>
      <c r="AD1786" s="87"/>
      <c r="AE1786" s="87"/>
      <c r="AG1786" s="121"/>
      <c r="AN1786" s="87"/>
      <c r="AO1786" s="87"/>
      <c r="AP1786" s="87"/>
      <c r="AQ1786" s="87"/>
      <c r="AR1786" s="87"/>
      <c r="AS1786" s="87"/>
      <c r="AT1786" s="87"/>
      <c r="AU1786" s="87"/>
    </row>
    <row r="1787" spans="27:48" x14ac:dyDescent="0.2">
      <c r="AA1787" s="87"/>
      <c r="AB1787" s="87"/>
      <c r="AC1787" s="87"/>
      <c r="AD1787" s="87"/>
      <c r="AE1787" s="87"/>
      <c r="AG1787" s="121"/>
      <c r="AN1787" s="87"/>
      <c r="AO1787" s="87"/>
      <c r="AP1787" s="87"/>
      <c r="AQ1787" s="87"/>
      <c r="AR1787" s="87"/>
      <c r="AS1787" s="87"/>
      <c r="AT1787" s="87"/>
      <c r="AU1787" s="87"/>
      <c r="AV1787" s="87"/>
    </row>
    <row r="1788" spans="27:48" x14ac:dyDescent="0.2">
      <c r="AA1788" s="87"/>
      <c r="AB1788" s="87"/>
      <c r="AC1788" s="87"/>
      <c r="AD1788" s="87"/>
      <c r="AE1788" s="87"/>
      <c r="AG1788" s="121"/>
      <c r="AN1788" s="87"/>
      <c r="AO1788" s="87"/>
      <c r="AP1788" s="87"/>
      <c r="AQ1788" s="87"/>
      <c r="AR1788" s="87"/>
      <c r="AS1788" s="87"/>
      <c r="AT1788" s="87"/>
      <c r="AU1788" s="87"/>
    </row>
    <row r="1789" spans="27:48" x14ac:dyDescent="0.2">
      <c r="AA1789" s="87"/>
      <c r="AB1789" s="87"/>
      <c r="AC1789" s="87"/>
      <c r="AD1789" s="87"/>
      <c r="AE1789" s="87"/>
      <c r="AG1789" s="121"/>
      <c r="AN1789" s="87"/>
      <c r="AO1789" s="87"/>
      <c r="AP1789" s="87"/>
      <c r="AQ1789" s="87"/>
      <c r="AR1789" s="87"/>
      <c r="AS1789" s="87"/>
      <c r="AT1789" s="87"/>
      <c r="AU1789" s="87"/>
    </row>
    <row r="1790" spans="27:48" x14ac:dyDescent="0.2">
      <c r="AA1790" s="87"/>
      <c r="AB1790" s="87"/>
      <c r="AC1790" s="87"/>
      <c r="AD1790" s="87"/>
      <c r="AE1790" s="87"/>
      <c r="AG1790" s="121"/>
      <c r="AN1790" s="87"/>
      <c r="AO1790" s="87"/>
      <c r="AP1790" s="87"/>
      <c r="AQ1790" s="87"/>
      <c r="AR1790" s="87"/>
      <c r="AS1790" s="87"/>
      <c r="AT1790" s="87"/>
      <c r="AU1790" s="87"/>
    </row>
    <row r="1791" spans="27:48" x14ac:dyDescent="0.2">
      <c r="AA1791" s="87"/>
      <c r="AB1791" s="87"/>
      <c r="AC1791" s="87"/>
      <c r="AD1791" s="87"/>
      <c r="AE1791" s="87"/>
      <c r="AG1791" s="121"/>
      <c r="AN1791" s="87"/>
      <c r="AO1791" s="87"/>
      <c r="AP1791" s="87"/>
      <c r="AQ1791" s="87"/>
      <c r="AR1791" s="87"/>
      <c r="AS1791" s="87"/>
      <c r="AT1791" s="87"/>
      <c r="AU1791" s="87"/>
    </row>
    <row r="1792" spans="27:48" x14ac:dyDescent="0.2">
      <c r="AA1792" s="87"/>
      <c r="AB1792" s="87"/>
      <c r="AC1792" s="87"/>
      <c r="AD1792" s="87"/>
      <c r="AE1792" s="87"/>
      <c r="AG1792" s="121"/>
      <c r="AN1792" s="87"/>
      <c r="AO1792" s="87"/>
      <c r="AP1792" s="87"/>
      <c r="AQ1792" s="87"/>
      <c r="AR1792" s="87"/>
      <c r="AS1792" s="87"/>
      <c r="AT1792" s="87"/>
      <c r="AU1792" s="87"/>
    </row>
    <row r="1793" spans="27:64" x14ac:dyDescent="0.2">
      <c r="AA1793" s="87"/>
      <c r="AB1793" s="87"/>
      <c r="AC1793" s="87"/>
      <c r="AD1793" s="87"/>
      <c r="AE1793" s="87"/>
      <c r="AG1793" s="121"/>
      <c r="AN1793" s="87"/>
      <c r="AO1793" s="87"/>
      <c r="AP1793" s="87"/>
      <c r="AQ1793" s="87"/>
      <c r="AR1793" s="87"/>
      <c r="AS1793" s="87"/>
      <c r="AT1793" s="87"/>
      <c r="AU1793" s="87"/>
    </row>
    <row r="1794" spans="27:64" x14ac:dyDescent="0.2">
      <c r="AA1794" s="87"/>
      <c r="AB1794" s="87"/>
      <c r="AC1794" s="87"/>
      <c r="AD1794" s="87"/>
      <c r="AE1794" s="87"/>
      <c r="AG1794" s="121"/>
      <c r="AN1794" s="87"/>
      <c r="AO1794" s="87"/>
      <c r="AP1794" s="87"/>
      <c r="AQ1794" s="87"/>
      <c r="AR1794" s="87"/>
      <c r="AS1794" s="87"/>
      <c r="AT1794" s="87"/>
      <c r="AU1794" s="87"/>
    </row>
    <row r="1795" spans="27:64" x14ac:dyDescent="0.2">
      <c r="AA1795" s="87"/>
      <c r="AB1795" s="87"/>
      <c r="AC1795" s="87"/>
      <c r="AD1795" s="87"/>
      <c r="AE1795" s="87"/>
      <c r="AG1795" s="121"/>
      <c r="AN1795" s="87"/>
      <c r="AO1795" s="87"/>
      <c r="AP1795" s="87"/>
      <c r="AQ1795" s="87"/>
      <c r="AR1795" s="87"/>
      <c r="AS1795" s="87"/>
      <c r="AT1795" s="87"/>
      <c r="AU1795" s="87"/>
    </row>
    <row r="1796" spans="27:64" x14ac:dyDescent="0.2">
      <c r="AA1796" s="87"/>
      <c r="AB1796" s="87"/>
      <c r="AC1796" s="87"/>
      <c r="AD1796" s="87"/>
      <c r="AE1796" s="87"/>
      <c r="AG1796" s="121"/>
      <c r="AN1796" s="87"/>
      <c r="AO1796" s="87"/>
      <c r="AP1796" s="87"/>
      <c r="AQ1796" s="87"/>
      <c r="AR1796" s="87"/>
      <c r="AS1796" s="87"/>
      <c r="AT1796" s="87"/>
      <c r="AU1796" s="87"/>
      <c r="AV1796" s="87"/>
    </row>
    <row r="1797" spans="27:64" x14ac:dyDescent="0.2">
      <c r="AA1797" s="87"/>
      <c r="AB1797" s="87"/>
      <c r="AC1797" s="87"/>
      <c r="AD1797" s="87"/>
      <c r="AE1797" s="87"/>
      <c r="AG1797" s="121"/>
      <c r="AN1797" s="87"/>
      <c r="AO1797" s="87"/>
      <c r="AP1797" s="87"/>
      <c r="AQ1797" s="87"/>
      <c r="AR1797" s="87"/>
      <c r="AS1797" s="87"/>
      <c r="AT1797" s="87"/>
      <c r="AU1797" s="87"/>
    </row>
    <row r="1798" spans="27:64" x14ac:dyDescent="0.2">
      <c r="AA1798" s="87"/>
      <c r="AB1798" s="87"/>
      <c r="AC1798" s="87"/>
      <c r="AD1798" s="87"/>
      <c r="AE1798" s="87"/>
      <c r="AG1798" s="121"/>
      <c r="AN1798" s="87"/>
      <c r="AO1798" s="87"/>
      <c r="AP1798" s="87"/>
      <c r="AQ1798" s="87"/>
      <c r="AR1798" s="87"/>
      <c r="AS1798" s="87"/>
      <c r="AT1798" s="87"/>
      <c r="AU1798" s="87"/>
      <c r="AV1798" s="87"/>
      <c r="AX1798" s="87"/>
    </row>
    <row r="1799" spans="27:64" x14ac:dyDescent="0.2">
      <c r="AA1799" s="87"/>
      <c r="AB1799" s="87"/>
      <c r="AC1799" s="87"/>
      <c r="AD1799" s="87"/>
      <c r="AE1799" s="87"/>
      <c r="AG1799" s="121"/>
      <c r="AN1799" s="87"/>
      <c r="AO1799" s="87"/>
      <c r="AP1799" s="87"/>
      <c r="AQ1799" s="87"/>
      <c r="AR1799" s="87"/>
      <c r="AS1799" s="87"/>
      <c r="AT1799" s="87"/>
      <c r="AU1799" s="87"/>
      <c r="AV1799" s="87"/>
      <c r="AW1799" s="87"/>
      <c r="AX1799" s="87"/>
      <c r="AY1799" s="87"/>
      <c r="AZ1799" s="87"/>
      <c r="BA1799" s="87"/>
      <c r="BB1799" s="87"/>
      <c r="BC1799" s="87"/>
      <c r="BD1799" s="87"/>
      <c r="BE1799" s="87"/>
      <c r="BF1799" s="87"/>
      <c r="BG1799" s="87"/>
      <c r="BH1799" s="87"/>
      <c r="BI1799" s="87"/>
      <c r="BJ1799" s="87"/>
      <c r="BK1799" s="87"/>
      <c r="BL1799" s="87"/>
    </row>
    <row r="1800" spans="27:64" x14ac:dyDescent="0.2">
      <c r="AA1800" s="87"/>
      <c r="AB1800" s="87"/>
      <c r="AC1800" s="87"/>
      <c r="AD1800" s="87"/>
      <c r="AE1800" s="87"/>
      <c r="AG1800" s="121"/>
      <c r="AN1800" s="87"/>
      <c r="AO1800" s="87"/>
      <c r="AP1800" s="87"/>
      <c r="AQ1800" s="87"/>
      <c r="AR1800" s="87"/>
      <c r="AS1800" s="87"/>
      <c r="AT1800" s="87"/>
      <c r="AU1800" s="87"/>
    </row>
    <row r="1801" spans="27:64" x14ac:dyDescent="0.2">
      <c r="AA1801" s="87"/>
      <c r="AB1801" s="87"/>
      <c r="AC1801" s="87"/>
      <c r="AD1801" s="87"/>
      <c r="AE1801" s="87"/>
      <c r="AG1801" s="121"/>
      <c r="AN1801" s="87"/>
      <c r="AO1801" s="87"/>
      <c r="AP1801" s="87"/>
      <c r="AQ1801" s="87"/>
      <c r="AR1801" s="87"/>
      <c r="AS1801" s="87"/>
      <c r="AT1801" s="87"/>
      <c r="AU1801" s="87"/>
    </row>
    <row r="1802" spans="27:64" x14ac:dyDescent="0.2">
      <c r="AA1802" s="87"/>
      <c r="AB1802" s="87"/>
      <c r="AC1802" s="87"/>
      <c r="AD1802" s="87"/>
      <c r="AE1802" s="87"/>
      <c r="AG1802" s="121"/>
      <c r="AN1802" s="87"/>
      <c r="AO1802" s="87"/>
      <c r="AP1802" s="87"/>
      <c r="AQ1802" s="87"/>
      <c r="AR1802" s="87"/>
      <c r="AS1802" s="87"/>
      <c r="AT1802" s="87"/>
      <c r="AU1802" s="87"/>
    </row>
    <row r="1803" spans="27:64" x14ac:dyDescent="0.2">
      <c r="AA1803" s="87"/>
      <c r="AB1803" s="87"/>
      <c r="AC1803" s="87"/>
      <c r="AD1803" s="87"/>
      <c r="AE1803" s="87"/>
      <c r="AG1803" s="121"/>
      <c r="AN1803" s="87"/>
      <c r="AO1803" s="87"/>
      <c r="AP1803" s="87"/>
      <c r="AQ1803" s="87"/>
      <c r="AR1803" s="87"/>
      <c r="AS1803" s="87"/>
      <c r="AT1803" s="87"/>
      <c r="AU1803" s="87"/>
      <c r="AV1803" s="87"/>
      <c r="AX1803" s="87"/>
    </row>
    <row r="1804" spans="27:64" x14ac:dyDescent="0.2">
      <c r="AA1804" s="87"/>
      <c r="AB1804" s="87"/>
      <c r="AC1804" s="87"/>
      <c r="AD1804" s="87"/>
      <c r="AE1804" s="87"/>
      <c r="AG1804" s="121"/>
      <c r="AN1804" s="87"/>
      <c r="AO1804" s="87"/>
      <c r="AP1804" s="87"/>
      <c r="AQ1804" s="87"/>
      <c r="AR1804" s="87"/>
      <c r="AS1804" s="87"/>
      <c r="AT1804" s="87"/>
      <c r="AU1804" s="87"/>
      <c r="AV1804" s="87"/>
      <c r="AW1804" s="87"/>
      <c r="AX1804" s="87"/>
      <c r="AY1804" s="87"/>
      <c r="AZ1804" s="87"/>
      <c r="BA1804" s="87"/>
      <c r="BB1804" s="87"/>
      <c r="BC1804" s="87"/>
      <c r="BD1804" s="87"/>
      <c r="BE1804" s="87"/>
      <c r="BF1804" s="87"/>
      <c r="BG1804" s="87"/>
      <c r="BH1804" s="87"/>
      <c r="BI1804" s="87"/>
      <c r="BJ1804" s="87"/>
      <c r="BK1804" s="87"/>
      <c r="BL1804" s="87"/>
    </row>
    <row r="1805" spans="27:64" x14ac:dyDescent="0.2">
      <c r="AA1805" s="87"/>
      <c r="AB1805" s="87"/>
      <c r="AC1805" s="87"/>
      <c r="AD1805" s="87"/>
      <c r="AE1805" s="87"/>
      <c r="AG1805" s="121"/>
      <c r="AN1805" s="87"/>
      <c r="AO1805" s="87"/>
      <c r="AP1805" s="87"/>
      <c r="AQ1805" s="87"/>
      <c r="AR1805" s="87"/>
      <c r="AS1805" s="87"/>
      <c r="AT1805" s="87"/>
      <c r="AU1805" s="87"/>
    </row>
    <row r="1806" spans="27:64" x14ac:dyDescent="0.2">
      <c r="AA1806" s="87"/>
      <c r="AB1806" s="87"/>
      <c r="AC1806" s="87"/>
      <c r="AD1806" s="87"/>
      <c r="AE1806" s="87"/>
      <c r="AG1806" s="121"/>
      <c r="AN1806" s="87"/>
      <c r="AO1806" s="87"/>
      <c r="AP1806" s="87"/>
      <c r="AQ1806" s="87"/>
      <c r="AR1806" s="87"/>
      <c r="AS1806" s="87"/>
      <c r="AT1806" s="87"/>
      <c r="AU1806" s="87"/>
    </row>
    <row r="1807" spans="27:64" x14ac:dyDescent="0.2">
      <c r="AA1807" s="87"/>
      <c r="AB1807" s="87"/>
      <c r="AC1807" s="87"/>
      <c r="AD1807" s="87"/>
      <c r="AE1807" s="87"/>
      <c r="AG1807" s="121"/>
      <c r="AN1807" s="87"/>
      <c r="AO1807" s="87"/>
      <c r="AP1807" s="87"/>
      <c r="AQ1807" s="87"/>
      <c r="AR1807" s="87"/>
      <c r="AS1807" s="87"/>
      <c r="AT1807" s="87"/>
      <c r="AU1807" s="87"/>
    </row>
    <row r="1808" spans="27:64" x14ac:dyDescent="0.2">
      <c r="AA1808" s="87"/>
      <c r="AB1808" s="87"/>
      <c r="AC1808" s="87"/>
      <c r="AD1808" s="87"/>
      <c r="AE1808" s="87"/>
      <c r="AG1808" s="121"/>
      <c r="AN1808" s="87"/>
      <c r="AO1808" s="87"/>
      <c r="AP1808" s="87"/>
      <c r="AQ1808" s="87"/>
      <c r="AR1808" s="87"/>
      <c r="AS1808" s="87"/>
      <c r="AT1808" s="87"/>
      <c r="AU1808" s="87"/>
    </row>
    <row r="1809" spans="27:64" x14ac:dyDescent="0.2">
      <c r="AA1809" s="87"/>
      <c r="AB1809" s="87"/>
      <c r="AC1809" s="87"/>
      <c r="AD1809" s="87"/>
      <c r="AE1809" s="87"/>
      <c r="AG1809" s="121"/>
      <c r="AN1809" s="87"/>
      <c r="AO1809" s="87"/>
      <c r="AP1809" s="87"/>
      <c r="AQ1809" s="87"/>
      <c r="AR1809" s="87"/>
      <c r="AS1809" s="87"/>
      <c r="AT1809" s="87"/>
      <c r="AU1809" s="87"/>
      <c r="AV1809" s="87"/>
      <c r="AX1809" s="87"/>
    </row>
    <row r="1810" spans="27:64" x14ac:dyDescent="0.2">
      <c r="AA1810" s="87"/>
      <c r="AB1810" s="87"/>
      <c r="AC1810" s="87"/>
      <c r="AD1810" s="87"/>
      <c r="AE1810" s="87"/>
      <c r="AG1810" s="121"/>
      <c r="AN1810" s="87"/>
      <c r="AO1810" s="87"/>
      <c r="AP1810" s="87"/>
      <c r="AQ1810" s="87"/>
      <c r="AR1810" s="87"/>
      <c r="AS1810" s="87"/>
      <c r="AT1810" s="87"/>
      <c r="AU1810" s="87"/>
    </row>
    <row r="1811" spans="27:64" x14ac:dyDescent="0.2">
      <c r="AA1811" s="87"/>
      <c r="AB1811" s="87"/>
      <c r="AC1811" s="87"/>
      <c r="AD1811" s="87"/>
      <c r="AE1811" s="87"/>
      <c r="AG1811" s="121"/>
      <c r="AN1811" s="87"/>
      <c r="AO1811" s="87"/>
      <c r="AP1811" s="87"/>
      <c r="AQ1811" s="87"/>
      <c r="AR1811" s="87"/>
      <c r="AS1811" s="87"/>
      <c r="AT1811" s="87"/>
      <c r="AU1811" s="87"/>
    </row>
    <row r="1812" spans="27:64" x14ac:dyDescent="0.2">
      <c r="AA1812" s="87"/>
      <c r="AB1812" s="87"/>
      <c r="AC1812" s="87"/>
      <c r="AD1812" s="87"/>
      <c r="AE1812" s="87"/>
      <c r="AG1812" s="121"/>
      <c r="AN1812" s="87"/>
      <c r="AO1812" s="87"/>
      <c r="AP1812" s="87"/>
      <c r="AQ1812" s="87"/>
      <c r="AR1812" s="87"/>
      <c r="AS1812" s="87"/>
      <c r="AT1812" s="87"/>
      <c r="AU1812" s="87"/>
    </row>
    <row r="1813" spans="27:64" x14ac:dyDescent="0.2">
      <c r="AA1813" s="87"/>
      <c r="AB1813" s="87"/>
      <c r="AC1813" s="87"/>
      <c r="AD1813" s="87"/>
      <c r="AE1813" s="87"/>
      <c r="AG1813" s="121"/>
      <c r="AN1813" s="87"/>
      <c r="AO1813" s="87"/>
      <c r="AP1813" s="87"/>
      <c r="AQ1813" s="87"/>
      <c r="AR1813" s="87"/>
      <c r="AS1813" s="87"/>
      <c r="AT1813" s="87"/>
      <c r="AU1813" s="87"/>
    </row>
    <row r="1814" spans="27:64" x14ac:dyDescent="0.2">
      <c r="AA1814" s="87"/>
      <c r="AB1814" s="87"/>
      <c r="AC1814" s="87"/>
      <c r="AD1814" s="87"/>
      <c r="AE1814" s="87"/>
      <c r="AG1814" s="121"/>
      <c r="AN1814" s="87"/>
      <c r="AO1814" s="87"/>
      <c r="AP1814" s="87"/>
      <c r="AQ1814" s="87"/>
      <c r="AR1814" s="87"/>
      <c r="AS1814" s="87"/>
      <c r="AT1814" s="87"/>
      <c r="AU1814" s="87"/>
    </row>
    <row r="1815" spans="27:64" x14ac:dyDescent="0.2">
      <c r="AA1815" s="87"/>
      <c r="AB1815" s="87"/>
      <c r="AC1815" s="87"/>
      <c r="AD1815" s="87"/>
      <c r="AE1815" s="87"/>
      <c r="AG1815" s="121"/>
      <c r="AN1815" s="87"/>
      <c r="AO1815" s="87"/>
      <c r="AP1815" s="87"/>
      <c r="AQ1815" s="87"/>
      <c r="AR1815" s="87"/>
      <c r="AS1815" s="87"/>
      <c r="AT1815" s="87"/>
      <c r="AU1815" s="87"/>
    </row>
    <row r="1816" spans="27:64" x14ac:dyDescent="0.2">
      <c r="AA1816" s="87"/>
      <c r="AB1816" s="87"/>
      <c r="AC1816" s="87"/>
      <c r="AD1816" s="87"/>
      <c r="AE1816" s="87"/>
      <c r="AG1816" s="121"/>
      <c r="AN1816" s="87"/>
      <c r="AO1816" s="87"/>
      <c r="AP1816" s="87"/>
      <c r="AQ1816" s="87"/>
      <c r="AR1816" s="87"/>
      <c r="AS1816" s="87"/>
      <c r="AT1816" s="87"/>
      <c r="AU1816" s="87"/>
      <c r="AV1816" s="87"/>
      <c r="AX1816" s="87"/>
      <c r="AY1816" s="87"/>
      <c r="AZ1816" s="87"/>
      <c r="BA1816" s="87"/>
      <c r="BB1816" s="87"/>
      <c r="BC1816" s="87"/>
      <c r="BD1816" s="87"/>
      <c r="BE1816" s="87"/>
      <c r="BF1816" s="87"/>
      <c r="BG1816" s="87"/>
      <c r="BH1816" s="87"/>
      <c r="BI1816" s="87"/>
      <c r="BJ1816" s="87"/>
      <c r="BK1816" s="87"/>
      <c r="BL1816" s="87"/>
    </row>
    <row r="1817" spans="27:64" x14ac:dyDescent="0.2">
      <c r="AA1817" s="87"/>
      <c r="AB1817" s="87"/>
      <c r="AC1817" s="87"/>
      <c r="AD1817" s="87"/>
      <c r="AE1817" s="87"/>
      <c r="AG1817" s="121"/>
      <c r="AN1817" s="87"/>
      <c r="AO1817" s="87"/>
      <c r="AP1817" s="87"/>
      <c r="AQ1817" s="87"/>
      <c r="AR1817" s="87"/>
      <c r="AS1817" s="87"/>
      <c r="AT1817" s="87"/>
      <c r="AU1817" s="87"/>
      <c r="AV1817" s="87"/>
    </row>
    <row r="1818" spans="27:64" x14ac:dyDescent="0.2">
      <c r="AA1818" s="87"/>
      <c r="AB1818" s="87"/>
      <c r="AC1818" s="87"/>
      <c r="AD1818" s="87"/>
      <c r="AE1818" s="87"/>
      <c r="AG1818" s="121"/>
      <c r="AN1818" s="87"/>
      <c r="AO1818" s="87"/>
      <c r="AP1818" s="87"/>
      <c r="AQ1818" s="87"/>
      <c r="AR1818" s="87"/>
      <c r="AS1818" s="87"/>
      <c r="AT1818" s="87"/>
      <c r="AU1818" s="87"/>
    </row>
    <row r="1819" spans="27:64" x14ac:dyDescent="0.2">
      <c r="AA1819" s="87"/>
      <c r="AB1819" s="87"/>
      <c r="AC1819" s="87"/>
      <c r="AD1819" s="87"/>
      <c r="AE1819" s="87"/>
      <c r="AG1819" s="121"/>
      <c r="AN1819" s="87"/>
      <c r="AO1819" s="87"/>
      <c r="AP1819" s="87"/>
      <c r="AQ1819" s="87"/>
      <c r="AR1819" s="87"/>
      <c r="AS1819" s="87"/>
      <c r="AT1819" s="87"/>
      <c r="AU1819" s="87"/>
      <c r="AV1819" s="87"/>
    </row>
    <row r="1820" spans="27:64" x14ac:dyDescent="0.2">
      <c r="AA1820" s="87"/>
      <c r="AB1820" s="87"/>
      <c r="AC1820" s="87"/>
      <c r="AD1820" s="87"/>
      <c r="AE1820" s="87"/>
      <c r="AG1820" s="121"/>
      <c r="AN1820" s="87"/>
      <c r="AO1820" s="87"/>
      <c r="AP1820" s="87"/>
      <c r="AQ1820" s="87"/>
      <c r="AR1820" s="87"/>
      <c r="AS1820" s="87"/>
      <c r="AT1820" s="87"/>
      <c r="AU1820" s="87"/>
    </row>
    <row r="1821" spans="27:64" x14ac:dyDescent="0.2">
      <c r="AA1821" s="87"/>
      <c r="AB1821" s="87"/>
      <c r="AC1821" s="87"/>
      <c r="AD1821" s="87"/>
      <c r="AE1821" s="87"/>
      <c r="AG1821" s="121"/>
      <c r="AN1821" s="87"/>
      <c r="AO1821" s="87"/>
      <c r="AP1821" s="87"/>
      <c r="AQ1821" s="87"/>
      <c r="AR1821" s="87"/>
      <c r="AS1821" s="87"/>
      <c r="AT1821" s="87"/>
      <c r="AU1821" s="87"/>
    </row>
    <row r="1822" spans="27:64" x14ac:dyDescent="0.2">
      <c r="AA1822" s="87"/>
      <c r="AB1822" s="87"/>
      <c r="AC1822" s="87"/>
      <c r="AD1822" s="87"/>
      <c r="AE1822" s="87"/>
      <c r="AG1822" s="121"/>
      <c r="AN1822" s="87"/>
      <c r="AO1822" s="87"/>
      <c r="AP1822" s="87"/>
      <c r="AQ1822" s="87"/>
      <c r="AR1822" s="87"/>
      <c r="AS1822" s="87"/>
      <c r="AT1822" s="87"/>
      <c r="AU1822" s="87"/>
    </row>
    <row r="1823" spans="27:64" x14ac:dyDescent="0.2">
      <c r="AA1823" s="87"/>
      <c r="AB1823" s="87"/>
      <c r="AC1823" s="87"/>
      <c r="AD1823" s="87"/>
      <c r="AE1823" s="87"/>
      <c r="AG1823" s="121"/>
      <c r="AN1823" s="87"/>
      <c r="AO1823" s="87"/>
      <c r="AP1823" s="87"/>
      <c r="AQ1823" s="87"/>
      <c r="AR1823" s="87"/>
      <c r="AS1823" s="87"/>
      <c r="AT1823" s="87"/>
      <c r="AU1823" s="87"/>
    </row>
    <row r="1824" spans="27:64" x14ac:dyDescent="0.2">
      <c r="AA1824" s="87"/>
      <c r="AB1824" s="87"/>
      <c r="AC1824" s="87"/>
      <c r="AD1824" s="87"/>
      <c r="AE1824" s="87"/>
      <c r="AG1824" s="121"/>
      <c r="AN1824" s="87"/>
      <c r="AO1824" s="87"/>
      <c r="AP1824" s="87"/>
      <c r="AQ1824" s="87"/>
      <c r="AR1824" s="87"/>
      <c r="AS1824" s="87"/>
      <c r="AT1824" s="87"/>
      <c r="AU1824" s="87"/>
    </row>
    <row r="1825" spans="27:64" x14ac:dyDescent="0.2">
      <c r="AA1825" s="87"/>
      <c r="AB1825" s="87"/>
      <c r="AC1825" s="87"/>
      <c r="AD1825" s="87"/>
      <c r="AE1825" s="87"/>
      <c r="AG1825" s="121"/>
      <c r="AN1825" s="87"/>
      <c r="AO1825" s="87"/>
      <c r="AP1825" s="87"/>
      <c r="AQ1825" s="87"/>
      <c r="AR1825" s="87"/>
      <c r="AS1825" s="87"/>
      <c r="AT1825" s="87"/>
      <c r="AU1825" s="87"/>
    </row>
    <row r="1826" spans="27:64" x14ac:dyDescent="0.2">
      <c r="AA1826" s="87"/>
      <c r="AB1826" s="87"/>
      <c r="AC1826" s="87"/>
      <c r="AD1826" s="87"/>
      <c r="AE1826" s="87"/>
      <c r="AG1826" s="121"/>
      <c r="AN1826" s="87"/>
      <c r="AO1826" s="87"/>
      <c r="AP1826" s="87"/>
      <c r="AQ1826" s="87"/>
      <c r="AR1826" s="87"/>
      <c r="AS1826" s="87"/>
      <c r="AT1826" s="87"/>
      <c r="AU1826" s="87"/>
    </row>
    <row r="1827" spans="27:64" x14ac:dyDescent="0.2">
      <c r="AA1827" s="87"/>
      <c r="AB1827" s="87"/>
      <c r="AC1827" s="87"/>
      <c r="AD1827" s="87"/>
      <c r="AE1827" s="87"/>
      <c r="AG1827" s="121"/>
      <c r="AN1827" s="87"/>
      <c r="AO1827" s="87"/>
      <c r="AP1827" s="87"/>
      <c r="AQ1827" s="87"/>
      <c r="AR1827" s="87"/>
      <c r="AS1827" s="87"/>
      <c r="AT1827" s="87"/>
      <c r="AU1827" s="87"/>
    </row>
    <row r="1828" spans="27:64" x14ac:dyDescent="0.2">
      <c r="AA1828" s="87"/>
      <c r="AB1828" s="87"/>
      <c r="AC1828" s="87"/>
      <c r="AD1828" s="87"/>
      <c r="AE1828" s="87"/>
      <c r="AG1828" s="121"/>
      <c r="AN1828" s="87"/>
      <c r="AO1828" s="87"/>
      <c r="AP1828" s="87"/>
      <c r="AQ1828" s="87"/>
      <c r="AR1828" s="87"/>
      <c r="AS1828" s="87"/>
      <c r="AT1828" s="87"/>
      <c r="AU1828" s="87"/>
    </row>
    <row r="1829" spans="27:64" x14ac:dyDescent="0.2">
      <c r="AA1829" s="87"/>
      <c r="AB1829" s="87"/>
      <c r="AC1829" s="87"/>
      <c r="AD1829" s="87"/>
      <c r="AE1829" s="87"/>
      <c r="AG1829" s="121"/>
      <c r="AN1829" s="87"/>
      <c r="AO1829" s="87"/>
      <c r="AP1829" s="87"/>
      <c r="AQ1829" s="87"/>
      <c r="AR1829" s="87"/>
      <c r="AS1829" s="87"/>
      <c r="AT1829" s="87"/>
      <c r="AU1829" s="87"/>
      <c r="AV1829" s="87"/>
      <c r="AW1829" s="87"/>
      <c r="AX1829" s="87"/>
      <c r="AY1829" s="87"/>
      <c r="AZ1829" s="87"/>
      <c r="BA1829" s="87"/>
      <c r="BB1829" s="87"/>
      <c r="BC1829" s="87"/>
      <c r="BD1829" s="87"/>
      <c r="BE1829" s="87"/>
      <c r="BF1829" s="87"/>
      <c r="BG1829" s="87"/>
      <c r="BH1829" s="87"/>
      <c r="BI1829" s="87"/>
      <c r="BJ1829" s="87"/>
      <c r="BK1829" s="87"/>
      <c r="BL1829" s="87"/>
    </row>
    <row r="1830" spans="27:64" x14ac:dyDescent="0.2">
      <c r="AA1830" s="87"/>
      <c r="AB1830" s="87"/>
      <c r="AC1830" s="87"/>
      <c r="AD1830" s="87"/>
      <c r="AE1830" s="87"/>
      <c r="AG1830" s="121"/>
      <c r="AN1830" s="87"/>
      <c r="AO1830" s="87"/>
      <c r="AP1830" s="87"/>
      <c r="AQ1830" s="87"/>
      <c r="AR1830" s="87"/>
      <c r="AS1830" s="87"/>
      <c r="AT1830" s="87"/>
      <c r="AU1830" s="87"/>
    </row>
    <row r="1831" spans="27:64" x14ac:dyDescent="0.2">
      <c r="AA1831" s="87"/>
      <c r="AB1831" s="87"/>
      <c r="AC1831" s="87"/>
      <c r="AD1831" s="87"/>
      <c r="AE1831" s="87"/>
      <c r="AG1831" s="121"/>
      <c r="AN1831" s="87"/>
      <c r="AO1831" s="87"/>
      <c r="AP1831" s="87"/>
      <c r="AQ1831" s="87"/>
      <c r="AR1831" s="87"/>
      <c r="AS1831" s="87"/>
      <c r="AT1831" s="87"/>
      <c r="AU1831" s="87"/>
    </row>
    <row r="1832" spans="27:64" x14ac:dyDescent="0.2">
      <c r="AA1832" s="87"/>
      <c r="AB1832" s="87"/>
      <c r="AC1832" s="87"/>
      <c r="AD1832" s="87"/>
      <c r="AE1832" s="87"/>
      <c r="AG1832" s="121"/>
      <c r="AN1832" s="87"/>
      <c r="AO1832" s="87"/>
      <c r="AP1832" s="87"/>
      <c r="AQ1832" s="87"/>
      <c r="AR1832" s="87"/>
      <c r="AS1832" s="87"/>
      <c r="AT1832" s="87"/>
      <c r="AU1832" s="87"/>
    </row>
    <row r="1833" spans="27:64" x14ac:dyDescent="0.2">
      <c r="AA1833" s="87"/>
      <c r="AB1833" s="87"/>
      <c r="AC1833" s="87"/>
      <c r="AD1833" s="87"/>
      <c r="AE1833" s="87"/>
      <c r="AG1833" s="121"/>
      <c r="AN1833" s="87"/>
      <c r="AO1833" s="87"/>
      <c r="AP1833" s="87"/>
      <c r="AQ1833" s="87"/>
      <c r="AR1833" s="87"/>
      <c r="AS1833" s="87"/>
      <c r="AT1833" s="87"/>
      <c r="AU1833" s="87"/>
    </row>
    <row r="1834" spans="27:64" x14ac:dyDescent="0.2">
      <c r="AA1834" s="87"/>
      <c r="AB1834" s="87"/>
      <c r="AC1834" s="87"/>
      <c r="AD1834" s="87"/>
      <c r="AE1834" s="87"/>
      <c r="AG1834" s="121"/>
      <c r="AN1834" s="87"/>
      <c r="AO1834" s="87"/>
      <c r="AP1834" s="87"/>
      <c r="AQ1834" s="87"/>
      <c r="AR1834" s="87"/>
      <c r="AS1834" s="87"/>
      <c r="AT1834" s="87"/>
      <c r="AU1834" s="87"/>
    </row>
    <row r="1835" spans="27:64" x14ac:dyDescent="0.2">
      <c r="AA1835" s="87"/>
      <c r="AB1835" s="87"/>
      <c r="AC1835" s="87"/>
      <c r="AD1835" s="87"/>
      <c r="AE1835" s="87"/>
      <c r="AG1835" s="121"/>
      <c r="AN1835" s="87"/>
      <c r="AO1835" s="87"/>
      <c r="AP1835" s="87"/>
      <c r="AQ1835" s="87"/>
      <c r="AR1835" s="87"/>
      <c r="AS1835" s="87"/>
      <c r="AT1835" s="87"/>
      <c r="AU1835" s="87"/>
    </row>
    <row r="1836" spans="27:64" x14ac:dyDescent="0.2">
      <c r="AA1836" s="87"/>
      <c r="AB1836" s="87"/>
      <c r="AC1836" s="87"/>
      <c r="AD1836" s="87"/>
      <c r="AE1836" s="87"/>
      <c r="AG1836" s="121"/>
      <c r="AN1836" s="87"/>
      <c r="AO1836" s="87"/>
      <c r="AP1836" s="87"/>
      <c r="AQ1836" s="87"/>
      <c r="AR1836" s="87"/>
      <c r="AS1836" s="87"/>
      <c r="AT1836" s="87"/>
      <c r="AU1836" s="87"/>
    </row>
    <row r="1837" spans="27:64" x14ac:dyDescent="0.2">
      <c r="AA1837" s="87"/>
      <c r="AB1837" s="87"/>
      <c r="AC1837" s="87"/>
      <c r="AD1837" s="87"/>
      <c r="AE1837" s="87"/>
      <c r="AG1837" s="121"/>
      <c r="AN1837" s="87"/>
      <c r="AO1837" s="87"/>
      <c r="AP1837" s="87"/>
      <c r="AQ1837" s="87"/>
      <c r="AR1837" s="87"/>
      <c r="AS1837" s="87"/>
      <c r="AT1837" s="87"/>
      <c r="AU1837" s="87"/>
    </row>
    <row r="1838" spans="27:64" x14ac:dyDescent="0.2">
      <c r="AA1838" s="87"/>
      <c r="AB1838" s="87"/>
      <c r="AC1838" s="87"/>
      <c r="AD1838" s="87"/>
      <c r="AE1838" s="87"/>
      <c r="AG1838" s="121"/>
      <c r="AN1838" s="87"/>
      <c r="AO1838" s="87"/>
      <c r="AP1838" s="87"/>
      <c r="AQ1838" s="87"/>
      <c r="AR1838" s="87"/>
      <c r="AS1838" s="87"/>
      <c r="AT1838" s="87"/>
      <c r="AU1838" s="87"/>
    </row>
    <row r="1839" spans="27:64" x14ac:dyDescent="0.2">
      <c r="AA1839" s="87"/>
      <c r="AB1839" s="87"/>
      <c r="AC1839" s="87"/>
      <c r="AD1839" s="87"/>
      <c r="AE1839" s="87"/>
      <c r="AG1839" s="121"/>
      <c r="AN1839" s="87"/>
      <c r="AO1839" s="87"/>
      <c r="AP1839" s="87"/>
      <c r="AQ1839" s="87"/>
      <c r="AR1839" s="87"/>
      <c r="AS1839" s="87"/>
      <c r="AT1839" s="87"/>
      <c r="AU1839" s="87"/>
    </row>
    <row r="1840" spans="27:64" x14ac:dyDescent="0.2">
      <c r="AA1840" s="87"/>
      <c r="AB1840" s="87"/>
      <c r="AC1840" s="87"/>
      <c r="AD1840" s="87"/>
      <c r="AE1840" s="87"/>
      <c r="AG1840" s="121"/>
      <c r="AN1840" s="87"/>
      <c r="AO1840" s="87"/>
      <c r="AP1840" s="87"/>
      <c r="AQ1840" s="87"/>
      <c r="AR1840" s="87"/>
      <c r="AS1840" s="87"/>
      <c r="AT1840" s="87"/>
      <c r="AU1840" s="87"/>
    </row>
    <row r="1841" spans="27:64" x14ac:dyDescent="0.2">
      <c r="AA1841" s="87"/>
      <c r="AB1841" s="87"/>
      <c r="AC1841" s="87"/>
      <c r="AD1841" s="87"/>
      <c r="AE1841" s="87"/>
      <c r="AG1841" s="121"/>
      <c r="AN1841" s="87"/>
      <c r="AO1841" s="87"/>
      <c r="AP1841" s="87"/>
      <c r="AQ1841" s="87"/>
      <c r="AR1841" s="87"/>
      <c r="AS1841" s="87"/>
      <c r="AT1841" s="87"/>
      <c r="AU1841" s="87"/>
    </row>
    <row r="1842" spans="27:64" x14ac:dyDescent="0.2">
      <c r="AA1842" s="87"/>
      <c r="AB1842" s="87"/>
      <c r="AC1842" s="87"/>
      <c r="AD1842" s="87"/>
      <c r="AE1842" s="87"/>
      <c r="AG1842" s="121"/>
      <c r="AN1842" s="87"/>
      <c r="AO1842" s="87"/>
      <c r="AP1842" s="87"/>
      <c r="AQ1842" s="87"/>
      <c r="AR1842" s="87"/>
      <c r="AS1842" s="87"/>
      <c r="AT1842" s="87"/>
      <c r="AU1842" s="87"/>
    </row>
    <row r="1843" spans="27:64" x14ac:dyDescent="0.2">
      <c r="AA1843" s="87"/>
      <c r="AB1843" s="87"/>
      <c r="AC1843" s="87"/>
      <c r="AD1843" s="87"/>
      <c r="AE1843" s="87"/>
      <c r="AG1843" s="121"/>
      <c r="AN1843" s="87"/>
      <c r="AO1843" s="87"/>
      <c r="AP1843" s="87"/>
      <c r="AQ1843" s="87"/>
      <c r="AR1843" s="87"/>
      <c r="AS1843" s="87"/>
      <c r="AT1843" s="87"/>
      <c r="AU1843" s="87"/>
    </row>
    <row r="1844" spans="27:64" x14ac:dyDescent="0.2">
      <c r="AA1844" s="87"/>
      <c r="AB1844" s="87"/>
      <c r="AC1844" s="87"/>
      <c r="AD1844" s="87"/>
      <c r="AE1844" s="87"/>
      <c r="AG1844" s="121"/>
      <c r="AN1844" s="87"/>
      <c r="AO1844" s="87"/>
      <c r="AP1844" s="87"/>
      <c r="AQ1844" s="87"/>
      <c r="AR1844" s="87"/>
      <c r="AS1844" s="87"/>
      <c r="AT1844" s="87"/>
      <c r="AU1844" s="87"/>
    </row>
    <row r="1845" spans="27:64" x14ac:dyDescent="0.2">
      <c r="AA1845" s="87"/>
      <c r="AB1845" s="87"/>
      <c r="AC1845" s="87"/>
      <c r="AD1845" s="87"/>
      <c r="AE1845" s="87"/>
      <c r="AG1845" s="121"/>
      <c r="AN1845" s="87"/>
      <c r="AO1845" s="87"/>
      <c r="AP1845" s="87"/>
      <c r="AQ1845" s="87"/>
      <c r="AR1845" s="87"/>
      <c r="AS1845" s="87"/>
      <c r="AT1845" s="87"/>
      <c r="AU1845" s="87"/>
    </row>
    <row r="1846" spans="27:64" x14ac:dyDescent="0.2">
      <c r="AA1846" s="87"/>
      <c r="AB1846" s="87"/>
      <c r="AC1846" s="87"/>
      <c r="AD1846" s="87"/>
      <c r="AE1846" s="87"/>
      <c r="AG1846" s="121"/>
      <c r="AN1846" s="87"/>
      <c r="AO1846" s="87"/>
      <c r="AP1846" s="87"/>
      <c r="AQ1846" s="87"/>
      <c r="AR1846" s="87"/>
      <c r="AS1846" s="87"/>
      <c r="AT1846" s="87"/>
      <c r="AU1846" s="87"/>
    </row>
    <row r="1847" spans="27:64" x14ac:dyDescent="0.2">
      <c r="AA1847" s="87"/>
      <c r="AB1847" s="87"/>
      <c r="AC1847" s="87"/>
      <c r="AD1847" s="87"/>
      <c r="AE1847" s="87"/>
      <c r="AG1847" s="121"/>
      <c r="AN1847" s="87"/>
      <c r="AO1847" s="87"/>
      <c r="AP1847" s="87"/>
      <c r="AQ1847" s="87"/>
      <c r="AR1847" s="87"/>
      <c r="AS1847" s="87"/>
      <c r="AT1847" s="87"/>
      <c r="AU1847" s="87"/>
    </row>
    <row r="1848" spans="27:64" x14ac:dyDescent="0.2">
      <c r="AA1848" s="87"/>
      <c r="AB1848" s="87"/>
      <c r="AC1848" s="87"/>
      <c r="AD1848" s="87"/>
      <c r="AE1848" s="87"/>
      <c r="AG1848" s="121"/>
      <c r="AN1848" s="87"/>
      <c r="AO1848" s="87"/>
      <c r="AP1848" s="87"/>
      <c r="AQ1848" s="87"/>
      <c r="AR1848" s="87"/>
      <c r="AS1848" s="87"/>
      <c r="AT1848" s="87"/>
      <c r="AU1848" s="87"/>
      <c r="AV1848" s="87"/>
    </row>
    <row r="1849" spans="27:64" x14ac:dyDescent="0.2">
      <c r="AA1849" s="87"/>
      <c r="AB1849" s="87"/>
      <c r="AC1849" s="87"/>
      <c r="AD1849" s="87"/>
      <c r="AE1849" s="87"/>
      <c r="AG1849" s="121"/>
      <c r="AN1849" s="87"/>
      <c r="AO1849" s="87"/>
      <c r="AP1849" s="87"/>
      <c r="AQ1849" s="87"/>
      <c r="AR1849" s="87"/>
      <c r="AS1849" s="87"/>
      <c r="AT1849" s="87"/>
      <c r="AU1849" s="87"/>
    </row>
    <row r="1850" spans="27:64" x14ac:dyDescent="0.2">
      <c r="AA1850" s="87"/>
      <c r="AB1850" s="87"/>
      <c r="AC1850" s="87"/>
      <c r="AD1850" s="87"/>
      <c r="AE1850" s="87"/>
      <c r="AG1850" s="121"/>
      <c r="AN1850" s="87"/>
      <c r="AO1850" s="87"/>
      <c r="AP1850" s="87"/>
      <c r="AQ1850" s="87"/>
      <c r="AR1850" s="87"/>
      <c r="AS1850" s="87"/>
      <c r="AT1850" s="87"/>
      <c r="AU1850" s="87"/>
      <c r="AV1850" s="87"/>
      <c r="AW1850" s="87"/>
      <c r="AX1850" s="87"/>
      <c r="AY1850" s="87"/>
      <c r="AZ1850" s="87"/>
      <c r="BA1850" s="87"/>
      <c r="BB1850" s="87"/>
      <c r="BC1850" s="87"/>
      <c r="BD1850" s="87"/>
      <c r="BE1850" s="87"/>
      <c r="BF1850" s="87"/>
      <c r="BG1850" s="87"/>
      <c r="BH1850" s="87"/>
      <c r="BI1850" s="87"/>
      <c r="BJ1850" s="87"/>
      <c r="BK1850" s="87"/>
      <c r="BL1850" s="87"/>
    </row>
    <row r="1851" spans="27:64" x14ac:dyDescent="0.2">
      <c r="AA1851" s="87"/>
      <c r="AB1851" s="87"/>
      <c r="AC1851" s="87"/>
      <c r="AD1851" s="87"/>
      <c r="AE1851" s="87"/>
      <c r="AG1851" s="121"/>
      <c r="AN1851" s="87"/>
      <c r="AO1851" s="87"/>
      <c r="AP1851" s="87"/>
      <c r="AQ1851" s="87"/>
      <c r="AR1851" s="87"/>
      <c r="AS1851" s="87"/>
      <c r="AT1851" s="87"/>
      <c r="AU1851" s="87"/>
      <c r="AV1851" s="87"/>
    </row>
    <row r="1852" spans="27:64" x14ac:dyDescent="0.2">
      <c r="AA1852" s="87"/>
      <c r="AB1852" s="87"/>
      <c r="AC1852" s="87"/>
      <c r="AD1852" s="87"/>
      <c r="AE1852" s="87"/>
      <c r="AG1852" s="121"/>
      <c r="AN1852" s="87"/>
      <c r="AO1852" s="87"/>
      <c r="AP1852" s="87"/>
      <c r="AQ1852" s="87"/>
      <c r="AR1852" s="87"/>
      <c r="AS1852" s="87"/>
      <c r="AT1852" s="87"/>
      <c r="AU1852" s="87"/>
    </row>
    <row r="1853" spans="27:64" x14ac:dyDescent="0.2">
      <c r="AA1853" s="87"/>
      <c r="AB1853" s="87"/>
      <c r="AC1853" s="87"/>
      <c r="AD1853" s="87"/>
      <c r="AE1853" s="87"/>
      <c r="AG1853" s="121"/>
      <c r="AN1853" s="87"/>
      <c r="AO1853" s="87"/>
      <c r="AP1853" s="87"/>
      <c r="AQ1853" s="87"/>
      <c r="AR1853" s="87"/>
      <c r="AS1853" s="87"/>
      <c r="AT1853" s="87"/>
      <c r="AU1853" s="87"/>
    </row>
    <row r="1854" spans="27:64" x14ac:dyDescent="0.2">
      <c r="AA1854" s="87"/>
      <c r="AB1854" s="87"/>
      <c r="AC1854" s="87"/>
      <c r="AD1854" s="87"/>
      <c r="AE1854" s="87"/>
      <c r="AG1854" s="121"/>
      <c r="AN1854" s="87"/>
      <c r="AO1854" s="87"/>
      <c r="AP1854" s="87"/>
      <c r="AQ1854" s="87"/>
      <c r="AR1854" s="87"/>
      <c r="AS1854" s="87"/>
      <c r="AT1854" s="87"/>
      <c r="AU1854" s="87"/>
    </row>
    <row r="1855" spans="27:64" x14ac:dyDescent="0.2">
      <c r="AA1855" s="87"/>
      <c r="AB1855" s="87"/>
      <c r="AC1855" s="87"/>
      <c r="AD1855" s="87"/>
      <c r="AE1855" s="87"/>
      <c r="AG1855" s="121"/>
      <c r="AN1855" s="87"/>
      <c r="AO1855" s="87"/>
      <c r="AP1855" s="87"/>
      <c r="AQ1855" s="87"/>
      <c r="AR1855" s="87"/>
      <c r="AS1855" s="87"/>
      <c r="AT1855" s="87"/>
      <c r="AU1855" s="87"/>
    </row>
    <row r="1856" spans="27:64" x14ac:dyDescent="0.2">
      <c r="AA1856" s="87"/>
      <c r="AB1856" s="87"/>
      <c r="AC1856" s="87"/>
      <c r="AD1856" s="87"/>
      <c r="AE1856" s="87"/>
      <c r="AG1856" s="121"/>
      <c r="AN1856" s="87"/>
      <c r="AO1856" s="87"/>
      <c r="AP1856" s="87"/>
      <c r="AQ1856" s="87"/>
      <c r="AR1856" s="87"/>
      <c r="AS1856" s="87"/>
      <c r="AT1856" s="87"/>
      <c r="AU1856" s="87"/>
    </row>
    <row r="1857" spans="27:47" x14ac:dyDescent="0.2">
      <c r="AA1857" s="87"/>
      <c r="AB1857" s="87"/>
      <c r="AC1857" s="87"/>
      <c r="AD1857" s="87"/>
      <c r="AE1857" s="87"/>
      <c r="AG1857" s="121"/>
      <c r="AN1857" s="87"/>
      <c r="AO1857" s="87"/>
      <c r="AP1857" s="87"/>
      <c r="AQ1857" s="87"/>
      <c r="AR1857" s="87"/>
      <c r="AS1857" s="87"/>
      <c r="AT1857" s="87"/>
      <c r="AU1857" s="87"/>
    </row>
    <row r="1858" spans="27:47" x14ac:dyDescent="0.2">
      <c r="AA1858" s="87"/>
      <c r="AB1858" s="87"/>
      <c r="AC1858" s="87"/>
      <c r="AD1858" s="87"/>
      <c r="AE1858" s="87"/>
      <c r="AG1858" s="121"/>
      <c r="AN1858" s="87"/>
      <c r="AO1858" s="87"/>
      <c r="AP1858" s="87"/>
      <c r="AQ1858" s="87"/>
      <c r="AR1858" s="87"/>
      <c r="AS1858" s="87"/>
      <c r="AT1858" s="87"/>
      <c r="AU1858" s="87"/>
    </row>
    <row r="1859" spans="27:47" x14ac:dyDescent="0.2">
      <c r="AA1859" s="87"/>
      <c r="AB1859" s="87"/>
      <c r="AC1859" s="87"/>
      <c r="AD1859" s="87"/>
      <c r="AE1859" s="87"/>
      <c r="AG1859" s="121"/>
      <c r="AN1859" s="87"/>
      <c r="AO1859" s="87"/>
      <c r="AP1859" s="87"/>
      <c r="AQ1859" s="87"/>
      <c r="AR1859" s="87"/>
      <c r="AS1859" s="87"/>
      <c r="AT1859" s="87"/>
      <c r="AU1859" s="87"/>
    </row>
    <row r="1860" spans="27:47" x14ac:dyDescent="0.2">
      <c r="AA1860" s="87"/>
      <c r="AB1860" s="87"/>
      <c r="AC1860" s="87"/>
      <c r="AD1860" s="87"/>
      <c r="AE1860" s="87"/>
      <c r="AG1860" s="121"/>
      <c r="AN1860" s="87"/>
      <c r="AO1860" s="87"/>
      <c r="AP1860" s="87"/>
      <c r="AQ1860" s="87"/>
      <c r="AR1860" s="87"/>
      <c r="AS1860" s="87"/>
      <c r="AT1860" s="87"/>
      <c r="AU1860" s="87"/>
    </row>
    <row r="1861" spans="27:47" x14ac:dyDescent="0.2">
      <c r="AA1861" s="87"/>
      <c r="AB1861" s="87"/>
      <c r="AC1861" s="87"/>
      <c r="AD1861" s="87"/>
      <c r="AE1861" s="87"/>
      <c r="AG1861" s="121"/>
      <c r="AN1861" s="87"/>
      <c r="AO1861" s="87"/>
      <c r="AP1861" s="87"/>
      <c r="AQ1861" s="87"/>
      <c r="AR1861" s="87"/>
      <c r="AS1861" s="87"/>
      <c r="AT1861" s="87"/>
      <c r="AU1861" s="87"/>
    </row>
    <row r="1862" spans="27:47" x14ac:dyDescent="0.2">
      <c r="AA1862" s="87"/>
      <c r="AB1862" s="87"/>
      <c r="AC1862" s="87"/>
      <c r="AD1862" s="87"/>
      <c r="AE1862" s="87"/>
      <c r="AG1862" s="121"/>
      <c r="AN1862" s="87"/>
      <c r="AO1862" s="87"/>
      <c r="AP1862" s="87"/>
      <c r="AQ1862" s="87"/>
      <c r="AR1862" s="87"/>
      <c r="AS1862" s="87"/>
      <c r="AT1862" s="87"/>
      <c r="AU1862" s="87"/>
    </row>
    <row r="1863" spans="27:47" x14ac:dyDescent="0.2">
      <c r="AA1863" s="87"/>
      <c r="AB1863" s="87"/>
      <c r="AC1863" s="87"/>
      <c r="AD1863" s="87"/>
      <c r="AE1863" s="87"/>
      <c r="AG1863" s="121"/>
      <c r="AN1863" s="87"/>
      <c r="AO1863" s="87"/>
      <c r="AP1863" s="87"/>
      <c r="AQ1863" s="87"/>
      <c r="AR1863" s="87"/>
      <c r="AS1863" s="87"/>
      <c r="AT1863" s="87"/>
      <c r="AU1863" s="87"/>
    </row>
    <row r="1864" spans="27:47" x14ac:dyDescent="0.2">
      <c r="AA1864" s="87"/>
      <c r="AB1864" s="87"/>
      <c r="AC1864" s="87"/>
      <c r="AD1864" s="87"/>
      <c r="AE1864" s="87"/>
      <c r="AG1864" s="121"/>
      <c r="AN1864" s="87"/>
      <c r="AO1864" s="87"/>
      <c r="AP1864" s="87"/>
      <c r="AQ1864" s="87"/>
      <c r="AR1864" s="87"/>
      <c r="AS1864" s="87"/>
      <c r="AT1864" s="87"/>
      <c r="AU1864" s="87"/>
    </row>
    <row r="1865" spans="27:47" x14ac:dyDescent="0.2">
      <c r="AA1865" s="87"/>
      <c r="AB1865" s="87"/>
      <c r="AC1865" s="87"/>
      <c r="AD1865" s="87"/>
      <c r="AE1865" s="87"/>
      <c r="AG1865" s="121"/>
      <c r="AN1865" s="87"/>
      <c r="AO1865" s="87"/>
      <c r="AP1865" s="87"/>
      <c r="AQ1865" s="87"/>
      <c r="AR1865" s="87"/>
      <c r="AS1865" s="87"/>
      <c r="AT1865" s="87"/>
      <c r="AU1865" s="87"/>
    </row>
    <row r="1866" spans="27:47" x14ac:dyDescent="0.2">
      <c r="AA1866" s="87"/>
      <c r="AB1866" s="87"/>
      <c r="AC1866" s="87"/>
      <c r="AD1866" s="87"/>
      <c r="AE1866" s="87"/>
      <c r="AG1866" s="121"/>
      <c r="AN1866" s="87"/>
      <c r="AO1866" s="87"/>
      <c r="AP1866" s="87"/>
      <c r="AQ1866" s="87"/>
      <c r="AR1866" s="87"/>
      <c r="AS1866" s="87"/>
      <c r="AT1866" s="87"/>
      <c r="AU1866" s="87"/>
    </row>
    <row r="1867" spans="27:47" x14ac:dyDescent="0.2">
      <c r="AA1867" s="87"/>
      <c r="AB1867" s="87"/>
      <c r="AC1867" s="87"/>
      <c r="AD1867" s="87"/>
      <c r="AE1867" s="87"/>
      <c r="AG1867" s="121"/>
      <c r="AN1867" s="87"/>
      <c r="AO1867" s="87"/>
      <c r="AP1867" s="87"/>
      <c r="AQ1867" s="87"/>
      <c r="AR1867" s="87"/>
      <c r="AS1867" s="87"/>
      <c r="AT1867" s="87"/>
      <c r="AU1867" s="87"/>
    </row>
    <row r="1868" spans="27:47" x14ac:dyDescent="0.2">
      <c r="AA1868" s="87"/>
      <c r="AB1868" s="87"/>
      <c r="AC1868" s="87"/>
      <c r="AD1868" s="87"/>
      <c r="AE1868" s="87"/>
      <c r="AG1868" s="121"/>
      <c r="AN1868" s="87"/>
      <c r="AO1868" s="87"/>
      <c r="AP1868" s="87"/>
      <c r="AQ1868" s="87"/>
      <c r="AR1868" s="87"/>
      <c r="AS1868" s="87"/>
      <c r="AT1868" s="87"/>
      <c r="AU1868" s="87"/>
    </row>
    <row r="1869" spans="27:47" x14ac:dyDescent="0.2">
      <c r="AA1869" s="87"/>
      <c r="AB1869" s="87"/>
      <c r="AC1869" s="87"/>
      <c r="AD1869" s="87"/>
      <c r="AE1869" s="87"/>
      <c r="AG1869" s="121"/>
      <c r="AN1869" s="87"/>
      <c r="AO1869" s="87"/>
      <c r="AP1869" s="87"/>
      <c r="AQ1869" s="87"/>
      <c r="AR1869" s="87"/>
      <c r="AS1869" s="87"/>
      <c r="AT1869" s="87"/>
      <c r="AU1869" s="87"/>
    </row>
    <row r="1870" spans="27:47" x14ac:dyDescent="0.2">
      <c r="AA1870" s="87"/>
      <c r="AB1870" s="87"/>
      <c r="AC1870" s="87"/>
      <c r="AD1870" s="87"/>
      <c r="AE1870" s="87"/>
      <c r="AG1870" s="121"/>
      <c r="AN1870" s="87"/>
      <c r="AO1870" s="87"/>
      <c r="AP1870" s="87"/>
      <c r="AQ1870" s="87"/>
      <c r="AR1870" s="87"/>
      <c r="AS1870" s="87"/>
      <c r="AT1870" s="87"/>
      <c r="AU1870" s="87"/>
    </row>
    <row r="1871" spans="27:47" x14ac:dyDescent="0.2">
      <c r="AA1871" s="87"/>
      <c r="AB1871" s="87"/>
      <c r="AC1871" s="87"/>
      <c r="AD1871" s="87"/>
      <c r="AE1871" s="87"/>
      <c r="AG1871" s="121"/>
      <c r="AN1871" s="87"/>
      <c r="AO1871" s="87"/>
      <c r="AP1871" s="87"/>
      <c r="AQ1871" s="87"/>
      <c r="AR1871" s="87"/>
      <c r="AS1871" s="87"/>
      <c r="AT1871" s="87"/>
      <c r="AU1871" s="87"/>
    </row>
    <row r="1872" spans="27:47" x14ac:dyDescent="0.2">
      <c r="AA1872" s="87"/>
      <c r="AB1872" s="87"/>
      <c r="AC1872" s="87"/>
      <c r="AD1872" s="87"/>
      <c r="AE1872" s="87"/>
      <c r="AG1872" s="121"/>
      <c r="AN1872" s="87"/>
      <c r="AO1872" s="87"/>
      <c r="AP1872" s="87"/>
      <c r="AQ1872" s="87"/>
      <c r="AR1872" s="87"/>
      <c r="AS1872" s="87"/>
      <c r="AT1872" s="87"/>
      <c r="AU1872" s="87"/>
    </row>
    <row r="1873" spans="27:47" x14ac:dyDescent="0.2">
      <c r="AA1873" s="87"/>
      <c r="AB1873" s="87"/>
      <c r="AC1873" s="87"/>
      <c r="AD1873" s="87"/>
      <c r="AE1873" s="87"/>
      <c r="AG1873" s="121"/>
      <c r="AN1873" s="87"/>
      <c r="AO1873" s="87"/>
      <c r="AP1873" s="87"/>
      <c r="AQ1873" s="87"/>
      <c r="AR1873" s="87"/>
      <c r="AS1873" s="87"/>
      <c r="AT1873" s="87"/>
      <c r="AU1873" s="87"/>
    </row>
    <row r="1874" spans="27:47" x14ac:dyDescent="0.2">
      <c r="AA1874" s="87"/>
      <c r="AB1874" s="87"/>
      <c r="AC1874" s="87"/>
      <c r="AD1874" s="87"/>
      <c r="AE1874" s="87"/>
      <c r="AG1874" s="121"/>
      <c r="AN1874" s="87"/>
      <c r="AO1874" s="87"/>
      <c r="AP1874" s="87"/>
      <c r="AQ1874" s="87"/>
      <c r="AR1874" s="87"/>
      <c r="AS1874" s="87"/>
      <c r="AT1874" s="87"/>
      <c r="AU1874" s="87"/>
    </row>
    <row r="1875" spans="27:47" x14ac:dyDescent="0.2">
      <c r="AA1875" s="87"/>
      <c r="AB1875" s="87"/>
      <c r="AC1875" s="87"/>
      <c r="AD1875" s="87"/>
      <c r="AE1875" s="87"/>
      <c r="AG1875" s="121"/>
      <c r="AN1875" s="87"/>
      <c r="AO1875" s="87"/>
      <c r="AP1875" s="87"/>
      <c r="AQ1875" s="87"/>
      <c r="AR1875" s="87"/>
      <c r="AS1875" s="87"/>
      <c r="AT1875" s="87"/>
      <c r="AU1875" s="87"/>
    </row>
    <row r="1876" spans="27:47" x14ac:dyDescent="0.2">
      <c r="AA1876" s="87"/>
      <c r="AB1876" s="87"/>
      <c r="AC1876" s="87"/>
      <c r="AD1876" s="87"/>
      <c r="AE1876" s="87"/>
      <c r="AG1876" s="121"/>
      <c r="AN1876" s="87"/>
      <c r="AO1876" s="87"/>
      <c r="AP1876" s="87"/>
      <c r="AQ1876" s="87"/>
      <c r="AR1876" s="87"/>
      <c r="AS1876" s="87"/>
      <c r="AT1876" s="87"/>
      <c r="AU1876" s="87"/>
    </row>
    <row r="1877" spans="27:47" x14ac:dyDescent="0.2">
      <c r="AA1877" s="87"/>
      <c r="AB1877" s="87"/>
      <c r="AC1877" s="87"/>
      <c r="AD1877" s="87"/>
      <c r="AE1877" s="87"/>
      <c r="AG1877" s="121"/>
      <c r="AN1877" s="87"/>
      <c r="AO1877" s="87"/>
      <c r="AP1877" s="87"/>
      <c r="AQ1877" s="87"/>
      <c r="AR1877" s="87"/>
      <c r="AS1877" s="87"/>
      <c r="AT1877" s="87"/>
      <c r="AU1877" s="87"/>
    </row>
    <row r="1878" spans="27:47" x14ac:dyDescent="0.2">
      <c r="AA1878" s="87"/>
      <c r="AB1878" s="87"/>
      <c r="AC1878" s="87"/>
      <c r="AD1878" s="87"/>
      <c r="AE1878" s="87"/>
      <c r="AG1878" s="121"/>
      <c r="AN1878" s="87"/>
      <c r="AO1878" s="87"/>
      <c r="AP1878" s="87"/>
      <c r="AQ1878" s="87"/>
      <c r="AR1878" s="87"/>
      <c r="AS1878" s="87"/>
      <c r="AT1878" s="87"/>
      <c r="AU1878" s="87"/>
    </row>
    <row r="1879" spans="27:47" x14ac:dyDescent="0.2">
      <c r="AA1879" s="87"/>
      <c r="AB1879" s="87"/>
      <c r="AC1879" s="87"/>
      <c r="AD1879" s="87"/>
      <c r="AE1879" s="87"/>
      <c r="AG1879" s="121"/>
      <c r="AN1879" s="87"/>
      <c r="AO1879" s="87"/>
      <c r="AP1879" s="87"/>
      <c r="AQ1879" s="87"/>
      <c r="AR1879" s="87"/>
      <c r="AS1879" s="87"/>
      <c r="AT1879" s="87"/>
      <c r="AU1879" s="87"/>
    </row>
    <row r="1880" spans="27:47" x14ac:dyDescent="0.2">
      <c r="AA1880" s="87"/>
      <c r="AB1880" s="87"/>
      <c r="AC1880" s="87"/>
      <c r="AD1880" s="87"/>
      <c r="AE1880" s="87"/>
      <c r="AG1880" s="121"/>
      <c r="AN1880" s="87"/>
      <c r="AO1880" s="87"/>
      <c r="AP1880" s="87"/>
      <c r="AQ1880" s="87"/>
      <c r="AR1880" s="87"/>
      <c r="AS1880" s="87"/>
      <c r="AT1880" s="87"/>
      <c r="AU1880" s="87"/>
    </row>
    <row r="1881" spans="27:47" x14ac:dyDescent="0.2">
      <c r="AA1881" s="87"/>
      <c r="AB1881" s="87"/>
      <c r="AC1881" s="87"/>
      <c r="AD1881" s="87"/>
      <c r="AE1881" s="87"/>
      <c r="AG1881" s="121"/>
      <c r="AN1881" s="87"/>
      <c r="AO1881" s="87"/>
      <c r="AP1881" s="87"/>
      <c r="AQ1881" s="87"/>
      <c r="AR1881" s="87"/>
      <c r="AS1881" s="87"/>
      <c r="AT1881" s="87"/>
      <c r="AU1881" s="87"/>
    </row>
    <row r="1882" spans="27:47" x14ac:dyDescent="0.2">
      <c r="AA1882" s="87"/>
      <c r="AB1882" s="87"/>
      <c r="AC1882" s="87"/>
      <c r="AD1882" s="87"/>
      <c r="AE1882" s="87"/>
      <c r="AG1882" s="121"/>
      <c r="AN1882" s="87"/>
      <c r="AO1882" s="87"/>
      <c r="AP1882" s="87"/>
      <c r="AQ1882" s="87"/>
      <c r="AR1882" s="87"/>
      <c r="AS1882" s="87"/>
      <c r="AT1882" s="87"/>
      <c r="AU1882" s="87"/>
    </row>
    <row r="1883" spans="27:47" x14ac:dyDescent="0.2">
      <c r="AA1883" s="87"/>
      <c r="AB1883" s="87"/>
      <c r="AC1883" s="87"/>
      <c r="AD1883" s="87"/>
      <c r="AE1883" s="87"/>
      <c r="AG1883" s="121"/>
      <c r="AN1883" s="87"/>
      <c r="AO1883" s="87"/>
      <c r="AP1883" s="87"/>
      <c r="AQ1883" s="87"/>
      <c r="AR1883" s="87"/>
      <c r="AS1883" s="87"/>
      <c r="AT1883" s="87"/>
      <c r="AU1883" s="87"/>
    </row>
    <row r="1884" spans="27:47" x14ac:dyDescent="0.2">
      <c r="AA1884" s="87"/>
      <c r="AB1884" s="87"/>
      <c r="AC1884" s="87"/>
      <c r="AD1884" s="87"/>
      <c r="AE1884" s="87"/>
      <c r="AG1884" s="121"/>
      <c r="AN1884" s="87"/>
      <c r="AO1884" s="87"/>
      <c r="AP1884" s="87"/>
      <c r="AQ1884" s="87"/>
      <c r="AR1884" s="87"/>
      <c r="AS1884" s="87"/>
      <c r="AT1884" s="87"/>
      <c r="AU1884" s="87"/>
    </row>
    <row r="1885" spans="27:47" x14ac:dyDescent="0.2">
      <c r="AA1885" s="87"/>
      <c r="AB1885" s="87"/>
      <c r="AC1885" s="87"/>
      <c r="AD1885" s="87"/>
      <c r="AE1885" s="87"/>
      <c r="AG1885" s="121"/>
      <c r="AN1885" s="87"/>
      <c r="AO1885" s="87"/>
      <c r="AP1885" s="87"/>
      <c r="AQ1885" s="87"/>
      <c r="AR1885" s="87"/>
      <c r="AS1885" s="87"/>
      <c r="AT1885" s="87"/>
      <c r="AU1885" s="87"/>
    </row>
    <row r="1886" spans="27:47" x14ac:dyDescent="0.2">
      <c r="AA1886" s="87"/>
      <c r="AB1886" s="87"/>
      <c r="AC1886" s="87"/>
      <c r="AD1886" s="87"/>
      <c r="AE1886" s="87"/>
      <c r="AG1886" s="121"/>
      <c r="AN1886" s="87"/>
      <c r="AO1886" s="87"/>
      <c r="AP1886" s="87"/>
      <c r="AQ1886" s="87"/>
      <c r="AR1886" s="87"/>
      <c r="AS1886" s="87"/>
      <c r="AT1886" s="87"/>
      <c r="AU1886" s="87"/>
    </row>
    <row r="1887" spans="27:47" x14ac:dyDescent="0.2">
      <c r="AA1887" s="87"/>
      <c r="AB1887" s="87"/>
      <c r="AC1887" s="87"/>
      <c r="AD1887" s="87"/>
      <c r="AE1887" s="87"/>
      <c r="AG1887" s="121"/>
      <c r="AN1887" s="87"/>
      <c r="AO1887" s="87"/>
      <c r="AP1887" s="87"/>
      <c r="AQ1887" s="87"/>
      <c r="AR1887" s="87"/>
      <c r="AS1887" s="87"/>
      <c r="AT1887" s="87"/>
      <c r="AU1887" s="87"/>
    </row>
    <row r="1888" spans="27:47" x14ac:dyDescent="0.2">
      <c r="AA1888" s="87"/>
      <c r="AB1888" s="87"/>
      <c r="AC1888" s="87"/>
      <c r="AD1888" s="87"/>
      <c r="AE1888" s="87"/>
      <c r="AG1888" s="121"/>
      <c r="AN1888" s="87"/>
      <c r="AO1888" s="87"/>
      <c r="AP1888" s="87"/>
      <c r="AQ1888" s="87"/>
      <c r="AR1888" s="87"/>
      <c r="AS1888" s="87"/>
      <c r="AT1888" s="87"/>
      <c r="AU1888" s="87"/>
    </row>
    <row r="1889" spans="27:47" x14ac:dyDescent="0.2">
      <c r="AA1889" s="87"/>
      <c r="AB1889" s="87"/>
      <c r="AC1889" s="87"/>
      <c r="AD1889" s="87"/>
      <c r="AE1889" s="87"/>
      <c r="AG1889" s="121"/>
      <c r="AN1889" s="87"/>
      <c r="AO1889" s="87"/>
      <c r="AP1889" s="87"/>
      <c r="AQ1889" s="87"/>
      <c r="AR1889" s="87"/>
      <c r="AS1889" s="87"/>
      <c r="AT1889" s="87"/>
      <c r="AU1889" s="87"/>
    </row>
    <row r="1890" spans="27:47" x14ac:dyDescent="0.2">
      <c r="AA1890" s="87"/>
      <c r="AB1890" s="87"/>
      <c r="AC1890" s="87"/>
      <c r="AD1890" s="87"/>
      <c r="AE1890" s="87"/>
      <c r="AG1890" s="121"/>
      <c r="AN1890" s="87"/>
      <c r="AO1890" s="87"/>
      <c r="AP1890" s="87"/>
      <c r="AQ1890" s="87"/>
      <c r="AR1890" s="87"/>
      <c r="AS1890" s="87"/>
      <c r="AT1890" s="87"/>
      <c r="AU1890" s="87"/>
    </row>
    <row r="1891" spans="27:47" x14ac:dyDescent="0.2">
      <c r="AA1891" s="87"/>
      <c r="AB1891" s="87"/>
      <c r="AC1891" s="87"/>
      <c r="AD1891" s="87"/>
      <c r="AE1891" s="87"/>
      <c r="AG1891" s="121"/>
      <c r="AN1891" s="87"/>
      <c r="AO1891" s="87"/>
      <c r="AP1891" s="87"/>
      <c r="AQ1891" s="87"/>
      <c r="AR1891" s="87"/>
      <c r="AS1891" s="87"/>
      <c r="AT1891" s="87"/>
      <c r="AU1891" s="87"/>
    </row>
    <row r="1892" spans="27:47" x14ac:dyDescent="0.2">
      <c r="AA1892" s="87"/>
      <c r="AB1892" s="87"/>
      <c r="AC1892" s="87"/>
      <c r="AD1892" s="87"/>
      <c r="AE1892" s="87"/>
      <c r="AG1892" s="121"/>
      <c r="AN1892" s="87"/>
      <c r="AO1892" s="87"/>
      <c r="AP1892" s="87"/>
      <c r="AQ1892" s="87"/>
      <c r="AR1892" s="87"/>
      <c r="AS1892" s="87"/>
      <c r="AT1892" s="87"/>
      <c r="AU1892" s="87"/>
    </row>
    <row r="1893" spans="27:47" x14ac:dyDescent="0.2">
      <c r="AA1893" s="87"/>
      <c r="AB1893" s="87"/>
      <c r="AC1893" s="87"/>
      <c r="AD1893" s="87"/>
      <c r="AE1893" s="87"/>
      <c r="AG1893" s="121"/>
      <c r="AN1893" s="87"/>
      <c r="AO1893" s="87"/>
      <c r="AP1893" s="87"/>
      <c r="AQ1893" s="87"/>
      <c r="AR1893" s="87"/>
      <c r="AS1893" s="87"/>
      <c r="AT1893" s="87"/>
      <c r="AU1893" s="87"/>
    </row>
    <row r="1894" spans="27:47" x14ac:dyDescent="0.2">
      <c r="AA1894" s="87"/>
      <c r="AB1894" s="87"/>
      <c r="AC1894" s="87"/>
      <c r="AD1894" s="87"/>
      <c r="AE1894" s="87"/>
      <c r="AG1894" s="121"/>
      <c r="AN1894" s="87"/>
      <c r="AO1894" s="87"/>
      <c r="AP1894" s="87"/>
      <c r="AQ1894" s="87"/>
      <c r="AR1894" s="87"/>
      <c r="AS1894" s="87"/>
      <c r="AT1894" s="87"/>
      <c r="AU1894" s="87"/>
    </row>
    <row r="1895" spans="27:47" x14ac:dyDescent="0.2">
      <c r="AA1895" s="87"/>
      <c r="AB1895" s="87"/>
      <c r="AC1895" s="87"/>
      <c r="AD1895" s="87"/>
      <c r="AE1895" s="87"/>
      <c r="AG1895" s="121"/>
      <c r="AN1895" s="87"/>
      <c r="AO1895" s="87"/>
      <c r="AP1895" s="87"/>
      <c r="AQ1895" s="87"/>
      <c r="AR1895" s="87"/>
      <c r="AS1895" s="87"/>
      <c r="AT1895" s="87"/>
      <c r="AU1895" s="87"/>
    </row>
    <row r="1896" spans="27:47" x14ac:dyDescent="0.2">
      <c r="AA1896" s="87"/>
      <c r="AB1896" s="87"/>
      <c r="AC1896" s="87"/>
      <c r="AD1896" s="87"/>
      <c r="AE1896" s="87"/>
      <c r="AG1896" s="121"/>
      <c r="AN1896" s="87"/>
      <c r="AO1896" s="87"/>
      <c r="AP1896" s="87"/>
      <c r="AQ1896" s="87"/>
      <c r="AR1896" s="87"/>
      <c r="AS1896" s="87"/>
      <c r="AT1896" s="87"/>
      <c r="AU1896" s="87"/>
    </row>
    <row r="1897" spans="27:47" x14ac:dyDescent="0.2">
      <c r="AA1897" s="87"/>
      <c r="AB1897" s="87"/>
      <c r="AC1897" s="87"/>
      <c r="AD1897" s="87"/>
      <c r="AE1897" s="87"/>
      <c r="AG1897" s="121"/>
      <c r="AN1897" s="87"/>
      <c r="AO1897" s="87"/>
      <c r="AP1897" s="87"/>
      <c r="AQ1897" s="87"/>
      <c r="AR1897" s="87"/>
      <c r="AS1897" s="87"/>
      <c r="AT1897" s="87"/>
      <c r="AU1897" s="87"/>
    </row>
    <row r="1898" spans="27:47" x14ac:dyDescent="0.2">
      <c r="AA1898" s="87"/>
      <c r="AB1898" s="87"/>
      <c r="AC1898" s="87"/>
      <c r="AD1898" s="87"/>
      <c r="AE1898" s="87"/>
      <c r="AG1898" s="121"/>
      <c r="AN1898" s="87"/>
      <c r="AO1898" s="87"/>
      <c r="AP1898" s="87"/>
      <c r="AQ1898" s="87"/>
      <c r="AR1898" s="87"/>
      <c r="AS1898" s="87"/>
      <c r="AT1898" s="87"/>
      <c r="AU1898" s="87"/>
    </row>
    <row r="1899" spans="27:47" x14ac:dyDescent="0.2">
      <c r="AA1899" s="87"/>
      <c r="AB1899" s="87"/>
      <c r="AC1899" s="87"/>
      <c r="AD1899" s="87"/>
      <c r="AE1899" s="87"/>
      <c r="AG1899" s="121"/>
      <c r="AN1899" s="87"/>
      <c r="AO1899" s="87"/>
      <c r="AP1899" s="87"/>
      <c r="AQ1899" s="87"/>
      <c r="AR1899" s="87"/>
      <c r="AS1899" s="87"/>
      <c r="AT1899" s="87"/>
      <c r="AU1899" s="87"/>
    </row>
    <row r="1900" spans="27:47" x14ac:dyDescent="0.2">
      <c r="AA1900" s="87"/>
      <c r="AB1900" s="87"/>
      <c r="AC1900" s="87"/>
      <c r="AD1900" s="87"/>
      <c r="AE1900" s="87"/>
      <c r="AG1900" s="121"/>
      <c r="AN1900" s="87"/>
      <c r="AO1900" s="87"/>
      <c r="AP1900" s="87"/>
      <c r="AQ1900" s="87"/>
      <c r="AR1900" s="87"/>
      <c r="AS1900" s="87"/>
      <c r="AT1900" s="87"/>
      <c r="AU1900" s="87"/>
    </row>
    <row r="1901" spans="27:47" x14ac:dyDescent="0.2">
      <c r="AA1901" s="87"/>
      <c r="AB1901" s="87"/>
      <c r="AC1901" s="87"/>
      <c r="AD1901" s="87"/>
      <c r="AE1901" s="87"/>
      <c r="AG1901" s="121"/>
      <c r="AN1901" s="87"/>
      <c r="AO1901" s="87"/>
      <c r="AP1901" s="87"/>
      <c r="AQ1901" s="87"/>
      <c r="AR1901" s="87"/>
      <c r="AS1901" s="87"/>
      <c r="AT1901" s="87"/>
      <c r="AU1901" s="87"/>
    </row>
    <row r="1902" spans="27:47" x14ac:dyDescent="0.2">
      <c r="AA1902" s="87"/>
      <c r="AB1902" s="87"/>
      <c r="AC1902" s="87"/>
      <c r="AD1902" s="87"/>
      <c r="AE1902" s="87"/>
      <c r="AG1902" s="121"/>
      <c r="AN1902" s="87"/>
      <c r="AO1902" s="87"/>
      <c r="AP1902" s="87"/>
      <c r="AQ1902" s="87"/>
      <c r="AR1902" s="87"/>
      <c r="AS1902" s="87"/>
      <c r="AT1902" s="87"/>
      <c r="AU1902" s="87"/>
    </row>
    <row r="1903" spans="27:47" x14ac:dyDescent="0.2">
      <c r="AA1903" s="87"/>
      <c r="AB1903" s="87"/>
      <c r="AC1903" s="87"/>
      <c r="AD1903" s="87"/>
      <c r="AE1903" s="87"/>
      <c r="AG1903" s="121"/>
      <c r="AN1903" s="87"/>
      <c r="AO1903" s="87"/>
      <c r="AP1903" s="87"/>
      <c r="AQ1903" s="87"/>
      <c r="AR1903" s="87"/>
      <c r="AS1903" s="87"/>
      <c r="AT1903" s="87"/>
      <c r="AU1903" s="87"/>
    </row>
    <row r="1904" spans="27:47" x14ac:dyDescent="0.2">
      <c r="AA1904" s="87"/>
      <c r="AB1904" s="87"/>
      <c r="AC1904" s="87"/>
      <c r="AD1904" s="87"/>
      <c r="AE1904" s="87"/>
      <c r="AG1904" s="121"/>
      <c r="AN1904" s="87"/>
      <c r="AO1904" s="87"/>
      <c r="AP1904" s="87"/>
      <c r="AQ1904" s="87"/>
      <c r="AR1904" s="87"/>
      <c r="AS1904" s="87"/>
      <c r="AT1904" s="87"/>
      <c r="AU1904" s="87"/>
    </row>
    <row r="1905" spans="27:48" x14ac:dyDescent="0.2">
      <c r="AA1905" s="87"/>
      <c r="AB1905" s="87"/>
      <c r="AC1905" s="87"/>
      <c r="AD1905" s="87"/>
      <c r="AE1905" s="87"/>
      <c r="AG1905" s="121"/>
      <c r="AN1905" s="87"/>
      <c r="AO1905" s="87"/>
      <c r="AP1905" s="87"/>
      <c r="AQ1905" s="87"/>
      <c r="AR1905" s="87"/>
      <c r="AS1905" s="87"/>
      <c r="AT1905" s="87"/>
      <c r="AU1905" s="87"/>
    </row>
    <row r="1906" spans="27:48" x14ac:dyDescent="0.2">
      <c r="AA1906" s="87"/>
      <c r="AB1906" s="87"/>
      <c r="AC1906" s="87"/>
      <c r="AD1906" s="87"/>
      <c r="AE1906" s="87"/>
      <c r="AG1906" s="121"/>
      <c r="AN1906" s="87"/>
      <c r="AO1906" s="87"/>
      <c r="AP1906" s="87"/>
      <c r="AQ1906" s="87"/>
      <c r="AR1906" s="87"/>
      <c r="AS1906" s="87"/>
      <c r="AT1906" s="87"/>
      <c r="AU1906" s="87"/>
    </row>
    <row r="1907" spans="27:48" x14ac:dyDescent="0.2">
      <c r="AA1907" s="87"/>
      <c r="AB1907" s="87"/>
      <c r="AC1907" s="87"/>
      <c r="AD1907" s="87"/>
      <c r="AE1907" s="87"/>
      <c r="AG1907" s="121"/>
      <c r="AN1907" s="87"/>
      <c r="AO1907" s="87"/>
      <c r="AP1907" s="87"/>
      <c r="AQ1907" s="87"/>
      <c r="AR1907" s="87"/>
      <c r="AS1907" s="87"/>
      <c r="AT1907" s="87"/>
      <c r="AU1907" s="87"/>
    </row>
    <row r="1908" spans="27:48" x14ac:dyDescent="0.2">
      <c r="AA1908" s="87"/>
      <c r="AB1908" s="87"/>
      <c r="AC1908" s="87"/>
      <c r="AD1908" s="87"/>
      <c r="AE1908" s="87"/>
      <c r="AG1908" s="121"/>
      <c r="AN1908" s="87"/>
      <c r="AO1908" s="87"/>
      <c r="AP1908" s="87"/>
      <c r="AQ1908" s="87"/>
      <c r="AR1908" s="87"/>
      <c r="AS1908" s="87"/>
      <c r="AT1908" s="87"/>
      <c r="AU1908" s="87"/>
    </row>
    <row r="1909" spans="27:48" x14ac:dyDescent="0.2">
      <c r="AA1909" s="87"/>
      <c r="AB1909" s="87"/>
      <c r="AC1909" s="87"/>
      <c r="AD1909" s="87"/>
      <c r="AE1909" s="87"/>
      <c r="AG1909" s="121"/>
      <c r="AN1909" s="87"/>
      <c r="AO1909" s="87"/>
      <c r="AP1909" s="87"/>
      <c r="AQ1909" s="87"/>
      <c r="AR1909" s="87"/>
      <c r="AS1909" s="87"/>
      <c r="AT1909" s="87"/>
      <c r="AU1909" s="87"/>
    </row>
    <row r="1910" spans="27:48" x14ac:dyDescent="0.2">
      <c r="AA1910" s="87"/>
      <c r="AB1910" s="87"/>
      <c r="AC1910" s="87"/>
      <c r="AD1910" s="87"/>
      <c r="AE1910" s="87"/>
      <c r="AG1910" s="121"/>
      <c r="AN1910" s="87"/>
      <c r="AO1910" s="87"/>
      <c r="AP1910" s="87"/>
      <c r="AQ1910" s="87"/>
      <c r="AR1910" s="87"/>
      <c r="AS1910" s="87"/>
      <c r="AT1910" s="87"/>
      <c r="AU1910" s="87"/>
    </row>
    <row r="1911" spans="27:48" x14ac:dyDescent="0.2">
      <c r="AA1911" s="87"/>
      <c r="AB1911" s="87"/>
      <c r="AC1911" s="87"/>
      <c r="AD1911" s="87"/>
      <c r="AE1911" s="87"/>
      <c r="AG1911" s="121"/>
      <c r="AN1911" s="87"/>
      <c r="AO1911" s="87"/>
      <c r="AP1911" s="87"/>
      <c r="AQ1911" s="87"/>
      <c r="AR1911" s="87"/>
      <c r="AS1911" s="87"/>
      <c r="AT1911" s="87"/>
      <c r="AU1911" s="87"/>
    </row>
    <row r="1912" spans="27:48" x14ac:dyDescent="0.2">
      <c r="AA1912" s="87"/>
      <c r="AB1912" s="87"/>
      <c r="AC1912" s="87"/>
      <c r="AD1912" s="87"/>
      <c r="AE1912" s="87"/>
      <c r="AG1912" s="121"/>
      <c r="AN1912" s="87"/>
      <c r="AO1912" s="87"/>
      <c r="AP1912" s="87"/>
      <c r="AQ1912" s="87"/>
      <c r="AR1912" s="87"/>
      <c r="AS1912" s="87"/>
      <c r="AT1912" s="87"/>
      <c r="AU1912" s="87"/>
    </row>
    <row r="1913" spans="27:48" x14ac:dyDescent="0.2">
      <c r="AA1913" s="87"/>
      <c r="AB1913" s="87"/>
      <c r="AC1913" s="87"/>
      <c r="AD1913" s="87"/>
      <c r="AE1913" s="87"/>
      <c r="AG1913" s="121"/>
      <c r="AN1913" s="87"/>
      <c r="AO1913" s="87"/>
      <c r="AP1913" s="87"/>
      <c r="AQ1913" s="87"/>
      <c r="AR1913" s="87"/>
      <c r="AS1913" s="87"/>
      <c r="AT1913" s="87"/>
      <c r="AU1913" s="87"/>
    </row>
    <row r="1914" spans="27:48" x14ac:dyDescent="0.2">
      <c r="AA1914" s="87"/>
      <c r="AB1914" s="87"/>
      <c r="AC1914" s="87"/>
      <c r="AD1914" s="87"/>
      <c r="AE1914" s="87"/>
      <c r="AG1914" s="121"/>
      <c r="AN1914" s="87"/>
      <c r="AO1914" s="87"/>
      <c r="AP1914" s="87"/>
      <c r="AQ1914" s="87"/>
      <c r="AR1914" s="87"/>
      <c r="AS1914" s="87"/>
      <c r="AT1914" s="87"/>
      <c r="AU1914" s="87"/>
      <c r="AV1914" s="87"/>
    </row>
    <row r="1915" spans="27:48" x14ac:dyDescent="0.2">
      <c r="AA1915" s="87"/>
      <c r="AB1915" s="87"/>
      <c r="AC1915" s="87"/>
      <c r="AD1915" s="87"/>
      <c r="AE1915" s="87"/>
      <c r="AG1915" s="121"/>
      <c r="AN1915" s="87"/>
      <c r="AO1915" s="87"/>
      <c r="AP1915" s="87"/>
      <c r="AQ1915" s="87"/>
      <c r="AR1915" s="87"/>
      <c r="AS1915" s="87"/>
      <c r="AT1915" s="87"/>
      <c r="AU1915" s="87"/>
    </row>
    <row r="1916" spans="27:48" x14ac:dyDescent="0.2">
      <c r="AA1916" s="87"/>
      <c r="AB1916" s="87"/>
      <c r="AC1916" s="87"/>
      <c r="AD1916" s="87"/>
      <c r="AE1916" s="87"/>
      <c r="AG1916" s="121"/>
      <c r="AN1916" s="87"/>
      <c r="AO1916" s="87"/>
      <c r="AP1916" s="87"/>
      <c r="AQ1916" s="87"/>
      <c r="AR1916" s="87"/>
      <c r="AS1916" s="87"/>
      <c r="AT1916" s="87"/>
      <c r="AU1916" s="87"/>
    </row>
    <row r="1917" spans="27:48" x14ac:dyDescent="0.2">
      <c r="AA1917" s="87"/>
      <c r="AB1917" s="87"/>
      <c r="AC1917" s="87"/>
      <c r="AD1917" s="87"/>
      <c r="AE1917" s="87"/>
      <c r="AG1917" s="121"/>
      <c r="AN1917" s="87"/>
      <c r="AO1917" s="87"/>
      <c r="AP1917" s="87"/>
      <c r="AQ1917" s="87"/>
      <c r="AR1917" s="87"/>
      <c r="AS1917" s="87"/>
      <c r="AT1917" s="87"/>
      <c r="AU1917" s="87"/>
    </row>
    <row r="1918" spans="27:48" x14ac:dyDescent="0.2">
      <c r="AA1918" s="87"/>
      <c r="AB1918" s="87"/>
      <c r="AC1918" s="87"/>
      <c r="AD1918" s="87"/>
      <c r="AE1918" s="87"/>
      <c r="AG1918" s="121"/>
      <c r="AN1918" s="87"/>
      <c r="AO1918" s="87"/>
      <c r="AP1918" s="87"/>
      <c r="AQ1918" s="87"/>
      <c r="AR1918" s="87"/>
      <c r="AS1918" s="87"/>
      <c r="AT1918" s="87"/>
      <c r="AU1918" s="87"/>
      <c r="AV1918" s="87"/>
    </row>
    <row r="1919" spans="27:48" x14ac:dyDescent="0.2">
      <c r="AA1919" s="87"/>
      <c r="AB1919" s="87"/>
      <c r="AC1919" s="87"/>
      <c r="AD1919" s="87"/>
      <c r="AE1919" s="87"/>
      <c r="AG1919" s="121"/>
      <c r="AN1919" s="87"/>
      <c r="AO1919" s="87"/>
      <c r="AP1919" s="87"/>
      <c r="AQ1919" s="87"/>
      <c r="AR1919" s="87"/>
      <c r="AS1919" s="87"/>
      <c r="AT1919" s="87"/>
      <c r="AU1919" s="87"/>
    </row>
    <row r="1920" spans="27:48" x14ac:dyDescent="0.2">
      <c r="AA1920" s="87"/>
      <c r="AB1920" s="87"/>
      <c r="AC1920" s="87"/>
      <c r="AD1920" s="87"/>
      <c r="AE1920" s="87"/>
      <c r="AG1920" s="121"/>
      <c r="AN1920" s="87"/>
      <c r="AO1920" s="87"/>
      <c r="AP1920" s="87"/>
      <c r="AQ1920" s="87"/>
      <c r="AR1920" s="87"/>
      <c r="AS1920" s="87"/>
      <c r="AT1920" s="87"/>
      <c r="AU1920" s="87"/>
    </row>
    <row r="1921" spans="27:48" x14ac:dyDescent="0.2">
      <c r="AA1921" s="87"/>
      <c r="AB1921" s="87"/>
      <c r="AC1921" s="87"/>
      <c r="AD1921" s="87"/>
      <c r="AE1921" s="87"/>
      <c r="AG1921" s="121"/>
      <c r="AN1921" s="87"/>
      <c r="AO1921" s="87"/>
      <c r="AP1921" s="87"/>
      <c r="AQ1921" s="87"/>
      <c r="AR1921" s="87"/>
      <c r="AS1921" s="87"/>
      <c r="AT1921" s="87"/>
      <c r="AU1921" s="87"/>
      <c r="AV1921" s="87"/>
    </row>
    <row r="1922" spans="27:48" x14ac:dyDescent="0.2">
      <c r="AA1922" s="87"/>
      <c r="AB1922" s="87"/>
      <c r="AC1922" s="87"/>
      <c r="AD1922" s="87"/>
      <c r="AE1922" s="87"/>
      <c r="AG1922" s="121"/>
      <c r="AN1922" s="87"/>
      <c r="AO1922" s="87"/>
      <c r="AP1922" s="87"/>
      <c r="AQ1922" s="87"/>
      <c r="AR1922" s="87"/>
      <c r="AS1922" s="87"/>
      <c r="AT1922" s="87"/>
      <c r="AU1922" s="87"/>
    </row>
    <row r="1923" spans="27:48" x14ac:dyDescent="0.2">
      <c r="AA1923" s="87"/>
      <c r="AB1923" s="87"/>
      <c r="AC1923" s="87"/>
      <c r="AD1923" s="87"/>
      <c r="AE1923" s="87"/>
      <c r="AG1923" s="121"/>
      <c r="AN1923" s="87"/>
      <c r="AO1923" s="87"/>
      <c r="AP1923" s="87"/>
      <c r="AQ1923" s="87"/>
      <c r="AR1923" s="87"/>
      <c r="AS1923" s="87"/>
      <c r="AT1923" s="87"/>
      <c r="AU1923" s="87"/>
    </row>
    <row r="1924" spans="27:48" x14ac:dyDescent="0.2">
      <c r="AA1924" s="87"/>
      <c r="AB1924" s="87"/>
      <c r="AC1924" s="87"/>
      <c r="AD1924" s="87"/>
      <c r="AE1924" s="87"/>
      <c r="AG1924" s="121"/>
      <c r="AN1924" s="87"/>
      <c r="AO1924" s="87"/>
      <c r="AP1924" s="87"/>
      <c r="AQ1924" s="87"/>
      <c r="AR1924" s="87"/>
      <c r="AS1924" s="87"/>
      <c r="AT1924" s="87"/>
      <c r="AU1924" s="87"/>
    </row>
    <row r="1925" spans="27:48" x14ac:dyDescent="0.2">
      <c r="AA1925" s="87"/>
      <c r="AB1925" s="87"/>
      <c r="AC1925" s="87"/>
      <c r="AD1925" s="87"/>
      <c r="AE1925" s="87"/>
      <c r="AG1925" s="121"/>
      <c r="AN1925" s="87"/>
      <c r="AO1925" s="87"/>
      <c r="AP1925" s="87"/>
      <c r="AQ1925" s="87"/>
      <c r="AR1925" s="87"/>
      <c r="AS1925" s="87"/>
      <c r="AT1925" s="87"/>
      <c r="AU1925" s="87"/>
    </row>
    <row r="1926" spans="27:48" x14ac:dyDescent="0.2">
      <c r="AA1926" s="87"/>
      <c r="AB1926" s="87"/>
      <c r="AC1926" s="87"/>
      <c r="AD1926" s="87"/>
      <c r="AE1926" s="87"/>
      <c r="AG1926" s="121"/>
      <c r="AN1926" s="87"/>
      <c r="AO1926" s="87"/>
      <c r="AP1926" s="87"/>
      <c r="AQ1926" s="87"/>
      <c r="AR1926" s="87"/>
      <c r="AS1926" s="87"/>
      <c r="AT1926" s="87"/>
      <c r="AU1926" s="87"/>
    </row>
    <row r="1927" spans="27:48" x14ac:dyDescent="0.2">
      <c r="AA1927" s="87"/>
      <c r="AB1927" s="87"/>
      <c r="AC1927" s="87"/>
      <c r="AD1927" s="87"/>
      <c r="AE1927" s="87"/>
      <c r="AG1927" s="121"/>
      <c r="AN1927" s="87"/>
      <c r="AO1927" s="87"/>
      <c r="AP1927" s="87"/>
      <c r="AQ1927" s="87"/>
      <c r="AR1927" s="87"/>
      <c r="AS1927" s="87"/>
      <c r="AT1927" s="87"/>
      <c r="AU1927" s="87"/>
    </row>
    <row r="1928" spans="27:48" x14ac:dyDescent="0.2">
      <c r="AA1928" s="87"/>
      <c r="AB1928" s="87"/>
      <c r="AC1928" s="87"/>
      <c r="AD1928" s="87"/>
      <c r="AE1928" s="87"/>
      <c r="AG1928" s="121"/>
      <c r="AN1928" s="87"/>
      <c r="AO1928" s="87"/>
      <c r="AP1928" s="87"/>
      <c r="AQ1928" s="87"/>
      <c r="AR1928" s="87"/>
      <c r="AS1928" s="87"/>
      <c r="AT1928" s="87"/>
      <c r="AU1928" s="87"/>
    </row>
    <row r="1929" spans="27:48" x14ac:dyDescent="0.2">
      <c r="AA1929" s="87"/>
      <c r="AB1929" s="87"/>
      <c r="AC1929" s="87"/>
      <c r="AD1929" s="87"/>
      <c r="AE1929" s="87"/>
      <c r="AG1929" s="121"/>
      <c r="AN1929" s="87"/>
      <c r="AO1929" s="87"/>
      <c r="AP1929" s="87"/>
      <c r="AQ1929" s="87"/>
      <c r="AR1929" s="87"/>
      <c r="AS1929" s="87"/>
      <c r="AT1929" s="87"/>
      <c r="AU1929" s="87"/>
    </row>
    <row r="1930" spans="27:48" x14ac:dyDescent="0.2">
      <c r="AA1930" s="87"/>
      <c r="AB1930" s="87"/>
      <c r="AC1930" s="87"/>
      <c r="AD1930" s="87"/>
      <c r="AE1930" s="87"/>
      <c r="AG1930" s="121"/>
      <c r="AN1930" s="87"/>
      <c r="AO1930" s="87"/>
      <c r="AP1930" s="87"/>
      <c r="AQ1930" s="87"/>
      <c r="AR1930" s="87"/>
      <c r="AS1930" s="87"/>
      <c r="AT1930" s="87"/>
      <c r="AU1930" s="87"/>
    </row>
    <row r="1931" spans="27:48" x14ac:dyDescent="0.2">
      <c r="AA1931" s="87"/>
      <c r="AB1931" s="87"/>
      <c r="AC1931" s="87"/>
      <c r="AD1931" s="87"/>
      <c r="AE1931" s="87"/>
      <c r="AG1931" s="121"/>
      <c r="AN1931" s="87"/>
      <c r="AO1931" s="87"/>
      <c r="AP1931" s="87"/>
      <c r="AQ1931" s="87"/>
      <c r="AR1931" s="87"/>
      <c r="AS1931" s="87"/>
      <c r="AT1931" s="87"/>
      <c r="AU1931" s="87"/>
    </row>
    <row r="1932" spans="27:48" x14ac:dyDescent="0.2">
      <c r="AA1932" s="87"/>
      <c r="AB1932" s="87"/>
      <c r="AC1932" s="87"/>
      <c r="AD1932" s="87"/>
      <c r="AE1932" s="87"/>
      <c r="AG1932" s="121"/>
      <c r="AN1932" s="87"/>
      <c r="AO1932" s="87"/>
      <c r="AP1932" s="87"/>
      <c r="AQ1932" s="87"/>
      <c r="AR1932" s="87"/>
      <c r="AS1932" s="87"/>
      <c r="AT1932" s="87"/>
      <c r="AU1932" s="87"/>
    </row>
    <row r="1933" spans="27:48" x14ac:dyDescent="0.2">
      <c r="AA1933" s="87"/>
      <c r="AB1933" s="87"/>
      <c r="AC1933" s="87"/>
      <c r="AD1933" s="87"/>
      <c r="AE1933" s="87"/>
      <c r="AG1933" s="121"/>
      <c r="AN1933" s="87"/>
      <c r="AO1933" s="87"/>
      <c r="AP1933" s="87"/>
      <c r="AQ1933" s="87"/>
      <c r="AR1933" s="87"/>
      <c r="AS1933" s="87"/>
      <c r="AT1933" s="87"/>
      <c r="AU1933" s="87"/>
    </row>
    <row r="1934" spans="27:48" x14ac:dyDescent="0.2">
      <c r="AA1934" s="87"/>
      <c r="AB1934" s="87"/>
      <c r="AC1934" s="87"/>
      <c r="AD1934" s="87"/>
      <c r="AE1934" s="87"/>
      <c r="AG1934" s="121"/>
      <c r="AN1934" s="87"/>
      <c r="AO1934" s="87"/>
      <c r="AP1934" s="87"/>
      <c r="AQ1934" s="87"/>
      <c r="AR1934" s="87"/>
      <c r="AS1934" s="87"/>
      <c r="AT1934" s="87"/>
      <c r="AU1934" s="87"/>
    </row>
    <row r="1935" spans="27:48" x14ac:dyDescent="0.2">
      <c r="AA1935" s="87"/>
      <c r="AB1935" s="87"/>
      <c r="AC1935" s="87"/>
      <c r="AD1935" s="87"/>
      <c r="AE1935" s="87"/>
      <c r="AG1935" s="121"/>
      <c r="AN1935" s="87"/>
      <c r="AO1935" s="87"/>
      <c r="AP1935" s="87"/>
      <c r="AQ1935" s="87"/>
      <c r="AR1935" s="87"/>
      <c r="AS1935" s="87"/>
      <c r="AT1935" s="87"/>
      <c r="AU1935" s="87"/>
    </row>
    <row r="1936" spans="27:48" x14ac:dyDescent="0.2">
      <c r="AA1936" s="87"/>
      <c r="AB1936" s="87"/>
      <c r="AC1936" s="87"/>
      <c r="AD1936" s="87"/>
      <c r="AE1936" s="87"/>
      <c r="AG1936" s="121"/>
      <c r="AN1936" s="87"/>
      <c r="AO1936" s="87"/>
      <c r="AP1936" s="87"/>
      <c r="AQ1936" s="87"/>
      <c r="AR1936" s="87"/>
      <c r="AS1936" s="87"/>
      <c r="AT1936" s="87"/>
      <c r="AU1936" s="87"/>
    </row>
    <row r="1937" spans="27:47" x14ac:dyDescent="0.2">
      <c r="AA1937" s="87"/>
      <c r="AB1937" s="87"/>
      <c r="AC1937" s="87"/>
      <c r="AD1937" s="87"/>
      <c r="AE1937" s="87"/>
      <c r="AG1937" s="121"/>
      <c r="AN1937" s="87"/>
      <c r="AO1937" s="87"/>
      <c r="AP1937" s="87"/>
      <c r="AQ1937" s="87"/>
      <c r="AR1937" s="87"/>
      <c r="AS1937" s="87"/>
      <c r="AT1937" s="87"/>
      <c r="AU1937" s="87"/>
    </row>
    <row r="1938" spans="27:47" x14ac:dyDescent="0.2">
      <c r="AA1938" s="87"/>
      <c r="AB1938" s="87"/>
      <c r="AC1938" s="87"/>
      <c r="AD1938" s="87"/>
      <c r="AE1938" s="87"/>
      <c r="AG1938" s="121"/>
      <c r="AN1938" s="87"/>
      <c r="AO1938" s="87"/>
      <c r="AP1938" s="87"/>
      <c r="AQ1938" s="87"/>
      <c r="AR1938" s="87"/>
      <c r="AS1938" s="87"/>
      <c r="AT1938" s="87"/>
      <c r="AU1938" s="87"/>
    </row>
    <row r="1939" spans="27:47" x14ac:dyDescent="0.2">
      <c r="AA1939" s="87"/>
      <c r="AB1939" s="87"/>
      <c r="AC1939" s="87"/>
      <c r="AD1939" s="87"/>
      <c r="AE1939" s="87"/>
      <c r="AG1939" s="121"/>
      <c r="AN1939" s="87"/>
      <c r="AO1939" s="87"/>
      <c r="AP1939" s="87"/>
      <c r="AQ1939" s="87"/>
      <c r="AR1939" s="87"/>
      <c r="AS1939" s="87"/>
      <c r="AT1939" s="87"/>
      <c r="AU1939" s="87"/>
    </row>
    <row r="1940" spans="27:47" x14ac:dyDescent="0.2">
      <c r="AA1940" s="87"/>
      <c r="AB1940" s="87"/>
      <c r="AC1940" s="87"/>
      <c r="AD1940" s="87"/>
      <c r="AE1940" s="87"/>
      <c r="AG1940" s="121"/>
      <c r="AN1940" s="87"/>
      <c r="AO1940" s="87"/>
      <c r="AP1940" s="87"/>
      <c r="AQ1940" s="87"/>
      <c r="AR1940" s="87"/>
      <c r="AS1940" s="87"/>
      <c r="AT1940" s="87"/>
      <c r="AU1940" s="87"/>
    </row>
    <row r="1941" spans="27:47" x14ac:dyDescent="0.2">
      <c r="AA1941" s="87"/>
      <c r="AB1941" s="87"/>
      <c r="AC1941" s="87"/>
      <c r="AD1941" s="87"/>
      <c r="AE1941" s="87"/>
      <c r="AG1941" s="121"/>
      <c r="AN1941" s="87"/>
      <c r="AO1941" s="87"/>
      <c r="AP1941" s="87"/>
      <c r="AQ1941" s="87"/>
      <c r="AR1941" s="87"/>
      <c r="AS1941" s="87"/>
      <c r="AT1941" s="87"/>
      <c r="AU1941" s="87"/>
    </row>
    <row r="1942" spans="27:47" x14ac:dyDescent="0.2">
      <c r="AA1942" s="87"/>
      <c r="AB1942" s="87"/>
      <c r="AC1942" s="87"/>
      <c r="AD1942" s="87"/>
      <c r="AE1942" s="87"/>
      <c r="AG1942" s="121"/>
      <c r="AN1942" s="87"/>
      <c r="AO1942" s="87"/>
      <c r="AP1942" s="87"/>
      <c r="AQ1942" s="87"/>
      <c r="AR1942" s="87"/>
      <c r="AS1942" s="87"/>
      <c r="AT1942" s="87"/>
      <c r="AU1942" s="87"/>
    </row>
    <row r="1943" spans="27:47" x14ac:dyDescent="0.2">
      <c r="AA1943" s="87"/>
      <c r="AB1943" s="87"/>
      <c r="AC1943" s="87"/>
      <c r="AD1943" s="87"/>
      <c r="AE1943" s="87"/>
      <c r="AG1943" s="121"/>
      <c r="AN1943" s="87"/>
      <c r="AO1943" s="87"/>
      <c r="AP1943" s="87"/>
      <c r="AQ1943" s="87"/>
      <c r="AR1943" s="87"/>
      <c r="AS1943" s="87"/>
      <c r="AT1943" s="87"/>
      <c r="AU1943" s="87"/>
    </row>
    <row r="1944" spans="27:47" x14ac:dyDescent="0.2">
      <c r="AA1944" s="87"/>
      <c r="AB1944" s="87"/>
      <c r="AC1944" s="87"/>
      <c r="AD1944" s="87"/>
      <c r="AE1944" s="87"/>
      <c r="AG1944" s="121"/>
      <c r="AN1944" s="87"/>
      <c r="AO1944" s="87"/>
      <c r="AP1944" s="87"/>
      <c r="AQ1944" s="87"/>
      <c r="AR1944" s="87"/>
      <c r="AS1944" s="87"/>
      <c r="AT1944" s="87"/>
      <c r="AU1944" s="87"/>
    </row>
    <row r="1945" spans="27:47" x14ac:dyDescent="0.2">
      <c r="AA1945" s="87"/>
      <c r="AB1945" s="87"/>
      <c r="AC1945" s="87"/>
      <c r="AD1945" s="87"/>
      <c r="AE1945" s="87"/>
      <c r="AG1945" s="121"/>
      <c r="AN1945" s="87"/>
      <c r="AO1945" s="87"/>
      <c r="AP1945" s="87"/>
      <c r="AQ1945" s="87"/>
      <c r="AR1945" s="87"/>
      <c r="AS1945" s="87"/>
      <c r="AT1945" s="87"/>
      <c r="AU1945" s="87"/>
    </row>
    <row r="1946" spans="27:47" x14ac:dyDescent="0.2">
      <c r="AA1946" s="87"/>
      <c r="AB1946" s="87"/>
      <c r="AC1946" s="87"/>
      <c r="AD1946" s="87"/>
      <c r="AE1946" s="87"/>
      <c r="AG1946" s="121"/>
      <c r="AN1946" s="87"/>
      <c r="AO1946" s="87"/>
      <c r="AP1946" s="87"/>
      <c r="AQ1946" s="87"/>
      <c r="AR1946" s="87"/>
      <c r="AS1946" s="87"/>
      <c r="AT1946" s="87"/>
      <c r="AU1946" s="87"/>
    </row>
    <row r="1947" spans="27:47" x14ac:dyDescent="0.2">
      <c r="AA1947" s="87"/>
      <c r="AB1947" s="87"/>
      <c r="AC1947" s="87"/>
      <c r="AD1947" s="87"/>
      <c r="AE1947" s="87"/>
      <c r="AG1947" s="121"/>
      <c r="AN1947" s="87"/>
      <c r="AO1947" s="87"/>
      <c r="AP1947" s="87"/>
      <c r="AQ1947" s="87"/>
      <c r="AR1947" s="87"/>
      <c r="AS1947" s="87"/>
      <c r="AT1947" s="87"/>
      <c r="AU1947" s="87"/>
    </row>
    <row r="1948" spans="27:47" x14ac:dyDescent="0.2">
      <c r="AA1948" s="87"/>
      <c r="AB1948" s="87"/>
      <c r="AC1948" s="87"/>
      <c r="AD1948" s="87"/>
      <c r="AE1948" s="87"/>
      <c r="AG1948" s="121"/>
      <c r="AN1948" s="87"/>
      <c r="AO1948" s="87"/>
      <c r="AP1948" s="87"/>
      <c r="AQ1948" s="87"/>
      <c r="AR1948" s="87"/>
      <c r="AS1948" s="87"/>
      <c r="AT1948" s="87"/>
      <c r="AU1948" s="87"/>
    </row>
    <row r="1949" spans="27:47" x14ac:dyDescent="0.2">
      <c r="AA1949" s="87"/>
      <c r="AB1949" s="87"/>
      <c r="AC1949" s="87"/>
      <c r="AD1949" s="87"/>
      <c r="AE1949" s="87"/>
      <c r="AG1949" s="121"/>
      <c r="AN1949" s="87"/>
      <c r="AO1949" s="87"/>
      <c r="AP1949" s="87"/>
      <c r="AQ1949" s="87"/>
      <c r="AR1949" s="87"/>
      <c r="AS1949" s="87"/>
      <c r="AT1949" s="87"/>
      <c r="AU1949" s="87"/>
    </row>
    <row r="1950" spans="27:47" x14ac:dyDescent="0.2">
      <c r="AA1950" s="87"/>
      <c r="AB1950" s="87"/>
      <c r="AC1950" s="87"/>
      <c r="AD1950" s="87"/>
      <c r="AE1950" s="87"/>
      <c r="AG1950" s="121"/>
      <c r="AN1950" s="87"/>
      <c r="AO1950" s="87"/>
      <c r="AP1950" s="87"/>
      <c r="AQ1950" s="87"/>
      <c r="AR1950" s="87"/>
      <c r="AS1950" s="87"/>
      <c r="AT1950" s="87"/>
      <c r="AU1950" s="87"/>
    </row>
    <row r="1951" spans="27:47" x14ac:dyDescent="0.2">
      <c r="AA1951" s="87"/>
      <c r="AB1951" s="87"/>
      <c r="AC1951" s="87"/>
      <c r="AD1951" s="87"/>
      <c r="AE1951" s="87"/>
      <c r="AG1951" s="121"/>
      <c r="AN1951" s="87"/>
      <c r="AO1951" s="87"/>
      <c r="AP1951" s="87"/>
      <c r="AQ1951" s="87"/>
      <c r="AR1951" s="87"/>
      <c r="AS1951" s="87"/>
      <c r="AT1951" s="87"/>
      <c r="AU1951" s="87"/>
    </row>
    <row r="1952" spans="27:47" x14ac:dyDescent="0.2">
      <c r="AA1952" s="87"/>
      <c r="AB1952" s="87"/>
      <c r="AC1952" s="87"/>
      <c r="AD1952" s="87"/>
      <c r="AE1952" s="87"/>
      <c r="AG1952" s="121"/>
      <c r="AN1952" s="87"/>
      <c r="AO1952" s="87"/>
      <c r="AP1952" s="87"/>
      <c r="AQ1952" s="87"/>
      <c r="AR1952" s="87"/>
      <c r="AS1952" s="87"/>
      <c r="AT1952" s="87"/>
      <c r="AU1952" s="87"/>
    </row>
    <row r="1953" spans="27:47" x14ac:dyDescent="0.2">
      <c r="AA1953" s="87"/>
      <c r="AB1953" s="87"/>
      <c r="AC1953" s="87"/>
      <c r="AD1953" s="87"/>
      <c r="AE1953" s="87"/>
      <c r="AG1953" s="121"/>
      <c r="AN1953" s="87"/>
      <c r="AO1953" s="87"/>
      <c r="AP1953" s="87"/>
      <c r="AQ1953" s="87"/>
      <c r="AR1953" s="87"/>
      <c r="AS1953" s="87"/>
      <c r="AT1953" s="87"/>
      <c r="AU1953" s="87"/>
    </row>
    <row r="1954" spans="27:47" x14ac:dyDescent="0.2">
      <c r="AA1954" s="87"/>
      <c r="AB1954" s="87"/>
      <c r="AC1954" s="87"/>
      <c r="AD1954" s="87"/>
      <c r="AE1954" s="87"/>
      <c r="AG1954" s="121"/>
      <c r="AN1954" s="87"/>
      <c r="AO1954" s="87"/>
      <c r="AP1954" s="87"/>
      <c r="AQ1954" s="87"/>
      <c r="AR1954" s="87"/>
      <c r="AS1954" s="87"/>
      <c r="AT1954" s="87"/>
      <c r="AU1954" s="87"/>
    </row>
    <row r="1955" spans="27:47" x14ac:dyDescent="0.2">
      <c r="AA1955" s="87"/>
      <c r="AB1955" s="87"/>
      <c r="AC1955" s="87"/>
      <c r="AD1955" s="87"/>
      <c r="AE1955" s="87"/>
      <c r="AG1955" s="121"/>
      <c r="AN1955" s="87"/>
      <c r="AO1955" s="87"/>
      <c r="AP1955" s="87"/>
      <c r="AQ1955" s="87"/>
      <c r="AR1955" s="87"/>
      <c r="AS1955" s="87"/>
      <c r="AT1955" s="87"/>
      <c r="AU1955" s="87"/>
    </row>
    <row r="1956" spans="27:47" x14ac:dyDescent="0.2">
      <c r="AA1956" s="87"/>
      <c r="AB1956" s="87"/>
      <c r="AC1956" s="87"/>
      <c r="AD1956" s="87"/>
      <c r="AE1956" s="87"/>
      <c r="AG1956" s="121"/>
      <c r="AN1956" s="87"/>
      <c r="AO1956" s="87"/>
      <c r="AP1956" s="87"/>
      <c r="AQ1956" s="87"/>
      <c r="AR1956" s="87"/>
      <c r="AS1956" s="87"/>
      <c r="AT1956" s="87"/>
      <c r="AU1956" s="87"/>
    </row>
    <row r="1957" spans="27:47" x14ac:dyDescent="0.2">
      <c r="AA1957" s="87"/>
      <c r="AB1957" s="87"/>
      <c r="AC1957" s="87"/>
      <c r="AD1957" s="87"/>
      <c r="AE1957" s="87"/>
      <c r="AG1957" s="121"/>
      <c r="AN1957" s="87"/>
      <c r="AO1957" s="87"/>
      <c r="AP1957" s="87"/>
      <c r="AQ1957" s="87"/>
      <c r="AR1957" s="87"/>
      <c r="AS1957" s="87"/>
      <c r="AT1957" s="87"/>
      <c r="AU1957" s="87"/>
    </row>
    <row r="1958" spans="27:47" x14ac:dyDescent="0.2">
      <c r="AA1958" s="87"/>
      <c r="AB1958" s="87"/>
      <c r="AC1958" s="87"/>
      <c r="AD1958" s="87"/>
      <c r="AE1958" s="87"/>
      <c r="AG1958" s="121"/>
      <c r="AN1958" s="87"/>
      <c r="AO1958" s="87"/>
      <c r="AP1958" s="87"/>
      <c r="AQ1958" s="87"/>
      <c r="AR1958" s="87"/>
      <c r="AS1958" s="87"/>
      <c r="AT1958" s="87"/>
      <c r="AU1958" s="87"/>
    </row>
    <row r="1959" spans="27:47" x14ac:dyDescent="0.2">
      <c r="AA1959" s="87"/>
      <c r="AB1959" s="87"/>
      <c r="AC1959" s="87"/>
      <c r="AD1959" s="87"/>
      <c r="AE1959" s="87"/>
      <c r="AG1959" s="121"/>
      <c r="AN1959" s="87"/>
      <c r="AO1959" s="87"/>
      <c r="AP1959" s="87"/>
      <c r="AQ1959" s="87"/>
      <c r="AR1959" s="87"/>
      <c r="AS1959" s="87"/>
      <c r="AT1959" s="87"/>
      <c r="AU1959" s="87"/>
    </row>
    <row r="1960" spans="27:47" x14ac:dyDescent="0.2">
      <c r="AA1960" s="87"/>
      <c r="AB1960" s="87"/>
      <c r="AC1960" s="87"/>
      <c r="AD1960" s="87"/>
      <c r="AE1960" s="87"/>
      <c r="AG1960" s="121"/>
      <c r="AN1960" s="87"/>
      <c r="AO1960" s="87"/>
      <c r="AP1960" s="87"/>
      <c r="AQ1960" s="87"/>
      <c r="AR1960" s="87"/>
      <c r="AS1960" s="87"/>
      <c r="AT1960" s="87"/>
      <c r="AU1960" s="87"/>
    </row>
    <row r="1961" spans="27:47" x14ac:dyDescent="0.2">
      <c r="AA1961" s="87"/>
      <c r="AB1961" s="87"/>
      <c r="AC1961" s="87"/>
      <c r="AD1961" s="87"/>
      <c r="AE1961" s="87"/>
      <c r="AG1961" s="121"/>
      <c r="AN1961" s="87"/>
      <c r="AO1961" s="87"/>
      <c r="AP1961" s="87"/>
      <c r="AQ1961" s="87"/>
      <c r="AR1961" s="87"/>
      <c r="AS1961" s="87"/>
      <c r="AT1961" s="87"/>
      <c r="AU1961" s="87"/>
    </row>
    <row r="1962" spans="27:47" x14ac:dyDescent="0.2">
      <c r="AA1962" s="87"/>
      <c r="AB1962" s="87"/>
      <c r="AC1962" s="87"/>
      <c r="AD1962" s="87"/>
      <c r="AE1962" s="87"/>
      <c r="AG1962" s="121"/>
      <c r="AN1962" s="87"/>
      <c r="AO1962" s="87"/>
      <c r="AP1962" s="87"/>
      <c r="AQ1962" s="87"/>
      <c r="AR1962" s="87"/>
      <c r="AS1962" s="87"/>
      <c r="AT1962" s="87"/>
      <c r="AU1962" s="87"/>
    </row>
    <row r="1963" spans="27:47" x14ac:dyDescent="0.2">
      <c r="AA1963" s="87"/>
      <c r="AB1963" s="87"/>
      <c r="AC1963" s="87"/>
      <c r="AD1963" s="87"/>
      <c r="AE1963" s="87"/>
      <c r="AG1963" s="121"/>
      <c r="AN1963" s="87"/>
      <c r="AO1963" s="87"/>
      <c r="AP1963" s="87"/>
      <c r="AQ1963" s="87"/>
      <c r="AR1963" s="87"/>
      <c r="AS1963" s="87"/>
      <c r="AT1963" s="87"/>
      <c r="AU1963" s="87"/>
    </row>
    <row r="1964" spans="27:47" x14ac:dyDescent="0.2">
      <c r="AA1964" s="87"/>
      <c r="AB1964" s="87"/>
      <c r="AC1964" s="87"/>
      <c r="AD1964" s="87"/>
      <c r="AE1964" s="87"/>
      <c r="AG1964" s="121"/>
      <c r="AN1964" s="87"/>
      <c r="AO1964" s="87"/>
      <c r="AP1964" s="87"/>
      <c r="AQ1964" s="87"/>
      <c r="AR1964" s="87"/>
      <c r="AS1964" s="87"/>
      <c r="AT1964" s="87"/>
      <c r="AU1964" s="87"/>
    </row>
    <row r="1965" spans="27:47" x14ac:dyDescent="0.2">
      <c r="AA1965" s="87"/>
      <c r="AB1965" s="87"/>
      <c r="AC1965" s="87"/>
      <c r="AD1965" s="87"/>
      <c r="AE1965" s="87"/>
      <c r="AG1965" s="121"/>
      <c r="AN1965" s="87"/>
      <c r="AO1965" s="87"/>
      <c r="AP1965" s="87"/>
      <c r="AQ1965" s="87"/>
      <c r="AR1965" s="87"/>
      <c r="AS1965" s="87"/>
      <c r="AT1965" s="87"/>
      <c r="AU1965" s="87"/>
    </row>
    <row r="1966" spans="27:47" x14ac:dyDescent="0.2">
      <c r="AA1966" s="87"/>
      <c r="AB1966" s="87"/>
      <c r="AC1966" s="87"/>
      <c r="AD1966" s="87"/>
      <c r="AE1966" s="87"/>
      <c r="AG1966" s="121"/>
      <c r="AN1966" s="87"/>
      <c r="AO1966" s="87"/>
      <c r="AP1966" s="87"/>
      <c r="AQ1966" s="87"/>
      <c r="AR1966" s="87"/>
      <c r="AS1966" s="87"/>
      <c r="AT1966" s="87"/>
      <c r="AU1966" s="87"/>
    </row>
    <row r="1967" spans="27:47" x14ac:dyDescent="0.2">
      <c r="AA1967" s="87"/>
      <c r="AB1967" s="87"/>
      <c r="AC1967" s="87"/>
      <c r="AD1967" s="87"/>
      <c r="AE1967" s="87"/>
      <c r="AG1967" s="121"/>
      <c r="AN1967" s="87"/>
      <c r="AO1967" s="87"/>
      <c r="AP1967" s="87"/>
      <c r="AQ1967" s="87"/>
      <c r="AR1967" s="87"/>
      <c r="AS1967" s="87"/>
      <c r="AT1967" s="87"/>
      <c r="AU1967" s="87"/>
    </row>
    <row r="1968" spans="27:47" x14ac:dyDescent="0.2">
      <c r="AA1968" s="87"/>
      <c r="AB1968" s="87"/>
      <c r="AC1968" s="87"/>
      <c r="AD1968" s="87"/>
      <c r="AE1968" s="87"/>
      <c r="AG1968" s="121"/>
      <c r="AN1968" s="87"/>
      <c r="AO1968" s="87"/>
      <c r="AP1968" s="87"/>
      <c r="AQ1968" s="87"/>
      <c r="AR1968" s="87"/>
      <c r="AS1968" s="87"/>
      <c r="AT1968" s="87"/>
      <c r="AU1968" s="87"/>
    </row>
    <row r="1969" spans="27:47" x14ac:dyDescent="0.2">
      <c r="AA1969" s="87"/>
      <c r="AB1969" s="87"/>
      <c r="AC1969" s="87"/>
      <c r="AD1969" s="87"/>
      <c r="AE1969" s="87"/>
      <c r="AG1969" s="121"/>
      <c r="AN1969" s="87"/>
      <c r="AO1969" s="87"/>
      <c r="AP1969" s="87"/>
      <c r="AQ1969" s="87"/>
      <c r="AR1969" s="87"/>
      <c r="AS1969" s="87"/>
      <c r="AT1969" s="87"/>
      <c r="AU1969" s="87"/>
    </row>
    <row r="1970" spans="27:47" x14ac:dyDescent="0.2">
      <c r="AA1970" s="87"/>
      <c r="AB1970" s="87"/>
      <c r="AC1970" s="87"/>
      <c r="AD1970" s="87"/>
      <c r="AE1970" s="87"/>
      <c r="AG1970" s="121"/>
      <c r="AN1970" s="87"/>
      <c r="AO1970" s="87"/>
      <c r="AP1970" s="87"/>
      <c r="AQ1970" s="87"/>
      <c r="AR1970" s="87"/>
      <c r="AS1970" s="87"/>
      <c r="AT1970" s="87"/>
      <c r="AU1970" s="87"/>
    </row>
    <row r="1971" spans="27:47" x14ac:dyDescent="0.2">
      <c r="AA1971" s="87"/>
      <c r="AB1971" s="87"/>
      <c r="AC1971" s="87"/>
      <c r="AD1971" s="87"/>
      <c r="AE1971" s="87"/>
      <c r="AG1971" s="121"/>
      <c r="AN1971" s="87"/>
      <c r="AO1971" s="87"/>
      <c r="AP1971" s="87"/>
      <c r="AQ1971" s="87"/>
      <c r="AR1971" s="87"/>
      <c r="AS1971" s="87"/>
      <c r="AT1971" s="87"/>
      <c r="AU1971" s="87"/>
    </row>
    <row r="1972" spans="27:47" x14ac:dyDescent="0.2">
      <c r="AA1972" s="87"/>
      <c r="AB1972" s="87"/>
      <c r="AC1972" s="87"/>
      <c r="AD1972" s="87"/>
      <c r="AE1972" s="87"/>
      <c r="AG1972" s="121"/>
      <c r="AN1972" s="87"/>
      <c r="AO1972" s="87"/>
      <c r="AP1972" s="87"/>
      <c r="AQ1972" s="87"/>
      <c r="AR1972" s="87"/>
      <c r="AS1972" s="87"/>
      <c r="AT1972" s="87"/>
      <c r="AU1972" s="87"/>
    </row>
    <row r="1973" spans="27:47" x14ac:dyDescent="0.2">
      <c r="AA1973" s="87"/>
      <c r="AB1973" s="87"/>
      <c r="AC1973" s="87"/>
      <c r="AD1973" s="87"/>
      <c r="AE1973" s="87"/>
      <c r="AG1973" s="121"/>
      <c r="AN1973" s="87"/>
      <c r="AO1973" s="87"/>
      <c r="AP1973" s="87"/>
      <c r="AQ1973" s="87"/>
      <c r="AR1973" s="87"/>
      <c r="AS1973" s="87"/>
      <c r="AT1973" s="87"/>
      <c r="AU1973" s="87"/>
    </row>
    <row r="1974" spans="27:47" x14ac:dyDescent="0.2">
      <c r="AA1974" s="87"/>
      <c r="AB1974" s="87"/>
      <c r="AC1974" s="87"/>
      <c r="AD1974" s="87"/>
      <c r="AE1974" s="87"/>
      <c r="AG1974" s="121"/>
      <c r="AN1974" s="87"/>
      <c r="AO1974" s="87"/>
      <c r="AP1974" s="87"/>
      <c r="AQ1974" s="87"/>
      <c r="AR1974" s="87"/>
      <c r="AS1974" s="87"/>
      <c r="AT1974" s="87"/>
      <c r="AU1974" s="87"/>
    </row>
    <row r="1975" spans="27:47" x14ac:dyDescent="0.2">
      <c r="AA1975" s="87"/>
      <c r="AB1975" s="87"/>
      <c r="AC1975" s="87"/>
      <c r="AD1975" s="87"/>
      <c r="AE1975" s="87"/>
      <c r="AG1975" s="121"/>
      <c r="AN1975" s="87"/>
      <c r="AO1975" s="87"/>
      <c r="AP1975" s="87"/>
      <c r="AQ1975" s="87"/>
      <c r="AR1975" s="87"/>
      <c r="AS1975" s="87"/>
      <c r="AT1975" s="87"/>
      <c r="AU1975" s="87"/>
    </row>
    <row r="1976" spans="27:47" x14ac:dyDescent="0.2">
      <c r="AA1976" s="87"/>
      <c r="AB1976" s="87"/>
      <c r="AC1976" s="87"/>
      <c r="AD1976" s="87"/>
      <c r="AE1976" s="87"/>
      <c r="AG1976" s="121"/>
      <c r="AN1976" s="87"/>
      <c r="AO1976" s="87"/>
      <c r="AP1976" s="87"/>
      <c r="AQ1976" s="87"/>
      <c r="AR1976" s="87"/>
      <c r="AS1976" s="87"/>
      <c r="AT1976" s="87"/>
      <c r="AU1976" s="87"/>
    </row>
    <row r="1977" spans="27:47" x14ac:dyDescent="0.2">
      <c r="AA1977" s="87"/>
      <c r="AB1977" s="87"/>
      <c r="AC1977" s="87"/>
      <c r="AD1977" s="87"/>
      <c r="AE1977" s="87"/>
      <c r="AG1977" s="121"/>
      <c r="AN1977" s="87"/>
      <c r="AO1977" s="87"/>
      <c r="AP1977" s="87"/>
      <c r="AQ1977" s="87"/>
      <c r="AR1977" s="87"/>
      <c r="AS1977" s="87"/>
      <c r="AT1977" s="87"/>
      <c r="AU1977" s="87"/>
    </row>
    <row r="1978" spans="27:47" x14ac:dyDescent="0.2">
      <c r="AA1978" s="87"/>
      <c r="AB1978" s="87"/>
      <c r="AC1978" s="87"/>
      <c r="AD1978" s="87"/>
      <c r="AE1978" s="87"/>
      <c r="AG1978" s="121"/>
      <c r="AN1978" s="87"/>
      <c r="AO1978" s="87"/>
      <c r="AP1978" s="87"/>
      <c r="AQ1978" s="87"/>
      <c r="AR1978" s="87"/>
      <c r="AS1978" s="87"/>
      <c r="AT1978" s="87"/>
      <c r="AU1978" s="87"/>
    </row>
    <row r="1979" spans="27:47" x14ac:dyDescent="0.2">
      <c r="AA1979" s="87"/>
      <c r="AB1979" s="87"/>
      <c r="AC1979" s="87"/>
      <c r="AD1979" s="87"/>
      <c r="AE1979" s="87"/>
      <c r="AG1979" s="121"/>
      <c r="AN1979" s="87"/>
      <c r="AO1979" s="87"/>
      <c r="AP1979" s="87"/>
      <c r="AQ1979" s="87"/>
      <c r="AR1979" s="87"/>
      <c r="AS1979" s="87"/>
      <c r="AT1979" s="87"/>
      <c r="AU1979" s="87"/>
    </row>
    <row r="1980" spans="27:47" x14ac:dyDescent="0.2">
      <c r="AA1980" s="87"/>
      <c r="AB1980" s="87"/>
      <c r="AC1980" s="87"/>
      <c r="AD1980" s="87"/>
      <c r="AE1980" s="87"/>
      <c r="AG1980" s="121"/>
      <c r="AN1980" s="87"/>
      <c r="AO1980" s="87"/>
      <c r="AP1980" s="87"/>
      <c r="AQ1980" s="87"/>
      <c r="AR1980" s="87"/>
      <c r="AS1980" s="87"/>
      <c r="AT1980" s="87"/>
      <c r="AU1980" s="87"/>
    </row>
    <row r="1981" spans="27:47" x14ac:dyDescent="0.2">
      <c r="AA1981" s="87"/>
      <c r="AB1981" s="87"/>
      <c r="AC1981" s="87"/>
      <c r="AD1981" s="87"/>
      <c r="AE1981" s="87"/>
      <c r="AG1981" s="121"/>
      <c r="AN1981" s="87"/>
      <c r="AO1981" s="87"/>
      <c r="AP1981" s="87"/>
      <c r="AQ1981" s="87"/>
      <c r="AR1981" s="87"/>
      <c r="AS1981" s="87"/>
      <c r="AT1981" s="87"/>
      <c r="AU1981" s="87"/>
    </row>
    <row r="1982" spans="27:47" x14ac:dyDescent="0.2">
      <c r="AA1982" s="87"/>
      <c r="AB1982" s="87"/>
      <c r="AC1982" s="87"/>
      <c r="AD1982" s="87"/>
      <c r="AE1982" s="87"/>
      <c r="AG1982" s="121"/>
      <c r="AN1982" s="87"/>
      <c r="AO1982" s="87"/>
      <c r="AP1982" s="87"/>
      <c r="AQ1982" s="87"/>
      <c r="AR1982" s="87"/>
      <c r="AS1982" s="87"/>
      <c r="AT1982" s="87"/>
      <c r="AU1982" s="87"/>
    </row>
    <row r="1983" spans="27:47" x14ac:dyDescent="0.2">
      <c r="AA1983" s="87"/>
      <c r="AB1983" s="87"/>
      <c r="AC1983" s="87"/>
      <c r="AD1983" s="87"/>
      <c r="AE1983" s="87"/>
      <c r="AG1983" s="121"/>
      <c r="AN1983" s="87"/>
      <c r="AO1983" s="87"/>
      <c r="AP1983" s="87"/>
      <c r="AQ1983" s="87"/>
      <c r="AR1983" s="87"/>
      <c r="AS1983" s="87"/>
      <c r="AT1983" s="87"/>
      <c r="AU1983" s="87"/>
    </row>
    <row r="1984" spans="27:47" x14ac:dyDescent="0.2">
      <c r="AA1984" s="87"/>
      <c r="AB1984" s="87"/>
      <c r="AC1984" s="87"/>
      <c r="AD1984" s="87"/>
      <c r="AE1984" s="87"/>
      <c r="AG1984" s="121"/>
      <c r="AN1984" s="87"/>
      <c r="AO1984" s="87"/>
      <c r="AP1984" s="87"/>
      <c r="AQ1984" s="87"/>
      <c r="AR1984" s="87"/>
      <c r="AS1984" s="87"/>
      <c r="AT1984" s="87"/>
      <c r="AU1984" s="87"/>
    </row>
    <row r="1985" spans="27:47" x14ac:dyDescent="0.2">
      <c r="AA1985" s="87"/>
      <c r="AB1985" s="87"/>
      <c r="AC1985" s="87"/>
      <c r="AD1985" s="87"/>
      <c r="AE1985" s="87"/>
      <c r="AG1985" s="121"/>
      <c r="AN1985" s="87"/>
      <c r="AO1985" s="87"/>
      <c r="AP1985" s="87"/>
      <c r="AQ1985" s="87"/>
      <c r="AR1985" s="87"/>
      <c r="AS1985" s="87"/>
      <c r="AT1985" s="87"/>
      <c r="AU1985" s="87"/>
    </row>
    <row r="1986" spans="27:47" x14ac:dyDescent="0.2">
      <c r="AA1986" s="87"/>
      <c r="AB1986" s="87"/>
      <c r="AC1986" s="87"/>
      <c r="AD1986" s="87"/>
      <c r="AE1986" s="87"/>
      <c r="AG1986" s="121"/>
      <c r="AN1986" s="87"/>
      <c r="AO1986" s="87"/>
      <c r="AP1986" s="87"/>
      <c r="AQ1986" s="87"/>
      <c r="AR1986" s="87"/>
      <c r="AS1986" s="87"/>
      <c r="AT1986" s="87"/>
      <c r="AU1986" s="87"/>
    </row>
    <row r="1987" spans="27:47" x14ac:dyDescent="0.2">
      <c r="AA1987" s="87"/>
      <c r="AB1987" s="87"/>
      <c r="AC1987" s="87"/>
      <c r="AD1987" s="87"/>
      <c r="AE1987" s="87"/>
      <c r="AG1987" s="121"/>
      <c r="AN1987" s="87"/>
      <c r="AO1987" s="87"/>
      <c r="AP1987" s="87"/>
      <c r="AQ1987" s="87"/>
      <c r="AR1987" s="87"/>
      <c r="AS1987" s="87"/>
      <c r="AT1987" s="87"/>
      <c r="AU1987" s="87"/>
    </row>
    <row r="1988" spans="27:47" x14ac:dyDescent="0.2">
      <c r="AA1988" s="87"/>
      <c r="AB1988" s="87"/>
      <c r="AC1988" s="87"/>
      <c r="AD1988" s="87"/>
      <c r="AE1988" s="87"/>
      <c r="AG1988" s="121"/>
      <c r="AN1988" s="87"/>
      <c r="AO1988" s="87"/>
      <c r="AP1988" s="87"/>
      <c r="AQ1988" s="87"/>
      <c r="AR1988" s="87"/>
      <c r="AS1988" s="87"/>
      <c r="AT1988" s="87"/>
      <c r="AU1988" s="87"/>
    </row>
    <row r="1989" spans="27:47" x14ac:dyDescent="0.2">
      <c r="AA1989" s="87"/>
      <c r="AB1989" s="87"/>
      <c r="AC1989" s="87"/>
      <c r="AD1989" s="87"/>
      <c r="AE1989" s="87"/>
      <c r="AG1989" s="121"/>
      <c r="AN1989" s="87"/>
      <c r="AO1989" s="87"/>
      <c r="AP1989" s="87"/>
      <c r="AQ1989" s="87"/>
      <c r="AR1989" s="87"/>
      <c r="AS1989" s="87"/>
      <c r="AT1989" s="87"/>
      <c r="AU1989" s="87"/>
    </row>
    <row r="1990" spans="27:47" x14ac:dyDescent="0.2">
      <c r="AA1990" s="87"/>
      <c r="AB1990" s="87"/>
      <c r="AC1990" s="87"/>
      <c r="AD1990" s="87"/>
      <c r="AE1990" s="87"/>
      <c r="AG1990" s="121"/>
      <c r="AN1990" s="87"/>
      <c r="AO1990" s="87"/>
      <c r="AP1990" s="87"/>
      <c r="AQ1990" s="87"/>
      <c r="AR1990" s="87"/>
      <c r="AS1990" s="87"/>
      <c r="AT1990" s="87"/>
      <c r="AU1990" s="87"/>
    </row>
    <row r="1991" spans="27:47" x14ac:dyDescent="0.2">
      <c r="AA1991" s="87"/>
      <c r="AB1991" s="87"/>
      <c r="AC1991" s="87"/>
      <c r="AD1991" s="87"/>
      <c r="AE1991" s="87"/>
      <c r="AG1991" s="121"/>
      <c r="AN1991" s="87"/>
      <c r="AO1991" s="87"/>
      <c r="AP1991" s="87"/>
      <c r="AQ1991" s="87"/>
      <c r="AR1991" s="87"/>
      <c r="AS1991" s="87"/>
      <c r="AT1991" s="87"/>
      <c r="AU1991" s="87"/>
    </row>
    <row r="1992" spans="27:47" x14ac:dyDescent="0.2">
      <c r="AA1992" s="87"/>
      <c r="AB1992" s="87"/>
      <c r="AC1992" s="87"/>
      <c r="AD1992" s="87"/>
      <c r="AE1992" s="87"/>
      <c r="AG1992" s="121"/>
      <c r="AN1992" s="87"/>
      <c r="AO1992" s="87"/>
      <c r="AP1992" s="87"/>
      <c r="AQ1992" s="87"/>
      <c r="AR1992" s="87"/>
      <c r="AS1992" s="87"/>
      <c r="AT1992" s="87"/>
      <c r="AU1992" s="87"/>
    </row>
    <row r="1993" spans="27:47" x14ac:dyDescent="0.2">
      <c r="AA1993" s="87"/>
      <c r="AB1993" s="87"/>
      <c r="AC1993" s="87"/>
      <c r="AD1993" s="87"/>
      <c r="AE1993" s="87"/>
      <c r="AG1993" s="121"/>
      <c r="AN1993" s="87"/>
      <c r="AO1993" s="87"/>
      <c r="AP1993" s="87"/>
      <c r="AQ1993" s="87"/>
      <c r="AR1993" s="87"/>
      <c r="AS1993" s="87"/>
      <c r="AT1993" s="87"/>
      <c r="AU1993" s="87"/>
    </row>
    <row r="1994" spans="27:47" x14ac:dyDescent="0.2">
      <c r="AA1994" s="87"/>
      <c r="AB1994" s="87"/>
      <c r="AC1994" s="87"/>
      <c r="AD1994" s="87"/>
      <c r="AE1994" s="87"/>
      <c r="AG1994" s="121"/>
      <c r="AN1994" s="87"/>
      <c r="AO1994" s="87"/>
      <c r="AP1994" s="87"/>
      <c r="AQ1994" s="87"/>
      <c r="AR1994" s="87"/>
      <c r="AS1994" s="87"/>
      <c r="AT1994" s="87"/>
      <c r="AU1994" s="87"/>
    </row>
    <row r="1995" spans="27:47" x14ac:dyDescent="0.2">
      <c r="AA1995" s="87"/>
      <c r="AB1995" s="87"/>
      <c r="AC1995" s="87"/>
      <c r="AD1995" s="87"/>
      <c r="AE1995" s="87"/>
      <c r="AG1995" s="121"/>
      <c r="AN1995" s="87"/>
      <c r="AO1995" s="87"/>
      <c r="AP1995" s="87"/>
      <c r="AQ1995" s="87"/>
      <c r="AR1995" s="87"/>
      <c r="AS1995" s="87"/>
      <c r="AT1995" s="87"/>
      <c r="AU1995" s="87"/>
    </row>
    <row r="1996" spans="27:47" x14ac:dyDescent="0.2">
      <c r="AA1996" s="87"/>
      <c r="AB1996" s="87"/>
      <c r="AC1996" s="87"/>
      <c r="AD1996" s="87"/>
      <c r="AE1996" s="87"/>
      <c r="AG1996" s="121"/>
      <c r="AN1996" s="87"/>
      <c r="AO1996" s="87"/>
      <c r="AP1996" s="87"/>
      <c r="AQ1996" s="87"/>
      <c r="AR1996" s="87"/>
      <c r="AS1996" s="87"/>
      <c r="AT1996" s="87"/>
      <c r="AU1996" s="87"/>
    </row>
    <row r="1997" spans="27:47" x14ac:dyDescent="0.2">
      <c r="AA1997" s="87"/>
      <c r="AB1997" s="87"/>
      <c r="AC1997" s="87"/>
      <c r="AD1997" s="87"/>
      <c r="AE1997" s="87"/>
      <c r="AG1997" s="121"/>
      <c r="AN1997" s="87"/>
      <c r="AO1997" s="87"/>
      <c r="AP1997" s="87"/>
      <c r="AQ1997" s="87"/>
      <c r="AR1997" s="87"/>
      <c r="AS1997" s="87"/>
      <c r="AT1997" s="87"/>
      <c r="AU1997" s="87"/>
    </row>
    <row r="1998" spans="27:47" x14ac:dyDescent="0.2">
      <c r="AA1998" s="87"/>
      <c r="AB1998" s="87"/>
      <c r="AC1998" s="87"/>
      <c r="AD1998" s="87"/>
      <c r="AE1998" s="87"/>
      <c r="AG1998" s="121"/>
      <c r="AN1998" s="87"/>
      <c r="AO1998" s="87"/>
      <c r="AP1998" s="87"/>
      <c r="AQ1998" s="87"/>
      <c r="AR1998" s="87"/>
      <c r="AS1998" s="87"/>
      <c r="AT1998" s="87"/>
      <c r="AU1998" s="87"/>
    </row>
    <row r="1999" spans="27:47" x14ac:dyDescent="0.2">
      <c r="AA1999" s="87"/>
      <c r="AB1999" s="87"/>
      <c r="AC1999" s="87"/>
      <c r="AD1999" s="87"/>
      <c r="AE1999" s="87"/>
      <c r="AG1999" s="121"/>
      <c r="AN1999" s="87"/>
      <c r="AO1999" s="87"/>
      <c r="AP1999" s="87"/>
      <c r="AQ1999" s="87"/>
      <c r="AR1999" s="87"/>
      <c r="AS1999" s="87"/>
      <c r="AT1999" s="87"/>
      <c r="AU1999" s="87"/>
    </row>
    <row r="2000" spans="27:47" x14ac:dyDescent="0.2">
      <c r="AA2000" s="87"/>
      <c r="AB2000" s="87"/>
      <c r="AC2000" s="87"/>
      <c r="AD2000" s="87"/>
      <c r="AE2000" s="87"/>
      <c r="AG2000" s="121"/>
      <c r="AN2000" s="87"/>
      <c r="AO2000" s="87"/>
      <c r="AP2000" s="87"/>
      <c r="AQ2000" s="87"/>
      <c r="AR2000" s="87"/>
      <c r="AS2000" s="87"/>
      <c r="AT2000" s="87"/>
      <c r="AU2000" s="87"/>
    </row>
    <row r="2001" spans="27:47" x14ac:dyDescent="0.2">
      <c r="AA2001" s="87"/>
      <c r="AB2001" s="87"/>
      <c r="AC2001" s="87"/>
      <c r="AD2001" s="87"/>
      <c r="AE2001" s="87"/>
      <c r="AG2001" s="121"/>
      <c r="AN2001" s="87"/>
      <c r="AO2001" s="87"/>
      <c r="AP2001" s="87"/>
      <c r="AQ2001" s="87"/>
      <c r="AR2001" s="87"/>
      <c r="AS2001" s="87"/>
      <c r="AT2001" s="87"/>
      <c r="AU2001" s="87"/>
    </row>
    <row r="2002" spans="27:47" x14ac:dyDescent="0.2">
      <c r="AA2002" s="87"/>
      <c r="AB2002" s="87"/>
      <c r="AC2002" s="87"/>
      <c r="AD2002" s="87"/>
      <c r="AE2002" s="87"/>
      <c r="AG2002" s="121"/>
      <c r="AN2002" s="87"/>
      <c r="AO2002" s="87"/>
      <c r="AP2002" s="87"/>
      <c r="AQ2002" s="87"/>
      <c r="AR2002" s="87"/>
      <c r="AS2002" s="87"/>
      <c r="AT2002" s="87"/>
      <c r="AU2002" s="87"/>
    </row>
    <row r="2003" spans="27:47" x14ac:dyDescent="0.2">
      <c r="AA2003" s="87"/>
      <c r="AB2003" s="87"/>
      <c r="AC2003" s="87"/>
      <c r="AD2003" s="87"/>
      <c r="AE2003" s="87"/>
      <c r="AG2003" s="121"/>
      <c r="AN2003" s="87"/>
      <c r="AO2003" s="87"/>
      <c r="AP2003" s="87"/>
      <c r="AQ2003" s="87"/>
      <c r="AR2003" s="87"/>
      <c r="AS2003" s="87"/>
      <c r="AT2003" s="87"/>
      <c r="AU2003" s="87"/>
    </row>
    <row r="2004" spans="27:47" x14ac:dyDescent="0.2">
      <c r="AA2004" s="87"/>
      <c r="AB2004" s="87"/>
      <c r="AC2004" s="87"/>
      <c r="AD2004" s="87"/>
      <c r="AE2004" s="87"/>
      <c r="AG2004" s="121"/>
      <c r="AN2004" s="87"/>
      <c r="AO2004" s="87"/>
      <c r="AP2004" s="87"/>
      <c r="AQ2004" s="87"/>
      <c r="AR2004" s="87"/>
      <c r="AS2004" s="87"/>
      <c r="AT2004" s="87"/>
      <c r="AU2004" s="87"/>
    </row>
    <row r="2005" spans="27:47" x14ac:dyDescent="0.2">
      <c r="AA2005" s="87"/>
      <c r="AB2005" s="87"/>
      <c r="AC2005" s="87"/>
      <c r="AD2005" s="87"/>
      <c r="AE2005" s="87"/>
      <c r="AG2005" s="121"/>
      <c r="AN2005" s="87"/>
      <c r="AO2005" s="87"/>
      <c r="AP2005" s="87"/>
      <c r="AQ2005" s="87"/>
      <c r="AR2005" s="87"/>
      <c r="AS2005" s="87"/>
      <c r="AT2005" s="87"/>
      <c r="AU2005" s="87"/>
    </row>
    <row r="2006" spans="27:47" x14ac:dyDescent="0.2">
      <c r="AA2006" s="87"/>
      <c r="AB2006" s="87"/>
      <c r="AC2006" s="87"/>
      <c r="AD2006" s="87"/>
      <c r="AE2006" s="87"/>
      <c r="AG2006" s="121"/>
      <c r="AN2006" s="87"/>
      <c r="AO2006" s="87"/>
      <c r="AP2006" s="87"/>
      <c r="AQ2006" s="87"/>
      <c r="AR2006" s="87"/>
      <c r="AS2006" s="87"/>
      <c r="AT2006" s="87"/>
      <c r="AU2006" s="87"/>
    </row>
    <row r="2007" spans="27:47" x14ac:dyDescent="0.2">
      <c r="AA2007" s="87"/>
      <c r="AB2007" s="87"/>
      <c r="AC2007" s="87"/>
      <c r="AD2007" s="87"/>
      <c r="AE2007" s="87"/>
      <c r="AG2007" s="121"/>
      <c r="AN2007" s="87"/>
      <c r="AO2007" s="87"/>
      <c r="AP2007" s="87"/>
      <c r="AQ2007" s="87"/>
      <c r="AR2007" s="87"/>
      <c r="AS2007" s="87"/>
      <c r="AT2007" s="87"/>
      <c r="AU2007" s="87"/>
    </row>
    <row r="2008" spans="27:47" x14ac:dyDescent="0.2">
      <c r="AA2008" s="87"/>
      <c r="AB2008" s="87"/>
      <c r="AC2008" s="87"/>
      <c r="AD2008" s="87"/>
      <c r="AE2008" s="87"/>
      <c r="AG2008" s="121"/>
      <c r="AN2008" s="87"/>
      <c r="AO2008" s="87"/>
      <c r="AP2008" s="87"/>
      <c r="AQ2008" s="87"/>
      <c r="AR2008" s="87"/>
      <c r="AS2008" s="87"/>
      <c r="AT2008" s="87"/>
      <c r="AU2008" s="87"/>
    </row>
    <row r="2009" spans="27:47" x14ac:dyDescent="0.2">
      <c r="AA2009" s="87"/>
      <c r="AB2009" s="87"/>
      <c r="AC2009" s="87"/>
      <c r="AD2009" s="87"/>
      <c r="AE2009" s="87"/>
      <c r="AG2009" s="121"/>
      <c r="AN2009" s="87"/>
      <c r="AO2009" s="87"/>
      <c r="AP2009" s="87"/>
      <c r="AQ2009" s="87"/>
      <c r="AR2009" s="87"/>
      <c r="AS2009" s="87"/>
      <c r="AT2009" s="87"/>
      <c r="AU2009" s="87"/>
    </row>
    <row r="2010" spans="27:47" x14ac:dyDescent="0.2">
      <c r="AA2010" s="87"/>
      <c r="AB2010" s="87"/>
      <c r="AC2010" s="87"/>
      <c r="AD2010" s="87"/>
      <c r="AE2010" s="87"/>
      <c r="AG2010" s="121"/>
      <c r="AN2010" s="87"/>
      <c r="AO2010" s="87"/>
      <c r="AP2010" s="87"/>
      <c r="AQ2010" s="87"/>
      <c r="AR2010" s="87"/>
      <c r="AS2010" s="87"/>
      <c r="AT2010" s="87"/>
      <c r="AU2010" s="87"/>
    </row>
    <row r="2011" spans="27:47" x14ac:dyDescent="0.2">
      <c r="AA2011" s="87"/>
      <c r="AB2011" s="87"/>
      <c r="AC2011" s="87"/>
      <c r="AD2011" s="87"/>
      <c r="AE2011" s="87"/>
      <c r="AG2011" s="121"/>
      <c r="AN2011" s="87"/>
      <c r="AO2011" s="87"/>
      <c r="AP2011" s="87"/>
      <c r="AQ2011" s="87"/>
      <c r="AR2011" s="87"/>
      <c r="AS2011" s="87"/>
      <c r="AT2011" s="87"/>
      <c r="AU2011" s="87"/>
    </row>
    <row r="2012" spans="27:47" x14ac:dyDescent="0.2">
      <c r="AA2012" s="87"/>
      <c r="AB2012" s="87"/>
      <c r="AC2012" s="87"/>
      <c r="AD2012" s="87"/>
      <c r="AE2012" s="87"/>
      <c r="AG2012" s="121"/>
      <c r="AN2012" s="87"/>
      <c r="AO2012" s="87"/>
      <c r="AP2012" s="87"/>
      <c r="AQ2012" s="87"/>
      <c r="AR2012" s="87"/>
      <c r="AS2012" s="87"/>
      <c r="AT2012" s="87"/>
      <c r="AU2012" s="87"/>
    </row>
    <row r="2013" spans="27:47" x14ac:dyDescent="0.2">
      <c r="AA2013" s="87"/>
      <c r="AB2013" s="87"/>
      <c r="AC2013" s="87"/>
      <c r="AD2013" s="87"/>
      <c r="AE2013" s="87"/>
      <c r="AG2013" s="121"/>
      <c r="AN2013" s="87"/>
      <c r="AO2013" s="87"/>
      <c r="AP2013" s="87"/>
      <c r="AQ2013" s="87"/>
      <c r="AR2013" s="87"/>
      <c r="AS2013" s="87"/>
      <c r="AT2013" s="87"/>
      <c r="AU2013" s="87"/>
    </row>
    <row r="2014" spans="27:47" x14ac:dyDescent="0.2">
      <c r="AA2014" s="87"/>
      <c r="AB2014" s="87"/>
      <c r="AC2014" s="87"/>
      <c r="AD2014" s="87"/>
      <c r="AE2014" s="87"/>
      <c r="AG2014" s="121"/>
      <c r="AN2014" s="87"/>
      <c r="AO2014" s="87"/>
      <c r="AP2014" s="87"/>
      <c r="AQ2014" s="87"/>
      <c r="AR2014" s="87"/>
      <c r="AS2014" s="87"/>
      <c r="AT2014" s="87"/>
      <c r="AU2014" s="87"/>
    </row>
    <row r="2015" spans="27:47" x14ac:dyDescent="0.2">
      <c r="AA2015" s="87"/>
      <c r="AB2015" s="87"/>
      <c r="AC2015" s="87"/>
      <c r="AD2015" s="87"/>
      <c r="AE2015" s="87"/>
      <c r="AG2015" s="121"/>
      <c r="AN2015" s="87"/>
      <c r="AO2015" s="87"/>
      <c r="AP2015" s="87"/>
      <c r="AQ2015" s="87"/>
      <c r="AR2015" s="87"/>
      <c r="AS2015" s="87"/>
      <c r="AT2015" s="87"/>
      <c r="AU2015" s="87"/>
    </row>
    <row r="2016" spans="27:47" x14ac:dyDescent="0.2">
      <c r="AA2016" s="87"/>
      <c r="AB2016" s="87"/>
      <c r="AC2016" s="87"/>
      <c r="AD2016" s="87"/>
      <c r="AE2016" s="87"/>
      <c r="AG2016" s="121"/>
      <c r="AN2016" s="87"/>
      <c r="AO2016" s="87"/>
      <c r="AP2016" s="87"/>
      <c r="AQ2016" s="87"/>
      <c r="AR2016" s="87"/>
      <c r="AS2016" s="87"/>
      <c r="AT2016" s="87"/>
      <c r="AU2016" s="87"/>
    </row>
    <row r="2017" spans="27:47" x14ac:dyDescent="0.2">
      <c r="AA2017" s="87"/>
      <c r="AB2017" s="87"/>
      <c r="AC2017" s="87"/>
      <c r="AD2017" s="87"/>
      <c r="AE2017" s="87"/>
      <c r="AG2017" s="121"/>
      <c r="AN2017" s="87"/>
      <c r="AO2017" s="87"/>
      <c r="AP2017" s="87"/>
      <c r="AQ2017" s="87"/>
      <c r="AR2017" s="87"/>
      <c r="AS2017" s="87"/>
      <c r="AT2017" s="87"/>
      <c r="AU2017" s="87"/>
    </row>
    <row r="2018" spans="27:47" x14ac:dyDescent="0.2">
      <c r="AA2018" s="87"/>
      <c r="AB2018" s="87"/>
      <c r="AC2018" s="87"/>
      <c r="AD2018" s="87"/>
      <c r="AE2018" s="87"/>
      <c r="AG2018" s="121"/>
      <c r="AN2018" s="87"/>
      <c r="AO2018" s="87"/>
      <c r="AP2018" s="87"/>
      <c r="AQ2018" s="87"/>
      <c r="AR2018" s="87"/>
      <c r="AS2018" s="87"/>
      <c r="AT2018" s="87"/>
      <c r="AU2018" s="87"/>
    </row>
    <row r="2019" spans="27:47" x14ac:dyDescent="0.2">
      <c r="AA2019" s="87"/>
      <c r="AB2019" s="87"/>
      <c r="AC2019" s="87"/>
      <c r="AD2019" s="87"/>
      <c r="AE2019" s="87"/>
      <c r="AG2019" s="121"/>
      <c r="AN2019" s="87"/>
      <c r="AO2019" s="87"/>
      <c r="AP2019" s="87"/>
      <c r="AQ2019" s="87"/>
      <c r="AR2019" s="87"/>
      <c r="AS2019" s="87"/>
      <c r="AT2019" s="87"/>
      <c r="AU2019" s="87"/>
    </row>
    <row r="2020" spans="27:47" x14ac:dyDescent="0.2">
      <c r="AA2020" s="87"/>
      <c r="AB2020" s="87"/>
      <c r="AC2020" s="87"/>
      <c r="AD2020" s="87"/>
      <c r="AE2020" s="87"/>
      <c r="AG2020" s="121"/>
      <c r="AN2020" s="87"/>
      <c r="AO2020" s="87"/>
      <c r="AP2020" s="87"/>
      <c r="AQ2020" s="87"/>
      <c r="AR2020" s="87"/>
      <c r="AS2020" s="87"/>
      <c r="AT2020" s="87"/>
      <c r="AU2020" s="87"/>
    </row>
    <row r="2021" spans="27:47" x14ac:dyDescent="0.2">
      <c r="AA2021" s="87"/>
      <c r="AB2021" s="87"/>
      <c r="AC2021" s="87"/>
      <c r="AD2021" s="87"/>
      <c r="AE2021" s="87"/>
      <c r="AG2021" s="121"/>
      <c r="AN2021" s="87"/>
      <c r="AO2021" s="87"/>
      <c r="AP2021" s="87"/>
      <c r="AQ2021" s="87"/>
      <c r="AR2021" s="87"/>
      <c r="AS2021" s="87"/>
      <c r="AT2021" s="87"/>
      <c r="AU2021" s="87"/>
    </row>
    <row r="2022" spans="27:47" x14ac:dyDescent="0.2">
      <c r="AA2022" s="87"/>
      <c r="AB2022" s="87"/>
      <c r="AC2022" s="87"/>
      <c r="AD2022" s="87"/>
      <c r="AE2022" s="87"/>
      <c r="AG2022" s="121"/>
      <c r="AN2022" s="87"/>
      <c r="AO2022" s="87"/>
      <c r="AP2022" s="87"/>
      <c r="AQ2022" s="87"/>
      <c r="AR2022" s="87"/>
      <c r="AS2022" s="87"/>
      <c r="AT2022" s="87"/>
      <c r="AU2022" s="87"/>
    </row>
    <row r="2023" spans="27:47" x14ac:dyDescent="0.2">
      <c r="AA2023" s="87"/>
      <c r="AB2023" s="87"/>
      <c r="AC2023" s="87"/>
      <c r="AD2023" s="87"/>
      <c r="AE2023" s="87"/>
      <c r="AG2023" s="121"/>
      <c r="AN2023" s="87"/>
      <c r="AO2023" s="87"/>
      <c r="AP2023" s="87"/>
      <c r="AQ2023" s="87"/>
      <c r="AR2023" s="87"/>
      <c r="AS2023" s="87"/>
      <c r="AT2023" s="87"/>
      <c r="AU2023" s="87"/>
    </row>
    <row r="2024" spans="27:47" x14ac:dyDescent="0.2">
      <c r="AA2024" s="87"/>
      <c r="AB2024" s="87"/>
      <c r="AC2024" s="87"/>
      <c r="AD2024" s="87"/>
      <c r="AE2024" s="87"/>
      <c r="AG2024" s="121"/>
      <c r="AN2024" s="87"/>
      <c r="AO2024" s="87"/>
      <c r="AP2024" s="87"/>
      <c r="AQ2024" s="87"/>
      <c r="AR2024" s="87"/>
      <c r="AS2024" s="87"/>
      <c r="AT2024" s="87"/>
      <c r="AU2024" s="87"/>
    </row>
    <row r="2025" spans="27:47" x14ac:dyDescent="0.2">
      <c r="AA2025" s="87"/>
      <c r="AB2025" s="87"/>
      <c r="AC2025" s="87"/>
      <c r="AD2025" s="87"/>
      <c r="AE2025" s="87"/>
      <c r="AG2025" s="121"/>
      <c r="AN2025" s="87"/>
      <c r="AO2025" s="87"/>
      <c r="AP2025" s="87"/>
      <c r="AQ2025" s="87"/>
      <c r="AR2025" s="87"/>
      <c r="AS2025" s="87"/>
      <c r="AT2025" s="87"/>
      <c r="AU2025" s="87"/>
    </row>
    <row r="2026" spans="27:47" x14ac:dyDescent="0.2">
      <c r="AA2026" s="87"/>
      <c r="AB2026" s="87"/>
      <c r="AC2026" s="87"/>
      <c r="AD2026" s="87"/>
      <c r="AE2026" s="87"/>
      <c r="AG2026" s="121"/>
      <c r="AN2026" s="87"/>
      <c r="AO2026" s="87"/>
      <c r="AP2026" s="87"/>
      <c r="AQ2026" s="87"/>
      <c r="AR2026" s="87"/>
      <c r="AS2026" s="87"/>
      <c r="AT2026" s="87"/>
      <c r="AU2026" s="87"/>
    </row>
    <row r="2027" spans="27:47" x14ac:dyDescent="0.2">
      <c r="AA2027" s="87"/>
      <c r="AB2027" s="87"/>
      <c r="AC2027" s="87"/>
      <c r="AD2027" s="87"/>
      <c r="AE2027" s="87"/>
      <c r="AG2027" s="121"/>
      <c r="AN2027" s="87"/>
      <c r="AO2027" s="87"/>
      <c r="AP2027" s="87"/>
      <c r="AQ2027" s="87"/>
      <c r="AR2027" s="87"/>
      <c r="AS2027" s="87"/>
      <c r="AT2027" s="87"/>
      <c r="AU2027" s="87"/>
    </row>
    <row r="2028" spans="27:47" x14ac:dyDescent="0.2">
      <c r="AA2028" s="87"/>
      <c r="AB2028" s="87"/>
      <c r="AC2028" s="87"/>
      <c r="AD2028" s="87"/>
      <c r="AE2028" s="87"/>
      <c r="AG2028" s="121"/>
      <c r="AN2028" s="87"/>
      <c r="AO2028" s="87"/>
      <c r="AP2028" s="87"/>
      <c r="AQ2028" s="87"/>
      <c r="AR2028" s="87"/>
      <c r="AS2028" s="87"/>
      <c r="AT2028" s="87"/>
      <c r="AU2028" s="87"/>
    </row>
    <row r="2029" spans="27:47" x14ac:dyDescent="0.2">
      <c r="AA2029" s="87"/>
      <c r="AB2029" s="87"/>
      <c r="AC2029" s="87"/>
      <c r="AD2029" s="87"/>
      <c r="AE2029" s="87"/>
      <c r="AG2029" s="121"/>
      <c r="AN2029" s="87"/>
      <c r="AO2029" s="87"/>
      <c r="AP2029" s="87"/>
      <c r="AQ2029" s="87"/>
      <c r="AR2029" s="87"/>
      <c r="AS2029" s="87"/>
      <c r="AT2029" s="87"/>
      <c r="AU2029" s="87"/>
    </row>
    <row r="2030" spans="27:47" x14ac:dyDescent="0.2">
      <c r="AA2030" s="87"/>
      <c r="AB2030" s="87"/>
      <c r="AC2030" s="87"/>
      <c r="AD2030" s="87"/>
      <c r="AE2030" s="87"/>
      <c r="AG2030" s="121"/>
      <c r="AN2030" s="87"/>
      <c r="AO2030" s="87"/>
      <c r="AP2030" s="87"/>
      <c r="AQ2030" s="87"/>
      <c r="AR2030" s="87"/>
      <c r="AS2030" s="87"/>
      <c r="AT2030" s="87"/>
      <c r="AU2030" s="87"/>
    </row>
    <row r="2031" spans="27:47" x14ac:dyDescent="0.2">
      <c r="AA2031" s="87"/>
      <c r="AB2031" s="87"/>
      <c r="AC2031" s="87"/>
      <c r="AD2031" s="87"/>
      <c r="AE2031" s="87"/>
      <c r="AG2031" s="121"/>
      <c r="AN2031" s="87"/>
      <c r="AO2031" s="87"/>
      <c r="AP2031" s="87"/>
      <c r="AQ2031" s="87"/>
      <c r="AR2031" s="87"/>
      <c r="AS2031" s="87"/>
      <c r="AT2031" s="87"/>
      <c r="AU2031" s="87"/>
    </row>
    <row r="2032" spans="27:47" x14ac:dyDescent="0.2">
      <c r="AA2032" s="87"/>
      <c r="AB2032" s="87"/>
      <c r="AC2032" s="87"/>
      <c r="AD2032" s="87"/>
      <c r="AE2032" s="87"/>
      <c r="AG2032" s="121"/>
      <c r="AN2032" s="87"/>
      <c r="AO2032" s="87"/>
      <c r="AP2032" s="87"/>
      <c r="AQ2032" s="87"/>
      <c r="AR2032" s="87"/>
      <c r="AS2032" s="87"/>
      <c r="AT2032" s="87"/>
      <c r="AU2032" s="87"/>
    </row>
    <row r="2033" spans="27:47" x14ac:dyDescent="0.2">
      <c r="AA2033" s="87"/>
      <c r="AB2033" s="87"/>
      <c r="AC2033" s="87"/>
      <c r="AD2033" s="87"/>
      <c r="AE2033" s="87"/>
      <c r="AG2033" s="121"/>
      <c r="AN2033" s="87"/>
      <c r="AO2033" s="87"/>
      <c r="AP2033" s="87"/>
      <c r="AQ2033" s="87"/>
      <c r="AR2033" s="87"/>
      <c r="AS2033" s="87"/>
      <c r="AT2033" s="87"/>
      <c r="AU2033" s="87"/>
    </row>
    <row r="2034" spans="27:47" x14ac:dyDescent="0.2">
      <c r="AA2034" s="87"/>
      <c r="AB2034" s="87"/>
      <c r="AC2034" s="87"/>
      <c r="AD2034" s="87"/>
      <c r="AE2034" s="87"/>
      <c r="AG2034" s="121"/>
      <c r="AN2034" s="87"/>
      <c r="AO2034" s="87"/>
      <c r="AP2034" s="87"/>
      <c r="AQ2034" s="87"/>
      <c r="AR2034" s="87"/>
      <c r="AS2034" s="87"/>
      <c r="AT2034" s="87"/>
      <c r="AU2034" s="87"/>
    </row>
    <row r="2035" spans="27:47" x14ac:dyDescent="0.2">
      <c r="AA2035" s="87"/>
      <c r="AB2035" s="87"/>
      <c r="AC2035" s="87"/>
      <c r="AD2035" s="87"/>
      <c r="AE2035" s="87"/>
      <c r="AG2035" s="121"/>
      <c r="AN2035" s="87"/>
      <c r="AO2035" s="87"/>
      <c r="AP2035" s="87"/>
      <c r="AQ2035" s="87"/>
      <c r="AR2035" s="87"/>
      <c r="AS2035" s="87"/>
      <c r="AT2035" s="87"/>
      <c r="AU2035" s="87"/>
    </row>
    <row r="2036" spans="27:47" x14ac:dyDescent="0.2">
      <c r="AA2036" s="87"/>
      <c r="AB2036" s="87"/>
      <c r="AC2036" s="87"/>
      <c r="AD2036" s="87"/>
      <c r="AE2036" s="87"/>
      <c r="AG2036" s="121"/>
      <c r="AN2036" s="87"/>
      <c r="AO2036" s="87"/>
      <c r="AP2036" s="87"/>
      <c r="AQ2036" s="87"/>
      <c r="AR2036" s="87"/>
      <c r="AS2036" s="87"/>
      <c r="AT2036" s="87"/>
      <c r="AU2036" s="87"/>
    </row>
    <row r="2037" spans="27:47" x14ac:dyDescent="0.2">
      <c r="AA2037" s="87"/>
      <c r="AB2037" s="87"/>
      <c r="AC2037" s="87"/>
      <c r="AD2037" s="87"/>
      <c r="AE2037" s="87"/>
      <c r="AG2037" s="121"/>
      <c r="AN2037" s="87"/>
      <c r="AO2037" s="87"/>
      <c r="AP2037" s="87"/>
      <c r="AQ2037" s="87"/>
      <c r="AR2037" s="87"/>
      <c r="AS2037" s="87"/>
      <c r="AT2037" s="87"/>
      <c r="AU2037" s="87"/>
    </row>
    <row r="2038" spans="27:47" x14ac:dyDescent="0.2">
      <c r="AA2038" s="87"/>
      <c r="AB2038" s="87"/>
      <c r="AC2038" s="87"/>
      <c r="AD2038" s="87"/>
      <c r="AE2038" s="87"/>
      <c r="AG2038" s="121"/>
      <c r="AN2038" s="87"/>
      <c r="AO2038" s="87"/>
      <c r="AP2038" s="87"/>
      <c r="AQ2038" s="87"/>
      <c r="AR2038" s="87"/>
      <c r="AS2038" s="87"/>
      <c r="AT2038" s="87"/>
      <c r="AU2038" s="87"/>
    </row>
    <row r="2039" spans="27:47" x14ac:dyDescent="0.2">
      <c r="AA2039" s="87"/>
      <c r="AB2039" s="87"/>
      <c r="AC2039" s="87"/>
      <c r="AD2039" s="87"/>
      <c r="AE2039" s="87"/>
      <c r="AG2039" s="121"/>
      <c r="AN2039" s="87"/>
      <c r="AO2039" s="87"/>
      <c r="AP2039" s="87"/>
      <c r="AQ2039" s="87"/>
      <c r="AR2039" s="87"/>
      <c r="AS2039" s="87"/>
      <c r="AT2039" s="87"/>
      <c r="AU2039" s="87"/>
    </row>
    <row r="2040" spans="27:47" x14ac:dyDescent="0.2">
      <c r="AA2040" s="87"/>
      <c r="AB2040" s="87"/>
      <c r="AC2040" s="87"/>
      <c r="AD2040" s="87"/>
      <c r="AE2040" s="87"/>
      <c r="AG2040" s="121"/>
      <c r="AN2040" s="87"/>
      <c r="AO2040" s="87"/>
      <c r="AP2040" s="87"/>
      <c r="AQ2040" s="87"/>
      <c r="AR2040" s="87"/>
      <c r="AS2040" s="87"/>
      <c r="AT2040" s="87"/>
      <c r="AU2040" s="87"/>
    </row>
    <row r="2041" spans="27:47" x14ac:dyDescent="0.2">
      <c r="AA2041" s="87"/>
      <c r="AB2041" s="87"/>
      <c r="AC2041" s="87"/>
      <c r="AD2041" s="87"/>
      <c r="AE2041" s="87"/>
      <c r="AG2041" s="121"/>
      <c r="AN2041" s="87"/>
      <c r="AO2041" s="87"/>
      <c r="AP2041" s="87"/>
      <c r="AQ2041" s="87"/>
      <c r="AR2041" s="87"/>
      <c r="AS2041" s="87"/>
      <c r="AT2041" s="87"/>
      <c r="AU2041" s="87"/>
    </row>
    <row r="2042" spans="27:47" x14ac:dyDescent="0.2">
      <c r="AA2042" s="87"/>
      <c r="AB2042" s="87"/>
      <c r="AC2042" s="87"/>
      <c r="AD2042" s="87"/>
      <c r="AE2042" s="87"/>
      <c r="AG2042" s="121"/>
      <c r="AN2042" s="87"/>
      <c r="AO2042" s="87"/>
      <c r="AP2042" s="87"/>
      <c r="AQ2042" s="87"/>
      <c r="AR2042" s="87"/>
      <c r="AS2042" s="87"/>
      <c r="AT2042" s="87"/>
      <c r="AU2042" s="87"/>
    </row>
    <row r="2043" spans="27:47" x14ac:dyDescent="0.2">
      <c r="AA2043" s="87"/>
      <c r="AB2043" s="87"/>
      <c r="AC2043" s="87"/>
      <c r="AD2043" s="87"/>
      <c r="AE2043" s="87"/>
      <c r="AG2043" s="121"/>
      <c r="AN2043" s="87"/>
      <c r="AO2043" s="87"/>
      <c r="AP2043" s="87"/>
      <c r="AQ2043" s="87"/>
      <c r="AR2043" s="87"/>
      <c r="AS2043" s="87"/>
      <c r="AT2043" s="87"/>
      <c r="AU2043" s="87"/>
    </row>
    <row r="2044" spans="27:47" x14ac:dyDescent="0.2">
      <c r="AA2044" s="87"/>
      <c r="AB2044" s="87"/>
      <c r="AC2044" s="87"/>
      <c r="AD2044" s="87"/>
      <c r="AE2044" s="87"/>
      <c r="AG2044" s="121"/>
      <c r="AN2044" s="87"/>
      <c r="AO2044" s="87"/>
      <c r="AP2044" s="87"/>
      <c r="AQ2044" s="87"/>
      <c r="AR2044" s="87"/>
      <c r="AS2044" s="87"/>
      <c r="AT2044" s="87"/>
      <c r="AU2044" s="87"/>
    </row>
    <row r="2045" spans="27:47" x14ac:dyDescent="0.2">
      <c r="AA2045" s="87"/>
      <c r="AB2045" s="87"/>
      <c r="AC2045" s="87"/>
      <c r="AD2045" s="87"/>
      <c r="AE2045" s="87"/>
      <c r="AG2045" s="121"/>
      <c r="AN2045" s="87"/>
      <c r="AO2045" s="87"/>
      <c r="AP2045" s="87"/>
      <c r="AQ2045" s="87"/>
      <c r="AR2045" s="87"/>
      <c r="AS2045" s="87"/>
      <c r="AT2045" s="87"/>
      <c r="AU2045" s="87"/>
    </row>
    <row r="2046" spans="27:47" x14ac:dyDescent="0.2">
      <c r="AA2046" s="87"/>
      <c r="AB2046" s="87"/>
      <c r="AC2046" s="87"/>
      <c r="AD2046" s="87"/>
      <c r="AE2046" s="87"/>
      <c r="AG2046" s="121"/>
      <c r="AN2046" s="87"/>
      <c r="AO2046" s="87"/>
      <c r="AP2046" s="87"/>
      <c r="AQ2046" s="87"/>
      <c r="AR2046" s="87"/>
      <c r="AS2046" s="87"/>
      <c r="AT2046" s="87"/>
      <c r="AU2046" s="87"/>
    </row>
    <row r="2047" spans="27:47" x14ac:dyDescent="0.2">
      <c r="AA2047" s="87"/>
      <c r="AB2047" s="87"/>
      <c r="AC2047" s="87"/>
      <c r="AD2047" s="87"/>
      <c r="AE2047" s="87"/>
      <c r="AG2047" s="121"/>
      <c r="AN2047" s="87"/>
      <c r="AO2047" s="87"/>
      <c r="AP2047" s="87"/>
      <c r="AQ2047" s="87"/>
      <c r="AR2047" s="87"/>
      <c r="AS2047" s="87"/>
      <c r="AT2047" s="87"/>
      <c r="AU2047" s="87"/>
    </row>
    <row r="2048" spans="27:47" x14ac:dyDescent="0.2">
      <c r="AA2048" s="87"/>
      <c r="AB2048" s="87"/>
      <c r="AC2048" s="87"/>
      <c r="AD2048" s="87"/>
      <c r="AE2048" s="87"/>
      <c r="AG2048" s="121"/>
      <c r="AN2048" s="87"/>
      <c r="AO2048" s="87"/>
      <c r="AP2048" s="87"/>
      <c r="AQ2048" s="87"/>
      <c r="AR2048" s="87"/>
      <c r="AS2048" s="87"/>
      <c r="AT2048" s="87"/>
      <c r="AU2048" s="87"/>
    </row>
    <row r="2049" spans="27:47" x14ac:dyDescent="0.2">
      <c r="AA2049" s="87"/>
      <c r="AB2049" s="87"/>
      <c r="AC2049" s="87"/>
      <c r="AD2049" s="87"/>
      <c r="AE2049" s="87"/>
      <c r="AG2049" s="121"/>
      <c r="AN2049" s="87"/>
      <c r="AO2049" s="87"/>
      <c r="AP2049" s="87"/>
      <c r="AQ2049" s="87"/>
      <c r="AR2049" s="87"/>
      <c r="AS2049" s="87"/>
      <c r="AT2049" s="87"/>
      <c r="AU2049" s="87"/>
    </row>
    <row r="2050" spans="27:47" x14ac:dyDescent="0.2">
      <c r="AA2050" s="87"/>
      <c r="AB2050" s="87"/>
      <c r="AC2050" s="87"/>
      <c r="AD2050" s="87"/>
      <c r="AE2050" s="87"/>
      <c r="AG2050" s="121"/>
      <c r="AN2050" s="87"/>
      <c r="AO2050" s="87"/>
      <c r="AP2050" s="87"/>
      <c r="AQ2050" s="87"/>
      <c r="AR2050" s="87"/>
      <c r="AS2050" s="87"/>
      <c r="AT2050" s="87"/>
      <c r="AU2050" s="87"/>
    </row>
    <row r="2051" spans="27:47" x14ac:dyDescent="0.2">
      <c r="AA2051" s="87"/>
      <c r="AB2051" s="87"/>
      <c r="AC2051" s="87"/>
      <c r="AD2051" s="87"/>
      <c r="AE2051" s="87"/>
      <c r="AG2051" s="121"/>
      <c r="AN2051" s="87"/>
      <c r="AO2051" s="87"/>
      <c r="AP2051" s="87"/>
      <c r="AQ2051" s="87"/>
      <c r="AR2051" s="87"/>
      <c r="AS2051" s="87"/>
      <c r="AT2051" s="87"/>
      <c r="AU2051" s="87"/>
    </row>
    <row r="2052" spans="27:47" x14ac:dyDescent="0.2">
      <c r="AA2052" s="87"/>
      <c r="AB2052" s="87"/>
      <c r="AC2052" s="87"/>
      <c r="AD2052" s="87"/>
      <c r="AE2052" s="87"/>
      <c r="AG2052" s="121"/>
      <c r="AN2052" s="87"/>
      <c r="AO2052" s="87"/>
      <c r="AP2052" s="87"/>
      <c r="AQ2052" s="87"/>
      <c r="AR2052" s="87"/>
      <c r="AS2052" s="87"/>
      <c r="AT2052" s="87"/>
      <c r="AU2052" s="87"/>
    </row>
    <row r="2053" spans="27:47" x14ac:dyDescent="0.2">
      <c r="AA2053" s="87"/>
      <c r="AB2053" s="87"/>
      <c r="AC2053" s="87"/>
      <c r="AD2053" s="87"/>
      <c r="AE2053" s="87"/>
      <c r="AG2053" s="121"/>
      <c r="AN2053" s="87"/>
      <c r="AO2053" s="87"/>
      <c r="AP2053" s="87"/>
      <c r="AQ2053" s="87"/>
      <c r="AR2053" s="87"/>
      <c r="AS2053" s="87"/>
      <c r="AT2053" s="87"/>
      <c r="AU2053" s="87"/>
    </row>
    <row r="2054" spans="27:47" x14ac:dyDescent="0.2">
      <c r="AA2054" s="87"/>
      <c r="AB2054" s="87"/>
      <c r="AC2054" s="87"/>
      <c r="AD2054" s="87"/>
      <c r="AE2054" s="87"/>
      <c r="AG2054" s="121"/>
      <c r="AN2054" s="87"/>
      <c r="AO2054" s="87"/>
      <c r="AP2054" s="87"/>
      <c r="AQ2054" s="87"/>
      <c r="AR2054" s="87"/>
      <c r="AS2054" s="87"/>
      <c r="AT2054" s="87"/>
      <c r="AU2054" s="87"/>
    </row>
    <row r="2055" spans="27:47" x14ac:dyDescent="0.2">
      <c r="AA2055" s="87"/>
      <c r="AB2055" s="87"/>
      <c r="AC2055" s="87"/>
      <c r="AD2055" s="87"/>
      <c r="AE2055" s="87"/>
      <c r="AG2055" s="121"/>
      <c r="AN2055" s="87"/>
      <c r="AO2055" s="87"/>
      <c r="AP2055" s="87"/>
      <c r="AQ2055" s="87"/>
      <c r="AR2055" s="87"/>
      <c r="AS2055" s="87"/>
      <c r="AT2055" s="87"/>
      <c r="AU2055" s="87"/>
    </row>
    <row r="2056" spans="27:47" x14ac:dyDescent="0.2">
      <c r="AA2056" s="87"/>
      <c r="AB2056" s="87"/>
      <c r="AC2056" s="87"/>
      <c r="AD2056" s="87"/>
      <c r="AE2056" s="87"/>
      <c r="AG2056" s="121"/>
      <c r="AN2056" s="87"/>
      <c r="AO2056" s="87"/>
      <c r="AP2056" s="87"/>
      <c r="AQ2056" s="87"/>
      <c r="AR2056" s="87"/>
      <c r="AS2056" s="87"/>
      <c r="AT2056" s="87"/>
      <c r="AU2056" s="87"/>
    </row>
    <row r="2057" spans="27:47" x14ac:dyDescent="0.2">
      <c r="AA2057" s="87"/>
      <c r="AB2057" s="87"/>
      <c r="AC2057" s="87"/>
      <c r="AD2057" s="87"/>
      <c r="AE2057" s="87"/>
      <c r="AG2057" s="121"/>
      <c r="AN2057" s="87"/>
      <c r="AO2057" s="87"/>
      <c r="AP2057" s="87"/>
      <c r="AQ2057" s="87"/>
      <c r="AR2057" s="87"/>
      <c r="AS2057" s="87"/>
      <c r="AT2057" s="87"/>
      <c r="AU2057" s="87"/>
    </row>
    <row r="2058" spans="27:47" x14ac:dyDescent="0.2">
      <c r="AA2058" s="87"/>
      <c r="AB2058" s="87"/>
      <c r="AC2058" s="87"/>
      <c r="AD2058" s="87"/>
      <c r="AE2058" s="87"/>
      <c r="AG2058" s="121"/>
      <c r="AN2058" s="87"/>
      <c r="AO2058" s="87"/>
      <c r="AP2058" s="87"/>
      <c r="AQ2058" s="87"/>
      <c r="AR2058" s="87"/>
      <c r="AS2058" s="87"/>
      <c r="AT2058" s="87"/>
      <c r="AU2058" s="87"/>
    </row>
    <row r="2059" spans="27:47" x14ac:dyDescent="0.2">
      <c r="AA2059" s="87"/>
      <c r="AB2059" s="87"/>
      <c r="AC2059" s="87"/>
      <c r="AD2059" s="87"/>
      <c r="AE2059" s="87"/>
      <c r="AG2059" s="121"/>
      <c r="AN2059" s="87"/>
      <c r="AO2059" s="87"/>
      <c r="AP2059" s="87"/>
      <c r="AQ2059" s="87"/>
      <c r="AR2059" s="87"/>
      <c r="AS2059" s="87"/>
      <c r="AT2059" s="87"/>
      <c r="AU2059" s="87"/>
    </row>
    <row r="2060" spans="27:47" x14ac:dyDescent="0.2">
      <c r="AA2060" s="87"/>
      <c r="AB2060" s="87"/>
      <c r="AC2060" s="87"/>
      <c r="AD2060" s="87"/>
      <c r="AE2060" s="87"/>
      <c r="AG2060" s="121"/>
      <c r="AN2060" s="87"/>
      <c r="AO2060" s="87"/>
      <c r="AP2060" s="87"/>
      <c r="AQ2060" s="87"/>
      <c r="AR2060" s="87"/>
      <c r="AS2060" s="87"/>
      <c r="AT2060" s="87"/>
      <c r="AU2060" s="87"/>
    </row>
    <row r="2061" spans="27:47" x14ac:dyDescent="0.2">
      <c r="AA2061" s="87"/>
      <c r="AB2061" s="87"/>
      <c r="AC2061" s="87"/>
      <c r="AD2061" s="87"/>
      <c r="AE2061" s="87"/>
      <c r="AG2061" s="121"/>
      <c r="AN2061" s="87"/>
      <c r="AO2061" s="87"/>
      <c r="AP2061" s="87"/>
      <c r="AQ2061" s="87"/>
      <c r="AR2061" s="87"/>
      <c r="AS2061" s="87"/>
      <c r="AT2061" s="87"/>
      <c r="AU2061" s="87"/>
    </row>
    <row r="2062" spans="27:47" x14ac:dyDescent="0.2">
      <c r="AA2062" s="87"/>
      <c r="AB2062" s="87"/>
      <c r="AC2062" s="87"/>
      <c r="AD2062" s="87"/>
      <c r="AE2062" s="87"/>
      <c r="AG2062" s="121"/>
      <c r="AN2062" s="87"/>
      <c r="AO2062" s="87"/>
      <c r="AP2062" s="87"/>
      <c r="AQ2062" s="87"/>
      <c r="AR2062" s="87"/>
      <c r="AS2062" s="87"/>
      <c r="AT2062" s="87"/>
      <c r="AU2062" s="87"/>
    </row>
    <row r="2063" spans="27:47" x14ac:dyDescent="0.2">
      <c r="AA2063" s="87"/>
      <c r="AB2063" s="87"/>
      <c r="AC2063" s="87"/>
      <c r="AD2063" s="87"/>
      <c r="AE2063" s="87"/>
      <c r="AG2063" s="121"/>
      <c r="AN2063" s="87"/>
      <c r="AO2063" s="87"/>
      <c r="AP2063" s="87"/>
      <c r="AQ2063" s="87"/>
      <c r="AR2063" s="87"/>
      <c r="AS2063" s="87"/>
      <c r="AT2063" s="87"/>
      <c r="AU2063" s="87"/>
    </row>
    <row r="2064" spans="27:47" x14ac:dyDescent="0.2">
      <c r="AA2064" s="87"/>
      <c r="AB2064" s="87"/>
      <c r="AC2064" s="87"/>
      <c r="AD2064" s="87"/>
      <c r="AE2064" s="87"/>
      <c r="AG2064" s="121"/>
      <c r="AN2064" s="87"/>
      <c r="AO2064" s="87"/>
      <c r="AP2064" s="87"/>
      <c r="AQ2064" s="87"/>
      <c r="AR2064" s="87"/>
      <c r="AS2064" s="87"/>
      <c r="AT2064" s="87"/>
      <c r="AU2064" s="87"/>
    </row>
    <row r="2065" spans="27:47" x14ac:dyDescent="0.2">
      <c r="AA2065" s="87"/>
      <c r="AB2065" s="87"/>
      <c r="AC2065" s="87"/>
      <c r="AD2065" s="87"/>
      <c r="AE2065" s="87"/>
      <c r="AG2065" s="121"/>
      <c r="AN2065" s="87"/>
      <c r="AO2065" s="87"/>
      <c r="AP2065" s="87"/>
      <c r="AQ2065" s="87"/>
      <c r="AR2065" s="87"/>
      <c r="AS2065" s="87"/>
      <c r="AT2065" s="87"/>
      <c r="AU2065" s="87"/>
    </row>
    <row r="2066" spans="27:47" x14ac:dyDescent="0.2">
      <c r="AA2066" s="87"/>
      <c r="AB2066" s="87"/>
      <c r="AC2066" s="87"/>
      <c r="AD2066" s="87"/>
      <c r="AE2066" s="87"/>
      <c r="AG2066" s="121"/>
      <c r="AN2066" s="87"/>
      <c r="AO2066" s="87"/>
      <c r="AP2066" s="87"/>
      <c r="AQ2066" s="87"/>
      <c r="AR2066" s="87"/>
      <c r="AS2066" s="87"/>
      <c r="AT2066" s="87"/>
      <c r="AU2066" s="87"/>
    </row>
    <row r="2067" spans="27:47" x14ac:dyDescent="0.2">
      <c r="AA2067" s="87"/>
      <c r="AB2067" s="87"/>
      <c r="AC2067" s="87"/>
      <c r="AD2067" s="87"/>
      <c r="AE2067" s="87"/>
      <c r="AG2067" s="121"/>
      <c r="AN2067" s="87"/>
      <c r="AO2067" s="87"/>
      <c r="AP2067" s="87"/>
      <c r="AQ2067" s="87"/>
      <c r="AR2067" s="87"/>
      <c r="AS2067" s="87"/>
      <c r="AT2067" s="87"/>
      <c r="AU2067" s="87"/>
    </row>
    <row r="2068" spans="27:47" x14ac:dyDescent="0.2">
      <c r="AA2068" s="87"/>
      <c r="AB2068" s="87"/>
      <c r="AC2068" s="87"/>
      <c r="AD2068" s="87"/>
      <c r="AE2068" s="87"/>
      <c r="AG2068" s="121"/>
      <c r="AN2068" s="87"/>
      <c r="AO2068" s="87"/>
      <c r="AP2068" s="87"/>
      <c r="AQ2068" s="87"/>
      <c r="AR2068" s="87"/>
      <c r="AS2068" s="87"/>
      <c r="AT2068" s="87"/>
      <c r="AU2068" s="87"/>
    </row>
    <row r="2069" spans="27:47" x14ac:dyDescent="0.2">
      <c r="AA2069" s="87"/>
      <c r="AB2069" s="87"/>
      <c r="AC2069" s="87"/>
      <c r="AD2069" s="87"/>
      <c r="AE2069" s="87"/>
      <c r="AF2069" s="122"/>
      <c r="AG2069" s="121"/>
      <c r="AN2069" s="87"/>
      <c r="AO2069" s="87"/>
      <c r="AP2069" s="87"/>
      <c r="AQ2069" s="87"/>
      <c r="AR2069" s="87"/>
      <c r="AS2069" s="87"/>
      <c r="AT2069" s="87"/>
      <c r="AU2069" s="87"/>
    </row>
    <row r="2070" spans="27:47" x14ac:dyDescent="0.2">
      <c r="AA2070" s="87"/>
      <c r="AB2070" s="87"/>
      <c r="AC2070" s="87"/>
      <c r="AD2070" s="87"/>
      <c r="AE2070" s="87"/>
      <c r="AF2070" s="122"/>
      <c r="AG2070" s="121"/>
      <c r="AN2070" s="87"/>
      <c r="AO2070" s="87"/>
      <c r="AP2070" s="87"/>
      <c r="AQ2070" s="87"/>
      <c r="AR2070" s="87"/>
      <c r="AS2070" s="87"/>
      <c r="AT2070" s="87"/>
      <c r="AU2070" s="87"/>
    </row>
    <row r="2071" spans="27:47" x14ac:dyDescent="0.2">
      <c r="AA2071" s="87"/>
      <c r="AB2071" s="87"/>
      <c r="AC2071" s="87"/>
      <c r="AD2071" s="87"/>
      <c r="AE2071" s="87"/>
      <c r="AF2071" s="122"/>
      <c r="AG2071" s="121"/>
      <c r="AN2071" s="87"/>
      <c r="AO2071" s="87"/>
      <c r="AP2071" s="87"/>
      <c r="AQ2071" s="87"/>
      <c r="AR2071" s="87"/>
      <c r="AS2071" s="87"/>
      <c r="AT2071" s="87"/>
      <c r="AU2071" s="87"/>
    </row>
    <row r="2072" spans="27:47" x14ac:dyDescent="0.2">
      <c r="AA2072" s="87"/>
      <c r="AB2072" s="87"/>
      <c r="AC2072" s="87"/>
      <c r="AD2072" s="87"/>
      <c r="AE2072" s="87"/>
      <c r="AF2072" s="122"/>
      <c r="AG2072" s="121"/>
      <c r="AN2072" s="87"/>
      <c r="AO2072" s="87"/>
      <c r="AP2072" s="87"/>
      <c r="AQ2072" s="87"/>
      <c r="AR2072" s="87"/>
      <c r="AS2072" s="87"/>
      <c r="AT2072" s="87"/>
      <c r="AU2072" s="87"/>
    </row>
    <row r="2073" spans="27:47" x14ac:dyDescent="0.2">
      <c r="AA2073" s="87"/>
      <c r="AB2073" s="87"/>
      <c r="AC2073" s="87"/>
      <c r="AD2073" s="87"/>
      <c r="AE2073" s="87"/>
      <c r="AF2073" s="122"/>
      <c r="AG2073" s="121"/>
      <c r="AN2073" s="87"/>
      <c r="AO2073" s="87"/>
      <c r="AP2073" s="87"/>
      <c r="AQ2073" s="87"/>
      <c r="AR2073" s="87"/>
      <c r="AS2073" s="87"/>
      <c r="AT2073" s="87"/>
      <c r="AU2073" s="87"/>
    </row>
    <row r="2074" spans="27:47" x14ac:dyDescent="0.2">
      <c r="AA2074" s="87"/>
      <c r="AB2074" s="87"/>
      <c r="AC2074" s="87"/>
      <c r="AD2074" s="87"/>
      <c r="AE2074" s="87"/>
      <c r="AF2074" s="122"/>
      <c r="AG2074" s="121"/>
      <c r="AN2074" s="87"/>
      <c r="AO2074" s="87"/>
      <c r="AP2074" s="87"/>
      <c r="AQ2074" s="87"/>
      <c r="AR2074" s="87"/>
      <c r="AS2074" s="87"/>
      <c r="AT2074" s="87"/>
      <c r="AU2074" s="87"/>
    </row>
    <row r="2075" spans="27:47" x14ac:dyDescent="0.2">
      <c r="AA2075" s="87"/>
      <c r="AB2075" s="87"/>
      <c r="AC2075" s="87"/>
      <c r="AD2075" s="87"/>
      <c r="AE2075" s="87"/>
      <c r="AF2075" s="122"/>
      <c r="AG2075" s="121"/>
      <c r="AN2075" s="87"/>
      <c r="AO2075" s="87"/>
      <c r="AP2075" s="87"/>
      <c r="AQ2075" s="87"/>
      <c r="AR2075" s="87"/>
      <c r="AS2075" s="87"/>
      <c r="AT2075" s="87"/>
      <c r="AU2075" s="87"/>
    </row>
    <row r="2076" spans="27:47" x14ac:dyDescent="0.2">
      <c r="AA2076" s="87"/>
      <c r="AB2076" s="87"/>
      <c r="AC2076" s="87"/>
      <c r="AD2076" s="87"/>
      <c r="AE2076" s="87"/>
      <c r="AF2076" s="122"/>
      <c r="AG2076" s="121"/>
      <c r="AN2076" s="87"/>
      <c r="AO2076" s="87"/>
      <c r="AP2076" s="87"/>
      <c r="AQ2076" s="87"/>
      <c r="AR2076" s="87"/>
      <c r="AS2076" s="87"/>
      <c r="AT2076" s="87"/>
      <c r="AU2076" s="87"/>
    </row>
    <row r="2077" spans="27:47" x14ac:dyDescent="0.2">
      <c r="AA2077" s="87"/>
      <c r="AB2077" s="87"/>
      <c r="AC2077" s="87"/>
      <c r="AD2077" s="87"/>
      <c r="AE2077" s="87"/>
      <c r="AF2077" s="122"/>
      <c r="AG2077" s="121"/>
      <c r="AN2077" s="87"/>
      <c r="AO2077" s="87"/>
      <c r="AP2077" s="87"/>
      <c r="AQ2077" s="87"/>
      <c r="AR2077" s="87"/>
      <c r="AS2077" s="87"/>
      <c r="AT2077" s="87"/>
      <c r="AU2077" s="87"/>
    </row>
    <row r="2078" spans="27:47" x14ac:dyDescent="0.2">
      <c r="AA2078" s="87"/>
      <c r="AB2078" s="87"/>
      <c r="AC2078" s="87"/>
      <c r="AD2078" s="87"/>
      <c r="AE2078" s="87"/>
      <c r="AF2078" s="122"/>
      <c r="AG2078" s="121"/>
      <c r="AN2078" s="87"/>
      <c r="AO2078" s="87"/>
      <c r="AP2078" s="87"/>
      <c r="AQ2078" s="87"/>
      <c r="AR2078" s="87"/>
      <c r="AS2078" s="87"/>
      <c r="AT2078" s="87"/>
      <c r="AU2078" s="87"/>
    </row>
    <row r="2079" spans="27:47" x14ac:dyDescent="0.2">
      <c r="AA2079" s="87"/>
      <c r="AB2079" s="87"/>
      <c r="AC2079" s="87"/>
      <c r="AD2079" s="87"/>
      <c r="AE2079" s="87"/>
      <c r="AF2079" s="122"/>
      <c r="AG2079" s="121"/>
      <c r="AN2079" s="87"/>
      <c r="AO2079" s="87"/>
      <c r="AP2079" s="87"/>
      <c r="AQ2079" s="87"/>
      <c r="AR2079" s="87"/>
      <c r="AS2079" s="87"/>
      <c r="AT2079" s="87"/>
      <c r="AU2079" s="87"/>
    </row>
    <row r="2080" spans="27:47" x14ac:dyDescent="0.2">
      <c r="AA2080" s="87"/>
      <c r="AB2080" s="87"/>
      <c r="AC2080" s="87"/>
      <c r="AD2080" s="87"/>
      <c r="AE2080" s="87"/>
      <c r="AF2080" s="122"/>
      <c r="AG2080" s="121"/>
      <c r="AN2080" s="87"/>
      <c r="AO2080" s="87"/>
      <c r="AP2080" s="87"/>
      <c r="AQ2080" s="87"/>
      <c r="AR2080" s="87"/>
      <c r="AS2080" s="87"/>
      <c r="AT2080" s="87"/>
      <c r="AU2080" s="87"/>
    </row>
    <row r="2081" spans="27:47" x14ac:dyDescent="0.2">
      <c r="AA2081" s="87"/>
      <c r="AB2081" s="87"/>
      <c r="AC2081" s="87"/>
      <c r="AD2081" s="87"/>
      <c r="AE2081" s="87"/>
      <c r="AF2081" s="122"/>
      <c r="AG2081" s="121"/>
      <c r="AN2081" s="87"/>
      <c r="AO2081" s="87"/>
      <c r="AP2081" s="87"/>
      <c r="AQ2081" s="87"/>
      <c r="AR2081" s="87"/>
      <c r="AS2081" s="87"/>
      <c r="AT2081" s="87"/>
      <c r="AU2081" s="87"/>
    </row>
    <row r="2082" spans="27:47" x14ac:dyDescent="0.2">
      <c r="AA2082" s="87"/>
      <c r="AB2082" s="87"/>
      <c r="AC2082" s="87"/>
      <c r="AD2082" s="87"/>
      <c r="AE2082" s="87"/>
      <c r="AF2082" s="122"/>
      <c r="AG2082" s="121"/>
      <c r="AN2082" s="87"/>
      <c r="AO2082" s="87"/>
      <c r="AP2082" s="87"/>
      <c r="AQ2082" s="87"/>
      <c r="AR2082" s="87"/>
      <c r="AS2082" s="87"/>
      <c r="AT2082" s="87"/>
      <c r="AU2082" s="87"/>
    </row>
    <row r="2083" spans="27:47" x14ac:dyDescent="0.2">
      <c r="AA2083" s="87"/>
      <c r="AB2083" s="87"/>
      <c r="AC2083" s="87"/>
      <c r="AD2083" s="87"/>
      <c r="AE2083" s="87"/>
      <c r="AF2083" s="122"/>
      <c r="AG2083" s="121"/>
      <c r="AN2083" s="87"/>
      <c r="AO2083" s="87"/>
      <c r="AP2083" s="87"/>
      <c r="AQ2083" s="87"/>
      <c r="AR2083" s="87"/>
      <c r="AS2083" s="87"/>
      <c r="AT2083" s="87"/>
      <c r="AU2083" s="87"/>
    </row>
    <row r="2084" spans="27:47" x14ac:dyDescent="0.2">
      <c r="AA2084" s="87"/>
      <c r="AB2084" s="87"/>
      <c r="AC2084" s="87"/>
      <c r="AD2084" s="87"/>
      <c r="AE2084" s="87"/>
      <c r="AF2084" s="122"/>
      <c r="AG2084" s="121"/>
      <c r="AN2084" s="87"/>
      <c r="AO2084" s="87"/>
      <c r="AP2084" s="87"/>
      <c r="AQ2084" s="87"/>
      <c r="AR2084" s="87"/>
      <c r="AS2084" s="87"/>
      <c r="AT2084" s="87"/>
      <c r="AU2084" s="87"/>
    </row>
    <row r="2085" spans="27:47" x14ac:dyDescent="0.2">
      <c r="AA2085" s="87"/>
      <c r="AB2085" s="87"/>
      <c r="AC2085" s="87"/>
      <c r="AD2085" s="87"/>
      <c r="AE2085" s="87"/>
      <c r="AF2085" s="122"/>
      <c r="AG2085" s="121"/>
      <c r="AN2085" s="87"/>
      <c r="AO2085" s="87"/>
      <c r="AP2085" s="87"/>
      <c r="AQ2085" s="87"/>
      <c r="AR2085" s="87"/>
      <c r="AS2085" s="87"/>
      <c r="AT2085" s="87"/>
      <c r="AU2085" s="87"/>
    </row>
    <row r="2086" spans="27:47" x14ac:dyDescent="0.2">
      <c r="AA2086" s="87"/>
      <c r="AB2086" s="87"/>
      <c r="AC2086" s="87"/>
      <c r="AD2086" s="87"/>
      <c r="AE2086" s="87"/>
      <c r="AF2086" s="122"/>
      <c r="AG2086" s="121"/>
      <c r="AN2086" s="87"/>
      <c r="AO2086" s="87"/>
      <c r="AP2086" s="87"/>
      <c r="AQ2086" s="87"/>
      <c r="AR2086" s="87"/>
      <c r="AS2086" s="87"/>
      <c r="AT2086" s="87"/>
      <c r="AU2086" s="87"/>
    </row>
    <row r="2087" spans="27:47" x14ac:dyDescent="0.2">
      <c r="AA2087" s="87"/>
      <c r="AB2087" s="87"/>
      <c r="AC2087" s="87"/>
      <c r="AD2087" s="87"/>
      <c r="AE2087" s="87"/>
      <c r="AF2087" s="122"/>
      <c r="AG2087" s="121"/>
      <c r="AN2087" s="87"/>
      <c r="AO2087" s="87"/>
      <c r="AP2087" s="87"/>
      <c r="AQ2087" s="87"/>
      <c r="AR2087" s="87"/>
      <c r="AS2087" s="87"/>
      <c r="AT2087" s="87"/>
      <c r="AU2087" s="87"/>
    </row>
    <row r="2088" spans="27:47" x14ac:dyDescent="0.2">
      <c r="AA2088" s="87"/>
      <c r="AB2088" s="87"/>
      <c r="AC2088" s="87"/>
      <c r="AD2088" s="87"/>
      <c r="AE2088" s="87"/>
      <c r="AF2088" s="122"/>
      <c r="AG2088" s="121"/>
      <c r="AN2088" s="87"/>
      <c r="AO2088" s="87"/>
      <c r="AP2088" s="87"/>
      <c r="AQ2088" s="87"/>
      <c r="AR2088" s="87"/>
      <c r="AS2088" s="87"/>
      <c r="AT2088" s="87"/>
      <c r="AU2088" s="87"/>
    </row>
    <row r="2089" spans="27:47" x14ac:dyDescent="0.2">
      <c r="AA2089" s="87"/>
      <c r="AB2089" s="87"/>
      <c r="AC2089" s="87"/>
      <c r="AD2089" s="87"/>
      <c r="AE2089" s="87"/>
      <c r="AF2089" s="122"/>
      <c r="AG2089" s="121"/>
      <c r="AN2089" s="87"/>
      <c r="AO2089" s="87"/>
      <c r="AP2089" s="87"/>
      <c r="AQ2089" s="87"/>
      <c r="AR2089" s="87"/>
      <c r="AS2089" s="87"/>
      <c r="AT2089" s="87"/>
      <c r="AU2089" s="87"/>
    </row>
    <row r="2090" spans="27:47" x14ac:dyDescent="0.2">
      <c r="AA2090" s="87"/>
      <c r="AB2090" s="87"/>
      <c r="AC2090" s="87"/>
      <c r="AD2090" s="87"/>
      <c r="AE2090" s="87"/>
      <c r="AF2090" s="122"/>
      <c r="AG2090" s="121"/>
      <c r="AN2090" s="87"/>
      <c r="AO2090" s="87"/>
      <c r="AP2090" s="87"/>
      <c r="AQ2090" s="87"/>
      <c r="AR2090" s="87"/>
      <c r="AS2090" s="87"/>
      <c r="AT2090" s="87"/>
      <c r="AU2090" s="87"/>
    </row>
    <row r="2091" spans="27:47" x14ac:dyDescent="0.2">
      <c r="AA2091" s="87"/>
      <c r="AB2091" s="87"/>
      <c r="AC2091" s="87"/>
      <c r="AD2091" s="87"/>
      <c r="AE2091" s="87"/>
      <c r="AF2091" s="122"/>
      <c r="AG2091" s="121"/>
      <c r="AN2091" s="87"/>
      <c r="AO2091" s="87"/>
      <c r="AP2091" s="87"/>
      <c r="AQ2091" s="87"/>
      <c r="AR2091" s="87"/>
      <c r="AS2091" s="87"/>
      <c r="AT2091" s="87"/>
      <c r="AU2091" s="87"/>
    </row>
    <row r="2092" spans="27:47" x14ac:dyDescent="0.2">
      <c r="AA2092" s="87"/>
      <c r="AB2092" s="87"/>
      <c r="AC2092" s="87"/>
      <c r="AD2092" s="87"/>
      <c r="AE2092" s="87"/>
      <c r="AF2092" s="122"/>
      <c r="AG2092" s="121"/>
      <c r="AN2092" s="87"/>
      <c r="AO2092" s="87"/>
      <c r="AP2092" s="87"/>
      <c r="AQ2092" s="87"/>
      <c r="AR2092" s="87"/>
      <c r="AS2092" s="87"/>
      <c r="AT2092" s="87"/>
      <c r="AU2092" s="87"/>
    </row>
    <row r="2093" spans="27:47" x14ac:dyDescent="0.2">
      <c r="AA2093" s="87"/>
      <c r="AB2093" s="87"/>
      <c r="AC2093" s="87"/>
      <c r="AD2093" s="87"/>
      <c r="AE2093" s="87"/>
      <c r="AF2093" s="122"/>
      <c r="AG2093" s="121"/>
      <c r="AN2093" s="87"/>
      <c r="AO2093" s="87"/>
      <c r="AP2093" s="87"/>
      <c r="AQ2093" s="87"/>
      <c r="AR2093" s="87"/>
      <c r="AS2093" s="87"/>
      <c r="AT2093" s="87"/>
      <c r="AU2093" s="87"/>
    </row>
    <row r="2094" spans="27:47" x14ac:dyDescent="0.2">
      <c r="AA2094" s="87"/>
      <c r="AB2094" s="87"/>
      <c r="AC2094" s="87"/>
      <c r="AD2094" s="87"/>
      <c r="AE2094" s="87"/>
      <c r="AF2094" s="122"/>
      <c r="AG2094" s="121"/>
      <c r="AN2094" s="87"/>
      <c r="AO2094" s="87"/>
      <c r="AP2094" s="87"/>
      <c r="AQ2094" s="87"/>
      <c r="AR2094" s="87"/>
      <c r="AS2094" s="87"/>
      <c r="AT2094" s="87"/>
      <c r="AU2094" s="87"/>
    </row>
    <row r="2095" spans="27:47" x14ac:dyDescent="0.2">
      <c r="AA2095" s="87"/>
      <c r="AB2095" s="87"/>
      <c r="AC2095" s="87"/>
      <c r="AD2095" s="87"/>
      <c r="AE2095" s="87"/>
      <c r="AF2095" s="122"/>
      <c r="AG2095" s="121"/>
      <c r="AN2095" s="87"/>
      <c r="AO2095" s="87"/>
      <c r="AP2095" s="87"/>
      <c r="AQ2095" s="87"/>
      <c r="AR2095" s="87"/>
      <c r="AS2095" s="87"/>
      <c r="AT2095" s="87"/>
      <c r="AU2095" s="87"/>
    </row>
    <row r="2096" spans="27:47" x14ac:dyDescent="0.2">
      <c r="AA2096" s="87"/>
      <c r="AB2096" s="87"/>
      <c r="AC2096" s="87"/>
      <c r="AD2096" s="87"/>
      <c r="AE2096" s="87"/>
      <c r="AF2096" s="122"/>
      <c r="AG2096" s="121"/>
      <c r="AN2096" s="87"/>
      <c r="AO2096" s="87"/>
      <c r="AP2096" s="87"/>
      <c r="AQ2096" s="87"/>
      <c r="AR2096" s="87"/>
      <c r="AS2096" s="87"/>
      <c r="AT2096" s="87"/>
      <c r="AU2096" s="87"/>
    </row>
    <row r="2097" spans="27:47" x14ac:dyDescent="0.2">
      <c r="AA2097" s="87"/>
      <c r="AB2097" s="87"/>
      <c r="AC2097" s="87"/>
      <c r="AD2097" s="87"/>
      <c r="AE2097" s="87"/>
      <c r="AF2097" s="122"/>
      <c r="AG2097" s="121"/>
      <c r="AN2097" s="87"/>
      <c r="AO2097" s="87"/>
      <c r="AP2097" s="87"/>
      <c r="AQ2097" s="87"/>
      <c r="AR2097" s="87"/>
      <c r="AS2097" s="87"/>
      <c r="AT2097" s="87"/>
      <c r="AU2097" s="87"/>
    </row>
    <row r="2098" spans="27:47" x14ac:dyDescent="0.2">
      <c r="AA2098" s="87"/>
      <c r="AB2098" s="87"/>
      <c r="AC2098" s="87"/>
      <c r="AD2098" s="87"/>
      <c r="AE2098" s="87"/>
      <c r="AF2098" s="122"/>
      <c r="AG2098" s="121"/>
      <c r="AN2098" s="87"/>
      <c r="AO2098" s="87"/>
      <c r="AP2098" s="87"/>
      <c r="AQ2098" s="87"/>
      <c r="AR2098" s="87"/>
      <c r="AS2098" s="87"/>
      <c r="AT2098" s="87"/>
      <c r="AU2098" s="87"/>
    </row>
    <row r="2099" spans="27:47" x14ac:dyDescent="0.2">
      <c r="AA2099" s="87"/>
      <c r="AB2099" s="87"/>
      <c r="AC2099" s="87"/>
      <c r="AD2099" s="87"/>
      <c r="AE2099" s="87"/>
      <c r="AF2099" s="122"/>
      <c r="AG2099" s="121"/>
      <c r="AN2099" s="87"/>
      <c r="AO2099" s="87"/>
      <c r="AP2099" s="87"/>
      <c r="AQ2099" s="87"/>
      <c r="AR2099" s="87"/>
      <c r="AS2099" s="87"/>
      <c r="AT2099" s="87"/>
      <c r="AU2099" s="87"/>
    </row>
    <row r="2100" spans="27:47" x14ac:dyDescent="0.2">
      <c r="AA2100" s="87"/>
      <c r="AB2100" s="87"/>
      <c r="AC2100" s="87"/>
      <c r="AD2100" s="87"/>
      <c r="AE2100" s="87"/>
      <c r="AF2100" s="122"/>
      <c r="AG2100" s="121"/>
      <c r="AN2100" s="87"/>
      <c r="AO2100" s="87"/>
      <c r="AP2100" s="87"/>
      <c r="AQ2100" s="87"/>
      <c r="AR2100" s="87"/>
      <c r="AS2100" s="87"/>
      <c r="AT2100" s="87"/>
      <c r="AU2100" s="87"/>
    </row>
    <row r="2101" spans="27:47" x14ac:dyDescent="0.2">
      <c r="AA2101" s="87"/>
      <c r="AB2101" s="87"/>
      <c r="AC2101" s="87"/>
      <c r="AD2101" s="87"/>
      <c r="AE2101" s="87"/>
      <c r="AF2101" s="122"/>
      <c r="AG2101" s="121"/>
      <c r="AN2101" s="87"/>
      <c r="AO2101" s="87"/>
      <c r="AP2101" s="87"/>
      <c r="AQ2101" s="87"/>
      <c r="AR2101" s="87"/>
      <c r="AS2101" s="87"/>
      <c r="AT2101" s="87"/>
      <c r="AU2101" s="87"/>
    </row>
    <row r="2102" spans="27:47" x14ac:dyDescent="0.2">
      <c r="AA2102" s="87"/>
      <c r="AB2102" s="87"/>
      <c r="AC2102" s="87"/>
      <c r="AD2102" s="87"/>
      <c r="AE2102" s="87"/>
      <c r="AF2102" s="122"/>
      <c r="AG2102" s="121"/>
      <c r="AN2102" s="87"/>
      <c r="AO2102" s="87"/>
      <c r="AP2102" s="87"/>
      <c r="AQ2102" s="87"/>
      <c r="AR2102" s="87"/>
      <c r="AS2102" s="87"/>
      <c r="AT2102" s="87"/>
      <c r="AU2102" s="87"/>
    </row>
    <row r="2103" spans="27:47" x14ac:dyDescent="0.2">
      <c r="AA2103" s="87"/>
      <c r="AB2103" s="87"/>
      <c r="AC2103" s="87"/>
      <c r="AD2103" s="87"/>
      <c r="AE2103" s="87"/>
      <c r="AF2103" s="122"/>
      <c r="AG2103" s="121"/>
      <c r="AN2103" s="87"/>
      <c r="AO2103" s="87"/>
      <c r="AP2103" s="87"/>
      <c r="AQ2103" s="87"/>
      <c r="AR2103" s="87"/>
      <c r="AS2103" s="87"/>
      <c r="AT2103" s="87"/>
      <c r="AU2103" s="87"/>
    </row>
    <row r="2104" spans="27:47" x14ac:dyDescent="0.2">
      <c r="AA2104" s="87"/>
      <c r="AB2104" s="87"/>
      <c r="AC2104" s="87"/>
      <c r="AD2104" s="87"/>
      <c r="AE2104" s="87"/>
      <c r="AF2104" s="122"/>
      <c r="AG2104" s="121"/>
      <c r="AN2104" s="87"/>
      <c r="AO2104" s="87"/>
      <c r="AP2104" s="87"/>
      <c r="AQ2104" s="87"/>
      <c r="AR2104" s="87"/>
      <c r="AS2104" s="87"/>
      <c r="AT2104" s="87"/>
      <c r="AU2104" s="87"/>
    </row>
    <row r="2105" spans="27:47" x14ac:dyDescent="0.2">
      <c r="AA2105" s="87"/>
      <c r="AB2105" s="87"/>
      <c r="AC2105" s="87"/>
      <c r="AD2105" s="87"/>
      <c r="AE2105" s="87"/>
      <c r="AF2105" s="122"/>
      <c r="AG2105" s="121"/>
      <c r="AN2105" s="87"/>
      <c r="AO2105" s="87"/>
      <c r="AP2105" s="87"/>
      <c r="AQ2105" s="87"/>
      <c r="AR2105" s="87"/>
      <c r="AS2105" s="87"/>
      <c r="AT2105" s="87"/>
      <c r="AU2105" s="87"/>
    </row>
    <row r="2106" spans="27:47" x14ac:dyDescent="0.2">
      <c r="AA2106" s="87"/>
      <c r="AB2106" s="87"/>
      <c r="AC2106" s="87"/>
      <c r="AD2106" s="87"/>
      <c r="AE2106" s="87"/>
      <c r="AF2106" s="122"/>
      <c r="AG2106" s="121"/>
      <c r="AN2106" s="87"/>
      <c r="AO2106" s="87"/>
      <c r="AP2106" s="87"/>
      <c r="AQ2106" s="87"/>
      <c r="AR2106" s="87"/>
      <c r="AS2106" s="87"/>
      <c r="AT2106" s="87"/>
      <c r="AU2106" s="87"/>
    </row>
    <row r="2107" spans="27:47" x14ac:dyDescent="0.2">
      <c r="AA2107" s="87"/>
      <c r="AB2107" s="87"/>
      <c r="AC2107" s="87"/>
      <c r="AD2107" s="87"/>
      <c r="AE2107" s="87"/>
      <c r="AF2107" s="122"/>
      <c r="AG2107" s="121"/>
      <c r="AN2107" s="87"/>
      <c r="AO2107" s="87"/>
      <c r="AP2107" s="87"/>
      <c r="AQ2107" s="87"/>
      <c r="AR2107" s="87"/>
      <c r="AS2107" s="87"/>
      <c r="AT2107" s="87"/>
      <c r="AU2107" s="87"/>
    </row>
    <row r="2108" spans="27:47" x14ac:dyDescent="0.2">
      <c r="AA2108" s="87"/>
      <c r="AB2108" s="87"/>
      <c r="AC2108" s="87"/>
      <c r="AD2108" s="87"/>
      <c r="AE2108" s="87"/>
      <c r="AF2108" s="122"/>
      <c r="AG2108" s="121"/>
      <c r="AN2108" s="87"/>
      <c r="AO2108" s="87"/>
      <c r="AP2108" s="87"/>
      <c r="AQ2108" s="87"/>
      <c r="AR2108" s="87"/>
      <c r="AS2108" s="87"/>
      <c r="AT2108" s="87"/>
      <c r="AU2108" s="87"/>
    </row>
    <row r="2109" spans="27:47" x14ac:dyDescent="0.2">
      <c r="AA2109" s="87"/>
      <c r="AB2109" s="87"/>
      <c r="AC2109" s="87"/>
      <c r="AD2109" s="87"/>
      <c r="AE2109" s="87"/>
      <c r="AF2109" s="122"/>
      <c r="AG2109" s="121"/>
      <c r="AN2109" s="87"/>
      <c r="AO2109" s="87"/>
      <c r="AP2109" s="87"/>
      <c r="AQ2109" s="87"/>
      <c r="AR2109" s="87"/>
      <c r="AS2109" s="87"/>
      <c r="AT2109" s="87"/>
      <c r="AU2109" s="87"/>
    </row>
    <row r="2110" spans="27:47" x14ac:dyDescent="0.2">
      <c r="AA2110" s="87"/>
      <c r="AB2110" s="87"/>
      <c r="AC2110" s="87"/>
      <c r="AD2110" s="87"/>
      <c r="AE2110" s="87"/>
      <c r="AF2110" s="122"/>
      <c r="AG2110" s="121"/>
      <c r="AN2110" s="87"/>
      <c r="AO2110" s="87"/>
      <c r="AP2110" s="87"/>
      <c r="AQ2110" s="87"/>
      <c r="AR2110" s="87"/>
      <c r="AS2110" s="87"/>
      <c r="AT2110" s="87"/>
      <c r="AU2110" s="87"/>
    </row>
    <row r="2111" spans="27:47" x14ac:dyDescent="0.2">
      <c r="AA2111" s="87"/>
      <c r="AB2111" s="87"/>
      <c r="AC2111" s="87"/>
      <c r="AD2111" s="87"/>
      <c r="AE2111" s="87"/>
      <c r="AF2111" s="122"/>
      <c r="AG2111" s="121"/>
      <c r="AN2111" s="87"/>
      <c r="AO2111" s="87"/>
      <c r="AP2111" s="87"/>
      <c r="AQ2111" s="87"/>
      <c r="AR2111" s="87"/>
      <c r="AS2111" s="87"/>
      <c r="AT2111" s="87"/>
      <c r="AU2111" s="87"/>
    </row>
    <row r="2112" spans="27:47" x14ac:dyDescent="0.2">
      <c r="AA2112" s="87"/>
      <c r="AB2112" s="87"/>
      <c r="AC2112" s="87"/>
      <c r="AD2112" s="87"/>
      <c r="AE2112" s="87"/>
      <c r="AF2112" s="122"/>
      <c r="AG2112" s="121"/>
      <c r="AN2112" s="87"/>
      <c r="AO2112" s="87"/>
      <c r="AP2112" s="87"/>
      <c r="AQ2112" s="87"/>
      <c r="AR2112" s="87"/>
      <c r="AS2112" s="87"/>
      <c r="AT2112" s="87"/>
      <c r="AU2112" s="87"/>
    </row>
    <row r="2113" spans="27:47" x14ac:dyDescent="0.2">
      <c r="AA2113" s="87"/>
      <c r="AB2113" s="87"/>
      <c r="AC2113" s="87"/>
      <c r="AD2113" s="87"/>
      <c r="AE2113" s="87"/>
      <c r="AF2113" s="122"/>
      <c r="AG2113" s="121"/>
      <c r="AN2113" s="87"/>
      <c r="AO2113" s="87"/>
      <c r="AP2113" s="87"/>
      <c r="AQ2113" s="87"/>
      <c r="AR2113" s="87"/>
      <c r="AS2113" s="87"/>
      <c r="AT2113" s="87"/>
      <c r="AU2113" s="87"/>
    </row>
    <row r="2114" spans="27:47" x14ac:dyDescent="0.2">
      <c r="AA2114" s="87"/>
      <c r="AB2114" s="87"/>
      <c r="AC2114" s="87"/>
      <c r="AD2114" s="87"/>
      <c r="AE2114" s="87"/>
      <c r="AF2114" s="122"/>
      <c r="AG2114" s="121"/>
      <c r="AN2114" s="87"/>
      <c r="AO2114" s="87"/>
      <c r="AP2114" s="87"/>
      <c r="AQ2114" s="87"/>
      <c r="AR2114" s="87"/>
      <c r="AS2114" s="87"/>
      <c r="AT2114" s="87"/>
      <c r="AU2114" s="87"/>
    </row>
    <row r="2115" spans="27:47" x14ac:dyDescent="0.2">
      <c r="AA2115" s="87"/>
      <c r="AB2115" s="87"/>
      <c r="AC2115" s="87"/>
      <c r="AD2115" s="87"/>
      <c r="AE2115" s="87"/>
      <c r="AF2115" s="122"/>
      <c r="AG2115" s="121"/>
      <c r="AN2115" s="87"/>
      <c r="AO2115" s="87"/>
      <c r="AP2115" s="87"/>
      <c r="AQ2115" s="87"/>
      <c r="AR2115" s="87"/>
      <c r="AS2115" s="87"/>
      <c r="AT2115" s="87"/>
      <c r="AU2115" s="87"/>
    </row>
    <row r="2116" spans="27:47" x14ac:dyDescent="0.2">
      <c r="AA2116" s="87"/>
      <c r="AB2116" s="87"/>
      <c r="AC2116" s="87"/>
      <c r="AD2116" s="87"/>
      <c r="AE2116" s="87"/>
      <c r="AF2116" s="122"/>
      <c r="AG2116" s="121"/>
      <c r="AN2116" s="87"/>
      <c r="AO2116" s="87"/>
      <c r="AP2116" s="87"/>
      <c r="AQ2116" s="87"/>
      <c r="AR2116" s="87"/>
      <c r="AS2116" s="87"/>
      <c r="AT2116" s="87"/>
      <c r="AU2116" s="87"/>
    </row>
    <row r="2117" spans="27:47" x14ac:dyDescent="0.2">
      <c r="AA2117" s="87"/>
      <c r="AB2117" s="87"/>
      <c r="AC2117" s="87"/>
      <c r="AD2117" s="87"/>
      <c r="AE2117" s="87"/>
      <c r="AF2117" s="122"/>
      <c r="AG2117" s="121"/>
      <c r="AN2117" s="87"/>
      <c r="AO2117" s="87"/>
      <c r="AP2117" s="87"/>
      <c r="AQ2117" s="87"/>
      <c r="AR2117" s="87"/>
      <c r="AS2117" s="87"/>
      <c r="AT2117" s="87"/>
      <c r="AU2117" s="87"/>
    </row>
    <row r="2118" spans="27:47" x14ac:dyDescent="0.2">
      <c r="AA2118" s="87"/>
      <c r="AB2118" s="87"/>
      <c r="AC2118" s="87"/>
      <c r="AD2118" s="87"/>
      <c r="AE2118" s="87"/>
      <c r="AF2118" s="122"/>
      <c r="AG2118" s="121"/>
      <c r="AN2118" s="87"/>
      <c r="AO2118" s="87"/>
      <c r="AP2118" s="87"/>
      <c r="AQ2118" s="87"/>
      <c r="AR2118" s="87"/>
      <c r="AS2118" s="87"/>
      <c r="AT2118" s="87"/>
      <c r="AU2118" s="87"/>
    </row>
    <row r="2119" spans="27:47" x14ac:dyDescent="0.2">
      <c r="AA2119" s="87"/>
      <c r="AB2119" s="87"/>
      <c r="AC2119" s="87"/>
      <c r="AD2119" s="87"/>
      <c r="AE2119" s="87"/>
      <c r="AF2119" s="122"/>
      <c r="AG2119" s="121"/>
      <c r="AN2119" s="87"/>
      <c r="AO2119" s="87"/>
      <c r="AP2119" s="87"/>
      <c r="AQ2119" s="87"/>
      <c r="AR2119" s="87"/>
      <c r="AS2119" s="87"/>
      <c r="AT2119" s="87"/>
      <c r="AU2119" s="87"/>
    </row>
    <row r="2120" spans="27:47" x14ac:dyDescent="0.2">
      <c r="AA2120" s="87"/>
      <c r="AB2120" s="87"/>
      <c r="AC2120" s="87"/>
      <c r="AD2120" s="87"/>
      <c r="AE2120" s="87"/>
      <c r="AF2120" s="122"/>
      <c r="AG2120" s="121"/>
      <c r="AN2120" s="87"/>
      <c r="AO2120" s="87"/>
      <c r="AP2120" s="87"/>
      <c r="AQ2120" s="87"/>
      <c r="AR2120" s="87"/>
      <c r="AS2120" s="87"/>
      <c r="AT2120" s="87"/>
      <c r="AU2120" s="87"/>
    </row>
    <row r="2121" spans="27:47" x14ac:dyDescent="0.2">
      <c r="AA2121" s="87"/>
      <c r="AB2121" s="87"/>
      <c r="AC2121" s="87"/>
      <c r="AD2121" s="87"/>
      <c r="AE2121" s="87"/>
      <c r="AF2121" s="122"/>
      <c r="AG2121" s="121"/>
      <c r="AN2121" s="87"/>
      <c r="AO2121" s="87"/>
      <c r="AP2121" s="87"/>
      <c r="AQ2121" s="87"/>
      <c r="AR2121" s="87"/>
      <c r="AS2121" s="87"/>
      <c r="AT2121" s="87"/>
      <c r="AU2121" s="87"/>
    </row>
    <row r="2122" spans="27:47" x14ac:dyDescent="0.2">
      <c r="AA2122" s="87"/>
      <c r="AB2122" s="87"/>
      <c r="AC2122" s="87"/>
      <c r="AD2122" s="87"/>
      <c r="AE2122" s="87"/>
      <c r="AF2122" s="122"/>
      <c r="AG2122" s="121"/>
      <c r="AN2122" s="87"/>
      <c r="AO2122" s="87"/>
      <c r="AP2122" s="87"/>
      <c r="AQ2122" s="87"/>
      <c r="AR2122" s="87"/>
      <c r="AS2122" s="87"/>
      <c r="AT2122" s="87"/>
      <c r="AU2122" s="87"/>
    </row>
    <row r="2123" spans="27:47" x14ac:dyDescent="0.2">
      <c r="AA2123" s="87"/>
      <c r="AB2123" s="87"/>
      <c r="AC2123" s="87"/>
      <c r="AD2123" s="87"/>
      <c r="AE2123" s="87"/>
      <c r="AF2123" s="122"/>
      <c r="AG2123" s="121"/>
      <c r="AN2123" s="87"/>
      <c r="AO2123" s="87"/>
      <c r="AP2123" s="87"/>
      <c r="AQ2123" s="87"/>
      <c r="AR2123" s="87"/>
      <c r="AS2123" s="87"/>
      <c r="AT2123" s="87"/>
      <c r="AU2123" s="87"/>
    </row>
    <row r="2124" spans="27:47" x14ac:dyDescent="0.2">
      <c r="AA2124" s="87"/>
      <c r="AB2124" s="87"/>
      <c r="AC2124" s="87"/>
      <c r="AD2124" s="87"/>
      <c r="AE2124" s="87"/>
      <c r="AF2124" s="122"/>
      <c r="AG2124" s="121"/>
      <c r="AN2124" s="87"/>
      <c r="AO2124" s="87"/>
      <c r="AP2124" s="87"/>
      <c r="AQ2124" s="87"/>
      <c r="AR2124" s="87"/>
      <c r="AS2124" s="87"/>
      <c r="AT2124" s="87"/>
      <c r="AU2124" s="87"/>
    </row>
    <row r="2125" spans="27:47" x14ac:dyDescent="0.2">
      <c r="AA2125" s="87"/>
      <c r="AB2125" s="87"/>
      <c r="AC2125" s="87"/>
      <c r="AD2125" s="87"/>
      <c r="AE2125" s="87"/>
      <c r="AF2125" s="122"/>
      <c r="AG2125" s="121"/>
      <c r="AN2125" s="87"/>
      <c r="AO2125" s="87"/>
      <c r="AP2125" s="87"/>
      <c r="AQ2125" s="87"/>
      <c r="AR2125" s="87"/>
      <c r="AS2125" s="87"/>
      <c r="AT2125" s="87"/>
      <c r="AU2125" s="87"/>
    </row>
    <row r="2126" spans="27:47" x14ac:dyDescent="0.2">
      <c r="AA2126" s="87"/>
      <c r="AB2126" s="87"/>
      <c r="AC2126" s="87"/>
      <c r="AD2126" s="87"/>
      <c r="AE2126" s="87"/>
      <c r="AF2126" s="122"/>
      <c r="AG2126" s="121"/>
      <c r="AN2126" s="87"/>
      <c r="AO2126" s="87"/>
      <c r="AP2126" s="87"/>
      <c r="AQ2126" s="87"/>
      <c r="AR2126" s="87"/>
      <c r="AS2126" s="87"/>
      <c r="AT2126" s="87"/>
      <c r="AU2126" s="87"/>
    </row>
    <row r="2127" spans="27:47" x14ac:dyDescent="0.2">
      <c r="AA2127" s="87"/>
      <c r="AB2127" s="87"/>
      <c r="AC2127" s="87"/>
      <c r="AD2127" s="87"/>
      <c r="AE2127" s="87"/>
      <c r="AF2127" s="122"/>
      <c r="AG2127" s="121"/>
      <c r="AN2127" s="87"/>
      <c r="AO2127" s="87"/>
      <c r="AP2127" s="87"/>
      <c r="AQ2127" s="87"/>
      <c r="AR2127" s="87"/>
      <c r="AS2127" s="87"/>
      <c r="AT2127" s="87"/>
      <c r="AU2127" s="87"/>
    </row>
    <row r="2128" spans="27:47" x14ac:dyDescent="0.2">
      <c r="AA2128" s="87"/>
      <c r="AB2128" s="87"/>
      <c r="AC2128" s="87"/>
      <c r="AD2128" s="87"/>
      <c r="AE2128" s="87"/>
      <c r="AF2128" s="122"/>
      <c r="AG2128" s="121"/>
      <c r="AN2128" s="87"/>
      <c r="AO2128" s="87"/>
      <c r="AP2128" s="87"/>
      <c r="AQ2128" s="87"/>
      <c r="AR2128" s="87"/>
      <c r="AS2128" s="87"/>
      <c r="AT2128" s="87"/>
      <c r="AU2128" s="87"/>
    </row>
    <row r="2129" spans="27:47" x14ac:dyDescent="0.2">
      <c r="AA2129" s="87"/>
      <c r="AB2129" s="87"/>
      <c r="AC2129" s="87"/>
      <c r="AD2129" s="87"/>
      <c r="AE2129" s="87"/>
      <c r="AF2129" s="122"/>
      <c r="AG2129" s="121"/>
      <c r="AN2129" s="87"/>
      <c r="AO2129" s="87"/>
      <c r="AP2129" s="87"/>
      <c r="AQ2129" s="87"/>
      <c r="AR2129" s="87"/>
      <c r="AS2129" s="87"/>
      <c r="AT2129" s="87"/>
      <c r="AU2129" s="87"/>
    </row>
    <row r="2130" spans="27:47" x14ac:dyDescent="0.2">
      <c r="AA2130" s="87"/>
      <c r="AB2130" s="87"/>
      <c r="AC2130" s="87"/>
      <c r="AD2130" s="87"/>
      <c r="AE2130" s="87"/>
      <c r="AF2130" s="122"/>
      <c r="AG2130" s="121"/>
      <c r="AN2130" s="87"/>
      <c r="AO2130" s="87"/>
      <c r="AP2130" s="87"/>
      <c r="AQ2130" s="87"/>
      <c r="AR2130" s="87"/>
      <c r="AS2130" s="87"/>
      <c r="AT2130" s="87"/>
      <c r="AU2130" s="87"/>
    </row>
    <row r="2131" spans="27:47" x14ac:dyDescent="0.2">
      <c r="AA2131" s="87"/>
      <c r="AB2131" s="87"/>
      <c r="AC2131" s="87"/>
      <c r="AD2131" s="87"/>
      <c r="AE2131" s="87"/>
      <c r="AF2131" s="122"/>
      <c r="AG2131" s="121"/>
      <c r="AN2131" s="87"/>
      <c r="AO2131" s="87"/>
      <c r="AP2131" s="87"/>
      <c r="AQ2131" s="87"/>
      <c r="AR2131" s="87"/>
      <c r="AS2131" s="87"/>
      <c r="AT2131" s="87"/>
      <c r="AU2131" s="87"/>
    </row>
    <row r="2132" spans="27:47" x14ac:dyDescent="0.2">
      <c r="AA2132" s="87"/>
      <c r="AB2132" s="87"/>
      <c r="AC2132" s="87"/>
      <c r="AD2132" s="87"/>
      <c r="AE2132" s="87"/>
      <c r="AF2132" s="122"/>
      <c r="AG2132" s="121"/>
      <c r="AN2132" s="87"/>
      <c r="AO2132" s="87"/>
      <c r="AP2132" s="87"/>
      <c r="AQ2132" s="87"/>
      <c r="AR2132" s="87"/>
      <c r="AS2132" s="87"/>
      <c r="AT2132" s="87"/>
      <c r="AU2132" s="87"/>
    </row>
    <row r="2133" spans="27:47" x14ac:dyDescent="0.2">
      <c r="AA2133" s="87"/>
      <c r="AB2133" s="87"/>
      <c r="AC2133" s="87"/>
      <c r="AD2133" s="87"/>
      <c r="AE2133" s="87"/>
      <c r="AF2133" s="122"/>
      <c r="AG2133" s="121"/>
      <c r="AN2133" s="87"/>
      <c r="AO2133" s="87"/>
      <c r="AP2133" s="87"/>
      <c r="AQ2133" s="87"/>
      <c r="AR2133" s="87"/>
      <c r="AS2133" s="87"/>
      <c r="AT2133" s="87"/>
      <c r="AU2133" s="87"/>
    </row>
    <row r="2134" spans="27:47" x14ac:dyDescent="0.2">
      <c r="AA2134" s="87"/>
      <c r="AB2134" s="87"/>
      <c r="AC2134" s="87"/>
      <c r="AD2134" s="87"/>
      <c r="AE2134" s="87"/>
      <c r="AF2134" s="122"/>
      <c r="AG2134" s="121"/>
      <c r="AN2134" s="87"/>
      <c r="AO2134" s="87"/>
      <c r="AP2134" s="87"/>
      <c r="AQ2134" s="87"/>
      <c r="AR2134" s="87"/>
      <c r="AS2134" s="87"/>
      <c r="AT2134" s="87"/>
      <c r="AU2134" s="87"/>
    </row>
    <row r="2135" spans="27:47" x14ac:dyDescent="0.2">
      <c r="AA2135" s="87"/>
      <c r="AB2135" s="87"/>
      <c r="AC2135" s="87"/>
      <c r="AD2135" s="87"/>
      <c r="AE2135" s="87"/>
      <c r="AF2135" s="122"/>
      <c r="AG2135" s="121"/>
      <c r="AN2135" s="87"/>
      <c r="AO2135" s="87"/>
      <c r="AP2135" s="87"/>
      <c r="AQ2135" s="87"/>
      <c r="AR2135" s="87"/>
      <c r="AS2135" s="87"/>
      <c r="AT2135" s="87"/>
      <c r="AU2135" s="87"/>
    </row>
    <row r="2136" spans="27:47" x14ac:dyDescent="0.2">
      <c r="AA2136" s="87"/>
      <c r="AB2136" s="87"/>
      <c r="AC2136" s="87"/>
      <c r="AD2136" s="87"/>
      <c r="AE2136" s="87"/>
      <c r="AF2136" s="122"/>
      <c r="AG2136" s="121"/>
      <c r="AN2136" s="87"/>
      <c r="AO2136" s="87"/>
      <c r="AP2136" s="87"/>
      <c r="AQ2136" s="87"/>
      <c r="AR2136" s="87"/>
      <c r="AS2136" s="87"/>
      <c r="AT2136" s="87"/>
      <c r="AU2136" s="87"/>
    </row>
    <row r="2137" spans="27:47" x14ac:dyDescent="0.2">
      <c r="AA2137" s="87"/>
      <c r="AB2137" s="87"/>
      <c r="AC2137" s="87"/>
      <c r="AD2137" s="87"/>
      <c r="AE2137" s="87"/>
      <c r="AF2137" s="122"/>
      <c r="AG2137" s="121"/>
      <c r="AN2137" s="87"/>
      <c r="AO2137" s="87"/>
      <c r="AP2137" s="87"/>
      <c r="AQ2137" s="87"/>
      <c r="AR2137" s="87"/>
      <c r="AS2137" s="87"/>
      <c r="AT2137" s="87"/>
      <c r="AU2137" s="87"/>
    </row>
    <row r="2138" spans="27:47" x14ac:dyDescent="0.2">
      <c r="AA2138" s="87"/>
      <c r="AB2138" s="87"/>
      <c r="AC2138" s="87"/>
      <c r="AD2138" s="87"/>
      <c r="AE2138" s="87"/>
      <c r="AF2138" s="122"/>
      <c r="AG2138" s="121"/>
      <c r="AN2138" s="87"/>
      <c r="AO2138" s="87"/>
      <c r="AP2138" s="87"/>
      <c r="AQ2138" s="87"/>
      <c r="AR2138" s="87"/>
      <c r="AS2138" s="87"/>
      <c r="AT2138" s="87"/>
      <c r="AU2138" s="87"/>
    </row>
    <row r="2139" spans="27:47" x14ac:dyDescent="0.2">
      <c r="AA2139" s="87"/>
      <c r="AB2139" s="87"/>
      <c r="AC2139" s="87"/>
      <c r="AD2139" s="87"/>
      <c r="AE2139" s="87"/>
      <c r="AF2139" s="122"/>
      <c r="AG2139" s="121"/>
      <c r="AN2139" s="87"/>
      <c r="AO2139" s="87"/>
      <c r="AP2139" s="87"/>
      <c r="AQ2139" s="87"/>
      <c r="AR2139" s="87"/>
      <c r="AS2139" s="87"/>
      <c r="AT2139" s="87"/>
      <c r="AU2139" s="87"/>
    </row>
    <row r="2140" spans="27:47" x14ac:dyDescent="0.2">
      <c r="AA2140" s="87"/>
      <c r="AB2140" s="87"/>
      <c r="AC2140" s="87"/>
      <c r="AD2140" s="87"/>
      <c r="AE2140" s="87"/>
      <c r="AF2140" s="122"/>
      <c r="AG2140" s="121"/>
      <c r="AN2140" s="87"/>
      <c r="AO2140" s="87"/>
      <c r="AP2140" s="87"/>
      <c r="AQ2140" s="87"/>
      <c r="AR2140" s="87"/>
      <c r="AS2140" s="87"/>
      <c r="AT2140" s="87"/>
      <c r="AU2140" s="87"/>
    </row>
    <row r="2141" spans="27:47" x14ac:dyDescent="0.2">
      <c r="AA2141" s="87"/>
      <c r="AB2141" s="87"/>
      <c r="AC2141" s="87"/>
      <c r="AD2141" s="87"/>
      <c r="AE2141" s="87"/>
      <c r="AF2141" s="122"/>
      <c r="AG2141" s="121"/>
      <c r="AN2141" s="87"/>
      <c r="AO2141" s="87"/>
      <c r="AP2141" s="87"/>
      <c r="AQ2141" s="87"/>
      <c r="AR2141" s="87"/>
      <c r="AS2141" s="87"/>
      <c r="AT2141" s="87"/>
      <c r="AU2141" s="87"/>
    </row>
    <row r="2142" spans="27:47" x14ac:dyDescent="0.2">
      <c r="AA2142" s="87"/>
      <c r="AB2142" s="87"/>
      <c r="AC2142" s="87"/>
      <c r="AD2142" s="87"/>
      <c r="AE2142" s="87"/>
      <c r="AF2142" s="122"/>
      <c r="AG2142" s="121"/>
      <c r="AN2142" s="87"/>
      <c r="AO2142" s="87"/>
      <c r="AP2142" s="87"/>
      <c r="AQ2142" s="87"/>
      <c r="AR2142" s="87"/>
      <c r="AS2142" s="87"/>
      <c r="AT2142" s="87"/>
      <c r="AU2142" s="87"/>
    </row>
    <row r="2143" spans="27:47" x14ac:dyDescent="0.2">
      <c r="AA2143" s="87"/>
      <c r="AB2143" s="87"/>
      <c r="AC2143" s="87"/>
      <c r="AD2143" s="87"/>
      <c r="AE2143" s="87"/>
      <c r="AF2143" s="122"/>
      <c r="AG2143" s="121"/>
      <c r="AN2143" s="87"/>
      <c r="AO2143" s="87"/>
      <c r="AP2143" s="87"/>
      <c r="AQ2143" s="87"/>
      <c r="AR2143" s="87"/>
      <c r="AS2143" s="87"/>
      <c r="AT2143" s="87"/>
      <c r="AU2143" s="87"/>
    </row>
    <row r="2144" spans="27:47" x14ac:dyDescent="0.2">
      <c r="AA2144" s="87"/>
      <c r="AB2144" s="87"/>
      <c r="AC2144" s="87"/>
      <c r="AD2144" s="87"/>
      <c r="AE2144" s="87"/>
      <c r="AF2144" s="122"/>
      <c r="AG2144" s="121"/>
      <c r="AN2144" s="87"/>
      <c r="AO2144" s="87"/>
      <c r="AP2144" s="87"/>
      <c r="AQ2144" s="87"/>
      <c r="AR2144" s="87"/>
      <c r="AS2144" s="87"/>
      <c r="AT2144" s="87"/>
      <c r="AU2144" s="87"/>
    </row>
    <row r="2145" spans="27:47" x14ac:dyDescent="0.2">
      <c r="AA2145" s="87"/>
      <c r="AB2145" s="87"/>
      <c r="AC2145" s="87"/>
      <c r="AD2145" s="87"/>
      <c r="AE2145" s="87"/>
      <c r="AF2145" s="122"/>
      <c r="AG2145" s="121"/>
      <c r="AN2145" s="87"/>
      <c r="AO2145" s="87"/>
      <c r="AP2145" s="87"/>
      <c r="AQ2145" s="87"/>
      <c r="AR2145" s="87"/>
      <c r="AS2145" s="87"/>
      <c r="AT2145" s="87"/>
      <c r="AU2145" s="87"/>
    </row>
    <row r="2146" spans="27:47" x14ac:dyDescent="0.2">
      <c r="AA2146" s="87"/>
      <c r="AB2146" s="87"/>
      <c r="AC2146" s="87"/>
      <c r="AD2146" s="87"/>
      <c r="AE2146" s="87"/>
      <c r="AF2146" s="122"/>
      <c r="AG2146" s="121"/>
      <c r="AN2146" s="87"/>
      <c r="AO2146" s="87"/>
      <c r="AP2146" s="87"/>
      <c r="AQ2146" s="87"/>
      <c r="AR2146" s="87"/>
      <c r="AS2146" s="87"/>
      <c r="AT2146" s="87"/>
      <c r="AU2146" s="87"/>
    </row>
    <row r="2147" spans="27:47" x14ac:dyDescent="0.2">
      <c r="AA2147" s="87"/>
      <c r="AB2147" s="87"/>
      <c r="AC2147" s="87"/>
      <c r="AD2147" s="87"/>
      <c r="AE2147" s="87"/>
      <c r="AF2147" s="122"/>
      <c r="AG2147" s="121"/>
      <c r="AN2147" s="87"/>
      <c r="AO2147" s="87"/>
      <c r="AP2147" s="87"/>
      <c r="AQ2147" s="87"/>
      <c r="AR2147" s="87"/>
      <c r="AS2147" s="87"/>
      <c r="AT2147" s="87"/>
      <c r="AU2147" s="87"/>
    </row>
    <row r="2148" spans="27:47" x14ac:dyDescent="0.2">
      <c r="AA2148" s="87"/>
      <c r="AB2148" s="87"/>
      <c r="AC2148" s="87"/>
      <c r="AD2148" s="87"/>
      <c r="AE2148" s="87"/>
      <c r="AF2148" s="122"/>
      <c r="AG2148" s="121"/>
      <c r="AN2148" s="87"/>
      <c r="AO2148" s="87"/>
      <c r="AP2148" s="87"/>
      <c r="AQ2148" s="87"/>
      <c r="AR2148" s="87"/>
      <c r="AS2148" s="87"/>
      <c r="AT2148" s="87"/>
      <c r="AU2148" s="87"/>
    </row>
    <row r="2149" spans="27:47" x14ac:dyDescent="0.2">
      <c r="AA2149" s="87"/>
      <c r="AB2149" s="87"/>
      <c r="AC2149" s="87"/>
      <c r="AD2149" s="87"/>
      <c r="AE2149" s="87"/>
      <c r="AF2149" s="122"/>
      <c r="AG2149" s="121"/>
      <c r="AN2149" s="87"/>
      <c r="AO2149" s="87"/>
      <c r="AP2149" s="87"/>
      <c r="AQ2149" s="87"/>
      <c r="AR2149" s="87"/>
      <c r="AS2149" s="87"/>
      <c r="AT2149" s="87"/>
      <c r="AU2149" s="87"/>
    </row>
    <row r="2150" spans="27:47" x14ac:dyDescent="0.2">
      <c r="AA2150" s="87"/>
      <c r="AB2150" s="87"/>
      <c r="AC2150" s="87"/>
      <c r="AD2150" s="87"/>
      <c r="AE2150" s="87"/>
      <c r="AF2150" s="122"/>
      <c r="AG2150" s="121"/>
      <c r="AN2150" s="87"/>
      <c r="AO2150" s="87"/>
      <c r="AP2150" s="87"/>
      <c r="AQ2150" s="87"/>
      <c r="AR2150" s="87"/>
      <c r="AS2150" s="87"/>
      <c r="AT2150" s="87"/>
      <c r="AU2150" s="87"/>
    </row>
    <row r="2151" spans="27:47" x14ac:dyDescent="0.2">
      <c r="AA2151" s="87"/>
      <c r="AB2151" s="87"/>
      <c r="AC2151" s="87"/>
      <c r="AD2151" s="87"/>
      <c r="AE2151" s="87"/>
      <c r="AF2151" s="122"/>
      <c r="AG2151" s="121"/>
      <c r="AN2151" s="87"/>
      <c r="AO2151" s="87"/>
      <c r="AP2151" s="87"/>
      <c r="AQ2151" s="87"/>
      <c r="AR2151" s="87"/>
      <c r="AS2151" s="87"/>
      <c r="AT2151" s="87"/>
      <c r="AU2151" s="87"/>
    </row>
    <row r="2152" spans="27:47" x14ac:dyDescent="0.2">
      <c r="AA2152" s="87"/>
      <c r="AB2152" s="87"/>
      <c r="AC2152" s="87"/>
      <c r="AD2152" s="87"/>
      <c r="AE2152" s="87"/>
      <c r="AF2152" s="122"/>
      <c r="AG2152" s="121"/>
      <c r="AN2152" s="87"/>
      <c r="AO2152" s="87"/>
      <c r="AP2152" s="87"/>
      <c r="AQ2152" s="87"/>
      <c r="AR2152" s="87"/>
      <c r="AS2152" s="87"/>
      <c r="AT2152" s="87"/>
      <c r="AU2152" s="87"/>
    </row>
    <row r="2153" spans="27:47" x14ac:dyDescent="0.2">
      <c r="AA2153" s="87"/>
      <c r="AB2153" s="87"/>
      <c r="AC2153" s="87"/>
      <c r="AD2153" s="87"/>
      <c r="AE2153" s="87"/>
      <c r="AF2153" s="122"/>
      <c r="AG2153" s="121"/>
      <c r="AN2153" s="87"/>
      <c r="AO2153" s="87"/>
      <c r="AP2153" s="87"/>
      <c r="AQ2153" s="87"/>
      <c r="AR2153" s="87"/>
      <c r="AS2153" s="87"/>
      <c r="AT2153" s="87"/>
      <c r="AU2153" s="87"/>
    </row>
    <row r="2154" spans="27:47" x14ac:dyDescent="0.2">
      <c r="AA2154" s="87"/>
      <c r="AB2154" s="87"/>
      <c r="AC2154" s="87"/>
      <c r="AD2154" s="87"/>
      <c r="AE2154" s="87"/>
      <c r="AF2154" s="122"/>
      <c r="AG2154" s="121"/>
      <c r="AN2154" s="87"/>
      <c r="AO2154" s="87"/>
      <c r="AP2154" s="87"/>
      <c r="AQ2154" s="87"/>
      <c r="AR2154" s="87"/>
      <c r="AS2154" s="87"/>
      <c r="AT2154" s="87"/>
      <c r="AU2154" s="87"/>
    </row>
    <row r="2155" spans="27:47" x14ac:dyDescent="0.2">
      <c r="AA2155" s="87"/>
      <c r="AB2155" s="87"/>
      <c r="AC2155" s="87"/>
      <c r="AD2155" s="87"/>
      <c r="AE2155" s="87"/>
      <c r="AF2155" s="122"/>
      <c r="AG2155" s="121"/>
      <c r="AN2155" s="87"/>
      <c r="AO2155" s="87"/>
      <c r="AP2155" s="87"/>
      <c r="AQ2155" s="87"/>
      <c r="AR2155" s="87"/>
      <c r="AS2155" s="87"/>
      <c r="AT2155" s="87"/>
      <c r="AU2155" s="87"/>
    </row>
    <row r="2156" spans="27:47" x14ac:dyDescent="0.2">
      <c r="AA2156" s="87"/>
      <c r="AB2156" s="87"/>
      <c r="AC2156" s="87"/>
      <c r="AD2156" s="87"/>
      <c r="AE2156" s="87"/>
      <c r="AF2156" s="122"/>
      <c r="AG2156" s="121"/>
      <c r="AN2156" s="87"/>
      <c r="AO2156" s="87"/>
      <c r="AP2156" s="87"/>
      <c r="AQ2156" s="87"/>
      <c r="AR2156" s="87"/>
      <c r="AS2156" s="87"/>
      <c r="AT2156" s="87"/>
      <c r="AU2156" s="87"/>
    </row>
    <row r="2157" spans="27:47" x14ac:dyDescent="0.2">
      <c r="AA2157" s="87"/>
      <c r="AB2157" s="87"/>
      <c r="AC2157" s="87"/>
      <c r="AD2157" s="87"/>
      <c r="AE2157" s="87"/>
      <c r="AF2157" s="122"/>
      <c r="AG2157" s="121"/>
      <c r="AN2157" s="87"/>
      <c r="AO2157" s="87"/>
      <c r="AP2157" s="87"/>
      <c r="AQ2157" s="87"/>
      <c r="AR2157" s="87"/>
      <c r="AS2157" s="87"/>
      <c r="AT2157" s="87"/>
      <c r="AU2157" s="87"/>
    </row>
    <row r="2158" spans="27:47" x14ac:dyDescent="0.2">
      <c r="AA2158" s="87"/>
      <c r="AB2158" s="87"/>
      <c r="AC2158" s="87"/>
      <c r="AD2158" s="87"/>
      <c r="AE2158" s="87"/>
      <c r="AF2158" s="122"/>
      <c r="AG2158" s="121"/>
      <c r="AN2158" s="87"/>
      <c r="AO2158" s="87"/>
      <c r="AP2158" s="87"/>
      <c r="AQ2158" s="87"/>
      <c r="AR2158" s="87"/>
      <c r="AS2158" s="87"/>
      <c r="AT2158" s="87"/>
      <c r="AU2158" s="87"/>
    </row>
    <row r="2159" spans="27:47" x14ac:dyDescent="0.2">
      <c r="AA2159" s="87"/>
      <c r="AB2159" s="87"/>
      <c r="AC2159" s="87"/>
      <c r="AD2159" s="87"/>
      <c r="AE2159" s="87"/>
      <c r="AF2159" s="122"/>
      <c r="AG2159" s="121"/>
      <c r="AN2159" s="87"/>
      <c r="AO2159" s="87"/>
      <c r="AP2159" s="87"/>
      <c r="AQ2159" s="87"/>
      <c r="AR2159" s="87"/>
      <c r="AS2159" s="87"/>
      <c r="AT2159" s="87"/>
      <c r="AU2159" s="87"/>
    </row>
    <row r="2160" spans="27:47" x14ac:dyDescent="0.2">
      <c r="AA2160" s="87"/>
      <c r="AB2160" s="87"/>
      <c r="AC2160" s="87"/>
      <c r="AD2160" s="87"/>
      <c r="AE2160" s="87"/>
      <c r="AF2160" s="122"/>
      <c r="AG2160" s="121"/>
      <c r="AN2160" s="87"/>
      <c r="AO2160" s="87"/>
      <c r="AP2160" s="87"/>
      <c r="AQ2160" s="87"/>
      <c r="AR2160" s="87"/>
      <c r="AS2160" s="87"/>
      <c r="AT2160" s="87"/>
      <c r="AU2160" s="87"/>
    </row>
    <row r="2161" spans="27:47" x14ac:dyDescent="0.2">
      <c r="AA2161" s="87"/>
      <c r="AB2161" s="87"/>
      <c r="AC2161" s="87"/>
      <c r="AD2161" s="87"/>
      <c r="AE2161" s="87"/>
      <c r="AF2161" s="122"/>
      <c r="AG2161" s="121"/>
      <c r="AN2161" s="87"/>
      <c r="AO2161" s="87"/>
      <c r="AP2161" s="87"/>
      <c r="AQ2161" s="87"/>
      <c r="AR2161" s="87"/>
      <c r="AS2161" s="87"/>
      <c r="AT2161" s="87"/>
      <c r="AU2161" s="87"/>
    </row>
    <row r="2162" spans="27:47" x14ac:dyDescent="0.2">
      <c r="AA2162" s="87"/>
      <c r="AB2162" s="87"/>
      <c r="AC2162" s="87"/>
      <c r="AD2162" s="87"/>
      <c r="AE2162" s="87"/>
      <c r="AF2162" s="122"/>
      <c r="AG2162" s="121"/>
      <c r="AN2162" s="87"/>
      <c r="AO2162" s="87"/>
      <c r="AP2162" s="87"/>
      <c r="AQ2162" s="87"/>
      <c r="AR2162" s="87"/>
      <c r="AS2162" s="87"/>
      <c r="AT2162" s="87"/>
      <c r="AU2162" s="87"/>
    </row>
    <row r="2163" spans="27:47" x14ac:dyDescent="0.2">
      <c r="AA2163" s="87"/>
      <c r="AB2163" s="87"/>
      <c r="AC2163" s="87"/>
      <c r="AD2163" s="87"/>
      <c r="AE2163" s="87"/>
      <c r="AF2163" s="122"/>
      <c r="AG2163" s="121"/>
      <c r="AN2163" s="87"/>
      <c r="AO2163" s="87"/>
      <c r="AP2163" s="87"/>
      <c r="AQ2163" s="87"/>
      <c r="AR2163" s="87"/>
      <c r="AS2163" s="87"/>
      <c r="AT2163" s="87"/>
      <c r="AU2163" s="87"/>
    </row>
    <row r="2164" spans="27:47" x14ac:dyDescent="0.2">
      <c r="AA2164" s="87"/>
      <c r="AB2164" s="87"/>
      <c r="AC2164" s="87"/>
      <c r="AD2164" s="87"/>
      <c r="AE2164" s="87"/>
      <c r="AF2164" s="122"/>
      <c r="AG2164" s="121"/>
      <c r="AN2164" s="87"/>
      <c r="AO2164" s="87"/>
      <c r="AP2164" s="87"/>
      <c r="AQ2164" s="87"/>
      <c r="AR2164" s="87"/>
      <c r="AS2164" s="87"/>
      <c r="AT2164" s="87"/>
      <c r="AU2164" s="87"/>
    </row>
    <row r="2165" spans="27:47" x14ac:dyDescent="0.2">
      <c r="AA2165" s="87"/>
      <c r="AB2165" s="87"/>
      <c r="AC2165" s="87"/>
      <c r="AD2165" s="87"/>
      <c r="AE2165" s="87"/>
      <c r="AF2165" s="122"/>
      <c r="AG2165" s="121"/>
      <c r="AN2165" s="87"/>
      <c r="AO2165" s="87"/>
      <c r="AP2165" s="87"/>
      <c r="AQ2165" s="87"/>
      <c r="AR2165" s="87"/>
      <c r="AS2165" s="87"/>
      <c r="AT2165" s="87"/>
      <c r="AU2165" s="87"/>
    </row>
    <row r="2166" spans="27:47" x14ac:dyDescent="0.2">
      <c r="AA2166" s="87"/>
      <c r="AB2166" s="87"/>
      <c r="AC2166" s="87"/>
      <c r="AD2166" s="87"/>
      <c r="AE2166" s="87"/>
      <c r="AF2166" s="122"/>
      <c r="AG2166" s="121"/>
      <c r="AN2166" s="87"/>
      <c r="AO2166" s="87"/>
      <c r="AP2166" s="87"/>
      <c r="AQ2166" s="87"/>
      <c r="AR2166" s="87"/>
      <c r="AS2166" s="87"/>
      <c r="AT2166" s="87"/>
      <c r="AU2166" s="87"/>
    </row>
    <row r="2167" spans="27:47" x14ac:dyDescent="0.2">
      <c r="AA2167" s="87"/>
      <c r="AB2167" s="87"/>
      <c r="AC2167" s="87"/>
      <c r="AD2167" s="87"/>
      <c r="AE2167" s="87"/>
      <c r="AF2167" s="122"/>
      <c r="AG2167" s="121"/>
      <c r="AN2167" s="87"/>
      <c r="AO2167" s="87"/>
      <c r="AP2167" s="87"/>
      <c r="AQ2167" s="87"/>
      <c r="AR2167" s="87"/>
      <c r="AS2167" s="87"/>
      <c r="AT2167" s="87"/>
      <c r="AU2167" s="87"/>
    </row>
    <row r="2168" spans="27:47" x14ac:dyDescent="0.2">
      <c r="AA2168" s="87"/>
      <c r="AB2168" s="87"/>
      <c r="AC2168" s="87"/>
      <c r="AD2168" s="87"/>
      <c r="AE2168" s="87"/>
      <c r="AF2168" s="122"/>
      <c r="AG2168" s="121"/>
      <c r="AN2168" s="87"/>
      <c r="AO2168" s="87"/>
      <c r="AP2168" s="87"/>
      <c r="AQ2168" s="87"/>
      <c r="AR2168" s="87"/>
      <c r="AS2168" s="87"/>
      <c r="AT2168" s="87"/>
      <c r="AU2168" s="87"/>
    </row>
    <row r="2169" spans="27:47" x14ac:dyDescent="0.2">
      <c r="AA2169" s="87"/>
      <c r="AB2169" s="87"/>
      <c r="AC2169" s="87"/>
      <c r="AD2169" s="87"/>
      <c r="AE2169" s="87"/>
      <c r="AF2169" s="122"/>
      <c r="AG2169" s="121"/>
      <c r="AN2169" s="87"/>
      <c r="AO2169" s="87"/>
      <c r="AP2169" s="87"/>
      <c r="AQ2169" s="87"/>
      <c r="AR2169" s="87"/>
      <c r="AS2169" s="87"/>
      <c r="AT2169" s="87"/>
      <c r="AU2169" s="87"/>
    </row>
    <row r="2170" spans="27:47" x14ac:dyDescent="0.2">
      <c r="AA2170" s="87"/>
      <c r="AB2170" s="87"/>
      <c r="AC2170" s="87"/>
      <c r="AD2170" s="87"/>
      <c r="AE2170" s="87"/>
      <c r="AF2170" s="122"/>
      <c r="AG2170" s="121"/>
      <c r="AN2170" s="87"/>
      <c r="AO2170" s="87"/>
      <c r="AP2170" s="87"/>
      <c r="AQ2170" s="87"/>
      <c r="AR2170" s="87"/>
      <c r="AS2170" s="87"/>
      <c r="AT2170" s="87"/>
      <c r="AU2170" s="87"/>
    </row>
    <row r="2171" spans="27:47" x14ac:dyDescent="0.2">
      <c r="AA2171" s="87"/>
      <c r="AB2171" s="87"/>
      <c r="AC2171" s="87"/>
      <c r="AD2171" s="87"/>
      <c r="AE2171" s="87"/>
      <c r="AF2171" s="122"/>
      <c r="AG2171" s="121"/>
      <c r="AN2171" s="87"/>
      <c r="AO2171" s="87"/>
      <c r="AP2171" s="87"/>
      <c r="AQ2171" s="87"/>
      <c r="AR2171" s="87"/>
      <c r="AS2171" s="87"/>
      <c r="AT2171" s="87"/>
      <c r="AU2171" s="87"/>
    </row>
    <row r="2172" spans="27:47" x14ac:dyDescent="0.2">
      <c r="AA2172" s="87"/>
      <c r="AB2172" s="87"/>
      <c r="AC2172" s="87"/>
      <c r="AD2172" s="87"/>
      <c r="AE2172" s="87"/>
      <c r="AF2172" s="122"/>
      <c r="AG2172" s="121"/>
      <c r="AN2172" s="87"/>
      <c r="AO2172" s="87"/>
      <c r="AP2172" s="87"/>
      <c r="AQ2172" s="87"/>
      <c r="AR2172" s="87"/>
      <c r="AS2172" s="87"/>
      <c r="AT2172" s="87"/>
      <c r="AU2172" s="87"/>
    </row>
    <row r="2173" spans="27:47" x14ac:dyDescent="0.2">
      <c r="AA2173" s="87"/>
      <c r="AB2173" s="87"/>
      <c r="AC2173" s="87"/>
      <c r="AD2173" s="87"/>
      <c r="AE2173" s="87"/>
      <c r="AF2173" s="122"/>
      <c r="AG2173" s="121"/>
      <c r="AN2173" s="87"/>
      <c r="AO2173" s="87"/>
      <c r="AP2173" s="87"/>
      <c r="AQ2173" s="87"/>
      <c r="AR2173" s="87"/>
      <c r="AS2173" s="87"/>
      <c r="AT2173" s="87"/>
      <c r="AU2173" s="87"/>
    </row>
    <row r="2174" spans="27:47" x14ac:dyDescent="0.2">
      <c r="AA2174" s="87"/>
      <c r="AB2174" s="87"/>
      <c r="AC2174" s="87"/>
      <c r="AD2174" s="87"/>
      <c r="AE2174" s="87"/>
      <c r="AF2174" s="122"/>
      <c r="AG2174" s="121"/>
      <c r="AN2174" s="87"/>
      <c r="AO2174" s="87"/>
      <c r="AP2174" s="87"/>
      <c r="AQ2174" s="87"/>
      <c r="AR2174" s="87"/>
      <c r="AS2174" s="87"/>
      <c r="AT2174" s="87"/>
      <c r="AU2174" s="87"/>
    </row>
    <row r="2175" spans="27:47" x14ac:dyDescent="0.2">
      <c r="AA2175" s="87"/>
      <c r="AB2175" s="87"/>
      <c r="AC2175" s="87"/>
      <c r="AD2175" s="87"/>
      <c r="AE2175" s="87"/>
      <c r="AF2175" s="122"/>
      <c r="AG2175" s="121"/>
      <c r="AN2175" s="87"/>
      <c r="AO2175" s="87"/>
      <c r="AP2175" s="87"/>
      <c r="AQ2175" s="87"/>
      <c r="AR2175" s="87"/>
      <c r="AS2175" s="87"/>
      <c r="AT2175" s="87"/>
      <c r="AU2175" s="87"/>
    </row>
    <row r="2176" spans="27:47" x14ac:dyDescent="0.2">
      <c r="AA2176" s="87"/>
      <c r="AB2176" s="87"/>
      <c r="AC2176" s="87"/>
      <c r="AD2176" s="87"/>
      <c r="AE2176" s="87"/>
      <c r="AF2176" s="122"/>
      <c r="AG2176" s="121"/>
      <c r="AN2176" s="87"/>
      <c r="AO2176" s="87"/>
      <c r="AP2176" s="87"/>
      <c r="AQ2176" s="87"/>
      <c r="AR2176" s="87"/>
      <c r="AS2176" s="87"/>
      <c r="AT2176" s="87"/>
      <c r="AU2176" s="87"/>
    </row>
    <row r="2177" spans="27:47" x14ac:dyDescent="0.2">
      <c r="AA2177" s="87"/>
      <c r="AB2177" s="87"/>
      <c r="AC2177" s="87"/>
      <c r="AD2177" s="87"/>
      <c r="AE2177" s="87"/>
      <c r="AF2177" s="122"/>
      <c r="AG2177" s="121"/>
      <c r="AN2177" s="87"/>
      <c r="AO2177" s="87"/>
      <c r="AP2177" s="87"/>
      <c r="AQ2177" s="87"/>
      <c r="AR2177" s="87"/>
      <c r="AS2177" s="87"/>
      <c r="AT2177" s="87"/>
      <c r="AU2177" s="87"/>
    </row>
    <row r="2178" spans="27:47" x14ac:dyDescent="0.2">
      <c r="AA2178" s="87"/>
      <c r="AB2178" s="87"/>
      <c r="AC2178" s="87"/>
      <c r="AD2178" s="87"/>
      <c r="AE2178" s="87"/>
      <c r="AF2178" s="122"/>
      <c r="AG2178" s="121"/>
      <c r="AN2178" s="87"/>
      <c r="AO2178" s="87"/>
      <c r="AP2178" s="87"/>
      <c r="AQ2178" s="87"/>
      <c r="AR2178" s="87"/>
      <c r="AS2178" s="87"/>
      <c r="AT2178" s="87"/>
      <c r="AU2178" s="87"/>
    </row>
    <row r="2179" spans="27:47" x14ac:dyDescent="0.2">
      <c r="AA2179" s="87"/>
      <c r="AB2179" s="87"/>
      <c r="AC2179" s="87"/>
      <c r="AD2179" s="87"/>
      <c r="AE2179" s="87"/>
      <c r="AF2179" s="122"/>
      <c r="AG2179" s="121"/>
      <c r="AN2179" s="87"/>
      <c r="AO2179" s="87"/>
      <c r="AP2179" s="87"/>
      <c r="AQ2179" s="87"/>
      <c r="AR2179" s="87"/>
      <c r="AS2179" s="87"/>
      <c r="AT2179" s="87"/>
      <c r="AU2179" s="87"/>
    </row>
    <row r="2180" spans="27:47" x14ac:dyDescent="0.2">
      <c r="AA2180" s="87"/>
      <c r="AB2180" s="87"/>
      <c r="AC2180" s="87"/>
      <c r="AD2180" s="87"/>
      <c r="AE2180" s="87"/>
      <c r="AF2180" s="122"/>
      <c r="AG2180" s="121"/>
      <c r="AN2180" s="87"/>
      <c r="AO2180" s="87"/>
      <c r="AP2180" s="87"/>
      <c r="AQ2180" s="87"/>
      <c r="AR2180" s="87"/>
      <c r="AS2180" s="87"/>
      <c r="AT2180" s="87"/>
      <c r="AU2180" s="87"/>
    </row>
    <row r="2181" spans="27:47" x14ac:dyDescent="0.2">
      <c r="AA2181" s="87"/>
      <c r="AB2181" s="87"/>
      <c r="AC2181" s="87"/>
      <c r="AD2181" s="87"/>
      <c r="AE2181" s="87"/>
      <c r="AF2181" s="122"/>
      <c r="AG2181" s="121"/>
      <c r="AN2181" s="87"/>
      <c r="AO2181" s="87"/>
      <c r="AP2181" s="87"/>
      <c r="AQ2181" s="87"/>
      <c r="AR2181" s="87"/>
      <c r="AS2181" s="87"/>
      <c r="AT2181" s="87"/>
      <c r="AU2181" s="87"/>
    </row>
    <row r="2182" spans="27:47" x14ac:dyDescent="0.2">
      <c r="AA2182" s="87"/>
      <c r="AB2182" s="87"/>
      <c r="AC2182" s="87"/>
      <c r="AD2182" s="87"/>
      <c r="AE2182" s="87"/>
      <c r="AF2182" s="122"/>
      <c r="AG2182" s="121"/>
      <c r="AN2182" s="87"/>
      <c r="AO2182" s="87"/>
      <c r="AP2182" s="87"/>
      <c r="AQ2182" s="87"/>
      <c r="AR2182" s="87"/>
      <c r="AS2182" s="87"/>
      <c r="AT2182" s="87"/>
      <c r="AU2182" s="87"/>
    </row>
    <row r="2183" spans="27:47" x14ac:dyDescent="0.2">
      <c r="AA2183" s="87"/>
      <c r="AB2183" s="87"/>
      <c r="AC2183" s="87"/>
      <c r="AD2183" s="87"/>
      <c r="AE2183" s="87"/>
      <c r="AF2183" s="122"/>
      <c r="AG2183" s="121"/>
      <c r="AN2183" s="87"/>
      <c r="AO2183" s="87"/>
      <c r="AP2183" s="87"/>
      <c r="AQ2183" s="87"/>
      <c r="AR2183" s="87"/>
      <c r="AS2183" s="87"/>
      <c r="AT2183" s="87"/>
      <c r="AU2183" s="87"/>
    </row>
    <row r="2184" spans="27:47" x14ac:dyDescent="0.2">
      <c r="AA2184" s="87"/>
      <c r="AB2184" s="87"/>
      <c r="AC2184" s="87"/>
      <c r="AD2184" s="87"/>
      <c r="AE2184" s="87"/>
      <c r="AF2184" s="122"/>
      <c r="AG2184" s="121"/>
      <c r="AN2184" s="87"/>
      <c r="AO2184" s="87"/>
      <c r="AP2184" s="87"/>
      <c r="AQ2184" s="87"/>
      <c r="AR2184" s="87"/>
      <c r="AS2184" s="87"/>
      <c r="AT2184" s="87"/>
      <c r="AU2184" s="87"/>
    </row>
    <row r="2185" spans="27:47" x14ac:dyDescent="0.2">
      <c r="AA2185" s="87"/>
      <c r="AB2185" s="87"/>
      <c r="AC2185" s="87"/>
      <c r="AD2185" s="87"/>
      <c r="AE2185" s="87"/>
      <c r="AF2185" s="122"/>
      <c r="AG2185" s="121"/>
      <c r="AN2185" s="87"/>
      <c r="AO2185" s="87"/>
      <c r="AP2185" s="87"/>
      <c r="AQ2185" s="87"/>
      <c r="AR2185" s="87"/>
      <c r="AS2185" s="87"/>
      <c r="AT2185" s="87"/>
      <c r="AU2185" s="87"/>
    </row>
    <row r="2186" spans="27:47" x14ac:dyDescent="0.2">
      <c r="AA2186" s="87"/>
      <c r="AB2186" s="87"/>
      <c r="AC2186" s="87"/>
      <c r="AD2186" s="87"/>
      <c r="AE2186" s="87"/>
      <c r="AF2186" s="122"/>
      <c r="AG2186" s="121"/>
      <c r="AN2186" s="87"/>
      <c r="AO2186" s="87"/>
      <c r="AP2186" s="87"/>
      <c r="AQ2186" s="87"/>
      <c r="AR2186" s="87"/>
      <c r="AS2186" s="87"/>
      <c r="AT2186" s="87"/>
      <c r="AU2186" s="87"/>
    </row>
    <row r="2187" spans="27:47" x14ac:dyDescent="0.2">
      <c r="AA2187" s="87"/>
      <c r="AB2187" s="87"/>
      <c r="AC2187" s="87"/>
      <c r="AD2187" s="87"/>
      <c r="AE2187" s="87"/>
      <c r="AF2187" s="122"/>
      <c r="AG2187" s="121"/>
      <c r="AN2187" s="87"/>
      <c r="AO2187" s="87"/>
      <c r="AP2187" s="87"/>
      <c r="AQ2187" s="87"/>
      <c r="AR2187" s="87"/>
      <c r="AS2187" s="87"/>
      <c r="AT2187" s="87"/>
      <c r="AU2187" s="87"/>
    </row>
    <row r="2188" spans="27:47" x14ac:dyDescent="0.2">
      <c r="AA2188" s="87"/>
      <c r="AB2188" s="87"/>
      <c r="AC2188" s="87"/>
      <c r="AD2188" s="87"/>
      <c r="AE2188" s="87"/>
      <c r="AF2188" s="122"/>
      <c r="AG2188" s="121"/>
      <c r="AN2188" s="87"/>
      <c r="AO2188" s="87"/>
      <c r="AP2188" s="87"/>
      <c r="AQ2188" s="87"/>
      <c r="AR2188" s="87"/>
      <c r="AS2188" s="87"/>
      <c r="AT2188" s="87"/>
      <c r="AU2188" s="87"/>
    </row>
    <row r="2189" spans="27:47" x14ac:dyDescent="0.2">
      <c r="AA2189" s="87"/>
      <c r="AB2189" s="87"/>
      <c r="AC2189" s="87"/>
      <c r="AD2189" s="87"/>
      <c r="AE2189" s="87"/>
      <c r="AF2189" s="122"/>
      <c r="AG2189" s="121"/>
      <c r="AN2189" s="87"/>
      <c r="AO2189" s="87"/>
      <c r="AP2189" s="87"/>
      <c r="AQ2189" s="87"/>
      <c r="AR2189" s="87"/>
      <c r="AS2189" s="87"/>
      <c r="AT2189" s="87"/>
      <c r="AU2189" s="87"/>
    </row>
    <row r="2190" spans="27:47" x14ac:dyDescent="0.2">
      <c r="AA2190" s="87"/>
      <c r="AB2190" s="87"/>
      <c r="AC2190" s="87"/>
      <c r="AD2190" s="87"/>
      <c r="AE2190" s="87"/>
      <c r="AF2190" s="122"/>
      <c r="AG2190" s="121"/>
      <c r="AN2190" s="87"/>
      <c r="AO2190" s="87"/>
      <c r="AP2190" s="87"/>
      <c r="AQ2190" s="87"/>
      <c r="AR2190" s="87"/>
      <c r="AS2190" s="87"/>
      <c r="AT2190" s="87"/>
      <c r="AU2190" s="87"/>
    </row>
    <row r="2191" spans="27:47" x14ac:dyDescent="0.2">
      <c r="AA2191" s="87"/>
      <c r="AB2191" s="87"/>
      <c r="AC2191" s="87"/>
      <c r="AD2191" s="87"/>
      <c r="AE2191" s="87"/>
      <c r="AF2191" s="122"/>
      <c r="AG2191" s="121"/>
      <c r="AN2191" s="87"/>
      <c r="AO2191" s="87"/>
      <c r="AP2191" s="87"/>
      <c r="AQ2191" s="87"/>
      <c r="AR2191" s="87"/>
      <c r="AS2191" s="87"/>
      <c r="AT2191" s="87"/>
      <c r="AU2191" s="87"/>
    </row>
    <row r="2192" spans="27:47" x14ac:dyDescent="0.2">
      <c r="AA2192" s="87"/>
      <c r="AB2192" s="87"/>
      <c r="AC2192" s="87"/>
      <c r="AD2192" s="87"/>
      <c r="AE2192" s="87"/>
      <c r="AF2192" s="122"/>
      <c r="AG2192" s="121"/>
      <c r="AN2192" s="87"/>
      <c r="AO2192" s="87"/>
      <c r="AP2192" s="87"/>
      <c r="AQ2192" s="87"/>
      <c r="AR2192" s="87"/>
      <c r="AS2192" s="87"/>
      <c r="AT2192" s="87"/>
      <c r="AU2192" s="87"/>
    </row>
    <row r="2193" spans="27:47" x14ac:dyDescent="0.2">
      <c r="AA2193" s="87"/>
      <c r="AB2193" s="87"/>
      <c r="AC2193" s="87"/>
      <c r="AD2193" s="87"/>
      <c r="AE2193" s="87"/>
      <c r="AF2193" s="122"/>
      <c r="AG2193" s="121"/>
      <c r="AN2193" s="87"/>
      <c r="AO2193" s="87"/>
      <c r="AP2193" s="87"/>
      <c r="AQ2193" s="87"/>
      <c r="AR2193" s="87"/>
      <c r="AS2193" s="87"/>
      <c r="AT2193" s="87"/>
      <c r="AU2193" s="87"/>
    </row>
    <row r="2194" spans="27:47" x14ac:dyDescent="0.2">
      <c r="AA2194" s="87"/>
      <c r="AB2194" s="87"/>
      <c r="AC2194" s="87"/>
      <c r="AD2194" s="87"/>
      <c r="AE2194" s="87"/>
      <c r="AF2194" s="122"/>
      <c r="AG2194" s="121"/>
      <c r="AN2194" s="87"/>
      <c r="AO2194" s="87"/>
      <c r="AP2194" s="87"/>
      <c r="AQ2194" s="87"/>
      <c r="AR2194" s="87"/>
      <c r="AS2194" s="87"/>
      <c r="AT2194" s="87"/>
      <c r="AU2194" s="87"/>
    </row>
    <row r="2195" spans="27:47" x14ac:dyDescent="0.2">
      <c r="AA2195" s="87"/>
      <c r="AB2195" s="87"/>
      <c r="AC2195" s="87"/>
      <c r="AD2195" s="87"/>
      <c r="AE2195" s="87"/>
      <c r="AF2195" s="122"/>
      <c r="AG2195" s="121"/>
      <c r="AN2195" s="87"/>
      <c r="AO2195" s="87"/>
      <c r="AP2195" s="87"/>
      <c r="AQ2195" s="87"/>
      <c r="AR2195" s="87"/>
      <c r="AS2195" s="87"/>
      <c r="AT2195" s="87"/>
      <c r="AU2195" s="87"/>
    </row>
    <row r="2196" spans="27:47" x14ac:dyDescent="0.2">
      <c r="AA2196" s="87"/>
      <c r="AB2196" s="87"/>
      <c r="AC2196" s="87"/>
      <c r="AD2196" s="87"/>
      <c r="AE2196" s="87"/>
      <c r="AF2196" s="122"/>
      <c r="AG2196" s="121"/>
      <c r="AN2196" s="87"/>
      <c r="AO2196" s="87"/>
      <c r="AP2196" s="87"/>
      <c r="AQ2196" s="87"/>
      <c r="AR2196" s="87"/>
      <c r="AS2196" s="87"/>
      <c r="AT2196" s="87"/>
      <c r="AU2196" s="87"/>
    </row>
    <row r="2197" spans="27:47" x14ac:dyDescent="0.2">
      <c r="AA2197" s="87"/>
      <c r="AB2197" s="87"/>
      <c r="AC2197" s="87"/>
      <c r="AD2197" s="87"/>
      <c r="AE2197" s="87"/>
      <c r="AF2197" s="122"/>
      <c r="AG2197" s="121"/>
      <c r="AN2197" s="87"/>
      <c r="AO2197" s="87"/>
      <c r="AP2197" s="87"/>
      <c r="AQ2197" s="87"/>
      <c r="AR2197" s="87"/>
      <c r="AS2197" s="87"/>
      <c r="AT2197" s="87"/>
      <c r="AU2197" s="87"/>
    </row>
    <row r="2198" spans="27:47" x14ac:dyDescent="0.2">
      <c r="AA2198" s="87"/>
      <c r="AB2198" s="87"/>
      <c r="AC2198" s="87"/>
      <c r="AD2198" s="87"/>
      <c r="AE2198" s="87"/>
      <c r="AF2198" s="122"/>
      <c r="AG2198" s="121"/>
      <c r="AN2198" s="87"/>
      <c r="AO2198" s="87"/>
      <c r="AP2198" s="87"/>
      <c r="AQ2198" s="87"/>
      <c r="AR2198" s="87"/>
      <c r="AS2198" s="87"/>
      <c r="AT2198" s="87"/>
      <c r="AU2198" s="87"/>
    </row>
    <row r="2199" spans="27:47" x14ac:dyDescent="0.2">
      <c r="AA2199" s="87"/>
      <c r="AB2199" s="87"/>
      <c r="AC2199" s="87"/>
      <c r="AD2199" s="87"/>
      <c r="AE2199" s="87"/>
      <c r="AF2199" s="122"/>
      <c r="AG2199" s="121"/>
      <c r="AN2199" s="87"/>
      <c r="AO2199" s="87"/>
      <c r="AP2199" s="87"/>
      <c r="AQ2199" s="87"/>
      <c r="AR2199" s="87"/>
      <c r="AS2199" s="87"/>
      <c r="AT2199" s="87"/>
      <c r="AU2199" s="87"/>
    </row>
    <row r="2200" spans="27:47" x14ac:dyDescent="0.2">
      <c r="AA2200" s="87"/>
      <c r="AB2200" s="87"/>
      <c r="AC2200" s="87"/>
      <c r="AD2200" s="87"/>
      <c r="AE2200" s="87"/>
      <c r="AF2200" s="122"/>
      <c r="AG2200" s="121"/>
      <c r="AN2200" s="87"/>
      <c r="AO2200" s="87"/>
      <c r="AP2200" s="87"/>
      <c r="AQ2200" s="87"/>
      <c r="AR2200" s="87"/>
      <c r="AS2200" s="87"/>
      <c r="AT2200" s="87"/>
      <c r="AU2200" s="87"/>
    </row>
    <row r="2201" spans="27:47" x14ac:dyDescent="0.2">
      <c r="AA2201" s="87"/>
      <c r="AB2201" s="87"/>
      <c r="AC2201" s="87"/>
      <c r="AD2201" s="87"/>
      <c r="AE2201" s="87"/>
      <c r="AF2201" s="122"/>
      <c r="AG2201" s="121"/>
      <c r="AN2201" s="87"/>
      <c r="AO2201" s="87"/>
      <c r="AP2201" s="87"/>
      <c r="AQ2201" s="87"/>
      <c r="AR2201" s="87"/>
      <c r="AS2201" s="87"/>
      <c r="AT2201" s="87"/>
      <c r="AU2201" s="87"/>
    </row>
    <row r="2202" spans="27:47" x14ac:dyDescent="0.2">
      <c r="AA2202" s="87"/>
      <c r="AB2202" s="87"/>
      <c r="AC2202" s="87"/>
      <c r="AD2202" s="87"/>
      <c r="AE2202" s="87"/>
      <c r="AF2202" s="122"/>
      <c r="AG2202" s="121"/>
      <c r="AN2202" s="87"/>
      <c r="AO2202" s="87"/>
      <c r="AP2202" s="87"/>
      <c r="AQ2202" s="87"/>
      <c r="AR2202" s="87"/>
      <c r="AS2202" s="87"/>
      <c r="AT2202" s="87"/>
      <c r="AU2202" s="87"/>
    </row>
    <row r="2203" spans="27:47" x14ac:dyDescent="0.2">
      <c r="AA2203" s="87"/>
      <c r="AB2203" s="87"/>
      <c r="AC2203" s="87"/>
      <c r="AD2203" s="87"/>
      <c r="AE2203" s="87"/>
      <c r="AF2203" s="122"/>
      <c r="AG2203" s="121"/>
      <c r="AN2203" s="87"/>
      <c r="AO2203" s="87"/>
      <c r="AP2203" s="87"/>
      <c r="AQ2203" s="87"/>
      <c r="AR2203" s="87"/>
      <c r="AS2203" s="87"/>
      <c r="AT2203" s="87"/>
      <c r="AU2203" s="87"/>
    </row>
    <row r="2204" spans="27:47" x14ac:dyDescent="0.2">
      <c r="AA2204" s="87"/>
      <c r="AB2204" s="87"/>
      <c r="AC2204" s="87"/>
      <c r="AD2204" s="87"/>
      <c r="AE2204" s="87"/>
      <c r="AF2204" s="122"/>
      <c r="AG2204" s="121"/>
      <c r="AN2204" s="87"/>
      <c r="AO2204" s="87"/>
      <c r="AP2204" s="87"/>
      <c r="AQ2204" s="87"/>
      <c r="AR2204" s="87"/>
      <c r="AS2204" s="87"/>
      <c r="AT2204" s="87"/>
      <c r="AU2204" s="87"/>
    </row>
    <row r="2205" spans="27:47" x14ac:dyDescent="0.2">
      <c r="AA2205" s="87"/>
      <c r="AB2205" s="87"/>
      <c r="AC2205" s="87"/>
      <c r="AD2205" s="87"/>
      <c r="AE2205" s="87"/>
      <c r="AF2205" s="122"/>
      <c r="AG2205" s="121"/>
      <c r="AN2205" s="87"/>
      <c r="AO2205" s="87"/>
      <c r="AP2205" s="87"/>
      <c r="AQ2205" s="87"/>
      <c r="AR2205" s="87"/>
      <c r="AS2205" s="87"/>
      <c r="AT2205" s="87"/>
      <c r="AU2205" s="87"/>
    </row>
    <row r="2206" spans="27:47" x14ac:dyDescent="0.2">
      <c r="AA2206" s="87"/>
      <c r="AB2206" s="87"/>
      <c r="AC2206" s="87"/>
      <c r="AD2206" s="87"/>
      <c r="AE2206" s="87"/>
      <c r="AF2206" s="122"/>
      <c r="AG2206" s="121"/>
      <c r="AN2206" s="87"/>
      <c r="AO2206" s="87"/>
      <c r="AP2206" s="87"/>
      <c r="AQ2206" s="87"/>
      <c r="AR2206" s="87"/>
      <c r="AS2206" s="87"/>
      <c r="AT2206" s="87"/>
      <c r="AU2206" s="87"/>
    </row>
    <row r="2207" spans="27:47" x14ac:dyDescent="0.2">
      <c r="AA2207" s="87"/>
      <c r="AB2207" s="87"/>
      <c r="AC2207" s="87"/>
      <c r="AD2207" s="87"/>
      <c r="AE2207" s="87"/>
      <c r="AF2207" s="122"/>
      <c r="AG2207" s="121"/>
      <c r="AN2207" s="87"/>
      <c r="AO2207" s="87"/>
      <c r="AP2207" s="87"/>
      <c r="AQ2207" s="87"/>
      <c r="AR2207" s="87"/>
      <c r="AS2207" s="87"/>
      <c r="AT2207" s="87"/>
      <c r="AU2207" s="87"/>
    </row>
    <row r="2208" spans="27:47" x14ac:dyDescent="0.2">
      <c r="AA2208" s="87"/>
      <c r="AB2208" s="87"/>
      <c r="AC2208" s="87"/>
      <c r="AD2208" s="87"/>
      <c r="AE2208" s="87"/>
      <c r="AF2208" s="122"/>
      <c r="AG2208" s="121"/>
      <c r="AN2208" s="87"/>
      <c r="AO2208" s="87"/>
      <c r="AP2208" s="87"/>
      <c r="AQ2208" s="87"/>
      <c r="AR2208" s="87"/>
      <c r="AS2208" s="87"/>
      <c r="AT2208" s="87"/>
      <c r="AU2208" s="87"/>
    </row>
    <row r="2209" spans="27:47" x14ac:dyDescent="0.2">
      <c r="AA2209" s="87"/>
      <c r="AB2209" s="87"/>
      <c r="AC2209" s="87"/>
      <c r="AD2209" s="87"/>
      <c r="AE2209" s="87"/>
      <c r="AF2209" s="122"/>
      <c r="AG2209" s="121"/>
      <c r="AN2209" s="87"/>
      <c r="AO2209" s="87"/>
      <c r="AP2209" s="87"/>
      <c r="AQ2209" s="87"/>
      <c r="AR2209" s="87"/>
      <c r="AS2209" s="87"/>
      <c r="AT2209" s="87"/>
      <c r="AU2209" s="87"/>
    </row>
    <row r="2210" spans="27:47" x14ac:dyDescent="0.2">
      <c r="AA2210" s="87"/>
      <c r="AB2210" s="87"/>
      <c r="AC2210" s="87"/>
      <c r="AD2210" s="87"/>
      <c r="AE2210" s="87"/>
      <c r="AF2210" s="122"/>
      <c r="AG2210" s="121"/>
      <c r="AN2210" s="87"/>
      <c r="AO2210" s="87"/>
      <c r="AP2210" s="87"/>
      <c r="AQ2210" s="87"/>
      <c r="AR2210" s="87"/>
      <c r="AS2210" s="87"/>
      <c r="AT2210" s="87"/>
      <c r="AU2210" s="87"/>
    </row>
    <row r="2211" spans="27:47" x14ac:dyDescent="0.2">
      <c r="AA2211" s="87"/>
      <c r="AB2211" s="87"/>
      <c r="AC2211" s="87"/>
      <c r="AD2211" s="87"/>
      <c r="AE2211" s="87"/>
      <c r="AF2211" s="122"/>
      <c r="AG2211" s="121"/>
      <c r="AN2211" s="87"/>
      <c r="AO2211" s="87"/>
      <c r="AP2211" s="87"/>
      <c r="AQ2211" s="87"/>
      <c r="AR2211" s="87"/>
      <c r="AS2211" s="87"/>
      <c r="AT2211" s="87"/>
      <c r="AU2211" s="87"/>
    </row>
    <row r="2212" spans="27:47" x14ac:dyDescent="0.2">
      <c r="AA2212" s="87"/>
      <c r="AB2212" s="87"/>
      <c r="AC2212" s="87"/>
      <c r="AD2212" s="87"/>
      <c r="AE2212" s="87"/>
      <c r="AF2212" s="122"/>
      <c r="AG2212" s="121"/>
      <c r="AN2212" s="87"/>
      <c r="AO2212" s="87"/>
      <c r="AP2212" s="87"/>
      <c r="AQ2212" s="87"/>
      <c r="AR2212" s="87"/>
      <c r="AS2212" s="87"/>
      <c r="AT2212" s="87"/>
      <c r="AU2212" s="87"/>
    </row>
    <row r="2213" spans="27:47" x14ac:dyDescent="0.2">
      <c r="AA2213" s="87"/>
      <c r="AB2213" s="87"/>
      <c r="AC2213" s="87"/>
      <c r="AD2213" s="87"/>
      <c r="AE2213" s="87"/>
      <c r="AF2213" s="122"/>
      <c r="AG2213" s="121"/>
      <c r="AN2213" s="87"/>
      <c r="AO2213" s="87"/>
      <c r="AP2213" s="87"/>
      <c r="AQ2213" s="87"/>
      <c r="AR2213" s="87"/>
      <c r="AS2213" s="87"/>
      <c r="AT2213" s="87"/>
      <c r="AU2213" s="87"/>
    </row>
    <row r="2214" spans="27:47" x14ac:dyDescent="0.2">
      <c r="AA2214" s="87"/>
      <c r="AB2214" s="87"/>
      <c r="AC2214" s="87"/>
      <c r="AD2214" s="87"/>
      <c r="AE2214" s="87"/>
      <c r="AF2214" s="122"/>
      <c r="AG2214" s="121"/>
      <c r="AN2214" s="87"/>
      <c r="AO2214" s="87"/>
      <c r="AP2214" s="87"/>
      <c r="AQ2214" s="87"/>
      <c r="AR2214" s="87"/>
      <c r="AS2214" s="87"/>
      <c r="AT2214" s="87"/>
      <c r="AU2214" s="87"/>
    </row>
    <row r="2215" spans="27:47" x14ac:dyDescent="0.2">
      <c r="AA2215" s="87"/>
      <c r="AB2215" s="87"/>
      <c r="AC2215" s="87"/>
      <c r="AD2215" s="87"/>
      <c r="AE2215" s="87"/>
      <c r="AF2215" s="122"/>
      <c r="AG2215" s="121"/>
      <c r="AN2215" s="87"/>
      <c r="AO2215" s="87"/>
      <c r="AP2215" s="87"/>
      <c r="AQ2215" s="87"/>
      <c r="AR2215" s="87"/>
      <c r="AS2215" s="87"/>
      <c r="AT2215" s="87"/>
      <c r="AU2215" s="87"/>
    </row>
    <row r="2216" spans="27:47" x14ac:dyDescent="0.2">
      <c r="AA2216" s="87"/>
      <c r="AB2216" s="87"/>
      <c r="AC2216" s="87"/>
      <c r="AD2216" s="87"/>
      <c r="AE2216" s="87"/>
      <c r="AF2216" s="122"/>
      <c r="AG2216" s="121"/>
      <c r="AN2216" s="87"/>
      <c r="AO2216" s="87"/>
      <c r="AP2216" s="87"/>
      <c r="AQ2216" s="87"/>
      <c r="AR2216" s="87"/>
      <c r="AS2216" s="87"/>
      <c r="AT2216" s="87"/>
      <c r="AU2216" s="87"/>
    </row>
    <row r="2217" spans="27:47" x14ac:dyDescent="0.2">
      <c r="AA2217" s="87"/>
      <c r="AB2217" s="87"/>
      <c r="AC2217" s="87"/>
      <c r="AD2217" s="87"/>
      <c r="AE2217" s="87"/>
      <c r="AF2217" s="122"/>
      <c r="AG2217" s="121"/>
      <c r="AN2217" s="87"/>
      <c r="AO2217" s="87"/>
      <c r="AP2217" s="87"/>
      <c r="AQ2217" s="87"/>
      <c r="AR2217" s="87"/>
      <c r="AS2217" s="87"/>
      <c r="AT2217" s="87"/>
      <c r="AU2217" s="87"/>
    </row>
    <row r="2218" spans="27:47" x14ac:dyDescent="0.2">
      <c r="AA2218" s="87"/>
      <c r="AB2218" s="87"/>
      <c r="AC2218" s="87"/>
      <c r="AD2218" s="87"/>
      <c r="AE2218" s="87"/>
      <c r="AF2218" s="122"/>
      <c r="AG2218" s="121"/>
      <c r="AN2218" s="87"/>
      <c r="AO2218" s="87"/>
      <c r="AP2218" s="87"/>
      <c r="AQ2218" s="87"/>
      <c r="AR2218" s="87"/>
      <c r="AS2218" s="87"/>
      <c r="AT2218" s="87"/>
      <c r="AU2218" s="87"/>
    </row>
    <row r="2219" spans="27:47" x14ac:dyDescent="0.2">
      <c r="AA2219" s="87"/>
      <c r="AB2219" s="87"/>
      <c r="AC2219" s="87"/>
      <c r="AD2219" s="87"/>
      <c r="AE2219" s="87"/>
      <c r="AF2219" s="122"/>
      <c r="AG2219" s="121"/>
      <c r="AN2219" s="87"/>
      <c r="AO2219" s="87"/>
      <c r="AP2219" s="87"/>
      <c r="AQ2219" s="87"/>
      <c r="AR2219" s="87"/>
      <c r="AS2219" s="87"/>
      <c r="AT2219" s="87"/>
      <c r="AU2219" s="87"/>
    </row>
    <row r="2220" spans="27:47" x14ac:dyDescent="0.2">
      <c r="AA2220" s="87"/>
      <c r="AB2220" s="87"/>
      <c r="AC2220" s="87"/>
      <c r="AD2220" s="87"/>
      <c r="AE2220" s="87"/>
      <c r="AF2220" s="122"/>
      <c r="AG2220" s="121"/>
      <c r="AN2220" s="87"/>
      <c r="AO2220" s="87"/>
      <c r="AP2220" s="87"/>
      <c r="AQ2220" s="87"/>
      <c r="AR2220" s="87"/>
      <c r="AS2220" s="87"/>
      <c r="AT2220" s="87"/>
      <c r="AU2220" s="87"/>
    </row>
    <row r="2221" spans="27:47" x14ac:dyDescent="0.2">
      <c r="AA2221" s="87"/>
      <c r="AB2221" s="87"/>
      <c r="AC2221" s="87"/>
      <c r="AD2221" s="87"/>
      <c r="AE2221" s="87"/>
      <c r="AF2221" s="122"/>
      <c r="AG2221" s="121"/>
      <c r="AN2221" s="87"/>
      <c r="AO2221" s="87"/>
      <c r="AP2221" s="87"/>
      <c r="AQ2221" s="87"/>
      <c r="AR2221" s="87"/>
      <c r="AS2221" s="87"/>
      <c r="AT2221" s="87"/>
      <c r="AU2221" s="87"/>
    </row>
    <row r="2222" spans="27:47" x14ac:dyDescent="0.2">
      <c r="AA2222" s="87"/>
      <c r="AB2222" s="87"/>
      <c r="AC2222" s="87"/>
      <c r="AD2222" s="87"/>
      <c r="AE2222" s="87"/>
      <c r="AF2222" s="122"/>
      <c r="AG2222" s="121"/>
      <c r="AN2222" s="87"/>
      <c r="AO2222" s="87"/>
      <c r="AP2222" s="87"/>
      <c r="AQ2222" s="87"/>
      <c r="AR2222" s="87"/>
      <c r="AS2222" s="87"/>
      <c r="AT2222" s="87"/>
      <c r="AU2222" s="87"/>
    </row>
    <row r="2223" spans="27:47" x14ac:dyDescent="0.2">
      <c r="AA2223" s="87"/>
      <c r="AB2223" s="87"/>
      <c r="AC2223" s="87"/>
      <c r="AD2223" s="87"/>
      <c r="AE2223" s="87"/>
      <c r="AF2223" s="122"/>
      <c r="AG2223" s="121"/>
      <c r="AN2223" s="87"/>
      <c r="AO2223" s="87"/>
      <c r="AP2223" s="87"/>
      <c r="AQ2223" s="87"/>
      <c r="AR2223" s="87"/>
      <c r="AS2223" s="87"/>
      <c r="AT2223" s="87"/>
      <c r="AU2223" s="87"/>
    </row>
    <row r="2224" spans="27:47" x14ac:dyDescent="0.2">
      <c r="AA2224" s="87"/>
      <c r="AB2224" s="87"/>
      <c r="AC2224" s="87"/>
      <c r="AD2224" s="87"/>
      <c r="AE2224" s="87"/>
      <c r="AF2224" s="122"/>
      <c r="AG2224" s="121"/>
      <c r="AN2224" s="87"/>
      <c r="AO2224" s="87"/>
      <c r="AP2224" s="87"/>
      <c r="AQ2224" s="87"/>
      <c r="AR2224" s="87"/>
      <c r="AS2224" s="87"/>
      <c r="AT2224" s="87"/>
      <c r="AU2224" s="87"/>
    </row>
    <row r="2225" spans="27:47" x14ac:dyDescent="0.2">
      <c r="AA2225" s="87"/>
      <c r="AB2225" s="87"/>
      <c r="AC2225" s="87"/>
      <c r="AD2225" s="87"/>
      <c r="AE2225" s="87"/>
      <c r="AF2225" s="122"/>
      <c r="AG2225" s="121"/>
      <c r="AN2225" s="87"/>
      <c r="AO2225" s="87"/>
      <c r="AP2225" s="87"/>
      <c r="AQ2225" s="87"/>
      <c r="AR2225" s="87"/>
      <c r="AS2225" s="87"/>
      <c r="AT2225" s="87"/>
      <c r="AU2225" s="87"/>
    </row>
    <row r="2226" spans="27:47" x14ac:dyDescent="0.2">
      <c r="AA2226" s="87"/>
      <c r="AB2226" s="87"/>
      <c r="AC2226" s="87"/>
      <c r="AD2226" s="87"/>
      <c r="AE2226" s="87"/>
      <c r="AF2226" s="122"/>
      <c r="AG2226" s="121"/>
      <c r="AN2226" s="87"/>
      <c r="AO2226" s="87"/>
      <c r="AP2226" s="87"/>
      <c r="AQ2226" s="87"/>
      <c r="AR2226" s="87"/>
      <c r="AS2226" s="87"/>
      <c r="AT2226" s="87"/>
      <c r="AU2226" s="87"/>
    </row>
    <row r="2227" spans="27:47" x14ac:dyDescent="0.2">
      <c r="AA2227" s="87"/>
      <c r="AB2227" s="87"/>
      <c r="AC2227" s="87"/>
      <c r="AD2227" s="87"/>
      <c r="AE2227" s="87"/>
      <c r="AF2227" s="122"/>
      <c r="AG2227" s="121"/>
      <c r="AN2227" s="87"/>
      <c r="AO2227" s="87"/>
      <c r="AP2227" s="87"/>
      <c r="AQ2227" s="87"/>
      <c r="AR2227" s="87"/>
      <c r="AS2227" s="87"/>
      <c r="AT2227" s="87"/>
      <c r="AU2227" s="87"/>
    </row>
    <row r="2228" spans="27:47" x14ac:dyDescent="0.2">
      <c r="AA2228" s="87"/>
      <c r="AB2228" s="87"/>
      <c r="AC2228" s="87"/>
      <c r="AD2228" s="87"/>
      <c r="AE2228" s="87"/>
      <c r="AF2228" s="122"/>
      <c r="AG2228" s="121"/>
      <c r="AN2228" s="87"/>
      <c r="AO2228" s="87"/>
      <c r="AP2228" s="87"/>
      <c r="AQ2228" s="87"/>
      <c r="AR2228" s="87"/>
      <c r="AS2228" s="87"/>
      <c r="AT2228" s="87"/>
      <c r="AU2228" s="87"/>
    </row>
    <row r="2229" spans="27:47" x14ac:dyDescent="0.2">
      <c r="AA2229" s="87"/>
      <c r="AB2229" s="87"/>
      <c r="AC2229" s="87"/>
      <c r="AD2229" s="87"/>
      <c r="AE2229" s="87"/>
      <c r="AF2229" s="122"/>
      <c r="AG2229" s="121"/>
      <c r="AN2229" s="87"/>
      <c r="AO2229" s="87"/>
      <c r="AP2229" s="87"/>
      <c r="AQ2229" s="87"/>
      <c r="AR2229" s="87"/>
      <c r="AS2229" s="87"/>
      <c r="AT2229" s="87"/>
      <c r="AU2229" s="87"/>
    </row>
    <row r="2230" spans="27:47" x14ac:dyDescent="0.2">
      <c r="AA2230" s="87"/>
      <c r="AB2230" s="87"/>
      <c r="AC2230" s="87"/>
      <c r="AD2230" s="87"/>
      <c r="AE2230" s="87"/>
      <c r="AF2230" s="122"/>
      <c r="AG2230" s="121"/>
      <c r="AN2230" s="87"/>
      <c r="AO2230" s="87"/>
      <c r="AP2230" s="87"/>
      <c r="AQ2230" s="87"/>
      <c r="AR2230" s="87"/>
      <c r="AS2230" s="87"/>
      <c r="AT2230" s="87"/>
      <c r="AU2230" s="87"/>
    </row>
    <row r="2231" spans="27:47" x14ac:dyDescent="0.2">
      <c r="AA2231" s="87"/>
      <c r="AB2231" s="87"/>
      <c r="AC2231" s="87"/>
      <c r="AD2231" s="87"/>
      <c r="AE2231" s="87"/>
      <c r="AF2231" s="122"/>
      <c r="AG2231" s="121"/>
      <c r="AN2231" s="87"/>
      <c r="AO2231" s="87"/>
      <c r="AP2231" s="87"/>
      <c r="AQ2231" s="87"/>
      <c r="AR2231" s="87"/>
      <c r="AS2231" s="87"/>
      <c r="AT2231" s="87"/>
      <c r="AU2231" s="87"/>
    </row>
    <row r="2232" spans="27:47" x14ac:dyDescent="0.2">
      <c r="AA2232" s="87"/>
      <c r="AB2232" s="87"/>
      <c r="AC2232" s="87"/>
      <c r="AD2232" s="87"/>
      <c r="AE2232" s="87"/>
      <c r="AF2232" s="122"/>
      <c r="AG2232" s="121"/>
      <c r="AN2232" s="87"/>
      <c r="AO2232" s="87"/>
      <c r="AP2232" s="87"/>
      <c r="AQ2232" s="87"/>
      <c r="AR2232" s="87"/>
      <c r="AS2232" s="87"/>
      <c r="AT2232" s="87"/>
      <c r="AU2232" s="87"/>
    </row>
    <row r="2233" spans="27:47" x14ac:dyDescent="0.2">
      <c r="AA2233" s="87"/>
      <c r="AB2233" s="87"/>
      <c r="AC2233" s="87"/>
      <c r="AD2233" s="87"/>
      <c r="AE2233" s="87"/>
      <c r="AF2233" s="122"/>
      <c r="AG2233" s="121"/>
      <c r="AN2233" s="87"/>
      <c r="AO2233" s="87"/>
      <c r="AP2233" s="87"/>
      <c r="AQ2233" s="87"/>
      <c r="AR2233" s="87"/>
      <c r="AS2233" s="87"/>
      <c r="AT2233" s="87"/>
      <c r="AU2233" s="87"/>
    </row>
    <row r="2234" spans="27:47" x14ac:dyDescent="0.2">
      <c r="AA2234" s="87"/>
      <c r="AB2234" s="87"/>
      <c r="AC2234" s="87"/>
      <c r="AD2234" s="87"/>
      <c r="AE2234" s="87"/>
      <c r="AF2234" s="122"/>
      <c r="AG2234" s="121"/>
      <c r="AN2234" s="87"/>
      <c r="AO2234" s="87"/>
      <c r="AP2234" s="87"/>
      <c r="AQ2234" s="87"/>
      <c r="AR2234" s="87"/>
      <c r="AS2234" s="87"/>
      <c r="AT2234" s="87"/>
      <c r="AU2234" s="87"/>
    </row>
    <row r="2235" spans="27:47" x14ac:dyDescent="0.2">
      <c r="AA2235" s="87"/>
      <c r="AB2235" s="87"/>
      <c r="AC2235" s="87"/>
      <c r="AD2235" s="87"/>
      <c r="AE2235" s="87"/>
      <c r="AF2235" s="122"/>
      <c r="AG2235" s="121"/>
      <c r="AN2235" s="87"/>
      <c r="AO2235" s="87"/>
      <c r="AP2235" s="87"/>
      <c r="AQ2235" s="87"/>
      <c r="AR2235" s="87"/>
      <c r="AS2235" s="87"/>
      <c r="AT2235" s="87"/>
      <c r="AU2235" s="87"/>
    </row>
    <row r="2236" spans="27:47" x14ac:dyDescent="0.2">
      <c r="AA2236" s="87"/>
      <c r="AB2236" s="87"/>
      <c r="AC2236" s="87"/>
      <c r="AD2236" s="87"/>
      <c r="AE2236" s="87"/>
      <c r="AF2236" s="122"/>
      <c r="AG2236" s="121"/>
      <c r="AN2236" s="87"/>
      <c r="AO2236" s="87"/>
      <c r="AP2236" s="87"/>
      <c r="AQ2236" s="87"/>
      <c r="AR2236" s="87"/>
      <c r="AS2236" s="87"/>
      <c r="AT2236" s="87"/>
      <c r="AU2236" s="87"/>
    </row>
    <row r="2237" spans="27:47" x14ac:dyDescent="0.2">
      <c r="AA2237" s="87"/>
      <c r="AB2237" s="87"/>
      <c r="AC2237" s="87"/>
      <c r="AD2237" s="87"/>
      <c r="AE2237" s="87"/>
      <c r="AF2237" s="122"/>
      <c r="AG2237" s="121"/>
      <c r="AN2237" s="87"/>
      <c r="AO2237" s="87"/>
      <c r="AP2237" s="87"/>
      <c r="AQ2237" s="87"/>
      <c r="AR2237" s="87"/>
      <c r="AS2237" s="87"/>
      <c r="AT2237" s="87"/>
      <c r="AU2237" s="87"/>
    </row>
    <row r="2238" spans="27:47" x14ac:dyDescent="0.2">
      <c r="AA2238" s="87"/>
      <c r="AB2238" s="87"/>
      <c r="AC2238" s="87"/>
      <c r="AD2238" s="87"/>
      <c r="AE2238" s="87"/>
      <c r="AF2238" s="122"/>
      <c r="AG2238" s="121"/>
      <c r="AN2238" s="87"/>
      <c r="AO2238" s="87"/>
      <c r="AP2238" s="87"/>
      <c r="AQ2238" s="87"/>
      <c r="AR2238" s="87"/>
      <c r="AS2238" s="87"/>
      <c r="AT2238" s="87"/>
      <c r="AU2238" s="87"/>
    </row>
    <row r="2239" spans="27:47" x14ac:dyDescent="0.2">
      <c r="AA2239" s="87"/>
      <c r="AB2239" s="87"/>
      <c r="AC2239" s="87"/>
      <c r="AD2239" s="87"/>
      <c r="AE2239" s="87"/>
      <c r="AF2239" s="122"/>
      <c r="AG2239" s="121"/>
      <c r="AN2239" s="87"/>
      <c r="AO2239" s="87"/>
      <c r="AP2239" s="87"/>
      <c r="AQ2239" s="87"/>
      <c r="AR2239" s="87"/>
      <c r="AS2239" s="87"/>
      <c r="AT2239" s="87"/>
      <c r="AU2239" s="87"/>
    </row>
    <row r="2240" spans="27:47" x14ac:dyDescent="0.2">
      <c r="AA2240" s="87"/>
      <c r="AB2240" s="87"/>
      <c r="AC2240" s="87"/>
      <c r="AD2240" s="87"/>
      <c r="AE2240" s="87"/>
      <c r="AF2240" s="122"/>
      <c r="AG2240" s="121"/>
      <c r="AN2240" s="87"/>
      <c r="AO2240" s="87"/>
      <c r="AP2240" s="87"/>
      <c r="AQ2240" s="87"/>
      <c r="AR2240" s="87"/>
      <c r="AS2240" s="87"/>
      <c r="AT2240" s="87"/>
      <c r="AU2240" s="87"/>
    </row>
    <row r="2241" spans="27:47" x14ac:dyDescent="0.2">
      <c r="AA2241" s="87"/>
      <c r="AB2241" s="87"/>
      <c r="AC2241" s="87"/>
      <c r="AD2241" s="87"/>
      <c r="AE2241" s="87"/>
      <c r="AF2241" s="122"/>
      <c r="AG2241" s="121"/>
      <c r="AN2241" s="87"/>
      <c r="AO2241" s="87"/>
      <c r="AP2241" s="87"/>
      <c r="AQ2241" s="87"/>
      <c r="AR2241" s="87"/>
      <c r="AS2241" s="87"/>
      <c r="AT2241" s="87"/>
      <c r="AU2241" s="87"/>
    </row>
    <row r="2242" spans="27:47" x14ac:dyDescent="0.2">
      <c r="AA2242" s="87"/>
      <c r="AB2242" s="87"/>
      <c r="AC2242" s="87"/>
      <c r="AD2242" s="87"/>
      <c r="AE2242" s="87"/>
      <c r="AF2242" s="122"/>
      <c r="AG2242" s="121"/>
      <c r="AN2242" s="87"/>
      <c r="AO2242" s="87"/>
      <c r="AP2242" s="87"/>
      <c r="AQ2242" s="87"/>
      <c r="AR2242" s="87"/>
      <c r="AS2242" s="87"/>
      <c r="AT2242" s="87"/>
      <c r="AU2242" s="87"/>
    </row>
    <row r="2243" spans="27:47" x14ac:dyDescent="0.2">
      <c r="AA2243" s="87"/>
      <c r="AB2243" s="87"/>
      <c r="AC2243" s="87"/>
      <c r="AD2243" s="87"/>
      <c r="AE2243" s="87"/>
      <c r="AF2243" s="122"/>
      <c r="AG2243" s="121"/>
      <c r="AN2243" s="87"/>
      <c r="AO2243" s="87"/>
      <c r="AP2243" s="87"/>
      <c r="AQ2243" s="87"/>
      <c r="AR2243" s="87"/>
      <c r="AS2243" s="87"/>
      <c r="AT2243" s="87"/>
      <c r="AU2243" s="87"/>
    </row>
    <row r="2244" spans="27:47" x14ac:dyDescent="0.2">
      <c r="AA2244" s="87"/>
      <c r="AB2244" s="87"/>
      <c r="AC2244" s="87"/>
      <c r="AD2244" s="87"/>
      <c r="AE2244" s="87"/>
      <c r="AF2244" s="122"/>
      <c r="AG2244" s="121"/>
      <c r="AN2244" s="87"/>
      <c r="AO2244" s="87"/>
      <c r="AP2244" s="87"/>
      <c r="AQ2244" s="87"/>
      <c r="AR2244" s="87"/>
      <c r="AS2244" s="87"/>
      <c r="AT2244" s="87"/>
      <c r="AU2244" s="87"/>
    </row>
    <row r="2245" spans="27:47" x14ac:dyDescent="0.2">
      <c r="AA2245" s="87"/>
      <c r="AB2245" s="87"/>
      <c r="AC2245" s="87"/>
      <c r="AD2245" s="87"/>
      <c r="AE2245" s="87"/>
      <c r="AF2245" s="122"/>
      <c r="AG2245" s="121"/>
      <c r="AN2245" s="87"/>
      <c r="AO2245" s="87"/>
      <c r="AP2245" s="87"/>
      <c r="AQ2245" s="87"/>
      <c r="AR2245" s="87"/>
      <c r="AS2245" s="87"/>
      <c r="AT2245" s="87"/>
      <c r="AU2245" s="87"/>
    </row>
    <row r="2246" spans="27:47" x14ac:dyDescent="0.2">
      <c r="AA2246" s="87"/>
      <c r="AB2246" s="87"/>
      <c r="AC2246" s="87"/>
      <c r="AD2246" s="87"/>
      <c r="AE2246" s="87"/>
      <c r="AF2246" s="122"/>
      <c r="AG2246" s="121"/>
      <c r="AN2246" s="87"/>
      <c r="AO2246" s="87"/>
      <c r="AP2246" s="87"/>
      <c r="AQ2246" s="87"/>
      <c r="AR2246" s="87"/>
      <c r="AS2246" s="87"/>
      <c r="AT2246" s="87"/>
      <c r="AU2246" s="87"/>
    </row>
    <row r="2247" spans="27:47" x14ac:dyDescent="0.2">
      <c r="AA2247" s="87"/>
      <c r="AB2247" s="87"/>
      <c r="AC2247" s="87"/>
      <c r="AD2247" s="87"/>
      <c r="AE2247" s="87"/>
      <c r="AF2247" s="122"/>
      <c r="AG2247" s="121"/>
      <c r="AN2247" s="87"/>
      <c r="AO2247" s="87"/>
      <c r="AP2247" s="87"/>
      <c r="AQ2247" s="87"/>
      <c r="AR2247" s="87"/>
      <c r="AS2247" s="87"/>
      <c r="AT2247" s="87"/>
      <c r="AU2247" s="87"/>
    </row>
    <row r="2248" spans="27:47" x14ac:dyDescent="0.2">
      <c r="AA2248" s="87"/>
      <c r="AB2248" s="87"/>
      <c r="AC2248" s="87"/>
      <c r="AD2248" s="87"/>
      <c r="AE2248" s="87"/>
      <c r="AF2248" s="122"/>
      <c r="AG2248" s="121"/>
      <c r="AN2248" s="87"/>
      <c r="AO2248" s="87"/>
      <c r="AP2248" s="87"/>
      <c r="AQ2248" s="87"/>
      <c r="AR2248" s="87"/>
      <c r="AS2248" s="87"/>
      <c r="AT2248" s="87"/>
      <c r="AU2248" s="87"/>
    </row>
    <row r="2249" spans="27:47" x14ac:dyDescent="0.2">
      <c r="AA2249" s="87"/>
      <c r="AB2249" s="87"/>
      <c r="AC2249" s="87"/>
      <c r="AD2249" s="87"/>
      <c r="AE2249" s="87"/>
      <c r="AF2249" s="122"/>
      <c r="AG2249" s="121"/>
      <c r="AN2249" s="87"/>
      <c r="AO2249" s="87"/>
      <c r="AP2249" s="87"/>
      <c r="AQ2249" s="87"/>
      <c r="AR2249" s="87"/>
      <c r="AS2249" s="87"/>
      <c r="AT2249" s="87"/>
      <c r="AU2249" s="87"/>
    </row>
    <row r="2250" spans="27:47" x14ac:dyDescent="0.2">
      <c r="AA2250" s="87"/>
      <c r="AB2250" s="87"/>
      <c r="AC2250" s="87"/>
      <c r="AD2250" s="87"/>
      <c r="AE2250" s="87"/>
      <c r="AF2250" s="122"/>
      <c r="AG2250" s="121"/>
      <c r="AN2250" s="87"/>
      <c r="AO2250" s="87"/>
      <c r="AP2250" s="87"/>
      <c r="AQ2250" s="87"/>
      <c r="AR2250" s="87"/>
      <c r="AS2250" s="87"/>
      <c r="AT2250" s="87"/>
      <c r="AU2250" s="87"/>
    </row>
    <row r="2251" spans="27:47" x14ac:dyDescent="0.2">
      <c r="AA2251" s="87"/>
      <c r="AB2251" s="87"/>
      <c r="AC2251" s="87"/>
      <c r="AD2251" s="87"/>
      <c r="AE2251" s="87"/>
      <c r="AF2251" s="122"/>
      <c r="AG2251" s="121"/>
      <c r="AN2251" s="87"/>
      <c r="AO2251" s="87"/>
      <c r="AP2251" s="87"/>
      <c r="AQ2251" s="87"/>
      <c r="AR2251" s="87"/>
      <c r="AS2251" s="87"/>
      <c r="AT2251" s="87"/>
      <c r="AU2251" s="87"/>
    </row>
    <row r="2252" spans="27:47" x14ac:dyDescent="0.2">
      <c r="AA2252" s="87"/>
      <c r="AB2252" s="87"/>
      <c r="AC2252" s="87"/>
      <c r="AD2252" s="87"/>
      <c r="AE2252" s="87"/>
      <c r="AF2252" s="122"/>
      <c r="AG2252" s="121"/>
      <c r="AN2252" s="87"/>
      <c r="AO2252" s="87"/>
      <c r="AP2252" s="87"/>
      <c r="AQ2252" s="87"/>
      <c r="AR2252" s="87"/>
      <c r="AS2252" s="87"/>
      <c r="AT2252" s="87"/>
      <c r="AU2252" s="87"/>
    </row>
    <row r="2253" spans="27:47" x14ac:dyDescent="0.2">
      <c r="AA2253" s="87"/>
      <c r="AB2253" s="87"/>
      <c r="AC2253" s="87"/>
      <c r="AD2253" s="87"/>
      <c r="AE2253" s="87"/>
      <c r="AF2253" s="122"/>
      <c r="AG2253" s="121"/>
      <c r="AN2253" s="87"/>
      <c r="AO2253" s="87"/>
      <c r="AP2253" s="87"/>
      <c r="AQ2253" s="87"/>
      <c r="AR2253" s="87"/>
      <c r="AS2253" s="87"/>
      <c r="AT2253" s="87"/>
      <c r="AU2253" s="87"/>
    </row>
    <row r="2254" spans="27:47" x14ac:dyDescent="0.2">
      <c r="AA2254" s="87"/>
      <c r="AB2254" s="87"/>
      <c r="AC2254" s="87"/>
      <c r="AD2254" s="87"/>
      <c r="AE2254" s="87"/>
      <c r="AF2254" s="122"/>
      <c r="AG2254" s="121"/>
      <c r="AN2254" s="87"/>
      <c r="AO2254" s="87"/>
      <c r="AP2254" s="87"/>
      <c r="AQ2254" s="87"/>
      <c r="AR2254" s="87"/>
      <c r="AS2254" s="87"/>
      <c r="AT2254" s="87"/>
      <c r="AU2254" s="87"/>
    </row>
    <row r="2255" spans="27:47" x14ac:dyDescent="0.2">
      <c r="AA2255" s="87"/>
      <c r="AB2255" s="87"/>
      <c r="AC2255" s="87"/>
      <c r="AD2255" s="87"/>
      <c r="AE2255" s="87"/>
      <c r="AF2255" s="122"/>
      <c r="AG2255" s="121"/>
      <c r="AN2255" s="87"/>
      <c r="AO2255" s="87"/>
      <c r="AP2255" s="87"/>
      <c r="AQ2255" s="87"/>
      <c r="AR2255" s="87"/>
      <c r="AS2255" s="87"/>
      <c r="AT2255" s="87"/>
      <c r="AU2255" s="87"/>
    </row>
    <row r="2256" spans="27:47" x14ac:dyDescent="0.2">
      <c r="AA2256" s="87"/>
      <c r="AB2256" s="87"/>
      <c r="AC2256" s="87"/>
      <c r="AD2256" s="87"/>
      <c r="AE2256" s="87"/>
      <c r="AF2256" s="122"/>
      <c r="AG2256" s="121"/>
      <c r="AN2256" s="87"/>
      <c r="AO2256" s="87"/>
      <c r="AP2256" s="87"/>
      <c r="AQ2256" s="87"/>
      <c r="AR2256" s="87"/>
      <c r="AS2256" s="87"/>
      <c r="AT2256" s="87"/>
      <c r="AU2256" s="87"/>
    </row>
    <row r="2257" spans="27:47" x14ac:dyDescent="0.2">
      <c r="AA2257" s="87"/>
      <c r="AB2257" s="87"/>
      <c r="AC2257" s="87"/>
      <c r="AD2257" s="87"/>
      <c r="AE2257" s="87"/>
      <c r="AF2257" s="122"/>
      <c r="AG2257" s="121"/>
      <c r="AN2257" s="87"/>
      <c r="AO2257" s="87"/>
      <c r="AP2257" s="87"/>
      <c r="AQ2257" s="87"/>
      <c r="AR2257" s="87"/>
      <c r="AS2257" s="87"/>
      <c r="AT2257" s="87"/>
      <c r="AU2257" s="87"/>
    </row>
    <row r="2258" spans="27:47" x14ac:dyDescent="0.2">
      <c r="AA2258" s="87"/>
      <c r="AB2258" s="87"/>
      <c r="AC2258" s="87"/>
      <c r="AD2258" s="87"/>
      <c r="AE2258" s="87"/>
      <c r="AF2258" s="122"/>
      <c r="AG2258" s="121"/>
      <c r="AN2258" s="87"/>
      <c r="AO2258" s="87"/>
      <c r="AP2258" s="87"/>
      <c r="AQ2258" s="87"/>
      <c r="AR2258" s="87"/>
      <c r="AS2258" s="87"/>
      <c r="AT2258" s="87"/>
      <c r="AU2258" s="87"/>
    </row>
    <row r="2259" spans="27:47" x14ac:dyDescent="0.2">
      <c r="AA2259" s="87"/>
      <c r="AB2259" s="87"/>
      <c r="AC2259" s="87"/>
      <c r="AD2259" s="87"/>
      <c r="AE2259" s="87"/>
      <c r="AF2259" s="122"/>
      <c r="AG2259" s="121"/>
      <c r="AN2259" s="87"/>
      <c r="AO2259" s="87"/>
      <c r="AP2259" s="87"/>
      <c r="AQ2259" s="87"/>
      <c r="AR2259" s="87"/>
      <c r="AS2259" s="87"/>
      <c r="AT2259" s="87"/>
      <c r="AU2259" s="87"/>
    </row>
    <row r="2260" spans="27:47" x14ac:dyDescent="0.2">
      <c r="AA2260" s="87"/>
      <c r="AB2260" s="87"/>
      <c r="AC2260" s="87"/>
      <c r="AD2260" s="87"/>
      <c r="AE2260" s="87"/>
      <c r="AF2260" s="122"/>
      <c r="AG2260" s="121"/>
      <c r="AN2260" s="87"/>
      <c r="AO2260" s="87"/>
      <c r="AP2260" s="87"/>
      <c r="AQ2260" s="87"/>
      <c r="AR2260" s="87"/>
      <c r="AS2260" s="87"/>
      <c r="AT2260" s="87"/>
      <c r="AU2260" s="87"/>
    </row>
    <row r="2261" spans="27:47" x14ac:dyDescent="0.2">
      <c r="AA2261" s="87"/>
      <c r="AB2261" s="87"/>
      <c r="AC2261" s="87"/>
      <c r="AD2261" s="87"/>
      <c r="AE2261" s="87"/>
      <c r="AF2261" s="122"/>
      <c r="AG2261" s="121"/>
      <c r="AN2261" s="87"/>
      <c r="AO2261" s="87"/>
      <c r="AP2261" s="87"/>
      <c r="AQ2261" s="87"/>
      <c r="AR2261" s="87"/>
      <c r="AS2261" s="87"/>
      <c r="AT2261" s="87"/>
      <c r="AU2261" s="87"/>
    </row>
    <row r="2262" spans="27:47" x14ac:dyDescent="0.2">
      <c r="AA2262" s="87"/>
      <c r="AB2262" s="87"/>
      <c r="AC2262" s="87"/>
      <c r="AD2262" s="87"/>
      <c r="AE2262" s="87"/>
      <c r="AF2262" s="122"/>
      <c r="AG2262" s="121"/>
      <c r="AN2262" s="87"/>
      <c r="AO2262" s="87"/>
      <c r="AP2262" s="87"/>
      <c r="AQ2262" s="87"/>
      <c r="AR2262" s="87"/>
      <c r="AS2262" s="87"/>
      <c r="AT2262" s="87"/>
      <c r="AU2262" s="87"/>
    </row>
    <row r="2263" spans="27:47" x14ac:dyDescent="0.2">
      <c r="AA2263" s="87"/>
      <c r="AB2263" s="87"/>
      <c r="AC2263" s="87"/>
      <c r="AD2263" s="87"/>
      <c r="AE2263" s="87"/>
      <c r="AF2263" s="122"/>
      <c r="AG2263" s="121"/>
      <c r="AN2263" s="87"/>
      <c r="AO2263" s="87"/>
      <c r="AP2263" s="87"/>
      <c r="AQ2263" s="87"/>
      <c r="AR2263" s="87"/>
      <c r="AS2263" s="87"/>
      <c r="AT2263" s="87"/>
      <c r="AU2263" s="87"/>
    </row>
    <row r="2264" spans="27:47" x14ac:dyDescent="0.2">
      <c r="AA2264" s="87"/>
      <c r="AB2264" s="87"/>
      <c r="AC2264" s="87"/>
      <c r="AD2264" s="87"/>
      <c r="AE2264" s="87"/>
      <c r="AF2264" s="122"/>
      <c r="AG2264" s="121"/>
      <c r="AN2264" s="87"/>
      <c r="AO2264" s="87"/>
      <c r="AP2264" s="87"/>
      <c r="AQ2264" s="87"/>
      <c r="AR2264" s="87"/>
      <c r="AS2264" s="87"/>
      <c r="AT2264" s="87"/>
      <c r="AU2264" s="87"/>
    </row>
    <row r="2265" spans="27:47" x14ac:dyDescent="0.2">
      <c r="AA2265" s="87"/>
      <c r="AB2265" s="87"/>
      <c r="AC2265" s="87"/>
      <c r="AD2265" s="87"/>
      <c r="AE2265" s="87"/>
      <c r="AF2265" s="122"/>
      <c r="AG2265" s="121"/>
      <c r="AN2265" s="87"/>
      <c r="AO2265" s="87"/>
      <c r="AP2265" s="87"/>
      <c r="AQ2265" s="87"/>
      <c r="AR2265" s="87"/>
      <c r="AS2265" s="87"/>
      <c r="AT2265" s="87"/>
      <c r="AU2265" s="87"/>
    </row>
    <row r="2266" spans="27:47" x14ac:dyDescent="0.2">
      <c r="AA2266" s="87"/>
      <c r="AB2266" s="87"/>
      <c r="AC2266" s="87"/>
      <c r="AD2266" s="87"/>
      <c r="AE2266" s="87"/>
      <c r="AF2266" s="122"/>
      <c r="AG2266" s="121"/>
      <c r="AN2266" s="87"/>
      <c r="AO2266" s="87"/>
      <c r="AP2266" s="87"/>
      <c r="AQ2266" s="87"/>
      <c r="AR2266" s="87"/>
      <c r="AS2266" s="87"/>
      <c r="AT2266" s="87"/>
      <c r="AU2266" s="87"/>
    </row>
    <row r="2267" spans="27:47" x14ac:dyDescent="0.2">
      <c r="AA2267" s="87"/>
      <c r="AB2267" s="87"/>
      <c r="AC2267" s="87"/>
      <c r="AD2267" s="87"/>
      <c r="AE2267" s="87"/>
      <c r="AF2267" s="122"/>
      <c r="AG2267" s="121"/>
      <c r="AN2267" s="87"/>
      <c r="AO2267" s="87"/>
      <c r="AP2267" s="87"/>
      <c r="AQ2267" s="87"/>
      <c r="AR2267" s="87"/>
      <c r="AS2267" s="87"/>
      <c r="AT2267" s="87"/>
      <c r="AU2267" s="87"/>
    </row>
    <row r="2268" spans="27:47" x14ac:dyDescent="0.2">
      <c r="AA2268" s="87"/>
      <c r="AB2268" s="87"/>
      <c r="AC2268" s="87"/>
      <c r="AD2268" s="87"/>
      <c r="AE2268" s="87"/>
      <c r="AF2268" s="122"/>
      <c r="AG2268" s="121"/>
      <c r="AN2268" s="87"/>
      <c r="AO2268" s="87"/>
      <c r="AP2268" s="87"/>
      <c r="AQ2268" s="87"/>
      <c r="AR2268" s="87"/>
      <c r="AS2268" s="87"/>
      <c r="AT2268" s="87"/>
      <c r="AU2268" s="87"/>
    </row>
    <row r="2269" spans="27:47" x14ac:dyDescent="0.2">
      <c r="AA2269" s="87"/>
      <c r="AB2269" s="87"/>
      <c r="AC2269" s="87"/>
      <c r="AD2269" s="87"/>
      <c r="AE2269" s="87"/>
      <c r="AF2269" s="122"/>
      <c r="AG2269" s="121"/>
      <c r="AN2269" s="87"/>
      <c r="AO2269" s="87"/>
      <c r="AP2269" s="87"/>
      <c r="AQ2269" s="87"/>
      <c r="AR2269" s="87"/>
      <c r="AS2269" s="87"/>
      <c r="AT2269" s="87"/>
      <c r="AU2269" s="87"/>
    </row>
    <row r="2270" spans="27:47" x14ac:dyDescent="0.2">
      <c r="AA2270" s="87"/>
      <c r="AB2270" s="87"/>
      <c r="AC2270" s="87"/>
      <c r="AD2270" s="87"/>
      <c r="AE2270" s="87"/>
      <c r="AF2270" s="122"/>
      <c r="AG2270" s="121"/>
      <c r="AN2270" s="87"/>
      <c r="AO2270" s="87"/>
      <c r="AP2270" s="87"/>
      <c r="AQ2270" s="87"/>
      <c r="AR2270" s="87"/>
      <c r="AS2270" s="87"/>
      <c r="AT2270" s="87"/>
      <c r="AU2270" s="87"/>
    </row>
    <row r="2271" spans="27:47" x14ac:dyDescent="0.2">
      <c r="AA2271" s="87"/>
      <c r="AB2271" s="87"/>
      <c r="AC2271" s="87"/>
      <c r="AD2271" s="87"/>
      <c r="AE2271" s="87"/>
      <c r="AF2271" s="122"/>
      <c r="AG2271" s="121"/>
      <c r="AN2271" s="87"/>
      <c r="AO2271" s="87"/>
      <c r="AP2271" s="87"/>
      <c r="AQ2271" s="87"/>
      <c r="AR2271" s="87"/>
      <c r="AS2271" s="87"/>
      <c r="AT2271" s="87"/>
      <c r="AU2271" s="87"/>
    </row>
    <row r="2272" spans="27:47" x14ac:dyDescent="0.2">
      <c r="AA2272" s="87"/>
      <c r="AB2272" s="87"/>
      <c r="AC2272" s="87"/>
      <c r="AD2272" s="87"/>
      <c r="AE2272" s="87"/>
      <c r="AF2272" s="122"/>
      <c r="AG2272" s="121"/>
      <c r="AN2272" s="87"/>
      <c r="AO2272" s="87"/>
      <c r="AP2272" s="87"/>
      <c r="AQ2272" s="87"/>
      <c r="AR2272" s="87"/>
      <c r="AS2272" s="87"/>
      <c r="AT2272" s="87"/>
      <c r="AU2272" s="87"/>
    </row>
    <row r="2273" spans="27:47" x14ac:dyDescent="0.2">
      <c r="AA2273" s="87"/>
      <c r="AB2273" s="87"/>
      <c r="AC2273" s="87"/>
      <c r="AD2273" s="87"/>
      <c r="AE2273" s="87"/>
      <c r="AF2273" s="122"/>
      <c r="AG2273" s="121"/>
      <c r="AN2273" s="87"/>
      <c r="AO2273" s="87"/>
      <c r="AP2273" s="87"/>
      <c r="AQ2273" s="87"/>
      <c r="AR2273" s="87"/>
      <c r="AS2273" s="87"/>
      <c r="AT2273" s="87"/>
      <c r="AU2273" s="87"/>
    </row>
    <row r="2274" spans="27:47" x14ac:dyDescent="0.2">
      <c r="AA2274" s="87"/>
      <c r="AB2274" s="87"/>
      <c r="AC2274" s="87"/>
      <c r="AD2274" s="87"/>
      <c r="AE2274" s="87"/>
      <c r="AF2274" s="122"/>
      <c r="AG2274" s="121"/>
      <c r="AN2274" s="87"/>
      <c r="AO2274" s="87"/>
      <c r="AP2274" s="87"/>
      <c r="AQ2274" s="87"/>
      <c r="AR2274" s="87"/>
      <c r="AS2274" s="87"/>
      <c r="AT2274" s="87"/>
      <c r="AU2274" s="87"/>
    </row>
    <row r="2275" spans="27:47" x14ac:dyDescent="0.2">
      <c r="AA2275" s="87"/>
      <c r="AB2275" s="87"/>
      <c r="AC2275" s="87"/>
      <c r="AD2275" s="87"/>
      <c r="AE2275" s="87"/>
      <c r="AF2275" s="122"/>
      <c r="AG2275" s="121"/>
      <c r="AN2275" s="87"/>
      <c r="AO2275" s="87"/>
      <c r="AP2275" s="87"/>
      <c r="AQ2275" s="87"/>
      <c r="AR2275" s="87"/>
      <c r="AS2275" s="87"/>
      <c r="AT2275" s="87"/>
      <c r="AU2275" s="87"/>
    </row>
    <row r="2276" spans="27:47" x14ac:dyDescent="0.2">
      <c r="AA2276" s="87"/>
      <c r="AB2276" s="87"/>
      <c r="AC2276" s="87"/>
      <c r="AD2276" s="87"/>
      <c r="AE2276" s="87"/>
      <c r="AF2276" s="122"/>
      <c r="AG2276" s="121"/>
      <c r="AN2276" s="87"/>
      <c r="AO2276" s="87"/>
      <c r="AP2276" s="87"/>
      <c r="AQ2276" s="87"/>
      <c r="AR2276" s="87"/>
      <c r="AS2276" s="87"/>
      <c r="AT2276" s="87"/>
      <c r="AU2276" s="87"/>
    </row>
    <row r="2277" spans="27:47" x14ac:dyDescent="0.2">
      <c r="AA2277" s="87"/>
      <c r="AB2277" s="87"/>
      <c r="AC2277" s="87"/>
      <c r="AD2277" s="87"/>
      <c r="AE2277" s="87"/>
      <c r="AF2277" s="122"/>
      <c r="AG2277" s="121"/>
      <c r="AN2277" s="87"/>
      <c r="AO2277" s="87"/>
      <c r="AP2277" s="87"/>
      <c r="AQ2277" s="87"/>
      <c r="AR2277" s="87"/>
      <c r="AS2277" s="87"/>
      <c r="AT2277" s="87"/>
      <c r="AU2277" s="87"/>
    </row>
    <row r="2278" spans="27:47" x14ac:dyDescent="0.2">
      <c r="AA2278" s="87"/>
      <c r="AB2278" s="87"/>
      <c r="AC2278" s="87"/>
      <c r="AD2278" s="87"/>
      <c r="AE2278" s="87"/>
      <c r="AF2278" s="122"/>
      <c r="AG2278" s="121"/>
      <c r="AN2278" s="87"/>
      <c r="AO2278" s="87"/>
      <c r="AP2278" s="87"/>
      <c r="AQ2278" s="87"/>
      <c r="AR2278" s="87"/>
      <c r="AS2278" s="87"/>
      <c r="AT2278" s="87"/>
      <c r="AU2278" s="87"/>
    </row>
    <row r="2279" spans="27:47" x14ac:dyDescent="0.2">
      <c r="AA2279" s="87"/>
      <c r="AB2279" s="87"/>
      <c r="AC2279" s="87"/>
      <c r="AD2279" s="87"/>
      <c r="AE2279" s="87"/>
      <c r="AF2279" s="122"/>
      <c r="AG2279" s="121"/>
      <c r="AN2279" s="87"/>
      <c r="AO2279" s="87"/>
      <c r="AP2279" s="87"/>
      <c r="AQ2279" s="87"/>
      <c r="AR2279" s="87"/>
      <c r="AS2279" s="87"/>
      <c r="AT2279" s="87"/>
      <c r="AU2279" s="87"/>
    </row>
    <row r="2280" spans="27:47" x14ac:dyDescent="0.2">
      <c r="AA2280" s="87"/>
      <c r="AB2280" s="87"/>
      <c r="AC2280" s="87"/>
      <c r="AD2280" s="87"/>
      <c r="AE2280" s="87"/>
      <c r="AF2280" s="122"/>
      <c r="AG2280" s="121"/>
      <c r="AN2280" s="87"/>
      <c r="AO2280" s="87"/>
      <c r="AP2280" s="87"/>
      <c r="AQ2280" s="87"/>
      <c r="AR2280" s="87"/>
      <c r="AS2280" s="87"/>
      <c r="AT2280" s="87"/>
      <c r="AU2280" s="87"/>
    </row>
    <row r="2281" spans="27:47" x14ac:dyDescent="0.2">
      <c r="AA2281" s="87"/>
      <c r="AB2281" s="87"/>
      <c r="AC2281" s="87"/>
      <c r="AD2281" s="87"/>
      <c r="AE2281" s="87"/>
      <c r="AF2281" s="122"/>
      <c r="AG2281" s="121"/>
      <c r="AN2281" s="87"/>
      <c r="AO2281" s="87"/>
      <c r="AP2281" s="87"/>
      <c r="AQ2281" s="87"/>
      <c r="AR2281" s="87"/>
      <c r="AS2281" s="87"/>
      <c r="AT2281" s="87"/>
      <c r="AU2281" s="87"/>
    </row>
    <row r="2282" spans="27:47" x14ac:dyDescent="0.2">
      <c r="AA2282" s="87"/>
      <c r="AB2282" s="87"/>
      <c r="AC2282" s="87"/>
      <c r="AD2282" s="87"/>
      <c r="AE2282" s="87"/>
      <c r="AF2282" s="122"/>
      <c r="AG2282" s="121"/>
      <c r="AN2282" s="87"/>
      <c r="AO2282" s="87"/>
      <c r="AP2282" s="87"/>
      <c r="AQ2282" s="87"/>
      <c r="AR2282" s="87"/>
      <c r="AS2282" s="87"/>
      <c r="AT2282" s="87"/>
      <c r="AU2282" s="87"/>
    </row>
    <row r="2283" spans="27:47" x14ac:dyDescent="0.2">
      <c r="AA2283" s="87"/>
      <c r="AB2283" s="87"/>
      <c r="AC2283" s="87"/>
      <c r="AD2283" s="87"/>
      <c r="AE2283" s="87"/>
      <c r="AF2283" s="122"/>
      <c r="AG2283" s="121"/>
      <c r="AN2283" s="87"/>
      <c r="AO2283" s="87"/>
      <c r="AP2283" s="87"/>
      <c r="AQ2283" s="87"/>
      <c r="AR2283" s="87"/>
      <c r="AS2283" s="87"/>
      <c r="AT2283" s="87"/>
      <c r="AU2283" s="87"/>
    </row>
    <row r="2284" spans="27:47" x14ac:dyDescent="0.2">
      <c r="AA2284" s="87"/>
      <c r="AB2284" s="87"/>
      <c r="AC2284" s="87"/>
      <c r="AD2284" s="87"/>
      <c r="AE2284" s="87"/>
      <c r="AF2284" s="122"/>
      <c r="AG2284" s="121"/>
      <c r="AN2284" s="87"/>
      <c r="AO2284" s="87"/>
      <c r="AP2284" s="87"/>
      <c r="AQ2284" s="87"/>
      <c r="AR2284" s="87"/>
      <c r="AS2284" s="87"/>
      <c r="AT2284" s="87"/>
      <c r="AU2284" s="87"/>
    </row>
    <row r="2285" spans="27:47" x14ac:dyDescent="0.2">
      <c r="AA2285" s="87"/>
      <c r="AB2285" s="87"/>
      <c r="AC2285" s="87"/>
      <c r="AD2285" s="87"/>
      <c r="AE2285" s="87"/>
      <c r="AF2285" s="122"/>
      <c r="AG2285" s="121"/>
      <c r="AN2285" s="87"/>
      <c r="AO2285" s="87"/>
      <c r="AP2285" s="87"/>
      <c r="AQ2285" s="87"/>
      <c r="AR2285" s="87"/>
      <c r="AS2285" s="87"/>
      <c r="AT2285" s="87"/>
      <c r="AU2285" s="87"/>
    </row>
    <row r="2286" spans="27:47" x14ac:dyDescent="0.2">
      <c r="AA2286" s="87"/>
      <c r="AB2286" s="87"/>
      <c r="AC2286" s="87"/>
      <c r="AD2286" s="87"/>
      <c r="AE2286" s="87"/>
      <c r="AF2286" s="122"/>
      <c r="AG2286" s="121"/>
      <c r="AN2286" s="87"/>
      <c r="AO2286" s="87"/>
      <c r="AP2286" s="87"/>
      <c r="AQ2286" s="87"/>
      <c r="AR2286" s="87"/>
      <c r="AS2286" s="87"/>
      <c r="AT2286" s="87"/>
      <c r="AU2286" s="87"/>
    </row>
    <row r="2287" spans="27:47" x14ac:dyDescent="0.2">
      <c r="AA2287" s="87"/>
      <c r="AB2287" s="87"/>
      <c r="AC2287" s="87"/>
      <c r="AD2287" s="87"/>
      <c r="AE2287" s="87"/>
      <c r="AF2287" s="122"/>
      <c r="AG2287" s="121"/>
      <c r="AN2287" s="87"/>
      <c r="AO2287" s="87"/>
      <c r="AP2287" s="87"/>
      <c r="AQ2287" s="87"/>
      <c r="AR2287" s="87"/>
      <c r="AS2287" s="87"/>
      <c r="AT2287" s="87"/>
      <c r="AU2287" s="87"/>
    </row>
    <row r="2288" spans="27:47" x14ac:dyDescent="0.2">
      <c r="AA2288" s="87"/>
      <c r="AB2288" s="87"/>
      <c r="AC2288" s="87"/>
      <c r="AD2288" s="87"/>
      <c r="AE2288" s="87"/>
      <c r="AF2288" s="122"/>
      <c r="AG2288" s="121"/>
      <c r="AN2288" s="87"/>
      <c r="AO2288" s="87"/>
      <c r="AP2288" s="87"/>
      <c r="AQ2288" s="87"/>
      <c r="AR2288" s="87"/>
      <c r="AS2288" s="87"/>
      <c r="AT2288" s="87"/>
      <c r="AU2288" s="87"/>
    </row>
    <row r="2289" spans="27:47" x14ac:dyDescent="0.2">
      <c r="AA2289" s="87"/>
      <c r="AB2289" s="87"/>
      <c r="AC2289" s="87"/>
      <c r="AD2289" s="87"/>
      <c r="AE2289" s="87"/>
      <c r="AF2289" s="122"/>
      <c r="AG2289" s="121"/>
      <c r="AN2289" s="87"/>
      <c r="AO2289" s="87"/>
      <c r="AP2289" s="87"/>
      <c r="AQ2289" s="87"/>
      <c r="AR2289" s="87"/>
      <c r="AS2289" s="87"/>
      <c r="AT2289" s="87"/>
      <c r="AU2289" s="87"/>
    </row>
    <row r="2290" spans="27:47" x14ac:dyDescent="0.2">
      <c r="AA2290" s="87"/>
      <c r="AB2290" s="87"/>
      <c r="AC2290" s="87"/>
      <c r="AD2290" s="87"/>
      <c r="AE2290" s="87"/>
      <c r="AF2290" s="122"/>
      <c r="AG2290" s="121"/>
      <c r="AN2290" s="87"/>
      <c r="AO2290" s="87"/>
      <c r="AP2290" s="87"/>
      <c r="AQ2290" s="87"/>
      <c r="AR2290" s="87"/>
      <c r="AS2290" s="87"/>
      <c r="AT2290" s="87"/>
      <c r="AU2290" s="87"/>
    </row>
    <row r="2291" spans="27:47" x14ac:dyDescent="0.2">
      <c r="AA2291" s="87"/>
      <c r="AB2291" s="87"/>
      <c r="AC2291" s="87"/>
      <c r="AD2291" s="87"/>
      <c r="AE2291" s="87"/>
      <c r="AF2291" s="122"/>
      <c r="AG2291" s="121"/>
      <c r="AN2291" s="87"/>
      <c r="AO2291" s="87"/>
      <c r="AP2291" s="87"/>
      <c r="AQ2291" s="87"/>
      <c r="AR2291" s="87"/>
      <c r="AS2291" s="87"/>
      <c r="AT2291" s="87"/>
      <c r="AU2291" s="87"/>
    </row>
    <row r="2292" spans="27:47" x14ac:dyDescent="0.2">
      <c r="AA2292" s="87"/>
      <c r="AB2292" s="87"/>
      <c r="AC2292" s="87"/>
      <c r="AD2292" s="87"/>
      <c r="AE2292" s="87"/>
      <c r="AF2292" s="122"/>
      <c r="AG2292" s="121"/>
      <c r="AN2292" s="87"/>
      <c r="AO2292" s="87"/>
      <c r="AP2292" s="87"/>
      <c r="AQ2292" s="87"/>
      <c r="AR2292" s="87"/>
      <c r="AS2292" s="87"/>
      <c r="AT2292" s="87"/>
      <c r="AU2292" s="87"/>
    </row>
    <row r="2293" spans="27:47" x14ac:dyDescent="0.2">
      <c r="AA2293" s="87"/>
      <c r="AB2293" s="87"/>
      <c r="AC2293" s="87"/>
      <c r="AD2293" s="87"/>
      <c r="AE2293" s="87"/>
      <c r="AF2293" s="122"/>
      <c r="AG2293" s="121"/>
      <c r="AN2293" s="87"/>
      <c r="AO2293" s="87"/>
      <c r="AP2293" s="87"/>
      <c r="AQ2293" s="87"/>
      <c r="AR2293" s="87"/>
      <c r="AS2293" s="87"/>
      <c r="AT2293" s="87"/>
      <c r="AU2293" s="87"/>
    </row>
    <row r="2294" spans="27:47" x14ac:dyDescent="0.2">
      <c r="AA2294" s="87"/>
      <c r="AB2294" s="87"/>
      <c r="AC2294" s="87"/>
      <c r="AD2294" s="87"/>
      <c r="AE2294" s="87"/>
      <c r="AF2294" s="122"/>
      <c r="AG2294" s="121"/>
      <c r="AN2294" s="87"/>
      <c r="AO2294" s="87"/>
      <c r="AP2294" s="87"/>
      <c r="AQ2294" s="87"/>
      <c r="AR2294" s="87"/>
      <c r="AS2294" s="87"/>
      <c r="AT2294" s="87"/>
      <c r="AU2294" s="87"/>
    </row>
    <row r="2295" spans="27:47" x14ac:dyDescent="0.2">
      <c r="AA2295" s="87"/>
      <c r="AB2295" s="87"/>
      <c r="AC2295" s="87"/>
      <c r="AD2295" s="87"/>
      <c r="AE2295" s="87"/>
      <c r="AF2295" s="122"/>
      <c r="AG2295" s="121"/>
      <c r="AN2295" s="87"/>
      <c r="AO2295" s="87"/>
      <c r="AP2295" s="87"/>
      <c r="AQ2295" s="87"/>
      <c r="AR2295" s="87"/>
      <c r="AS2295" s="87"/>
      <c r="AT2295" s="87"/>
      <c r="AU2295" s="87"/>
    </row>
    <row r="2296" spans="27:47" x14ac:dyDescent="0.2">
      <c r="AA2296" s="87"/>
      <c r="AB2296" s="87"/>
      <c r="AC2296" s="87"/>
      <c r="AD2296" s="87"/>
      <c r="AE2296" s="87"/>
      <c r="AF2296" s="122"/>
      <c r="AG2296" s="121"/>
      <c r="AN2296" s="87"/>
      <c r="AO2296" s="87"/>
      <c r="AP2296" s="87"/>
      <c r="AQ2296" s="87"/>
      <c r="AR2296" s="87"/>
      <c r="AS2296" s="87"/>
      <c r="AT2296" s="87"/>
      <c r="AU2296" s="87"/>
    </row>
    <row r="2297" spans="27:47" x14ac:dyDescent="0.2">
      <c r="AA2297" s="87"/>
      <c r="AB2297" s="87"/>
      <c r="AC2297" s="87"/>
      <c r="AD2297" s="87"/>
      <c r="AE2297" s="87"/>
      <c r="AF2297" s="122"/>
      <c r="AG2297" s="121"/>
      <c r="AN2297" s="87"/>
      <c r="AO2297" s="87"/>
      <c r="AP2297" s="87"/>
      <c r="AQ2297" s="87"/>
      <c r="AR2297" s="87"/>
      <c r="AS2297" s="87"/>
      <c r="AT2297" s="87"/>
      <c r="AU2297" s="87"/>
    </row>
    <row r="2298" spans="27:47" x14ac:dyDescent="0.2">
      <c r="AA2298" s="87"/>
      <c r="AB2298" s="87"/>
      <c r="AC2298" s="87"/>
      <c r="AD2298" s="87"/>
      <c r="AE2298" s="87"/>
      <c r="AF2298" s="122"/>
      <c r="AG2298" s="121"/>
      <c r="AN2298" s="87"/>
      <c r="AO2298" s="87"/>
      <c r="AP2298" s="87"/>
      <c r="AQ2298" s="87"/>
      <c r="AR2298" s="87"/>
      <c r="AS2298" s="87"/>
      <c r="AT2298" s="87"/>
      <c r="AU2298" s="87"/>
    </row>
    <row r="2299" spans="27:47" x14ac:dyDescent="0.2">
      <c r="AA2299" s="87"/>
      <c r="AB2299" s="87"/>
      <c r="AC2299" s="87"/>
      <c r="AD2299" s="87"/>
      <c r="AE2299" s="87"/>
      <c r="AF2299" s="122"/>
      <c r="AG2299" s="121"/>
      <c r="AN2299" s="87"/>
      <c r="AO2299" s="87"/>
      <c r="AP2299" s="87"/>
      <c r="AQ2299" s="87"/>
      <c r="AR2299" s="87"/>
      <c r="AS2299" s="87"/>
      <c r="AT2299" s="87"/>
      <c r="AU2299" s="87"/>
    </row>
    <row r="2300" spans="27:47" x14ac:dyDescent="0.2">
      <c r="AA2300" s="87"/>
      <c r="AB2300" s="87"/>
      <c r="AC2300" s="87"/>
      <c r="AD2300" s="87"/>
      <c r="AE2300" s="87"/>
      <c r="AF2300" s="122"/>
      <c r="AG2300" s="121"/>
      <c r="AN2300" s="87"/>
      <c r="AO2300" s="87"/>
      <c r="AP2300" s="87"/>
      <c r="AQ2300" s="87"/>
      <c r="AR2300" s="87"/>
      <c r="AS2300" s="87"/>
      <c r="AT2300" s="87"/>
      <c r="AU2300" s="87"/>
    </row>
    <row r="2301" spans="27:47" x14ac:dyDescent="0.2">
      <c r="AA2301" s="87"/>
      <c r="AB2301" s="87"/>
      <c r="AC2301" s="87"/>
      <c r="AD2301" s="87"/>
      <c r="AE2301" s="87"/>
      <c r="AF2301" s="122"/>
      <c r="AG2301" s="121"/>
      <c r="AN2301" s="87"/>
      <c r="AO2301" s="87"/>
      <c r="AP2301" s="87"/>
      <c r="AQ2301" s="87"/>
      <c r="AR2301" s="87"/>
      <c r="AS2301" s="87"/>
      <c r="AT2301" s="87"/>
      <c r="AU2301" s="87"/>
    </row>
    <row r="2302" spans="27:47" x14ac:dyDescent="0.2">
      <c r="AA2302" s="87"/>
      <c r="AB2302" s="87"/>
      <c r="AC2302" s="87"/>
      <c r="AD2302" s="87"/>
      <c r="AE2302" s="87"/>
      <c r="AF2302" s="122"/>
      <c r="AG2302" s="121"/>
      <c r="AN2302" s="87"/>
      <c r="AO2302" s="87"/>
      <c r="AP2302" s="87"/>
      <c r="AQ2302" s="87"/>
      <c r="AR2302" s="87"/>
      <c r="AS2302" s="87"/>
      <c r="AT2302" s="87"/>
      <c r="AU2302" s="87"/>
    </row>
    <row r="2303" spans="27:47" x14ac:dyDescent="0.2">
      <c r="AA2303" s="87"/>
      <c r="AB2303" s="87"/>
      <c r="AC2303" s="87"/>
      <c r="AD2303" s="87"/>
      <c r="AE2303" s="87"/>
      <c r="AF2303" s="122"/>
      <c r="AG2303" s="121"/>
      <c r="AN2303" s="87"/>
      <c r="AO2303" s="87"/>
      <c r="AP2303" s="87"/>
      <c r="AQ2303" s="87"/>
      <c r="AR2303" s="87"/>
      <c r="AS2303" s="87"/>
      <c r="AT2303" s="87"/>
      <c r="AU2303" s="87"/>
    </row>
    <row r="2304" spans="27:47" x14ac:dyDescent="0.2">
      <c r="AA2304" s="87"/>
      <c r="AB2304" s="87"/>
      <c r="AC2304" s="87"/>
      <c r="AD2304" s="87"/>
      <c r="AE2304" s="87"/>
      <c r="AF2304" s="122"/>
      <c r="AG2304" s="121"/>
      <c r="AN2304" s="87"/>
      <c r="AO2304" s="87"/>
      <c r="AP2304" s="87"/>
      <c r="AQ2304" s="87"/>
      <c r="AR2304" s="87"/>
      <c r="AS2304" s="87"/>
      <c r="AT2304" s="87"/>
      <c r="AU2304" s="87"/>
    </row>
    <row r="2305" spans="27:47" x14ac:dyDescent="0.2">
      <c r="AA2305" s="87"/>
      <c r="AB2305" s="87"/>
      <c r="AC2305" s="87"/>
      <c r="AD2305" s="87"/>
      <c r="AE2305" s="87"/>
      <c r="AF2305" s="122"/>
      <c r="AG2305" s="121"/>
      <c r="AN2305" s="87"/>
      <c r="AO2305" s="87"/>
      <c r="AP2305" s="87"/>
      <c r="AQ2305" s="87"/>
      <c r="AR2305" s="87"/>
      <c r="AS2305" s="87"/>
      <c r="AT2305" s="87"/>
      <c r="AU2305" s="87"/>
    </row>
    <row r="2306" spans="27:47" x14ac:dyDescent="0.2">
      <c r="AA2306" s="87"/>
      <c r="AB2306" s="87"/>
      <c r="AC2306" s="87"/>
      <c r="AD2306" s="87"/>
      <c r="AE2306" s="87"/>
      <c r="AF2306" s="122"/>
      <c r="AG2306" s="121"/>
      <c r="AN2306" s="87"/>
      <c r="AO2306" s="87"/>
      <c r="AP2306" s="87"/>
      <c r="AQ2306" s="87"/>
      <c r="AR2306" s="87"/>
      <c r="AS2306" s="87"/>
      <c r="AT2306" s="87"/>
      <c r="AU2306" s="87"/>
    </row>
    <row r="2307" spans="27:47" x14ac:dyDescent="0.2">
      <c r="AA2307" s="87"/>
      <c r="AB2307" s="87"/>
      <c r="AC2307" s="87"/>
      <c r="AD2307" s="87"/>
      <c r="AE2307" s="87"/>
      <c r="AF2307" s="122"/>
      <c r="AG2307" s="121"/>
      <c r="AN2307" s="87"/>
      <c r="AO2307" s="87"/>
      <c r="AP2307" s="87"/>
      <c r="AQ2307" s="87"/>
      <c r="AR2307" s="87"/>
      <c r="AS2307" s="87"/>
      <c r="AT2307" s="87"/>
      <c r="AU2307" s="87"/>
    </row>
    <row r="2308" spans="27:47" x14ac:dyDescent="0.2">
      <c r="AA2308" s="87"/>
      <c r="AB2308" s="87"/>
      <c r="AC2308" s="87"/>
      <c r="AD2308" s="87"/>
      <c r="AE2308" s="87"/>
      <c r="AF2308" s="122"/>
      <c r="AG2308" s="121"/>
      <c r="AN2308" s="87"/>
      <c r="AO2308" s="87"/>
      <c r="AP2308" s="87"/>
      <c r="AQ2308" s="87"/>
      <c r="AR2308" s="87"/>
      <c r="AS2308" s="87"/>
      <c r="AT2308" s="87"/>
      <c r="AU2308" s="87"/>
    </row>
    <row r="2309" spans="27:47" x14ac:dyDescent="0.2">
      <c r="AA2309" s="87"/>
      <c r="AB2309" s="87"/>
      <c r="AC2309" s="87"/>
      <c r="AD2309" s="87"/>
      <c r="AE2309" s="87"/>
      <c r="AF2309" s="122"/>
      <c r="AG2309" s="121"/>
      <c r="AN2309" s="87"/>
      <c r="AO2309" s="87"/>
      <c r="AP2309" s="87"/>
      <c r="AQ2309" s="87"/>
      <c r="AR2309" s="87"/>
      <c r="AS2309" s="87"/>
      <c r="AT2309" s="87"/>
      <c r="AU2309" s="87"/>
    </row>
    <row r="2310" spans="27:47" x14ac:dyDescent="0.2">
      <c r="AA2310" s="87"/>
      <c r="AB2310" s="87"/>
      <c r="AC2310" s="87"/>
      <c r="AD2310" s="87"/>
      <c r="AE2310" s="87"/>
      <c r="AF2310" s="122"/>
      <c r="AG2310" s="121"/>
      <c r="AN2310" s="87"/>
      <c r="AO2310" s="87"/>
      <c r="AP2310" s="87"/>
      <c r="AQ2310" s="87"/>
      <c r="AR2310" s="87"/>
      <c r="AS2310" s="87"/>
      <c r="AT2310" s="87"/>
      <c r="AU2310" s="87"/>
    </row>
    <row r="2311" spans="27:47" x14ac:dyDescent="0.2">
      <c r="AA2311" s="87"/>
      <c r="AB2311" s="87"/>
      <c r="AC2311" s="87"/>
      <c r="AD2311" s="87"/>
      <c r="AE2311" s="87"/>
      <c r="AF2311" s="122"/>
      <c r="AG2311" s="121"/>
      <c r="AN2311" s="87"/>
      <c r="AO2311" s="87"/>
      <c r="AP2311" s="87"/>
      <c r="AQ2311" s="87"/>
      <c r="AR2311" s="87"/>
      <c r="AS2311" s="87"/>
      <c r="AT2311" s="87"/>
      <c r="AU2311" s="87"/>
    </row>
    <row r="2312" spans="27:47" x14ac:dyDescent="0.2">
      <c r="AA2312" s="87"/>
      <c r="AB2312" s="87"/>
      <c r="AC2312" s="87"/>
      <c r="AD2312" s="87"/>
      <c r="AE2312" s="87"/>
      <c r="AF2312" s="122"/>
      <c r="AG2312" s="121"/>
      <c r="AN2312" s="87"/>
      <c r="AO2312" s="87"/>
      <c r="AP2312" s="87"/>
      <c r="AQ2312" s="87"/>
      <c r="AR2312" s="87"/>
      <c r="AS2312" s="87"/>
      <c r="AT2312" s="87"/>
      <c r="AU2312" s="87"/>
    </row>
    <row r="2313" spans="27:47" x14ac:dyDescent="0.2">
      <c r="AA2313" s="87"/>
      <c r="AB2313" s="87"/>
      <c r="AC2313" s="87"/>
      <c r="AD2313" s="87"/>
      <c r="AE2313" s="87"/>
      <c r="AF2313" s="122"/>
      <c r="AG2313" s="121"/>
      <c r="AN2313" s="87"/>
      <c r="AO2313" s="87"/>
      <c r="AP2313" s="87"/>
      <c r="AQ2313" s="87"/>
      <c r="AR2313" s="87"/>
      <c r="AS2313" s="87"/>
      <c r="AT2313" s="87"/>
      <c r="AU2313" s="87"/>
    </row>
    <row r="2314" spans="27:47" x14ac:dyDescent="0.2">
      <c r="AA2314" s="87"/>
      <c r="AB2314" s="87"/>
      <c r="AC2314" s="87"/>
      <c r="AD2314" s="87"/>
      <c r="AE2314" s="87"/>
      <c r="AF2314" s="122"/>
      <c r="AG2314" s="121"/>
      <c r="AN2314" s="87"/>
      <c r="AO2314" s="87"/>
      <c r="AP2314" s="87"/>
      <c r="AQ2314" s="87"/>
      <c r="AR2314" s="87"/>
      <c r="AS2314" s="87"/>
      <c r="AT2314" s="87"/>
      <c r="AU2314" s="87"/>
    </row>
    <row r="2315" spans="27:47" x14ac:dyDescent="0.2">
      <c r="AA2315" s="87"/>
      <c r="AB2315" s="87"/>
      <c r="AC2315" s="87"/>
      <c r="AD2315" s="87"/>
      <c r="AE2315" s="87"/>
      <c r="AF2315" s="122"/>
      <c r="AG2315" s="121"/>
      <c r="AN2315" s="87"/>
      <c r="AO2315" s="87"/>
      <c r="AP2315" s="87"/>
      <c r="AQ2315" s="87"/>
      <c r="AR2315" s="87"/>
      <c r="AS2315" s="87"/>
      <c r="AT2315" s="87"/>
      <c r="AU2315" s="87"/>
    </row>
    <row r="2316" spans="27:47" x14ac:dyDescent="0.2">
      <c r="AA2316" s="87"/>
      <c r="AB2316" s="87"/>
      <c r="AC2316" s="87"/>
      <c r="AD2316" s="87"/>
      <c r="AE2316" s="87"/>
      <c r="AF2316" s="122"/>
      <c r="AG2316" s="121"/>
      <c r="AN2316" s="87"/>
      <c r="AO2316" s="87"/>
      <c r="AP2316" s="87"/>
      <c r="AQ2316" s="87"/>
      <c r="AR2316" s="87"/>
      <c r="AS2316" s="87"/>
      <c r="AT2316" s="87"/>
      <c r="AU2316" s="87"/>
    </row>
    <row r="2317" spans="27:47" x14ac:dyDescent="0.2">
      <c r="AA2317" s="87"/>
      <c r="AB2317" s="87"/>
      <c r="AC2317" s="87"/>
      <c r="AD2317" s="87"/>
      <c r="AE2317" s="87"/>
      <c r="AF2317" s="122"/>
      <c r="AG2317" s="121"/>
      <c r="AN2317" s="87"/>
      <c r="AO2317" s="87"/>
      <c r="AP2317" s="87"/>
      <c r="AQ2317" s="87"/>
      <c r="AR2317" s="87"/>
      <c r="AS2317" s="87"/>
      <c r="AT2317" s="87"/>
      <c r="AU2317" s="87"/>
    </row>
    <row r="2318" spans="27:47" x14ac:dyDescent="0.2">
      <c r="AA2318" s="87"/>
      <c r="AB2318" s="87"/>
      <c r="AC2318" s="87"/>
      <c r="AD2318" s="87"/>
      <c r="AE2318" s="87"/>
      <c r="AF2318" s="122"/>
      <c r="AG2318" s="121"/>
      <c r="AN2318" s="87"/>
      <c r="AO2318" s="87"/>
      <c r="AP2318" s="87"/>
      <c r="AQ2318" s="87"/>
      <c r="AR2318" s="87"/>
      <c r="AS2318" s="87"/>
      <c r="AT2318" s="87"/>
      <c r="AU2318" s="87"/>
    </row>
    <row r="2319" spans="27:47" x14ac:dyDescent="0.2">
      <c r="AA2319" s="87"/>
      <c r="AB2319" s="87"/>
      <c r="AC2319" s="87"/>
      <c r="AD2319" s="87"/>
      <c r="AE2319" s="87"/>
      <c r="AF2319" s="122"/>
      <c r="AG2319" s="121"/>
      <c r="AN2319" s="87"/>
      <c r="AO2319" s="87"/>
      <c r="AP2319" s="87"/>
      <c r="AQ2319" s="87"/>
      <c r="AR2319" s="87"/>
      <c r="AS2319" s="87"/>
      <c r="AT2319" s="87"/>
      <c r="AU2319" s="87"/>
    </row>
    <row r="2320" spans="27:47" x14ac:dyDescent="0.2">
      <c r="AA2320" s="87"/>
      <c r="AB2320" s="87"/>
      <c r="AC2320" s="87"/>
      <c r="AD2320" s="87"/>
      <c r="AE2320" s="87"/>
      <c r="AF2320" s="122"/>
      <c r="AG2320" s="121"/>
      <c r="AN2320" s="87"/>
      <c r="AO2320" s="87"/>
      <c r="AP2320" s="87"/>
      <c r="AQ2320" s="87"/>
      <c r="AR2320" s="87"/>
      <c r="AS2320" s="87"/>
      <c r="AT2320" s="87"/>
      <c r="AU2320" s="87"/>
    </row>
    <row r="2321" spans="27:47" x14ac:dyDescent="0.2">
      <c r="AA2321" s="87"/>
      <c r="AB2321" s="87"/>
      <c r="AC2321" s="87"/>
      <c r="AD2321" s="87"/>
      <c r="AE2321" s="87"/>
      <c r="AF2321" s="122"/>
      <c r="AG2321" s="121"/>
      <c r="AN2321" s="87"/>
      <c r="AO2321" s="87"/>
      <c r="AP2321" s="87"/>
      <c r="AQ2321" s="87"/>
      <c r="AR2321" s="87"/>
      <c r="AS2321" s="87"/>
      <c r="AT2321" s="87"/>
      <c r="AU2321" s="87"/>
    </row>
    <row r="2322" spans="27:47" x14ac:dyDescent="0.2">
      <c r="AA2322" s="87"/>
      <c r="AB2322" s="87"/>
      <c r="AC2322" s="87"/>
      <c r="AD2322" s="87"/>
      <c r="AE2322" s="87"/>
      <c r="AF2322" s="122"/>
      <c r="AG2322" s="121"/>
      <c r="AN2322" s="87"/>
      <c r="AO2322" s="87"/>
      <c r="AP2322" s="87"/>
      <c r="AQ2322" s="87"/>
      <c r="AR2322" s="87"/>
      <c r="AS2322" s="87"/>
      <c r="AT2322" s="87"/>
      <c r="AU2322" s="87"/>
    </row>
    <row r="2323" spans="27:47" x14ac:dyDescent="0.2">
      <c r="AA2323" s="87"/>
      <c r="AB2323" s="87"/>
      <c r="AC2323" s="87"/>
      <c r="AD2323" s="87"/>
      <c r="AE2323" s="87"/>
      <c r="AF2323" s="122"/>
      <c r="AG2323" s="121"/>
      <c r="AN2323" s="87"/>
      <c r="AO2323" s="87"/>
      <c r="AP2323" s="87"/>
      <c r="AQ2323" s="87"/>
      <c r="AR2323" s="87"/>
      <c r="AS2323" s="87"/>
      <c r="AT2323" s="87"/>
      <c r="AU2323" s="87"/>
    </row>
    <row r="2324" spans="27:47" x14ac:dyDescent="0.2">
      <c r="AA2324" s="87"/>
      <c r="AB2324" s="87"/>
      <c r="AC2324" s="87"/>
      <c r="AD2324" s="87"/>
      <c r="AE2324" s="87"/>
      <c r="AF2324" s="122"/>
      <c r="AG2324" s="121"/>
      <c r="AN2324" s="87"/>
      <c r="AO2324" s="87"/>
      <c r="AP2324" s="87"/>
      <c r="AQ2324" s="87"/>
      <c r="AR2324" s="87"/>
      <c r="AS2324" s="87"/>
      <c r="AT2324" s="87"/>
      <c r="AU2324" s="87"/>
    </row>
    <row r="2325" spans="27:47" x14ac:dyDescent="0.2">
      <c r="AA2325" s="87"/>
      <c r="AB2325" s="87"/>
      <c r="AC2325" s="87"/>
      <c r="AD2325" s="87"/>
      <c r="AE2325" s="87"/>
      <c r="AF2325" s="122"/>
      <c r="AG2325" s="121"/>
      <c r="AN2325" s="87"/>
      <c r="AO2325" s="87"/>
      <c r="AP2325" s="87"/>
      <c r="AQ2325" s="87"/>
      <c r="AR2325" s="87"/>
      <c r="AS2325" s="87"/>
      <c r="AT2325" s="87"/>
      <c r="AU2325" s="87"/>
    </row>
    <row r="2326" spans="27:47" x14ac:dyDescent="0.2">
      <c r="AA2326" s="87"/>
      <c r="AB2326" s="87"/>
      <c r="AC2326" s="87"/>
      <c r="AD2326" s="87"/>
      <c r="AE2326" s="87"/>
      <c r="AF2326" s="122"/>
      <c r="AG2326" s="121"/>
      <c r="AN2326" s="87"/>
      <c r="AO2326" s="87"/>
      <c r="AP2326" s="87"/>
      <c r="AQ2326" s="87"/>
      <c r="AR2326" s="87"/>
      <c r="AS2326" s="87"/>
      <c r="AT2326" s="87"/>
      <c r="AU2326" s="87"/>
    </row>
    <row r="2327" spans="27:47" x14ac:dyDescent="0.2">
      <c r="AA2327" s="87"/>
      <c r="AB2327" s="87"/>
      <c r="AC2327" s="87"/>
      <c r="AD2327" s="87"/>
      <c r="AE2327" s="87"/>
      <c r="AF2327" s="122"/>
      <c r="AG2327" s="121"/>
      <c r="AN2327" s="87"/>
      <c r="AO2327" s="87"/>
      <c r="AP2327" s="87"/>
      <c r="AQ2327" s="87"/>
      <c r="AR2327" s="87"/>
      <c r="AS2327" s="87"/>
      <c r="AT2327" s="87"/>
      <c r="AU2327" s="87"/>
    </row>
    <row r="2328" spans="27:47" x14ac:dyDescent="0.2">
      <c r="AA2328" s="87"/>
      <c r="AB2328" s="87"/>
      <c r="AC2328" s="87"/>
      <c r="AD2328" s="87"/>
      <c r="AE2328" s="87"/>
      <c r="AF2328" s="122"/>
      <c r="AG2328" s="121"/>
      <c r="AN2328" s="87"/>
      <c r="AO2328" s="87"/>
      <c r="AP2328" s="87"/>
      <c r="AQ2328" s="87"/>
      <c r="AR2328" s="87"/>
      <c r="AS2328" s="87"/>
      <c r="AT2328" s="87"/>
      <c r="AU2328" s="87"/>
    </row>
    <row r="2329" spans="27:47" x14ac:dyDescent="0.2">
      <c r="AA2329" s="87"/>
      <c r="AB2329" s="87"/>
      <c r="AC2329" s="87"/>
      <c r="AD2329" s="87"/>
      <c r="AE2329" s="87"/>
      <c r="AF2329" s="122"/>
      <c r="AG2329" s="121"/>
      <c r="AN2329" s="87"/>
      <c r="AO2329" s="87"/>
      <c r="AP2329" s="87"/>
      <c r="AQ2329" s="87"/>
      <c r="AR2329" s="87"/>
      <c r="AS2329" s="87"/>
      <c r="AT2329" s="87"/>
      <c r="AU2329" s="87"/>
    </row>
    <row r="2330" spans="27:47" x14ac:dyDescent="0.2">
      <c r="AA2330" s="87"/>
      <c r="AB2330" s="87"/>
      <c r="AC2330" s="87"/>
      <c r="AD2330" s="87"/>
      <c r="AE2330" s="87"/>
      <c r="AF2330" s="122"/>
      <c r="AG2330" s="121"/>
      <c r="AN2330" s="87"/>
      <c r="AO2330" s="87"/>
      <c r="AP2330" s="87"/>
      <c r="AQ2330" s="87"/>
      <c r="AR2330" s="87"/>
      <c r="AS2330" s="87"/>
      <c r="AT2330" s="87"/>
      <c r="AU2330" s="87"/>
    </row>
    <row r="2331" spans="27:47" x14ac:dyDescent="0.2">
      <c r="AA2331" s="87"/>
      <c r="AB2331" s="87"/>
      <c r="AC2331" s="87"/>
      <c r="AD2331" s="87"/>
      <c r="AE2331" s="87"/>
      <c r="AF2331" s="122"/>
      <c r="AG2331" s="121"/>
      <c r="AN2331" s="87"/>
      <c r="AO2331" s="87"/>
      <c r="AP2331" s="87"/>
      <c r="AQ2331" s="87"/>
      <c r="AR2331" s="87"/>
      <c r="AS2331" s="87"/>
      <c r="AT2331" s="87"/>
      <c r="AU2331" s="87"/>
    </row>
    <row r="2332" spans="27:47" x14ac:dyDescent="0.2">
      <c r="AA2332" s="87"/>
      <c r="AB2332" s="87"/>
      <c r="AC2332" s="87"/>
      <c r="AD2332" s="87"/>
      <c r="AE2332" s="87"/>
      <c r="AF2332" s="122"/>
      <c r="AG2332" s="121"/>
      <c r="AN2332" s="87"/>
      <c r="AO2332" s="87"/>
      <c r="AP2332" s="87"/>
      <c r="AQ2332" s="87"/>
      <c r="AR2332" s="87"/>
      <c r="AS2332" s="87"/>
      <c r="AT2332" s="87"/>
      <c r="AU2332" s="87"/>
    </row>
    <row r="2333" spans="27:47" x14ac:dyDescent="0.2">
      <c r="AA2333" s="87"/>
      <c r="AB2333" s="87"/>
      <c r="AC2333" s="87"/>
      <c r="AD2333" s="87"/>
      <c r="AE2333" s="87"/>
      <c r="AF2333" s="122"/>
      <c r="AG2333" s="121"/>
      <c r="AN2333" s="87"/>
      <c r="AO2333" s="87"/>
      <c r="AP2333" s="87"/>
      <c r="AQ2333" s="87"/>
      <c r="AR2333" s="87"/>
      <c r="AS2333" s="87"/>
      <c r="AT2333" s="87"/>
      <c r="AU2333" s="87"/>
    </row>
    <row r="2334" spans="27:47" x14ac:dyDescent="0.2">
      <c r="AA2334" s="87"/>
      <c r="AB2334" s="87"/>
      <c r="AC2334" s="87"/>
      <c r="AD2334" s="87"/>
      <c r="AE2334" s="87"/>
      <c r="AF2334" s="122"/>
      <c r="AG2334" s="121"/>
      <c r="AN2334" s="87"/>
      <c r="AO2334" s="87"/>
      <c r="AP2334" s="87"/>
      <c r="AQ2334" s="87"/>
      <c r="AR2334" s="87"/>
      <c r="AS2334" s="87"/>
      <c r="AT2334" s="87"/>
      <c r="AU2334" s="87"/>
    </row>
    <row r="2335" spans="27:47" x14ac:dyDescent="0.2">
      <c r="AA2335" s="87"/>
      <c r="AB2335" s="87"/>
      <c r="AC2335" s="87"/>
      <c r="AD2335" s="87"/>
      <c r="AE2335" s="87"/>
      <c r="AF2335" s="122"/>
      <c r="AG2335" s="121"/>
      <c r="AN2335" s="87"/>
      <c r="AO2335" s="87"/>
      <c r="AP2335" s="87"/>
      <c r="AQ2335" s="87"/>
      <c r="AR2335" s="87"/>
      <c r="AS2335" s="87"/>
      <c r="AT2335" s="87"/>
      <c r="AU2335" s="87"/>
    </row>
    <row r="2336" spans="27:47" x14ac:dyDescent="0.2">
      <c r="AA2336" s="87"/>
      <c r="AB2336" s="87"/>
      <c r="AC2336" s="87"/>
      <c r="AD2336" s="87"/>
      <c r="AE2336" s="87"/>
      <c r="AF2336" s="122"/>
      <c r="AG2336" s="121"/>
      <c r="AN2336" s="87"/>
      <c r="AO2336" s="87"/>
      <c r="AP2336" s="87"/>
      <c r="AQ2336" s="87"/>
      <c r="AR2336" s="87"/>
      <c r="AS2336" s="87"/>
      <c r="AT2336" s="87"/>
      <c r="AU2336" s="87"/>
    </row>
    <row r="2337" spans="27:47" x14ac:dyDescent="0.2">
      <c r="AA2337" s="87"/>
      <c r="AB2337" s="87"/>
      <c r="AC2337" s="87"/>
      <c r="AD2337" s="87"/>
      <c r="AE2337" s="87"/>
      <c r="AF2337" s="122"/>
      <c r="AG2337" s="121"/>
      <c r="AN2337" s="87"/>
      <c r="AO2337" s="87"/>
      <c r="AP2337" s="87"/>
      <c r="AQ2337" s="87"/>
      <c r="AR2337" s="87"/>
      <c r="AS2337" s="87"/>
      <c r="AT2337" s="87"/>
      <c r="AU2337" s="87"/>
    </row>
    <row r="2338" spans="27:47" x14ac:dyDescent="0.2">
      <c r="AA2338" s="87"/>
      <c r="AB2338" s="87"/>
      <c r="AC2338" s="87"/>
      <c r="AD2338" s="87"/>
      <c r="AE2338" s="87"/>
      <c r="AF2338" s="122"/>
      <c r="AG2338" s="121"/>
      <c r="AN2338" s="87"/>
      <c r="AO2338" s="87"/>
      <c r="AP2338" s="87"/>
      <c r="AQ2338" s="87"/>
      <c r="AR2338" s="87"/>
      <c r="AS2338" s="87"/>
      <c r="AT2338" s="87"/>
      <c r="AU2338" s="87"/>
    </row>
    <row r="2339" spans="27:47" x14ac:dyDescent="0.2">
      <c r="AA2339" s="87"/>
      <c r="AB2339" s="87"/>
      <c r="AC2339" s="87"/>
      <c r="AD2339" s="87"/>
      <c r="AE2339" s="87"/>
      <c r="AF2339" s="122"/>
      <c r="AG2339" s="121"/>
      <c r="AN2339" s="87"/>
      <c r="AO2339" s="87"/>
      <c r="AP2339" s="87"/>
      <c r="AQ2339" s="87"/>
      <c r="AR2339" s="87"/>
      <c r="AS2339" s="87"/>
      <c r="AT2339" s="87"/>
      <c r="AU2339" s="87"/>
    </row>
    <row r="2340" spans="27:47" x14ac:dyDescent="0.2">
      <c r="AA2340" s="87"/>
      <c r="AB2340" s="87"/>
      <c r="AC2340" s="87"/>
      <c r="AD2340" s="87"/>
      <c r="AE2340" s="87"/>
      <c r="AF2340" s="122"/>
      <c r="AG2340" s="121"/>
      <c r="AN2340" s="87"/>
      <c r="AO2340" s="87"/>
      <c r="AP2340" s="87"/>
      <c r="AQ2340" s="87"/>
      <c r="AR2340" s="87"/>
      <c r="AS2340" s="87"/>
      <c r="AT2340" s="87"/>
      <c r="AU2340" s="87"/>
    </row>
    <row r="2341" spans="27:47" x14ac:dyDescent="0.2">
      <c r="AA2341" s="87"/>
      <c r="AB2341" s="87"/>
      <c r="AC2341" s="87"/>
      <c r="AD2341" s="87"/>
      <c r="AE2341" s="87"/>
      <c r="AF2341" s="122"/>
      <c r="AG2341" s="121"/>
      <c r="AN2341" s="87"/>
      <c r="AO2341" s="87"/>
      <c r="AP2341" s="87"/>
      <c r="AQ2341" s="87"/>
      <c r="AR2341" s="87"/>
      <c r="AS2341" s="87"/>
      <c r="AT2341" s="87"/>
      <c r="AU2341" s="87"/>
    </row>
    <row r="2342" spans="27:47" x14ac:dyDescent="0.2">
      <c r="AA2342" s="87"/>
      <c r="AB2342" s="87"/>
      <c r="AC2342" s="87"/>
      <c r="AD2342" s="87"/>
      <c r="AE2342" s="87"/>
      <c r="AF2342" s="122"/>
      <c r="AG2342" s="121"/>
      <c r="AN2342" s="87"/>
      <c r="AO2342" s="87"/>
      <c r="AP2342" s="87"/>
      <c r="AQ2342" s="87"/>
      <c r="AR2342" s="87"/>
      <c r="AS2342" s="87"/>
      <c r="AT2342" s="87"/>
      <c r="AU2342" s="87"/>
    </row>
    <row r="2343" spans="27:47" x14ac:dyDescent="0.2">
      <c r="AA2343" s="87"/>
      <c r="AB2343" s="87"/>
      <c r="AC2343" s="87"/>
      <c r="AD2343" s="87"/>
      <c r="AE2343" s="87"/>
      <c r="AF2343" s="122"/>
      <c r="AG2343" s="121"/>
      <c r="AN2343" s="87"/>
      <c r="AO2343" s="87"/>
      <c r="AP2343" s="87"/>
      <c r="AQ2343" s="87"/>
      <c r="AR2343" s="87"/>
      <c r="AS2343" s="87"/>
      <c r="AT2343" s="87"/>
      <c r="AU2343" s="87"/>
    </row>
    <row r="2344" spans="27:47" x14ac:dyDescent="0.2">
      <c r="AA2344" s="87"/>
      <c r="AB2344" s="87"/>
      <c r="AC2344" s="87"/>
      <c r="AD2344" s="87"/>
      <c r="AE2344" s="87"/>
      <c r="AF2344" s="122"/>
      <c r="AG2344" s="121"/>
      <c r="AN2344" s="87"/>
      <c r="AO2344" s="87"/>
      <c r="AP2344" s="87"/>
      <c r="AQ2344" s="87"/>
      <c r="AR2344" s="87"/>
      <c r="AS2344" s="87"/>
      <c r="AT2344" s="87"/>
      <c r="AU2344" s="87"/>
    </row>
    <row r="2345" spans="27:47" x14ac:dyDescent="0.2">
      <c r="AA2345" s="87"/>
      <c r="AB2345" s="87"/>
      <c r="AC2345" s="87"/>
      <c r="AD2345" s="87"/>
      <c r="AE2345" s="87"/>
      <c r="AF2345" s="122"/>
      <c r="AG2345" s="121"/>
      <c r="AN2345" s="87"/>
      <c r="AO2345" s="87"/>
      <c r="AP2345" s="87"/>
      <c r="AQ2345" s="87"/>
      <c r="AR2345" s="87"/>
      <c r="AS2345" s="87"/>
      <c r="AT2345" s="87"/>
      <c r="AU2345" s="87"/>
    </row>
    <row r="2346" spans="27:47" x14ac:dyDescent="0.2">
      <c r="AA2346" s="87"/>
      <c r="AB2346" s="87"/>
      <c r="AC2346" s="87"/>
      <c r="AD2346" s="87"/>
      <c r="AE2346" s="87"/>
      <c r="AF2346" s="122"/>
      <c r="AG2346" s="121"/>
      <c r="AN2346" s="87"/>
      <c r="AO2346" s="87"/>
      <c r="AP2346" s="87"/>
      <c r="AQ2346" s="87"/>
      <c r="AR2346" s="87"/>
      <c r="AS2346" s="87"/>
      <c r="AT2346" s="87"/>
      <c r="AU2346" s="87"/>
    </row>
    <row r="2347" spans="27:47" x14ac:dyDescent="0.2">
      <c r="AA2347" s="87"/>
      <c r="AB2347" s="87"/>
      <c r="AC2347" s="87"/>
      <c r="AD2347" s="87"/>
      <c r="AE2347" s="87"/>
      <c r="AF2347" s="122"/>
      <c r="AG2347" s="121"/>
      <c r="AN2347" s="87"/>
      <c r="AO2347" s="87"/>
      <c r="AP2347" s="87"/>
      <c r="AQ2347" s="87"/>
      <c r="AR2347" s="87"/>
      <c r="AS2347" s="87"/>
      <c r="AT2347" s="87"/>
      <c r="AU2347" s="87"/>
    </row>
    <row r="2348" spans="27:47" x14ac:dyDescent="0.2">
      <c r="AA2348" s="87"/>
      <c r="AB2348" s="87"/>
      <c r="AC2348" s="87"/>
      <c r="AD2348" s="87"/>
      <c r="AE2348" s="87"/>
      <c r="AF2348" s="122"/>
      <c r="AG2348" s="121"/>
      <c r="AN2348" s="87"/>
      <c r="AO2348" s="87"/>
      <c r="AP2348" s="87"/>
      <c r="AQ2348" s="87"/>
      <c r="AR2348" s="87"/>
      <c r="AS2348" s="87"/>
      <c r="AT2348" s="87"/>
      <c r="AU2348" s="87"/>
    </row>
    <row r="2349" spans="27:47" x14ac:dyDescent="0.2">
      <c r="AA2349" s="87"/>
      <c r="AB2349" s="87"/>
      <c r="AC2349" s="87"/>
      <c r="AD2349" s="87"/>
      <c r="AE2349" s="87"/>
      <c r="AF2349" s="122"/>
      <c r="AG2349" s="121"/>
      <c r="AN2349" s="87"/>
      <c r="AO2349" s="87"/>
      <c r="AP2349" s="87"/>
      <c r="AQ2349" s="87"/>
      <c r="AR2349" s="87"/>
      <c r="AS2349" s="87"/>
      <c r="AT2349" s="87"/>
      <c r="AU2349" s="87"/>
    </row>
    <row r="2350" spans="27:47" x14ac:dyDescent="0.2">
      <c r="AA2350" s="87"/>
      <c r="AB2350" s="87"/>
      <c r="AC2350" s="87"/>
      <c r="AD2350" s="87"/>
      <c r="AE2350" s="87"/>
      <c r="AF2350" s="122"/>
      <c r="AG2350" s="121"/>
      <c r="AN2350" s="87"/>
      <c r="AO2350" s="87"/>
      <c r="AP2350" s="87"/>
      <c r="AQ2350" s="87"/>
      <c r="AR2350" s="87"/>
      <c r="AS2350" s="87"/>
      <c r="AT2350" s="87"/>
      <c r="AU2350" s="87"/>
    </row>
    <row r="2351" spans="27:47" x14ac:dyDescent="0.2">
      <c r="AA2351" s="87"/>
      <c r="AB2351" s="87"/>
      <c r="AC2351" s="87"/>
      <c r="AD2351" s="87"/>
      <c r="AE2351" s="87"/>
      <c r="AF2351" s="122"/>
      <c r="AG2351" s="121"/>
      <c r="AN2351" s="87"/>
      <c r="AO2351" s="87"/>
      <c r="AP2351" s="87"/>
      <c r="AQ2351" s="87"/>
      <c r="AR2351" s="87"/>
      <c r="AS2351" s="87"/>
      <c r="AT2351" s="87"/>
      <c r="AU2351" s="87"/>
    </row>
    <row r="2352" spans="27:47" x14ac:dyDescent="0.2">
      <c r="AA2352" s="87"/>
      <c r="AB2352" s="87"/>
      <c r="AC2352" s="87"/>
      <c r="AD2352" s="87"/>
      <c r="AE2352" s="87"/>
      <c r="AF2352" s="122"/>
      <c r="AG2352" s="121"/>
      <c r="AN2352" s="87"/>
      <c r="AO2352" s="87"/>
      <c r="AP2352" s="87"/>
      <c r="AQ2352" s="87"/>
      <c r="AR2352" s="87"/>
      <c r="AS2352" s="87"/>
      <c r="AT2352" s="87"/>
      <c r="AU2352" s="87"/>
    </row>
    <row r="2353" spans="27:47" x14ac:dyDescent="0.2">
      <c r="AA2353" s="87"/>
      <c r="AB2353" s="87"/>
      <c r="AC2353" s="87"/>
      <c r="AD2353" s="87"/>
      <c r="AE2353" s="87"/>
      <c r="AF2353" s="122"/>
      <c r="AG2353" s="121"/>
      <c r="AN2353" s="87"/>
      <c r="AO2353" s="87"/>
      <c r="AP2353" s="87"/>
      <c r="AQ2353" s="87"/>
      <c r="AR2353" s="87"/>
      <c r="AS2353" s="87"/>
      <c r="AT2353" s="87"/>
      <c r="AU2353" s="87"/>
    </row>
    <row r="2354" spans="27:47" x14ac:dyDescent="0.2">
      <c r="AA2354" s="87"/>
      <c r="AB2354" s="87"/>
      <c r="AC2354" s="87"/>
      <c r="AD2354" s="87"/>
      <c r="AE2354" s="87"/>
      <c r="AF2354" s="122"/>
      <c r="AG2354" s="121"/>
      <c r="AN2354" s="87"/>
      <c r="AO2354" s="87"/>
      <c r="AP2354" s="87"/>
      <c r="AQ2354" s="87"/>
      <c r="AR2354" s="87"/>
      <c r="AS2354" s="87"/>
      <c r="AT2354" s="87"/>
      <c r="AU2354" s="87"/>
    </row>
    <row r="2355" spans="27:47" x14ac:dyDescent="0.2">
      <c r="AA2355" s="87"/>
      <c r="AB2355" s="87"/>
      <c r="AC2355" s="87"/>
      <c r="AD2355" s="87"/>
      <c r="AE2355" s="87"/>
      <c r="AF2355" s="122"/>
      <c r="AG2355" s="121"/>
      <c r="AN2355" s="87"/>
      <c r="AO2355" s="87"/>
      <c r="AP2355" s="87"/>
      <c r="AQ2355" s="87"/>
      <c r="AR2355" s="87"/>
      <c r="AS2355" s="87"/>
      <c r="AT2355" s="87"/>
      <c r="AU2355" s="87"/>
    </row>
    <row r="2356" spans="27:47" x14ac:dyDescent="0.2">
      <c r="AA2356" s="87"/>
      <c r="AB2356" s="87"/>
      <c r="AC2356" s="87"/>
      <c r="AD2356" s="87"/>
      <c r="AE2356" s="87"/>
      <c r="AF2356" s="122"/>
      <c r="AG2356" s="121"/>
      <c r="AN2356" s="87"/>
      <c r="AO2356" s="87"/>
      <c r="AP2356" s="87"/>
      <c r="AQ2356" s="87"/>
      <c r="AR2356" s="87"/>
      <c r="AS2356" s="87"/>
      <c r="AT2356" s="87"/>
      <c r="AU2356" s="87"/>
    </row>
    <row r="2357" spans="27:47" x14ac:dyDescent="0.2">
      <c r="AA2357" s="87"/>
      <c r="AB2357" s="87"/>
      <c r="AC2357" s="87"/>
      <c r="AD2357" s="87"/>
      <c r="AE2357" s="87"/>
      <c r="AF2357" s="122"/>
      <c r="AG2357" s="121"/>
      <c r="AN2357" s="87"/>
      <c r="AO2357" s="87"/>
      <c r="AP2357" s="87"/>
      <c r="AQ2357" s="87"/>
      <c r="AR2357" s="87"/>
      <c r="AS2357" s="87"/>
      <c r="AT2357" s="87"/>
      <c r="AU2357" s="87"/>
    </row>
    <row r="2358" spans="27:47" x14ac:dyDescent="0.2">
      <c r="AA2358" s="87"/>
      <c r="AB2358" s="87"/>
      <c r="AC2358" s="87"/>
      <c r="AD2358" s="87"/>
      <c r="AE2358" s="87"/>
      <c r="AF2358" s="122"/>
      <c r="AG2358" s="121"/>
      <c r="AN2358" s="87"/>
      <c r="AO2358" s="87"/>
      <c r="AP2358" s="87"/>
      <c r="AQ2358" s="87"/>
      <c r="AR2358" s="87"/>
      <c r="AS2358" s="87"/>
      <c r="AT2358" s="87"/>
      <c r="AU2358" s="87"/>
    </row>
    <row r="2359" spans="27:47" x14ac:dyDescent="0.2">
      <c r="AA2359" s="87"/>
      <c r="AB2359" s="87"/>
      <c r="AC2359" s="87"/>
      <c r="AD2359" s="87"/>
      <c r="AE2359" s="87"/>
      <c r="AF2359" s="122"/>
      <c r="AG2359" s="121"/>
      <c r="AN2359" s="87"/>
      <c r="AO2359" s="87"/>
      <c r="AP2359" s="87"/>
      <c r="AQ2359" s="87"/>
      <c r="AR2359" s="87"/>
      <c r="AS2359" s="87"/>
      <c r="AT2359" s="87"/>
      <c r="AU2359" s="87"/>
    </row>
    <row r="2360" spans="27:47" x14ac:dyDescent="0.2">
      <c r="AA2360" s="87"/>
      <c r="AB2360" s="87"/>
      <c r="AC2360" s="87"/>
      <c r="AD2360" s="87"/>
      <c r="AE2360" s="87"/>
      <c r="AF2360" s="122"/>
      <c r="AG2360" s="121"/>
      <c r="AN2360" s="87"/>
      <c r="AO2360" s="87"/>
      <c r="AP2360" s="87"/>
      <c r="AQ2360" s="87"/>
      <c r="AR2360" s="87"/>
      <c r="AS2360" s="87"/>
      <c r="AT2360" s="87"/>
      <c r="AU2360" s="87"/>
    </row>
    <row r="2361" spans="27:47" x14ac:dyDescent="0.2">
      <c r="AA2361" s="87"/>
      <c r="AB2361" s="87"/>
      <c r="AC2361" s="87"/>
      <c r="AD2361" s="87"/>
      <c r="AE2361" s="87"/>
      <c r="AF2361" s="122"/>
      <c r="AG2361" s="121"/>
      <c r="AN2361" s="87"/>
      <c r="AO2361" s="87"/>
      <c r="AP2361" s="87"/>
      <c r="AQ2361" s="87"/>
      <c r="AR2361" s="87"/>
      <c r="AS2361" s="87"/>
      <c r="AT2361" s="87"/>
      <c r="AU2361" s="87"/>
    </row>
    <row r="2362" spans="27:47" x14ac:dyDescent="0.2">
      <c r="AA2362" s="87"/>
      <c r="AB2362" s="87"/>
      <c r="AC2362" s="87"/>
      <c r="AD2362" s="87"/>
      <c r="AE2362" s="87"/>
      <c r="AF2362" s="122"/>
      <c r="AG2362" s="121"/>
      <c r="AN2362" s="87"/>
      <c r="AO2362" s="87"/>
      <c r="AP2362" s="87"/>
      <c r="AQ2362" s="87"/>
      <c r="AR2362" s="87"/>
      <c r="AS2362" s="87"/>
      <c r="AT2362" s="87"/>
      <c r="AU2362" s="87"/>
    </row>
    <row r="2363" spans="27:47" x14ac:dyDescent="0.2">
      <c r="AA2363" s="87"/>
      <c r="AB2363" s="87"/>
      <c r="AC2363" s="87"/>
      <c r="AD2363" s="87"/>
      <c r="AE2363" s="87"/>
      <c r="AF2363" s="122"/>
      <c r="AG2363" s="121"/>
      <c r="AN2363" s="87"/>
      <c r="AO2363" s="87"/>
      <c r="AP2363" s="87"/>
      <c r="AQ2363" s="87"/>
      <c r="AR2363" s="87"/>
      <c r="AS2363" s="87"/>
      <c r="AT2363" s="87"/>
      <c r="AU2363" s="87"/>
    </row>
    <row r="2364" spans="27:47" x14ac:dyDescent="0.2">
      <c r="AA2364" s="87"/>
      <c r="AB2364" s="87"/>
      <c r="AC2364" s="87"/>
      <c r="AD2364" s="87"/>
      <c r="AE2364" s="87"/>
      <c r="AF2364" s="122"/>
      <c r="AG2364" s="121"/>
      <c r="AN2364" s="87"/>
      <c r="AO2364" s="87"/>
      <c r="AP2364" s="87"/>
      <c r="AQ2364" s="87"/>
      <c r="AR2364" s="87"/>
      <c r="AS2364" s="87"/>
      <c r="AT2364" s="87"/>
      <c r="AU2364" s="87"/>
    </row>
    <row r="2365" spans="27:47" x14ac:dyDescent="0.2">
      <c r="AA2365" s="87"/>
      <c r="AB2365" s="87"/>
      <c r="AC2365" s="87"/>
      <c r="AD2365" s="87"/>
      <c r="AE2365" s="87"/>
      <c r="AF2365" s="122"/>
      <c r="AG2365" s="121"/>
      <c r="AN2365" s="87"/>
      <c r="AO2365" s="87"/>
      <c r="AP2365" s="87"/>
      <c r="AQ2365" s="87"/>
      <c r="AR2365" s="87"/>
      <c r="AS2365" s="87"/>
      <c r="AT2365" s="87"/>
      <c r="AU2365" s="87"/>
    </row>
    <row r="2366" spans="27:47" x14ac:dyDescent="0.2">
      <c r="AA2366" s="87"/>
      <c r="AB2366" s="87"/>
      <c r="AC2366" s="87"/>
      <c r="AD2366" s="87"/>
      <c r="AE2366" s="87"/>
      <c r="AF2366" s="122"/>
      <c r="AG2366" s="121"/>
      <c r="AN2366" s="87"/>
      <c r="AO2366" s="87"/>
      <c r="AP2366" s="87"/>
      <c r="AQ2366" s="87"/>
      <c r="AR2366" s="87"/>
      <c r="AS2366" s="87"/>
      <c r="AT2366" s="87"/>
      <c r="AU2366" s="87"/>
    </row>
    <row r="2367" spans="27:47" x14ac:dyDescent="0.2">
      <c r="AA2367" s="87"/>
      <c r="AB2367" s="87"/>
      <c r="AC2367" s="87"/>
      <c r="AD2367" s="87"/>
      <c r="AE2367" s="87"/>
      <c r="AF2367" s="122"/>
      <c r="AG2367" s="121"/>
      <c r="AN2367" s="87"/>
      <c r="AO2367" s="87"/>
      <c r="AP2367" s="87"/>
      <c r="AQ2367" s="87"/>
      <c r="AR2367" s="87"/>
      <c r="AS2367" s="87"/>
      <c r="AT2367" s="87"/>
      <c r="AU2367" s="87"/>
    </row>
    <row r="2368" spans="27:47" x14ac:dyDescent="0.2">
      <c r="AA2368" s="87"/>
      <c r="AB2368" s="87"/>
      <c r="AC2368" s="87"/>
      <c r="AD2368" s="87"/>
      <c r="AE2368" s="87"/>
      <c r="AF2368" s="122"/>
      <c r="AG2368" s="121"/>
      <c r="AN2368" s="87"/>
      <c r="AO2368" s="87"/>
      <c r="AP2368" s="87"/>
      <c r="AQ2368" s="87"/>
      <c r="AR2368" s="87"/>
      <c r="AS2368" s="87"/>
      <c r="AT2368" s="87"/>
      <c r="AU2368" s="87"/>
    </row>
    <row r="2369" spans="27:47" x14ac:dyDescent="0.2">
      <c r="AA2369" s="87"/>
      <c r="AB2369" s="87"/>
      <c r="AC2369" s="87"/>
      <c r="AD2369" s="87"/>
      <c r="AE2369" s="87"/>
      <c r="AF2369" s="122"/>
      <c r="AG2369" s="121"/>
      <c r="AN2369" s="87"/>
      <c r="AO2369" s="87"/>
      <c r="AP2369" s="87"/>
      <c r="AQ2369" s="87"/>
      <c r="AR2369" s="87"/>
      <c r="AS2369" s="87"/>
      <c r="AT2369" s="87"/>
      <c r="AU2369" s="87"/>
    </row>
    <row r="2370" spans="27:47" x14ac:dyDescent="0.2">
      <c r="AA2370" s="87"/>
      <c r="AB2370" s="87"/>
      <c r="AC2370" s="87"/>
      <c r="AD2370" s="87"/>
      <c r="AE2370" s="87"/>
      <c r="AF2370" s="122"/>
      <c r="AG2370" s="121"/>
      <c r="AN2370" s="87"/>
      <c r="AO2370" s="87"/>
      <c r="AP2370" s="87"/>
      <c r="AQ2370" s="87"/>
      <c r="AR2370" s="87"/>
      <c r="AS2370" s="87"/>
      <c r="AT2370" s="87"/>
      <c r="AU2370" s="87"/>
    </row>
    <row r="2371" spans="27:47" x14ac:dyDescent="0.2">
      <c r="AA2371" s="87"/>
      <c r="AB2371" s="87"/>
      <c r="AC2371" s="87"/>
      <c r="AD2371" s="87"/>
      <c r="AE2371" s="87"/>
      <c r="AF2371" s="122"/>
      <c r="AG2371" s="121"/>
      <c r="AN2371" s="87"/>
      <c r="AO2371" s="87"/>
      <c r="AP2371" s="87"/>
      <c r="AQ2371" s="87"/>
      <c r="AR2371" s="87"/>
      <c r="AS2371" s="87"/>
      <c r="AT2371" s="87"/>
      <c r="AU2371" s="87"/>
    </row>
    <row r="2372" spans="27:47" x14ac:dyDescent="0.2">
      <c r="AA2372" s="87"/>
      <c r="AB2372" s="87"/>
      <c r="AC2372" s="87"/>
      <c r="AD2372" s="87"/>
      <c r="AE2372" s="87"/>
      <c r="AF2372" s="122"/>
      <c r="AG2372" s="121"/>
      <c r="AN2372" s="87"/>
      <c r="AO2372" s="87"/>
      <c r="AP2372" s="87"/>
      <c r="AQ2372" s="87"/>
      <c r="AR2372" s="87"/>
      <c r="AS2372" s="87"/>
      <c r="AT2372" s="87"/>
      <c r="AU2372" s="87"/>
    </row>
    <row r="2373" spans="27:47" x14ac:dyDescent="0.2">
      <c r="AA2373" s="87"/>
      <c r="AB2373" s="87"/>
      <c r="AC2373" s="87"/>
      <c r="AD2373" s="87"/>
      <c r="AE2373" s="87"/>
      <c r="AF2373" s="122"/>
      <c r="AG2373" s="121"/>
      <c r="AN2373" s="87"/>
      <c r="AO2373" s="87"/>
      <c r="AP2373" s="87"/>
      <c r="AQ2373" s="87"/>
      <c r="AR2373" s="87"/>
      <c r="AS2373" s="87"/>
      <c r="AT2373" s="87"/>
      <c r="AU2373" s="87"/>
    </row>
    <row r="2374" spans="27:47" x14ac:dyDescent="0.2">
      <c r="AA2374" s="87"/>
      <c r="AB2374" s="87"/>
      <c r="AC2374" s="87"/>
      <c r="AD2374" s="87"/>
      <c r="AE2374" s="87"/>
      <c r="AF2374" s="122"/>
      <c r="AG2374" s="121"/>
      <c r="AN2374" s="87"/>
      <c r="AO2374" s="87"/>
      <c r="AP2374" s="87"/>
      <c r="AQ2374" s="87"/>
      <c r="AR2374" s="87"/>
      <c r="AS2374" s="87"/>
      <c r="AT2374" s="87"/>
      <c r="AU2374" s="87"/>
    </row>
    <row r="2375" spans="27:47" x14ac:dyDescent="0.2">
      <c r="AA2375" s="87"/>
      <c r="AB2375" s="87"/>
      <c r="AC2375" s="87"/>
      <c r="AD2375" s="87"/>
      <c r="AE2375" s="87"/>
      <c r="AF2375" s="122"/>
      <c r="AG2375" s="121"/>
      <c r="AN2375" s="87"/>
      <c r="AO2375" s="87"/>
      <c r="AP2375" s="87"/>
      <c r="AQ2375" s="87"/>
      <c r="AR2375" s="87"/>
      <c r="AS2375" s="87"/>
      <c r="AT2375" s="87"/>
      <c r="AU2375" s="87"/>
    </row>
    <row r="2376" spans="27:47" x14ac:dyDescent="0.2">
      <c r="AA2376" s="87"/>
      <c r="AB2376" s="87"/>
      <c r="AC2376" s="87"/>
      <c r="AD2376" s="87"/>
      <c r="AE2376" s="87"/>
      <c r="AF2376" s="122"/>
      <c r="AG2376" s="121"/>
      <c r="AN2376" s="87"/>
      <c r="AO2376" s="87"/>
      <c r="AP2376" s="87"/>
      <c r="AQ2376" s="87"/>
      <c r="AR2376" s="87"/>
      <c r="AS2376" s="87"/>
      <c r="AT2376" s="87"/>
      <c r="AU2376" s="87"/>
    </row>
    <row r="2377" spans="27:47" x14ac:dyDescent="0.2">
      <c r="AA2377" s="87"/>
      <c r="AB2377" s="87"/>
      <c r="AC2377" s="87"/>
      <c r="AD2377" s="87"/>
      <c r="AE2377" s="87"/>
      <c r="AF2377" s="122"/>
      <c r="AG2377" s="121"/>
      <c r="AN2377" s="87"/>
      <c r="AO2377" s="87"/>
      <c r="AP2377" s="87"/>
      <c r="AQ2377" s="87"/>
      <c r="AR2377" s="87"/>
      <c r="AS2377" s="87"/>
      <c r="AT2377" s="87"/>
      <c r="AU2377" s="87"/>
    </row>
    <row r="2378" spans="27:47" x14ac:dyDescent="0.2">
      <c r="AA2378" s="87"/>
      <c r="AB2378" s="87"/>
      <c r="AC2378" s="87"/>
      <c r="AD2378" s="87"/>
      <c r="AE2378" s="87"/>
      <c r="AF2378" s="122"/>
      <c r="AG2378" s="121"/>
      <c r="AN2378" s="87"/>
      <c r="AO2378" s="87"/>
      <c r="AP2378" s="87"/>
      <c r="AQ2378" s="87"/>
      <c r="AR2378" s="87"/>
      <c r="AS2378" s="87"/>
      <c r="AT2378" s="87"/>
      <c r="AU2378" s="87"/>
    </row>
    <row r="2379" spans="27:47" x14ac:dyDescent="0.2">
      <c r="AA2379" s="87"/>
      <c r="AB2379" s="87"/>
      <c r="AC2379" s="87"/>
      <c r="AD2379" s="87"/>
      <c r="AE2379" s="87"/>
      <c r="AF2379" s="122"/>
      <c r="AG2379" s="121"/>
      <c r="AN2379" s="87"/>
      <c r="AO2379" s="87"/>
      <c r="AP2379" s="87"/>
      <c r="AQ2379" s="87"/>
      <c r="AR2379" s="87"/>
      <c r="AS2379" s="87"/>
      <c r="AT2379" s="87"/>
      <c r="AU2379" s="87"/>
    </row>
    <row r="2380" spans="27:47" x14ac:dyDescent="0.2">
      <c r="AA2380" s="87"/>
      <c r="AB2380" s="87"/>
      <c r="AC2380" s="87"/>
      <c r="AD2380" s="87"/>
      <c r="AE2380" s="87"/>
      <c r="AF2380" s="122"/>
      <c r="AG2380" s="121"/>
      <c r="AN2380" s="87"/>
      <c r="AO2380" s="87"/>
      <c r="AP2380" s="87"/>
      <c r="AQ2380" s="87"/>
      <c r="AR2380" s="87"/>
      <c r="AS2380" s="87"/>
      <c r="AT2380" s="87"/>
      <c r="AU2380" s="87"/>
    </row>
    <row r="2381" spans="27:47" x14ac:dyDescent="0.2">
      <c r="AA2381" s="87"/>
      <c r="AB2381" s="87"/>
      <c r="AC2381" s="87"/>
      <c r="AD2381" s="87"/>
      <c r="AE2381" s="87"/>
      <c r="AF2381" s="122"/>
      <c r="AG2381" s="121"/>
      <c r="AN2381" s="87"/>
      <c r="AO2381" s="87"/>
      <c r="AP2381" s="87"/>
      <c r="AQ2381" s="87"/>
      <c r="AR2381" s="87"/>
      <c r="AS2381" s="87"/>
      <c r="AT2381" s="87"/>
      <c r="AU2381" s="87"/>
    </row>
    <row r="2382" spans="27:47" x14ac:dyDescent="0.2">
      <c r="AA2382" s="87"/>
      <c r="AB2382" s="87"/>
      <c r="AC2382" s="87"/>
      <c r="AD2382" s="87"/>
      <c r="AE2382" s="87"/>
      <c r="AF2382" s="122"/>
      <c r="AG2382" s="121"/>
      <c r="AN2382" s="87"/>
      <c r="AO2382" s="87"/>
      <c r="AP2382" s="87"/>
      <c r="AQ2382" s="87"/>
      <c r="AR2382" s="87"/>
      <c r="AS2382" s="87"/>
      <c r="AT2382" s="87"/>
      <c r="AU2382" s="87"/>
    </row>
    <row r="2383" spans="27:47" x14ac:dyDescent="0.2">
      <c r="AA2383" s="87"/>
      <c r="AB2383" s="87"/>
      <c r="AC2383" s="87"/>
      <c r="AD2383" s="87"/>
      <c r="AE2383" s="87"/>
      <c r="AF2383" s="122"/>
      <c r="AG2383" s="121"/>
      <c r="AN2383" s="87"/>
      <c r="AO2383" s="87"/>
      <c r="AP2383" s="87"/>
      <c r="AQ2383" s="87"/>
      <c r="AR2383" s="87"/>
      <c r="AS2383" s="87"/>
      <c r="AT2383" s="87"/>
      <c r="AU2383" s="87"/>
    </row>
    <row r="2384" spans="27:47" x14ac:dyDescent="0.2">
      <c r="AA2384" s="87"/>
      <c r="AB2384" s="87"/>
      <c r="AC2384" s="87"/>
      <c r="AD2384" s="87"/>
      <c r="AE2384" s="87"/>
      <c r="AF2384" s="122"/>
      <c r="AG2384" s="121"/>
      <c r="AN2384" s="87"/>
      <c r="AO2384" s="87"/>
      <c r="AP2384" s="87"/>
      <c r="AQ2384" s="87"/>
      <c r="AR2384" s="87"/>
      <c r="AS2384" s="87"/>
      <c r="AT2384" s="87"/>
      <c r="AU2384" s="87"/>
    </row>
    <row r="2385" spans="27:47" x14ac:dyDescent="0.2">
      <c r="AA2385" s="87"/>
      <c r="AB2385" s="87"/>
      <c r="AC2385" s="87"/>
      <c r="AD2385" s="87"/>
      <c r="AE2385" s="87"/>
      <c r="AF2385" s="122"/>
      <c r="AG2385" s="121"/>
      <c r="AN2385" s="87"/>
      <c r="AO2385" s="87"/>
      <c r="AP2385" s="87"/>
      <c r="AQ2385" s="87"/>
      <c r="AR2385" s="87"/>
      <c r="AS2385" s="87"/>
      <c r="AT2385" s="87"/>
      <c r="AU2385" s="87"/>
    </row>
    <row r="2386" spans="27:47" x14ac:dyDescent="0.2">
      <c r="AA2386" s="87"/>
      <c r="AB2386" s="87"/>
      <c r="AC2386" s="87"/>
      <c r="AD2386" s="87"/>
      <c r="AE2386" s="87"/>
      <c r="AF2386" s="122"/>
      <c r="AG2386" s="121"/>
      <c r="AN2386" s="87"/>
      <c r="AO2386" s="87"/>
      <c r="AP2386" s="87"/>
      <c r="AQ2386" s="87"/>
      <c r="AR2386" s="87"/>
      <c r="AS2386" s="87"/>
      <c r="AT2386" s="87"/>
      <c r="AU2386" s="87"/>
    </row>
    <row r="2387" spans="27:47" x14ac:dyDescent="0.2">
      <c r="AA2387" s="87"/>
      <c r="AB2387" s="87"/>
      <c r="AC2387" s="87"/>
      <c r="AD2387" s="87"/>
      <c r="AE2387" s="87"/>
      <c r="AF2387" s="122"/>
      <c r="AG2387" s="121"/>
      <c r="AN2387" s="87"/>
      <c r="AO2387" s="87"/>
      <c r="AP2387" s="87"/>
      <c r="AQ2387" s="87"/>
      <c r="AR2387" s="87"/>
      <c r="AS2387" s="87"/>
      <c r="AT2387" s="87"/>
      <c r="AU2387" s="87"/>
    </row>
    <row r="2388" spans="27:47" x14ac:dyDescent="0.2">
      <c r="AA2388" s="87"/>
      <c r="AB2388" s="87"/>
      <c r="AC2388" s="87"/>
      <c r="AD2388" s="87"/>
      <c r="AE2388" s="87"/>
      <c r="AF2388" s="122"/>
      <c r="AG2388" s="121"/>
      <c r="AN2388" s="87"/>
      <c r="AO2388" s="87"/>
      <c r="AP2388" s="87"/>
      <c r="AQ2388" s="87"/>
      <c r="AR2388" s="87"/>
      <c r="AS2388" s="87"/>
      <c r="AT2388" s="87"/>
      <c r="AU2388" s="87"/>
    </row>
    <row r="2389" spans="27:47" x14ac:dyDescent="0.2">
      <c r="AA2389" s="87"/>
      <c r="AB2389" s="87"/>
      <c r="AC2389" s="87"/>
      <c r="AD2389" s="87"/>
      <c r="AE2389" s="87"/>
      <c r="AF2389" s="122"/>
      <c r="AG2389" s="121"/>
      <c r="AN2389" s="87"/>
      <c r="AO2389" s="87"/>
      <c r="AP2389" s="87"/>
      <c r="AQ2389" s="87"/>
      <c r="AR2389" s="87"/>
      <c r="AS2389" s="87"/>
      <c r="AT2389" s="87"/>
      <c r="AU2389" s="87"/>
    </row>
    <row r="2390" spans="27:47" x14ac:dyDescent="0.2">
      <c r="AA2390" s="87"/>
      <c r="AB2390" s="87"/>
      <c r="AC2390" s="87"/>
      <c r="AD2390" s="87"/>
      <c r="AE2390" s="87"/>
      <c r="AF2390" s="122"/>
      <c r="AG2390" s="121"/>
      <c r="AN2390" s="87"/>
      <c r="AO2390" s="87"/>
      <c r="AP2390" s="87"/>
      <c r="AQ2390" s="87"/>
      <c r="AR2390" s="87"/>
      <c r="AS2390" s="87"/>
      <c r="AT2390" s="87"/>
      <c r="AU2390" s="87"/>
    </row>
    <row r="2391" spans="27:47" x14ac:dyDescent="0.2">
      <c r="AA2391" s="87"/>
      <c r="AB2391" s="87"/>
      <c r="AC2391" s="87"/>
      <c r="AD2391" s="87"/>
      <c r="AE2391" s="87"/>
      <c r="AF2391" s="122"/>
      <c r="AG2391" s="121"/>
      <c r="AN2391" s="87"/>
      <c r="AO2391" s="87"/>
      <c r="AP2391" s="87"/>
      <c r="AQ2391" s="87"/>
      <c r="AR2391" s="87"/>
      <c r="AS2391" s="87"/>
      <c r="AT2391" s="87"/>
      <c r="AU2391" s="87"/>
    </row>
    <row r="2392" spans="27:47" x14ac:dyDescent="0.2">
      <c r="AA2392" s="87"/>
      <c r="AB2392" s="87"/>
      <c r="AC2392" s="87"/>
      <c r="AD2392" s="87"/>
      <c r="AE2392" s="87"/>
      <c r="AF2392" s="122"/>
      <c r="AG2392" s="121"/>
      <c r="AN2392" s="87"/>
      <c r="AO2392" s="87"/>
      <c r="AP2392" s="87"/>
      <c r="AQ2392" s="87"/>
      <c r="AR2392" s="87"/>
      <c r="AS2392" s="87"/>
      <c r="AT2392" s="87"/>
      <c r="AU2392" s="87"/>
    </row>
    <row r="2393" spans="27:47" x14ac:dyDescent="0.2">
      <c r="AA2393" s="87"/>
      <c r="AB2393" s="87"/>
      <c r="AC2393" s="87"/>
      <c r="AD2393" s="87"/>
      <c r="AE2393" s="87"/>
      <c r="AF2393" s="122"/>
      <c r="AG2393" s="121"/>
      <c r="AN2393" s="87"/>
      <c r="AO2393" s="87"/>
      <c r="AP2393" s="87"/>
      <c r="AQ2393" s="87"/>
      <c r="AR2393" s="87"/>
      <c r="AS2393" s="87"/>
      <c r="AT2393" s="87"/>
      <c r="AU2393" s="87"/>
    </row>
    <row r="2394" spans="27:47" x14ac:dyDescent="0.2">
      <c r="AA2394" s="87"/>
      <c r="AB2394" s="87"/>
      <c r="AC2394" s="87"/>
      <c r="AD2394" s="87"/>
      <c r="AE2394" s="87"/>
      <c r="AF2394" s="122"/>
      <c r="AG2394" s="121"/>
      <c r="AN2394" s="87"/>
      <c r="AO2394" s="87"/>
      <c r="AP2394" s="87"/>
      <c r="AQ2394" s="87"/>
      <c r="AR2394" s="87"/>
      <c r="AS2394" s="87"/>
      <c r="AT2394" s="87"/>
      <c r="AU2394" s="87"/>
    </row>
    <row r="2395" spans="27:47" x14ac:dyDescent="0.2">
      <c r="AA2395" s="87"/>
      <c r="AB2395" s="87"/>
      <c r="AC2395" s="87"/>
      <c r="AD2395" s="87"/>
      <c r="AE2395" s="87"/>
      <c r="AF2395" s="122"/>
      <c r="AG2395" s="121"/>
      <c r="AN2395" s="87"/>
      <c r="AO2395" s="87"/>
      <c r="AP2395" s="87"/>
      <c r="AQ2395" s="87"/>
      <c r="AR2395" s="87"/>
      <c r="AS2395" s="87"/>
      <c r="AT2395" s="87"/>
      <c r="AU2395" s="87"/>
    </row>
    <row r="2396" spans="27:47" x14ac:dyDescent="0.2">
      <c r="AA2396" s="87"/>
      <c r="AB2396" s="87"/>
      <c r="AC2396" s="87"/>
      <c r="AD2396" s="87"/>
      <c r="AE2396" s="87"/>
      <c r="AF2396" s="122"/>
      <c r="AG2396" s="121"/>
      <c r="AN2396" s="87"/>
      <c r="AO2396" s="87"/>
      <c r="AP2396" s="87"/>
      <c r="AQ2396" s="87"/>
      <c r="AR2396" s="87"/>
      <c r="AS2396" s="87"/>
      <c r="AT2396" s="87"/>
      <c r="AU2396" s="87"/>
    </row>
    <row r="2397" spans="27:47" x14ac:dyDescent="0.2">
      <c r="AA2397" s="87"/>
      <c r="AB2397" s="87"/>
      <c r="AC2397" s="87"/>
      <c r="AD2397" s="87"/>
      <c r="AE2397" s="87"/>
      <c r="AF2397" s="122"/>
      <c r="AG2397" s="121"/>
      <c r="AN2397" s="87"/>
      <c r="AO2397" s="87"/>
      <c r="AP2397" s="87"/>
      <c r="AQ2397" s="87"/>
      <c r="AR2397" s="87"/>
      <c r="AS2397" s="87"/>
      <c r="AT2397" s="87"/>
      <c r="AU2397" s="87"/>
    </row>
    <row r="2398" spans="27:47" x14ac:dyDescent="0.2">
      <c r="AA2398" s="87"/>
      <c r="AB2398" s="87"/>
      <c r="AC2398" s="87"/>
      <c r="AD2398" s="87"/>
      <c r="AE2398" s="87"/>
      <c r="AF2398" s="122"/>
      <c r="AG2398" s="121"/>
      <c r="AN2398" s="87"/>
      <c r="AO2398" s="87"/>
      <c r="AP2398" s="87"/>
      <c r="AQ2398" s="87"/>
      <c r="AR2398" s="87"/>
      <c r="AS2398" s="87"/>
      <c r="AT2398" s="87"/>
      <c r="AU2398" s="87"/>
    </row>
    <row r="2399" spans="27:47" x14ac:dyDescent="0.2">
      <c r="AA2399" s="87"/>
      <c r="AB2399" s="87"/>
      <c r="AC2399" s="87"/>
      <c r="AD2399" s="87"/>
      <c r="AE2399" s="87"/>
      <c r="AF2399" s="122"/>
      <c r="AG2399" s="121"/>
      <c r="AN2399" s="87"/>
      <c r="AO2399" s="87"/>
      <c r="AP2399" s="87"/>
      <c r="AQ2399" s="87"/>
      <c r="AR2399" s="87"/>
      <c r="AS2399" s="87"/>
      <c r="AT2399" s="87"/>
      <c r="AU2399" s="87"/>
    </row>
    <row r="2400" spans="27:47" x14ac:dyDescent="0.2">
      <c r="AA2400" s="87"/>
      <c r="AB2400" s="87"/>
      <c r="AC2400" s="87"/>
      <c r="AD2400" s="87"/>
      <c r="AE2400" s="87"/>
      <c r="AF2400" s="122"/>
      <c r="AG2400" s="121"/>
      <c r="AN2400" s="87"/>
      <c r="AO2400" s="87"/>
      <c r="AP2400" s="87"/>
      <c r="AQ2400" s="87"/>
      <c r="AR2400" s="87"/>
      <c r="AS2400" s="87"/>
      <c r="AT2400" s="87"/>
      <c r="AU2400" s="87"/>
    </row>
    <row r="2401" spans="27:47" x14ac:dyDescent="0.2">
      <c r="AA2401" s="87"/>
      <c r="AB2401" s="87"/>
      <c r="AC2401" s="87"/>
      <c r="AD2401" s="87"/>
      <c r="AE2401" s="87"/>
      <c r="AF2401" s="122"/>
      <c r="AG2401" s="121"/>
      <c r="AN2401" s="87"/>
      <c r="AO2401" s="87"/>
      <c r="AP2401" s="87"/>
      <c r="AQ2401" s="87"/>
      <c r="AR2401" s="87"/>
      <c r="AS2401" s="87"/>
      <c r="AT2401" s="87"/>
      <c r="AU2401" s="87"/>
    </row>
    <row r="2402" spans="27:47" x14ac:dyDescent="0.2">
      <c r="AA2402" s="87"/>
      <c r="AB2402" s="87"/>
      <c r="AC2402" s="87"/>
      <c r="AD2402" s="87"/>
      <c r="AE2402" s="87"/>
      <c r="AF2402" s="122"/>
      <c r="AG2402" s="121"/>
      <c r="AN2402" s="87"/>
      <c r="AO2402" s="87"/>
      <c r="AP2402" s="87"/>
      <c r="AQ2402" s="87"/>
      <c r="AR2402" s="87"/>
      <c r="AS2402" s="87"/>
      <c r="AT2402" s="87"/>
      <c r="AU2402" s="87"/>
    </row>
    <row r="2403" spans="27:47" x14ac:dyDescent="0.2">
      <c r="AA2403" s="87"/>
      <c r="AB2403" s="87"/>
      <c r="AC2403" s="87"/>
      <c r="AD2403" s="87"/>
      <c r="AE2403" s="87"/>
      <c r="AF2403" s="122"/>
      <c r="AG2403" s="121"/>
      <c r="AN2403" s="87"/>
      <c r="AO2403" s="87"/>
      <c r="AP2403" s="87"/>
      <c r="AQ2403" s="87"/>
      <c r="AR2403" s="87"/>
      <c r="AS2403" s="87"/>
      <c r="AT2403" s="87"/>
      <c r="AU2403" s="87"/>
    </row>
    <row r="2404" spans="27:47" x14ac:dyDescent="0.2">
      <c r="AA2404" s="87"/>
      <c r="AB2404" s="87"/>
      <c r="AC2404" s="87"/>
      <c r="AD2404" s="87"/>
      <c r="AE2404" s="87"/>
      <c r="AF2404" s="122"/>
      <c r="AG2404" s="121"/>
      <c r="AN2404" s="87"/>
      <c r="AO2404" s="87"/>
      <c r="AP2404" s="87"/>
      <c r="AQ2404" s="87"/>
      <c r="AR2404" s="87"/>
      <c r="AS2404" s="87"/>
      <c r="AT2404" s="87"/>
      <c r="AU2404" s="87"/>
    </row>
    <row r="2405" spans="27:47" x14ac:dyDescent="0.2">
      <c r="AA2405" s="87"/>
      <c r="AB2405" s="87"/>
      <c r="AC2405" s="87"/>
      <c r="AD2405" s="87"/>
      <c r="AE2405" s="87"/>
      <c r="AF2405" s="122"/>
      <c r="AG2405" s="121"/>
      <c r="AN2405" s="87"/>
      <c r="AO2405" s="87"/>
      <c r="AP2405" s="87"/>
      <c r="AQ2405" s="87"/>
      <c r="AR2405" s="87"/>
      <c r="AS2405" s="87"/>
      <c r="AT2405" s="87"/>
      <c r="AU2405" s="87"/>
    </row>
    <row r="2406" spans="27:47" x14ac:dyDescent="0.2">
      <c r="AA2406" s="87"/>
      <c r="AB2406" s="87"/>
      <c r="AC2406" s="87"/>
      <c r="AD2406" s="87"/>
      <c r="AE2406" s="87"/>
      <c r="AF2406" s="122"/>
      <c r="AG2406" s="121"/>
      <c r="AN2406" s="87"/>
      <c r="AO2406" s="87"/>
      <c r="AP2406" s="87"/>
      <c r="AQ2406" s="87"/>
      <c r="AR2406" s="87"/>
      <c r="AS2406" s="87"/>
      <c r="AT2406" s="87"/>
      <c r="AU2406" s="87"/>
    </row>
    <row r="2407" spans="27:47" x14ac:dyDescent="0.2">
      <c r="AA2407" s="87"/>
      <c r="AB2407" s="87"/>
      <c r="AC2407" s="87"/>
      <c r="AD2407" s="87"/>
      <c r="AE2407" s="87"/>
      <c r="AF2407" s="122"/>
      <c r="AG2407" s="121"/>
      <c r="AN2407" s="87"/>
      <c r="AO2407" s="87"/>
      <c r="AP2407" s="87"/>
      <c r="AQ2407" s="87"/>
      <c r="AR2407" s="87"/>
      <c r="AS2407" s="87"/>
      <c r="AT2407" s="87"/>
      <c r="AU2407" s="87"/>
    </row>
    <row r="2408" spans="27:47" x14ac:dyDescent="0.2">
      <c r="AA2408" s="87"/>
      <c r="AB2408" s="87"/>
      <c r="AC2408" s="87"/>
      <c r="AD2408" s="87"/>
      <c r="AE2408" s="87"/>
      <c r="AF2408" s="122"/>
      <c r="AG2408" s="121"/>
      <c r="AN2408" s="87"/>
      <c r="AO2408" s="87"/>
      <c r="AP2408" s="87"/>
      <c r="AQ2408" s="87"/>
      <c r="AR2408" s="87"/>
      <c r="AS2408" s="87"/>
      <c r="AT2408" s="87"/>
      <c r="AU2408" s="87"/>
    </row>
    <row r="2409" spans="27:47" x14ac:dyDescent="0.2">
      <c r="AA2409" s="87"/>
      <c r="AB2409" s="87"/>
      <c r="AC2409" s="87"/>
      <c r="AD2409" s="87"/>
      <c r="AE2409" s="87"/>
      <c r="AF2409" s="122"/>
      <c r="AG2409" s="121"/>
      <c r="AN2409" s="87"/>
      <c r="AO2409" s="87"/>
      <c r="AP2409" s="87"/>
      <c r="AQ2409" s="87"/>
      <c r="AR2409" s="87"/>
      <c r="AS2409" s="87"/>
      <c r="AT2409" s="87"/>
      <c r="AU2409" s="87"/>
    </row>
    <row r="2410" spans="27:47" x14ac:dyDescent="0.2">
      <c r="AA2410" s="87"/>
      <c r="AB2410" s="87"/>
      <c r="AC2410" s="87"/>
      <c r="AD2410" s="87"/>
      <c r="AE2410" s="87"/>
      <c r="AF2410" s="122"/>
      <c r="AG2410" s="121"/>
      <c r="AN2410" s="87"/>
      <c r="AO2410" s="87"/>
      <c r="AP2410" s="87"/>
      <c r="AQ2410" s="87"/>
      <c r="AR2410" s="87"/>
      <c r="AS2410" s="87"/>
      <c r="AT2410" s="87"/>
      <c r="AU2410" s="87"/>
    </row>
    <row r="2411" spans="27:47" x14ac:dyDescent="0.2">
      <c r="AA2411" s="87"/>
      <c r="AB2411" s="87"/>
      <c r="AC2411" s="87"/>
      <c r="AD2411" s="87"/>
      <c r="AE2411" s="87"/>
      <c r="AF2411" s="122"/>
      <c r="AG2411" s="121"/>
      <c r="AN2411" s="87"/>
      <c r="AO2411" s="87"/>
      <c r="AP2411" s="87"/>
      <c r="AQ2411" s="87"/>
      <c r="AR2411" s="87"/>
      <c r="AS2411" s="87"/>
      <c r="AT2411" s="87"/>
      <c r="AU2411" s="87"/>
    </row>
    <row r="2412" spans="27:47" x14ac:dyDescent="0.2">
      <c r="AA2412" s="87"/>
      <c r="AB2412" s="87"/>
      <c r="AC2412" s="87"/>
      <c r="AD2412" s="87"/>
      <c r="AE2412" s="87"/>
      <c r="AF2412" s="122"/>
      <c r="AG2412" s="121"/>
      <c r="AN2412" s="87"/>
      <c r="AO2412" s="87"/>
      <c r="AP2412" s="87"/>
      <c r="AQ2412" s="87"/>
      <c r="AR2412" s="87"/>
      <c r="AS2412" s="87"/>
      <c r="AT2412" s="87"/>
      <c r="AU2412" s="87"/>
    </row>
    <row r="2413" spans="27:47" x14ac:dyDescent="0.2">
      <c r="AA2413" s="87"/>
      <c r="AB2413" s="87"/>
      <c r="AC2413" s="87"/>
      <c r="AD2413" s="87"/>
      <c r="AE2413" s="87"/>
      <c r="AF2413" s="122"/>
      <c r="AG2413" s="121"/>
      <c r="AN2413" s="87"/>
      <c r="AO2413" s="87"/>
      <c r="AP2413" s="87"/>
      <c r="AQ2413" s="87"/>
      <c r="AR2413" s="87"/>
      <c r="AS2413" s="87"/>
      <c r="AT2413" s="87"/>
      <c r="AU2413" s="87"/>
    </row>
    <row r="2414" spans="27:47" x14ac:dyDescent="0.2">
      <c r="AA2414" s="87"/>
      <c r="AB2414" s="87"/>
      <c r="AC2414" s="87"/>
      <c r="AD2414" s="87"/>
      <c r="AE2414" s="87"/>
      <c r="AF2414" s="122"/>
      <c r="AG2414" s="121"/>
      <c r="AN2414" s="87"/>
      <c r="AO2414" s="87"/>
      <c r="AP2414" s="87"/>
      <c r="AQ2414" s="87"/>
      <c r="AR2414" s="87"/>
      <c r="AS2414" s="87"/>
      <c r="AT2414" s="87"/>
      <c r="AU2414" s="87"/>
    </row>
    <row r="2415" spans="27:47" x14ac:dyDescent="0.2">
      <c r="AA2415" s="87"/>
      <c r="AB2415" s="87"/>
      <c r="AC2415" s="87"/>
      <c r="AD2415" s="87"/>
      <c r="AE2415" s="87"/>
      <c r="AF2415" s="122"/>
      <c r="AG2415" s="121"/>
      <c r="AN2415" s="87"/>
      <c r="AO2415" s="87"/>
      <c r="AP2415" s="87"/>
      <c r="AQ2415" s="87"/>
      <c r="AR2415" s="87"/>
      <c r="AS2415" s="87"/>
      <c r="AT2415" s="87"/>
      <c r="AU2415" s="87"/>
    </row>
    <row r="2416" spans="27:47" x14ac:dyDescent="0.2">
      <c r="AA2416" s="87"/>
      <c r="AB2416" s="87"/>
      <c r="AC2416" s="87"/>
      <c r="AD2416" s="87"/>
      <c r="AE2416" s="87"/>
      <c r="AF2416" s="122"/>
      <c r="AG2416" s="121"/>
      <c r="AN2416" s="87"/>
      <c r="AO2416" s="87"/>
      <c r="AP2416" s="87"/>
      <c r="AQ2416" s="87"/>
      <c r="AR2416" s="87"/>
      <c r="AS2416" s="87"/>
      <c r="AT2416" s="87"/>
      <c r="AU2416" s="87"/>
    </row>
    <row r="2417" spans="27:47" x14ac:dyDescent="0.2">
      <c r="AA2417" s="87"/>
      <c r="AB2417" s="87"/>
      <c r="AC2417" s="87"/>
      <c r="AD2417" s="87"/>
      <c r="AE2417" s="87"/>
      <c r="AF2417" s="122"/>
      <c r="AG2417" s="121"/>
      <c r="AN2417" s="87"/>
      <c r="AO2417" s="87"/>
      <c r="AP2417" s="87"/>
      <c r="AQ2417" s="87"/>
      <c r="AR2417" s="87"/>
      <c r="AS2417" s="87"/>
      <c r="AT2417" s="87"/>
      <c r="AU2417" s="87"/>
    </row>
    <row r="2418" spans="27:47" x14ac:dyDescent="0.2">
      <c r="AA2418" s="87"/>
      <c r="AB2418" s="87"/>
      <c r="AC2418" s="87"/>
      <c r="AD2418" s="87"/>
      <c r="AE2418" s="87"/>
      <c r="AF2418" s="122"/>
      <c r="AG2418" s="121"/>
      <c r="AN2418" s="87"/>
      <c r="AO2418" s="87"/>
      <c r="AP2418" s="87"/>
      <c r="AQ2418" s="87"/>
      <c r="AR2418" s="87"/>
      <c r="AS2418" s="87"/>
      <c r="AT2418" s="87"/>
      <c r="AU2418" s="87"/>
    </row>
    <row r="2419" spans="27:47" x14ac:dyDescent="0.2">
      <c r="AA2419" s="87"/>
      <c r="AB2419" s="87"/>
      <c r="AC2419" s="87"/>
      <c r="AD2419" s="87"/>
      <c r="AE2419" s="87"/>
      <c r="AF2419" s="122"/>
      <c r="AG2419" s="121"/>
      <c r="AN2419" s="87"/>
      <c r="AO2419" s="87"/>
      <c r="AP2419" s="87"/>
      <c r="AQ2419" s="87"/>
      <c r="AR2419" s="87"/>
      <c r="AS2419" s="87"/>
      <c r="AT2419" s="87"/>
      <c r="AU2419" s="87"/>
    </row>
    <row r="2420" spans="27:47" x14ac:dyDescent="0.2">
      <c r="AA2420" s="87"/>
      <c r="AB2420" s="87"/>
      <c r="AC2420" s="87"/>
      <c r="AD2420" s="87"/>
      <c r="AE2420" s="87"/>
      <c r="AF2420" s="122"/>
      <c r="AG2420" s="121"/>
      <c r="AN2420" s="87"/>
      <c r="AO2420" s="87"/>
      <c r="AP2420" s="87"/>
      <c r="AQ2420" s="87"/>
      <c r="AR2420" s="87"/>
      <c r="AS2420" s="87"/>
      <c r="AT2420" s="87"/>
      <c r="AU2420" s="87"/>
    </row>
    <row r="2421" spans="27:47" x14ac:dyDescent="0.2">
      <c r="AA2421" s="87"/>
      <c r="AB2421" s="87"/>
      <c r="AC2421" s="87"/>
      <c r="AD2421" s="87"/>
      <c r="AE2421" s="87"/>
      <c r="AF2421" s="122"/>
      <c r="AG2421" s="121"/>
      <c r="AN2421" s="87"/>
      <c r="AO2421" s="87"/>
      <c r="AP2421" s="87"/>
      <c r="AQ2421" s="87"/>
      <c r="AR2421" s="87"/>
      <c r="AS2421" s="87"/>
      <c r="AT2421" s="87"/>
      <c r="AU2421" s="87"/>
    </row>
    <row r="2422" spans="27:47" x14ac:dyDescent="0.2">
      <c r="AA2422" s="87"/>
      <c r="AB2422" s="87"/>
      <c r="AC2422" s="87"/>
      <c r="AD2422" s="87"/>
      <c r="AE2422" s="87"/>
      <c r="AF2422" s="122"/>
      <c r="AG2422" s="121"/>
      <c r="AN2422" s="87"/>
      <c r="AO2422" s="87"/>
      <c r="AP2422" s="87"/>
      <c r="AQ2422" s="87"/>
      <c r="AR2422" s="87"/>
      <c r="AS2422" s="87"/>
      <c r="AT2422" s="87"/>
      <c r="AU2422" s="87"/>
    </row>
    <row r="2423" spans="27:47" x14ac:dyDescent="0.2">
      <c r="AA2423" s="87"/>
      <c r="AB2423" s="87"/>
      <c r="AC2423" s="87"/>
      <c r="AD2423" s="87"/>
      <c r="AE2423" s="87"/>
      <c r="AF2423" s="122"/>
      <c r="AG2423" s="121"/>
      <c r="AN2423" s="87"/>
      <c r="AO2423" s="87"/>
      <c r="AP2423" s="87"/>
      <c r="AQ2423" s="87"/>
      <c r="AR2423" s="87"/>
      <c r="AS2423" s="87"/>
      <c r="AT2423" s="87"/>
      <c r="AU2423" s="87"/>
    </row>
    <row r="2424" spans="27:47" x14ac:dyDescent="0.2">
      <c r="AA2424" s="87"/>
      <c r="AB2424" s="87"/>
      <c r="AC2424" s="87"/>
      <c r="AD2424" s="87"/>
      <c r="AE2424" s="87"/>
      <c r="AF2424" s="122"/>
      <c r="AG2424" s="121"/>
      <c r="AN2424" s="87"/>
      <c r="AO2424" s="87"/>
      <c r="AP2424" s="87"/>
      <c r="AQ2424" s="87"/>
      <c r="AR2424" s="87"/>
      <c r="AS2424" s="87"/>
      <c r="AT2424" s="87"/>
      <c r="AU2424" s="87"/>
    </row>
    <row r="2425" spans="27:47" x14ac:dyDescent="0.2">
      <c r="AA2425" s="87"/>
      <c r="AB2425" s="87"/>
      <c r="AC2425" s="87"/>
      <c r="AD2425" s="87"/>
      <c r="AE2425" s="87"/>
      <c r="AF2425" s="122"/>
      <c r="AG2425" s="121"/>
      <c r="AN2425" s="87"/>
      <c r="AO2425" s="87"/>
      <c r="AP2425" s="87"/>
      <c r="AQ2425" s="87"/>
      <c r="AR2425" s="87"/>
      <c r="AS2425" s="87"/>
      <c r="AT2425" s="87"/>
      <c r="AU2425" s="87"/>
    </row>
    <row r="2426" spans="27:47" x14ac:dyDescent="0.2">
      <c r="AA2426" s="87"/>
      <c r="AB2426" s="87"/>
      <c r="AC2426" s="87"/>
      <c r="AD2426" s="87"/>
      <c r="AE2426" s="87"/>
      <c r="AF2426" s="122"/>
      <c r="AG2426" s="121"/>
      <c r="AN2426" s="87"/>
      <c r="AO2426" s="87"/>
      <c r="AP2426" s="87"/>
      <c r="AQ2426" s="87"/>
      <c r="AR2426" s="87"/>
      <c r="AS2426" s="87"/>
      <c r="AT2426" s="87"/>
      <c r="AU2426" s="87"/>
    </row>
    <row r="2427" spans="27:47" x14ac:dyDescent="0.2">
      <c r="AA2427" s="87"/>
      <c r="AB2427" s="87"/>
      <c r="AC2427" s="87"/>
      <c r="AD2427" s="87"/>
      <c r="AE2427" s="87"/>
      <c r="AF2427" s="122"/>
      <c r="AG2427" s="121"/>
      <c r="AN2427" s="87"/>
      <c r="AO2427" s="87"/>
      <c r="AP2427" s="87"/>
      <c r="AQ2427" s="87"/>
      <c r="AR2427" s="87"/>
      <c r="AS2427" s="87"/>
      <c r="AT2427" s="87"/>
      <c r="AU2427" s="87"/>
    </row>
    <row r="2428" spans="27:47" x14ac:dyDescent="0.2">
      <c r="AA2428" s="87"/>
      <c r="AB2428" s="87"/>
      <c r="AC2428" s="87"/>
      <c r="AD2428" s="87"/>
      <c r="AE2428" s="87"/>
      <c r="AF2428" s="122"/>
      <c r="AG2428" s="121"/>
      <c r="AN2428" s="87"/>
      <c r="AO2428" s="87"/>
      <c r="AP2428" s="87"/>
      <c r="AQ2428" s="87"/>
      <c r="AR2428" s="87"/>
      <c r="AS2428" s="87"/>
      <c r="AT2428" s="87"/>
      <c r="AU2428" s="87"/>
    </row>
    <row r="2429" spans="27:47" x14ac:dyDescent="0.2">
      <c r="AA2429" s="87"/>
      <c r="AB2429" s="87"/>
      <c r="AC2429" s="87"/>
      <c r="AD2429" s="87"/>
      <c r="AE2429" s="87"/>
      <c r="AF2429" s="122"/>
      <c r="AG2429" s="121"/>
      <c r="AN2429" s="87"/>
      <c r="AO2429" s="87"/>
      <c r="AP2429" s="87"/>
      <c r="AQ2429" s="87"/>
      <c r="AR2429" s="87"/>
      <c r="AS2429" s="87"/>
      <c r="AT2429" s="87"/>
      <c r="AU2429" s="87"/>
    </row>
    <row r="2430" spans="27:47" x14ac:dyDescent="0.2">
      <c r="AA2430" s="87"/>
      <c r="AB2430" s="87"/>
      <c r="AC2430" s="87"/>
      <c r="AD2430" s="87"/>
      <c r="AE2430" s="87"/>
      <c r="AF2430" s="122"/>
      <c r="AG2430" s="121"/>
      <c r="AN2430" s="87"/>
      <c r="AO2430" s="87"/>
      <c r="AP2430" s="87"/>
      <c r="AQ2430" s="87"/>
      <c r="AR2430" s="87"/>
      <c r="AS2430" s="87"/>
      <c r="AT2430" s="87"/>
      <c r="AU2430" s="87"/>
    </row>
    <row r="2431" spans="27:47" x14ac:dyDescent="0.2">
      <c r="AA2431" s="87"/>
      <c r="AB2431" s="87"/>
      <c r="AC2431" s="87"/>
      <c r="AD2431" s="87"/>
      <c r="AE2431" s="87"/>
      <c r="AF2431" s="122"/>
      <c r="AG2431" s="121"/>
      <c r="AN2431" s="87"/>
      <c r="AO2431" s="87"/>
      <c r="AP2431" s="87"/>
      <c r="AQ2431" s="87"/>
      <c r="AR2431" s="87"/>
      <c r="AS2431" s="87"/>
      <c r="AT2431" s="87"/>
      <c r="AU2431" s="87"/>
    </row>
    <row r="2432" spans="27:47" x14ac:dyDescent="0.2">
      <c r="AA2432" s="87"/>
      <c r="AB2432" s="87"/>
      <c r="AC2432" s="87"/>
      <c r="AD2432" s="87"/>
      <c r="AE2432" s="87"/>
      <c r="AF2432" s="122"/>
      <c r="AG2432" s="121"/>
      <c r="AN2432" s="87"/>
      <c r="AO2432" s="87"/>
      <c r="AP2432" s="87"/>
      <c r="AQ2432" s="87"/>
      <c r="AR2432" s="87"/>
      <c r="AS2432" s="87"/>
      <c r="AT2432" s="87"/>
      <c r="AU2432" s="87"/>
    </row>
    <row r="2433" spans="27:47" x14ac:dyDescent="0.2">
      <c r="AA2433" s="87"/>
      <c r="AB2433" s="87"/>
      <c r="AC2433" s="87"/>
      <c r="AD2433" s="87"/>
      <c r="AE2433" s="87"/>
      <c r="AF2433" s="122"/>
      <c r="AG2433" s="121"/>
      <c r="AN2433" s="87"/>
      <c r="AO2433" s="87"/>
      <c r="AP2433" s="87"/>
      <c r="AQ2433" s="87"/>
      <c r="AR2433" s="87"/>
      <c r="AS2433" s="87"/>
      <c r="AT2433" s="87"/>
      <c r="AU2433" s="87"/>
    </row>
    <row r="2434" spans="27:47" x14ac:dyDescent="0.2">
      <c r="AA2434" s="87"/>
      <c r="AB2434" s="87"/>
      <c r="AC2434" s="87"/>
      <c r="AD2434" s="87"/>
      <c r="AE2434" s="87"/>
      <c r="AF2434" s="122"/>
      <c r="AG2434" s="121"/>
      <c r="AN2434" s="87"/>
      <c r="AO2434" s="87"/>
      <c r="AP2434" s="87"/>
      <c r="AQ2434" s="87"/>
      <c r="AR2434" s="87"/>
      <c r="AS2434" s="87"/>
      <c r="AT2434" s="87"/>
      <c r="AU2434" s="87"/>
    </row>
    <row r="2435" spans="27:47" x14ac:dyDescent="0.2">
      <c r="AA2435" s="87"/>
      <c r="AB2435" s="87"/>
      <c r="AC2435" s="87"/>
      <c r="AD2435" s="87"/>
      <c r="AE2435" s="87"/>
      <c r="AF2435" s="122"/>
      <c r="AG2435" s="121"/>
      <c r="AN2435" s="87"/>
      <c r="AO2435" s="87"/>
      <c r="AP2435" s="87"/>
      <c r="AQ2435" s="87"/>
      <c r="AR2435" s="87"/>
      <c r="AS2435" s="87"/>
      <c r="AT2435" s="87"/>
      <c r="AU2435" s="87"/>
    </row>
    <row r="2436" spans="27:47" x14ac:dyDescent="0.2">
      <c r="AA2436" s="87"/>
      <c r="AB2436" s="87"/>
      <c r="AC2436" s="87"/>
      <c r="AD2436" s="87"/>
      <c r="AE2436" s="87"/>
      <c r="AF2436" s="122"/>
      <c r="AG2436" s="121"/>
      <c r="AN2436" s="87"/>
      <c r="AO2436" s="87"/>
      <c r="AP2436" s="87"/>
      <c r="AQ2436" s="87"/>
      <c r="AR2436" s="87"/>
      <c r="AS2436" s="87"/>
      <c r="AT2436" s="87"/>
      <c r="AU2436" s="87"/>
    </row>
    <row r="2437" spans="27:47" x14ac:dyDescent="0.2">
      <c r="AA2437" s="87"/>
      <c r="AB2437" s="87"/>
      <c r="AC2437" s="87"/>
      <c r="AD2437" s="87"/>
      <c r="AE2437" s="87"/>
      <c r="AF2437" s="122"/>
      <c r="AG2437" s="121"/>
      <c r="AN2437" s="87"/>
      <c r="AO2437" s="87"/>
      <c r="AP2437" s="87"/>
      <c r="AQ2437" s="87"/>
      <c r="AR2437" s="87"/>
      <c r="AS2437" s="87"/>
      <c r="AT2437" s="87"/>
      <c r="AU2437" s="87"/>
    </row>
    <row r="2438" spans="27:47" x14ac:dyDescent="0.2">
      <c r="AA2438" s="87"/>
      <c r="AB2438" s="87"/>
      <c r="AC2438" s="87"/>
      <c r="AD2438" s="87"/>
      <c r="AE2438" s="87"/>
      <c r="AF2438" s="122"/>
      <c r="AG2438" s="121"/>
      <c r="AN2438" s="87"/>
      <c r="AO2438" s="87"/>
      <c r="AP2438" s="87"/>
      <c r="AQ2438" s="87"/>
      <c r="AR2438" s="87"/>
      <c r="AS2438" s="87"/>
      <c r="AT2438" s="87"/>
      <c r="AU2438" s="87"/>
    </row>
    <row r="2439" spans="27:47" x14ac:dyDescent="0.2">
      <c r="AA2439" s="87"/>
      <c r="AB2439" s="87"/>
      <c r="AC2439" s="87"/>
      <c r="AD2439" s="87"/>
      <c r="AE2439" s="87"/>
      <c r="AF2439" s="122"/>
      <c r="AG2439" s="121"/>
      <c r="AN2439" s="87"/>
      <c r="AO2439" s="87"/>
      <c r="AP2439" s="87"/>
      <c r="AQ2439" s="87"/>
      <c r="AR2439" s="87"/>
      <c r="AS2439" s="87"/>
      <c r="AT2439" s="87"/>
      <c r="AU2439" s="87"/>
    </row>
    <row r="2440" spans="27:47" x14ac:dyDescent="0.2">
      <c r="AA2440" s="87"/>
      <c r="AB2440" s="87"/>
      <c r="AC2440" s="87"/>
      <c r="AD2440" s="87"/>
      <c r="AE2440" s="87"/>
      <c r="AF2440" s="122"/>
      <c r="AG2440" s="121"/>
      <c r="AN2440" s="87"/>
      <c r="AO2440" s="87"/>
      <c r="AP2440" s="87"/>
      <c r="AQ2440" s="87"/>
      <c r="AR2440" s="87"/>
      <c r="AS2440" s="87"/>
      <c r="AT2440" s="87"/>
      <c r="AU2440" s="87"/>
    </row>
    <row r="2441" spans="27:47" x14ac:dyDescent="0.2">
      <c r="AA2441" s="87"/>
      <c r="AB2441" s="87"/>
      <c r="AC2441" s="87"/>
      <c r="AD2441" s="87"/>
      <c r="AE2441" s="87"/>
      <c r="AF2441" s="122"/>
      <c r="AG2441" s="121"/>
      <c r="AN2441" s="87"/>
      <c r="AO2441" s="87"/>
      <c r="AP2441" s="87"/>
      <c r="AQ2441" s="87"/>
      <c r="AR2441" s="87"/>
      <c r="AS2441" s="87"/>
      <c r="AT2441" s="87"/>
      <c r="AU2441" s="87"/>
    </row>
    <row r="2442" spans="27:47" x14ac:dyDescent="0.2">
      <c r="AA2442" s="87"/>
      <c r="AB2442" s="87"/>
      <c r="AC2442" s="87"/>
      <c r="AD2442" s="87"/>
      <c r="AE2442" s="87"/>
      <c r="AF2442" s="122"/>
      <c r="AG2442" s="121"/>
      <c r="AN2442" s="87"/>
      <c r="AO2442" s="87"/>
      <c r="AP2442" s="87"/>
      <c r="AQ2442" s="87"/>
      <c r="AR2442" s="87"/>
      <c r="AS2442" s="87"/>
      <c r="AT2442" s="87"/>
      <c r="AU2442" s="87"/>
    </row>
    <row r="2443" spans="27:47" x14ac:dyDescent="0.2">
      <c r="AA2443" s="87"/>
      <c r="AB2443" s="87"/>
      <c r="AC2443" s="87"/>
      <c r="AD2443" s="87"/>
      <c r="AE2443" s="87"/>
      <c r="AF2443" s="122"/>
      <c r="AG2443" s="121"/>
      <c r="AN2443" s="87"/>
      <c r="AO2443" s="87"/>
      <c r="AP2443" s="87"/>
      <c r="AQ2443" s="87"/>
      <c r="AR2443" s="87"/>
      <c r="AS2443" s="87"/>
      <c r="AT2443" s="87"/>
      <c r="AU2443" s="87"/>
    </row>
    <row r="2444" spans="27:47" x14ac:dyDescent="0.2">
      <c r="AA2444" s="87"/>
      <c r="AB2444" s="87"/>
      <c r="AC2444" s="87"/>
      <c r="AD2444" s="87"/>
      <c r="AE2444" s="87"/>
      <c r="AF2444" s="122"/>
      <c r="AG2444" s="121"/>
      <c r="AN2444" s="87"/>
      <c r="AO2444" s="87"/>
      <c r="AP2444" s="87"/>
      <c r="AQ2444" s="87"/>
      <c r="AR2444" s="87"/>
      <c r="AS2444" s="87"/>
      <c r="AT2444" s="87"/>
      <c r="AU2444" s="87"/>
    </row>
    <row r="2445" spans="27:47" x14ac:dyDescent="0.2">
      <c r="AA2445" s="87"/>
      <c r="AB2445" s="87"/>
      <c r="AC2445" s="87"/>
      <c r="AD2445" s="87"/>
      <c r="AE2445" s="87"/>
      <c r="AF2445" s="122"/>
      <c r="AG2445" s="121"/>
      <c r="AN2445" s="87"/>
      <c r="AO2445" s="87"/>
      <c r="AP2445" s="87"/>
      <c r="AQ2445" s="87"/>
      <c r="AR2445" s="87"/>
      <c r="AS2445" s="87"/>
      <c r="AT2445" s="87"/>
      <c r="AU2445" s="87"/>
    </row>
    <row r="2446" spans="27:47" x14ac:dyDescent="0.2">
      <c r="AA2446" s="87"/>
      <c r="AB2446" s="87"/>
      <c r="AC2446" s="87"/>
      <c r="AD2446" s="87"/>
      <c r="AE2446" s="87"/>
      <c r="AF2446" s="122"/>
      <c r="AG2446" s="121"/>
      <c r="AN2446" s="87"/>
      <c r="AO2446" s="87"/>
      <c r="AP2446" s="87"/>
      <c r="AQ2446" s="87"/>
      <c r="AR2446" s="87"/>
      <c r="AS2446" s="87"/>
      <c r="AT2446" s="87"/>
      <c r="AU2446" s="87"/>
    </row>
    <row r="2447" spans="27:47" x14ac:dyDescent="0.2">
      <c r="AA2447" s="87"/>
      <c r="AB2447" s="87"/>
      <c r="AC2447" s="87"/>
      <c r="AD2447" s="87"/>
      <c r="AE2447" s="87"/>
      <c r="AF2447" s="122"/>
      <c r="AG2447" s="121"/>
      <c r="AN2447" s="87"/>
      <c r="AO2447" s="87"/>
      <c r="AP2447" s="87"/>
      <c r="AQ2447" s="87"/>
      <c r="AR2447" s="87"/>
      <c r="AS2447" s="87"/>
      <c r="AT2447" s="87"/>
      <c r="AU2447" s="87"/>
    </row>
    <row r="2448" spans="27:47" x14ac:dyDescent="0.2">
      <c r="AA2448" s="87"/>
      <c r="AB2448" s="87"/>
      <c r="AC2448" s="87"/>
      <c r="AD2448" s="87"/>
      <c r="AE2448" s="87"/>
      <c r="AF2448" s="122"/>
      <c r="AG2448" s="121"/>
      <c r="AN2448" s="87"/>
      <c r="AO2448" s="87"/>
      <c r="AP2448" s="87"/>
      <c r="AQ2448" s="87"/>
      <c r="AR2448" s="87"/>
      <c r="AS2448" s="87"/>
      <c r="AT2448" s="87"/>
      <c r="AU2448" s="87"/>
    </row>
    <row r="2449" spans="27:47" x14ac:dyDescent="0.2">
      <c r="AA2449" s="87"/>
      <c r="AB2449" s="87"/>
      <c r="AC2449" s="87"/>
      <c r="AD2449" s="87"/>
      <c r="AE2449" s="87"/>
      <c r="AF2449" s="122"/>
      <c r="AG2449" s="121"/>
      <c r="AN2449" s="87"/>
      <c r="AO2449" s="87"/>
      <c r="AP2449" s="87"/>
      <c r="AQ2449" s="87"/>
      <c r="AR2449" s="87"/>
      <c r="AS2449" s="87"/>
      <c r="AT2449" s="87"/>
      <c r="AU2449" s="87"/>
    </row>
    <row r="2450" spans="27:47" x14ac:dyDescent="0.2">
      <c r="AA2450" s="87"/>
      <c r="AB2450" s="87"/>
      <c r="AC2450" s="87"/>
      <c r="AD2450" s="87"/>
      <c r="AE2450" s="87"/>
      <c r="AF2450" s="122"/>
      <c r="AG2450" s="121"/>
      <c r="AN2450" s="87"/>
      <c r="AO2450" s="87"/>
      <c r="AP2450" s="87"/>
      <c r="AQ2450" s="87"/>
      <c r="AR2450" s="87"/>
      <c r="AS2450" s="87"/>
      <c r="AT2450" s="87"/>
      <c r="AU2450" s="87"/>
    </row>
    <row r="2451" spans="27:47" x14ac:dyDescent="0.2">
      <c r="AA2451" s="87"/>
      <c r="AB2451" s="87"/>
      <c r="AC2451" s="87"/>
      <c r="AD2451" s="87"/>
      <c r="AE2451" s="87"/>
      <c r="AF2451" s="122"/>
      <c r="AG2451" s="121"/>
      <c r="AN2451" s="87"/>
      <c r="AO2451" s="87"/>
      <c r="AP2451" s="87"/>
      <c r="AQ2451" s="87"/>
      <c r="AR2451" s="87"/>
      <c r="AS2451" s="87"/>
      <c r="AT2451" s="87"/>
      <c r="AU2451" s="87"/>
    </row>
    <row r="2452" spans="27:47" x14ac:dyDescent="0.2">
      <c r="AA2452" s="87"/>
      <c r="AB2452" s="87"/>
      <c r="AC2452" s="87"/>
      <c r="AD2452" s="87"/>
      <c r="AE2452" s="87"/>
      <c r="AF2452" s="122"/>
      <c r="AG2452" s="121"/>
      <c r="AN2452" s="87"/>
      <c r="AO2452" s="87"/>
      <c r="AP2452" s="87"/>
      <c r="AQ2452" s="87"/>
      <c r="AR2452" s="87"/>
      <c r="AS2452" s="87"/>
      <c r="AT2452" s="87"/>
      <c r="AU2452" s="87"/>
    </row>
    <row r="2453" spans="27:47" x14ac:dyDescent="0.2">
      <c r="AA2453" s="87"/>
      <c r="AB2453" s="87"/>
      <c r="AC2453" s="87"/>
      <c r="AD2453" s="87"/>
      <c r="AE2453" s="87"/>
      <c r="AF2453" s="122"/>
      <c r="AG2453" s="121"/>
      <c r="AN2453" s="87"/>
      <c r="AO2453" s="87"/>
      <c r="AP2453" s="87"/>
      <c r="AQ2453" s="87"/>
      <c r="AR2453" s="87"/>
      <c r="AS2453" s="87"/>
      <c r="AT2453" s="87"/>
      <c r="AU2453" s="87"/>
    </row>
    <row r="2454" spans="27:47" x14ac:dyDescent="0.2">
      <c r="AA2454" s="87"/>
      <c r="AB2454" s="87"/>
      <c r="AC2454" s="87"/>
      <c r="AD2454" s="87"/>
      <c r="AE2454" s="87"/>
      <c r="AF2454" s="122"/>
      <c r="AG2454" s="121"/>
      <c r="AN2454" s="87"/>
      <c r="AO2454" s="87"/>
      <c r="AP2454" s="87"/>
      <c r="AQ2454" s="87"/>
      <c r="AR2454" s="87"/>
      <c r="AS2454" s="87"/>
      <c r="AT2454" s="87"/>
      <c r="AU2454" s="87"/>
    </row>
    <row r="2455" spans="27:47" x14ac:dyDescent="0.2">
      <c r="AA2455" s="87"/>
      <c r="AB2455" s="87"/>
      <c r="AC2455" s="87"/>
      <c r="AD2455" s="87"/>
      <c r="AE2455" s="87"/>
      <c r="AF2455" s="122"/>
      <c r="AG2455" s="121"/>
      <c r="AN2455" s="87"/>
      <c r="AO2455" s="87"/>
      <c r="AP2455" s="87"/>
      <c r="AQ2455" s="87"/>
      <c r="AR2455" s="87"/>
      <c r="AS2455" s="87"/>
      <c r="AT2455" s="87"/>
      <c r="AU2455" s="87"/>
    </row>
    <row r="2456" spans="27:47" x14ac:dyDescent="0.2">
      <c r="AA2456" s="87"/>
      <c r="AB2456" s="87"/>
      <c r="AC2456" s="87"/>
      <c r="AD2456" s="87"/>
      <c r="AE2456" s="87"/>
      <c r="AF2456" s="122"/>
      <c r="AG2456" s="121"/>
      <c r="AN2456" s="87"/>
      <c r="AO2456" s="87"/>
      <c r="AP2456" s="87"/>
      <c r="AQ2456" s="87"/>
      <c r="AR2456" s="87"/>
      <c r="AS2456" s="87"/>
      <c r="AT2456" s="87"/>
      <c r="AU2456" s="87"/>
    </row>
    <row r="2457" spans="27:47" x14ac:dyDescent="0.2">
      <c r="AA2457" s="87"/>
      <c r="AB2457" s="87"/>
      <c r="AC2457" s="87"/>
      <c r="AD2457" s="87"/>
      <c r="AE2457" s="87"/>
      <c r="AF2457" s="122"/>
      <c r="AG2457" s="121"/>
      <c r="AN2457" s="87"/>
      <c r="AO2457" s="87"/>
      <c r="AP2457" s="87"/>
      <c r="AQ2457" s="87"/>
      <c r="AR2457" s="87"/>
      <c r="AS2457" s="87"/>
      <c r="AT2457" s="87"/>
      <c r="AU2457" s="87"/>
    </row>
    <row r="2458" spans="27:47" x14ac:dyDescent="0.2">
      <c r="AA2458" s="87"/>
      <c r="AB2458" s="87"/>
      <c r="AC2458" s="87"/>
      <c r="AD2458" s="87"/>
      <c r="AE2458" s="87"/>
      <c r="AF2458" s="122"/>
      <c r="AG2458" s="121"/>
      <c r="AN2458" s="87"/>
      <c r="AO2458" s="87"/>
      <c r="AP2458" s="87"/>
      <c r="AQ2458" s="87"/>
      <c r="AR2458" s="87"/>
      <c r="AS2458" s="87"/>
      <c r="AT2458" s="87"/>
      <c r="AU2458" s="87"/>
    </row>
    <row r="2459" spans="27:47" x14ac:dyDescent="0.2">
      <c r="AA2459" s="87"/>
      <c r="AB2459" s="87"/>
      <c r="AC2459" s="87"/>
      <c r="AD2459" s="87"/>
      <c r="AE2459" s="87"/>
      <c r="AF2459" s="122"/>
      <c r="AG2459" s="121"/>
      <c r="AN2459" s="87"/>
      <c r="AO2459" s="87"/>
      <c r="AP2459" s="87"/>
      <c r="AQ2459" s="87"/>
      <c r="AR2459" s="87"/>
      <c r="AS2459" s="87"/>
      <c r="AT2459" s="87"/>
      <c r="AU2459" s="87"/>
    </row>
    <row r="2460" spans="27:47" x14ac:dyDescent="0.2">
      <c r="AA2460" s="87"/>
      <c r="AB2460" s="87"/>
      <c r="AC2460" s="87"/>
      <c r="AD2460" s="87"/>
      <c r="AE2460" s="87"/>
      <c r="AF2460" s="122"/>
      <c r="AG2460" s="121"/>
      <c r="AN2460" s="87"/>
      <c r="AO2460" s="87"/>
      <c r="AP2460" s="87"/>
      <c r="AQ2460" s="87"/>
      <c r="AR2460" s="87"/>
      <c r="AS2460" s="87"/>
      <c r="AT2460" s="87"/>
      <c r="AU2460" s="87"/>
    </row>
    <row r="2461" spans="27:47" x14ac:dyDescent="0.2">
      <c r="AA2461" s="87"/>
      <c r="AB2461" s="87"/>
      <c r="AC2461" s="87"/>
      <c r="AD2461" s="87"/>
      <c r="AE2461" s="87"/>
      <c r="AF2461" s="122"/>
      <c r="AG2461" s="121"/>
      <c r="AN2461" s="87"/>
      <c r="AO2461" s="87"/>
      <c r="AP2461" s="87"/>
      <c r="AQ2461" s="87"/>
      <c r="AR2461" s="87"/>
      <c r="AS2461" s="87"/>
      <c r="AT2461" s="87"/>
      <c r="AU2461" s="87"/>
    </row>
    <row r="2462" spans="27:47" x14ac:dyDescent="0.2">
      <c r="AA2462" s="87"/>
      <c r="AB2462" s="87"/>
      <c r="AC2462" s="87"/>
      <c r="AD2462" s="87"/>
      <c r="AE2462" s="87"/>
      <c r="AF2462" s="122"/>
      <c r="AG2462" s="121"/>
      <c r="AN2462" s="87"/>
      <c r="AO2462" s="87"/>
      <c r="AP2462" s="87"/>
      <c r="AQ2462" s="87"/>
      <c r="AR2462" s="87"/>
      <c r="AS2462" s="87"/>
      <c r="AT2462" s="87"/>
      <c r="AU2462" s="87"/>
    </row>
    <row r="2463" spans="27:47" x14ac:dyDescent="0.2">
      <c r="AA2463" s="87"/>
      <c r="AB2463" s="87"/>
      <c r="AC2463" s="87"/>
      <c r="AD2463" s="87"/>
      <c r="AE2463" s="87"/>
      <c r="AF2463" s="122"/>
      <c r="AG2463" s="121"/>
      <c r="AN2463" s="87"/>
      <c r="AO2463" s="87"/>
      <c r="AP2463" s="87"/>
      <c r="AQ2463" s="87"/>
      <c r="AR2463" s="87"/>
      <c r="AS2463" s="87"/>
      <c r="AT2463" s="87"/>
      <c r="AU2463" s="87"/>
    </row>
    <row r="2464" spans="27:47" x14ac:dyDescent="0.2">
      <c r="AA2464" s="87"/>
      <c r="AB2464" s="87"/>
      <c r="AC2464" s="87"/>
      <c r="AD2464" s="87"/>
      <c r="AE2464" s="87"/>
      <c r="AF2464" s="122"/>
      <c r="AG2464" s="121"/>
      <c r="AN2464" s="87"/>
      <c r="AO2464" s="87"/>
      <c r="AP2464" s="87"/>
      <c r="AQ2464" s="87"/>
      <c r="AR2464" s="87"/>
      <c r="AS2464" s="87"/>
      <c r="AT2464" s="87"/>
      <c r="AU2464" s="87"/>
    </row>
    <row r="2465" spans="27:47" x14ac:dyDescent="0.2">
      <c r="AA2465" s="87"/>
      <c r="AB2465" s="87"/>
      <c r="AC2465" s="87"/>
      <c r="AD2465" s="87"/>
      <c r="AE2465" s="87"/>
      <c r="AF2465" s="122"/>
      <c r="AG2465" s="121"/>
      <c r="AN2465" s="87"/>
      <c r="AO2465" s="87"/>
      <c r="AP2465" s="87"/>
      <c r="AQ2465" s="87"/>
      <c r="AR2465" s="87"/>
      <c r="AS2465" s="87"/>
      <c r="AT2465" s="87"/>
      <c r="AU2465" s="87"/>
    </row>
    <row r="2466" spans="27:47" x14ac:dyDescent="0.2">
      <c r="AA2466" s="87"/>
      <c r="AB2466" s="87"/>
      <c r="AC2466" s="87"/>
      <c r="AD2466" s="87"/>
      <c r="AE2466" s="87"/>
      <c r="AF2466" s="122"/>
      <c r="AG2466" s="121"/>
      <c r="AN2466" s="87"/>
      <c r="AO2466" s="87"/>
      <c r="AP2466" s="87"/>
      <c r="AQ2466" s="87"/>
      <c r="AR2466" s="87"/>
      <c r="AS2466" s="87"/>
      <c r="AT2466" s="87"/>
      <c r="AU2466" s="87"/>
    </row>
    <row r="2467" spans="27:47" x14ac:dyDescent="0.2">
      <c r="AA2467" s="87"/>
      <c r="AB2467" s="87"/>
      <c r="AC2467" s="87"/>
      <c r="AD2467" s="87"/>
      <c r="AE2467" s="87"/>
      <c r="AF2467" s="122"/>
      <c r="AG2467" s="121"/>
      <c r="AN2467" s="87"/>
      <c r="AO2467" s="87"/>
      <c r="AP2467" s="87"/>
      <c r="AQ2467" s="87"/>
      <c r="AR2467" s="87"/>
      <c r="AS2467" s="87"/>
      <c r="AT2467" s="87"/>
      <c r="AU2467" s="87"/>
    </row>
    <row r="2468" spans="27:47" x14ac:dyDescent="0.2">
      <c r="AA2468" s="87"/>
      <c r="AB2468" s="87"/>
      <c r="AC2468" s="87"/>
      <c r="AD2468" s="87"/>
      <c r="AE2468" s="87"/>
      <c r="AF2468" s="122"/>
      <c r="AG2468" s="121"/>
      <c r="AN2468" s="87"/>
      <c r="AO2468" s="87"/>
      <c r="AP2468" s="87"/>
      <c r="AQ2468" s="87"/>
      <c r="AR2468" s="87"/>
      <c r="AS2468" s="87"/>
      <c r="AT2468" s="87"/>
      <c r="AU2468" s="87"/>
    </row>
    <row r="2469" spans="27:47" x14ac:dyDescent="0.2">
      <c r="AA2469" s="87"/>
      <c r="AB2469" s="87"/>
      <c r="AC2469" s="87"/>
      <c r="AD2469" s="87"/>
      <c r="AE2469" s="87"/>
      <c r="AF2469" s="122"/>
      <c r="AG2469" s="121"/>
      <c r="AN2469" s="87"/>
      <c r="AO2469" s="87"/>
      <c r="AP2469" s="87"/>
      <c r="AQ2469" s="87"/>
      <c r="AR2469" s="87"/>
      <c r="AS2469" s="87"/>
      <c r="AT2469" s="87"/>
      <c r="AU2469" s="87"/>
    </row>
    <row r="2470" spans="27:47" x14ac:dyDescent="0.2">
      <c r="AA2470" s="87"/>
      <c r="AB2470" s="87"/>
      <c r="AC2470" s="87"/>
      <c r="AD2470" s="87"/>
      <c r="AE2470" s="87"/>
      <c r="AF2470" s="122"/>
      <c r="AG2470" s="121"/>
      <c r="AN2470" s="87"/>
      <c r="AO2470" s="87"/>
      <c r="AP2470" s="87"/>
      <c r="AQ2470" s="87"/>
      <c r="AR2470" s="87"/>
      <c r="AS2470" s="87"/>
      <c r="AT2470" s="87"/>
      <c r="AU2470" s="87"/>
    </row>
    <row r="2471" spans="27:47" x14ac:dyDescent="0.2">
      <c r="AA2471" s="87"/>
      <c r="AB2471" s="87"/>
      <c r="AC2471" s="87"/>
      <c r="AD2471" s="87"/>
      <c r="AE2471" s="87"/>
      <c r="AF2471" s="122"/>
      <c r="AG2471" s="121"/>
      <c r="AN2471" s="87"/>
      <c r="AO2471" s="87"/>
      <c r="AP2471" s="87"/>
      <c r="AQ2471" s="87"/>
      <c r="AR2471" s="87"/>
      <c r="AS2471" s="87"/>
      <c r="AT2471" s="87"/>
      <c r="AU2471" s="87"/>
    </row>
    <row r="2472" spans="27:47" x14ac:dyDescent="0.2">
      <c r="AA2472" s="87"/>
      <c r="AB2472" s="87"/>
      <c r="AC2472" s="87"/>
      <c r="AD2472" s="87"/>
      <c r="AE2472" s="87"/>
      <c r="AF2472" s="122"/>
      <c r="AG2472" s="121"/>
      <c r="AN2472" s="87"/>
      <c r="AO2472" s="87"/>
      <c r="AP2472" s="87"/>
      <c r="AQ2472" s="87"/>
      <c r="AR2472" s="87"/>
      <c r="AS2472" s="87"/>
      <c r="AT2472" s="87"/>
      <c r="AU2472" s="87"/>
    </row>
    <row r="2473" spans="27:47" x14ac:dyDescent="0.2">
      <c r="AA2473" s="87"/>
      <c r="AB2473" s="87"/>
      <c r="AC2473" s="87"/>
      <c r="AD2473" s="87"/>
      <c r="AE2473" s="87"/>
      <c r="AF2473" s="122"/>
      <c r="AG2473" s="121"/>
      <c r="AN2473" s="87"/>
      <c r="AO2473" s="87"/>
      <c r="AP2473" s="87"/>
      <c r="AQ2473" s="87"/>
      <c r="AR2473" s="87"/>
      <c r="AS2473" s="87"/>
      <c r="AT2473" s="87"/>
      <c r="AU2473" s="87"/>
    </row>
    <row r="2474" spans="27:47" x14ac:dyDescent="0.2">
      <c r="AA2474" s="87"/>
      <c r="AB2474" s="87"/>
      <c r="AC2474" s="87"/>
      <c r="AD2474" s="87"/>
      <c r="AE2474" s="87"/>
      <c r="AF2474" s="122"/>
      <c r="AG2474" s="121"/>
      <c r="AN2474" s="87"/>
      <c r="AO2474" s="87"/>
      <c r="AP2474" s="87"/>
      <c r="AQ2474" s="87"/>
      <c r="AR2474" s="87"/>
      <c r="AS2474" s="87"/>
      <c r="AT2474" s="87"/>
      <c r="AU2474" s="87"/>
    </row>
    <row r="2475" spans="27:47" x14ac:dyDescent="0.2">
      <c r="AA2475" s="87"/>
      <c r="AB2475" s="87"/>
      <c r="AC2475" s="87"/>
      <c r="AD2475" s="87"/>
      <c r="AE2475" s="87"/>
      <c r="AF2475" s="122"/>
      <c r="AG2475" s="121"/>
      <c r="AN2475" s="87"/>
      <c r="AO2475" s="87"/>
      <c r="AP2475" s="87"/>
      <c r="AQ2475" s="87"/>
      <c r="AR2475" s="87"/>
      <c r="AS2475" s="87"/>
      <c r="AT2475" s="87"/>
      <c r="AU2475" s="87"/>
    </row>
    <row r="2476" spans="27:47" x14ac:dyDescent="0.2">
      <c r="AA2476" s="87"/>
      <c r="AB2476" s="87"/>
      <c r="AC2476" s="87"/>
      <c r="AD2476" s="87"/>
      <c r="AE2476" s="87"/>
      <c r="AF2476" s="122"/>
      <c r="AG2476" s="121"/>
      <c r="AN2476" s="87"/>
      <c r="AO2476" s="87"/>
      <c r="AP2476" s="87"/>
      <c r="AQ2476" s="87"/>
      <c r="AR2476" s="87"/>
      <c r="AS2476" s="87"/>
      <c r="AT2476" s="87"/>
      <c r="AU2476" s="87"/>
    </row>
    <row r="2477" spans="27:47" x14ac:dyDescent="0.2">
      <c r="AA2477" s="87"/>
      <c r="AB2477" s="87"/>
      <c r="AC2477" s="87"/>
      <c r="AD2477" s="87"/>
      <c r="AE2477" s="87"/>
      <c r="AF2477" s="122"/>
      <c r="AG2477" s="121"/>
      <c r="AN2477" s="87"/>
      <c r="AO2477" s="87"/>
      <c r="AP2477" s="87"/>
      <c r="AQ2477" s="87"/>
      <c r="AR2477" s="87"/>
      <c r="AS2477" s="87"/>
      <c r="AT2477" s="87"/>
      <c r="AU2477" s="87"/>
    </row>
    <row r="2478" spans="27:47" x14ac:dyDescent="0.2">
      <c r="AA2478" s="87"/>
      <c r="AB2478" s="87"/>
      <c r="AC2478" s="87"/>
      <c r="AD2478" s="87"/>
      <c r="AE2478" s="87"/>
      <c r="AF2478" s="122"/>
      <c r="AG2478" s="121"/>
      <c r="AN2478" s="87"/>
      <c r="AO2478" s="87"/>
      <c r="AP2478" s="87"/>
      <c r="AQ2478" s="87"/>
      <c r="AR2478" s="87"/>
      <c r="AS2478" s="87"/>
      <c r="AT2478" s="87"/>
      <c r="AU2478" s="87"/>
    </row>
    <row r="2479" spans="27:47" x14ac:dyDescent="0.2">
      <c r="AA2479" s="87"/>
      <c r="AB2479" s="87"/>
      <c r="AC2479" s="87"/>
      <c r="AD2479" s="87"/>
      <c r="AE2479" s="87"/>
      <c r="AF2479" s="122"/>
      <c r="AG2479" s="121"/>
      <c r="AN2479" s="87"/>
      <c r="AO2479" s="87"/>
      <c r="AP2479" s="87"/>
      <c r="AQ2479" s="87"/>
      <c r="AR2479" s="87"/>
      <c r="AS2479" s="87"/>
      <c r="AT2479" s="87"/>
      <c r="AU2479" s="87"/>
    </row>
    <row r="2480" spans="27:47" x14ac:dyDescent="0.2">
      <c r="AA2480" s="87"/>
      <c r="AB2480" s="87"/>
      <c r="AC2480" s="87"/>
      <c r="AD2480" s="87"/>
      <c r="AE2480" s="87"/>
      <c r="AF2480" s="122"/>
      <c r="AG2480" s="121"/>
      <c r="AN2480" s="87"/>
      <c r="AO2480" s="87"/>
      <c r="AP2480" s="87"/>
      <c r="AQ2480" s="87"/>
      <c r="AR2480" s="87"/>
      <c r="AS2480" s="87"/>
      <c r="AT2480" s="87"/>
      <c r="AU2480" s="87"/>
    </row>
    <row r="2481" spans="27:47" x14ac:dyDescent="0.2">
      <c r="AA2481" s="87"/>
      <c r="AB2481" s="87"/>
      <c r="AC2481" s="87"/>
      <c r="AD2481" s="87"/>
      <c r="AE2481" s="87"/>
      <c r="AF2481" s="122"/>
      <c r="AG2481" s="121"/>
      <c r="AN2481" s="87"/>
      <c r="AO2481" s="87"/>
      <c r="AP2481" s="87"/>
      <c r="AQ2481" s="87"/>
      <c r="AR2481" s="87"/>
      <c r="AS2481" s="87"/>
      <c r="AT2481" s="87"/>
      <c r="AU2481" s="87"/>
    </row>
    <row r="2482" spans="27:47" x14ac:dyDescent="0.2">
      <c r="AA2482" s="87"/>
      <c r="AB2482" s="87"/>
      <c r="AC2482" s="87"/>
      <c r="AD2482" s="87"/>
      <c r="AE2482" s="87"/>
      <c r="AF2482" s="122"/>
      <c r="AG2482" s="121"/>
      <c r="AN2482" s="87"/>
      <c r="AO2482" s="87"/>
      <c r="AP2482" s="87"/>
      <c r="AQ2482" s="87"/>
      <c r="AR2482" s="87"/>
      <c r="AS2482" s="87"/>
      <c r="AT2482" s="87"/>
      <c r="AU2482" s="87"/>
    </row>
    <row r="2483" spans="27:47" x14ac:dyDescent="0.2">
      <c r="AA2483" s="87"/>
      <c r="AB2483" s="87"/>
      <c r="AC2483" s="87"/>
      <c r="AD2483" s="87"/>
      <c r="AE2483" s="87"/>
      <c r="AF2483" s="122"/>
      <c r="AG2483" s="121"/>
      <c r="AN2483" s="87"/>
      <c r="AO2483" s="87"/>
      <c r="AP2483" s="87"/>
      <c r="AQ2483" s="87"/>
      <c r="AR2483" s="87"/>
      <c r="AS2483" s="87"/>
      <c r="AT2483" s="87"/>
      <c r="AU2483" s="87"/>
    </row>
    <row r="2484" spans="27:47" x14ac:dyDescent="0.2">
      <c r="AA2484" s="87"/>
      <c r="AB2484" s="87"/>
      <c r="AC2484" s="87"/>
      <c r="AD2484" s="87"/>
      <c r="AE2484" s="87"/>
      <c r="AF2484" s="122"/>
      <c r="AG2484" s="121"/>
      <c r="AN2484" s="87"/>
      <c r="AO2484" s="87"/>
      <c r="AP2484" s="87"/>
      <c r="AQ2484" s="87"/>
      <c r="AR2484" s="87"/>
      <c r="AS2484" s="87"/>
      <c r="AT2484" s="87"/>
      <c r="AU2484" s="87"/>
    </row>
    <row r="2485" spans="27:47" x14ac:dyDescent="0.2">
      <c r="AA2485" s="87"/>
      <c r="AB2485" s="87"/>
      <c r="AC2485" s="87"/>
      <c r="AD2485" s="87"/>
      <c r="AE2485" s="87"/>
      <c r="AF2485" s="122"/>
      <c r="AG2485" s="121"/>
      <c r="AN2485" s="87"/>
      <c r="AO2485" s="87"/>
      <c r="AP2485" s="87"/>
      <c r="AQ2485" s="87"/>
      <c r="AR2485" s="87"/>
      <c r="AS2485" s="87"/>
      <c r="AT2485" s="87"/>
      <c r="AU2485" s="87"/>
    </row>
    <row r="2486" spans="27:47" x14ac:dyDescent="0.2">
      <c r="AA2486" s="87"/>
      <c r="AB2486" s="87"/>
      <c r="AC2486" s="87"/>
      <c r="AD2486" s="87"/>
      <c r="AE2486" s="87"/>
      <c r="AF2486" s="122"/>
      <c r="AG2486" s="121"/>
      <c r="AN2486" s="87"/>
      <c r="AO2486" s="87"/>
      <c r="AP2486" s="87"/>
      <c r="AQ2486" s="87"/>
      <c r="AR2486" s="87"/>
      <c r="AS2486" s="87"/>
      <c r="AT2486" s="87"/>
      <c r="AU2486" s="87"/>
    </row>
    <row r="2487" spans="27:47" x14ac:dyDescent="0.2">
      <c r="AA2487" s="87"/>
      <c r="AB2487" s="87"/>
      <c r="AC2487" s="87"/>
      <c r="AD2487" s="87"/>
      <c r="AE2487" s="87"/>
      <c r="AF2487" s="122"/>
      <c r="AG2487" s="121"/>
      <c r="AN2487" s="87"/>
      <c r="AO2487" s="87"/>
      <c r="AP2487" s="87"/>
      <c r="AQ2487" s="87"/>
      <c r="AR2487" s="87"/>
      <c r="AS2487" s="87"/>
      <c r="AT2487" s="87"/>
      <c r="AU2487" s="87"/>
    </row>
    <row r="2488" spans="27:47" x14ac:dyDescent="0.2">
      <c r="AA2488" s="87"/>
      <c r="AB2488" s="87"/>
      <c r="AC2488" s="87"/>
      <c r="AD2488" s="87"/>
      <c r="AE2488" s="87"/>
      <c r="AF2488" s="122"/>
      <c r="AG2488" s="121"/>
      <c r="AN2488" s="87"/>
      <c r="AO2488" s="87"/>
      <c r="AP2488" s="87"/>
      <c r="AQ2488" s="87"/>
      <c r="AR2488" s="87"/>
      <c r="AS2488" s="87"/>
      <c r="AT2488" s="87"/>
      <c r="AU2488" s="87"/>
    </row>
    <row r="2489" spans="27:47" x14ac:dyDescent="0.2">
      <c r="AA2489" s="87"/>
      <c r="AB2489" s="87"/>
      <c r="AC2489" s="87"/>
      <c r="AD2489" s="87"/>
      <c r="AE2489" s="87"/>
      <c r="AF2489" s="122"/>
      <c r="AG2489" s="121"/>
      <c r="AN2489" s="87"/>
      <c r="AO2489" s="87"/>
      <c r="AP2489" s="87"/>
      <c r="AQ2489" s="87"/>
      <c r="AR2489" s="87"/>
      <c r="AS2489" s="87"/>
      <c r="AT2489" s="87"/>
      <c r="AU2489" s="87"/>
    </row>
    <row r="2490" spans="27:47" x14ac:dyDescent="0.2">
      <c r="AA2490" s="87"/>
      <c r="AB2490" s="87"/>
      <c r="AC2490" s="87"/>
      <c r="AD2490" s="87"/>
      <c r="AE2490" s="87"/>
      <c r="AF2490" s="122"/>
      <c r="AG2490" s="121"/>
      <c r="AN2490" s="87"/>
      <c r="AO2490" s="87"/>
      <c r="AP2490" s="87"/>
      <c r="AQ2490" s="87"/>
      <c r="AR2490" s="87"/>
      <c r="AS2490" s="87"/>
      <c r="AT2490" s="87"/>
      <c r="AU2490" s="87"/>
    </row>
    <row r="2491" spans="27:47" x14ac:dyDescent="0.2">
      <c r="AA2491" s="87"/>
      <c r="AB2491" s="87"/>
      <c r="AC2491" s="87"/>
      <c r="AD2491" s="87"/>
      <c r="AE2491" s="87"/>
      <c r="AF2491" s="122"/>
      <c r="AG2491" s="121"/>
      <c r="AN2491" s="87"/>
      <c r="AO2491" s="87"/>
      <c r="AP2491" s="87"/>
      <c r="AQ2491" s="87"/>
      <c r="AR2491" s="87"/>
      <c r="AS2491" s="87"/>
      <c r="AT2491" s="87"/>
      <c r="AU2491" s="87"/>
    </row>
    <row r="2492" spans="27:47" x14ac:dyDescent="0.2">
      <c r="AA2492" s="87"/>
      <c r="AB2492" s="87"/>
      <c r="AC2492" s="87"/>
      <c r="AD2492" s="87"/>
      <c r="AE2492" s="87"/>
      <c r="AF2492" s="122"/>
      <c r="AG2492" s="121"/>
      <c r="AN2492" s="87"/>
      <c r="AO2492" s="87"/>
      <c r="AP2492" s="87"/>
      <c r="AQ2492" s="87"/>
      <c r="AR2492" s="87"/>
      <c r="AS2492" s="87"/>
      <c r="AT2492" s="87"/>
      <c r="AU2492" s="87"/>
    </row>
    <row r="2493" spans="27:47" x14ac:dyDescent="0.2">
      <c r="AA2493" s="87"/>
      <c r="AB2493" s="87"/>
      <c r="AC2493" s="87"/>
      <c r="AD2493" s="87"/>
      <c r="AE2493" s="87"/>
      <c r="AF2493" s="122"/>
      <c r="AG2493" s="121"/>
      <c r="AN2493" s="87"/>
      <c r="AO2493" s="87"/>
      <c r="AP2493" s="87"/>
      <c r="AQ2493" s="87"/>
      <c r="AR2493" s="87"/>
      <c r="AS2493" s="87"/>
      <c r="AT2493" s="87"/>
      <c r="AU2493" s="87"/>
    </row>
    <row r="2494" spans="27:47" x14ac:dyDescent="0.2">
      <c r="AA2494" s="87"/>
      <c r="AB2494" s="87"/>
      <c r="AC2494" s="87"/>
      <c r="AD2494" s="87"/>
      <c r="AE2494" s="87"/>
      <c r="AF2494" s="122"/>
      <c r="AG2494" s="121"/>
      <c r="AN2494" s="87"/>
      <c r="AO2494" s="87"/>
      <c r="AP2494" s="87"/>
      <c r="AQ2494" s="87"/>
      <c r="AR2494" s="87"/>
      <c r="AS2494" s="87"/>
      <c r="AT2494" s="87"/>
      <c r="AU2494" s="87"/>
    </row>
    <row r="2495" spans="27:47" x14ac:dyDescent="0.2">
      <c r="AA2495" s="87"/>
      <c r="AB2495" s="87"/>
      <c r="AC2495" s="87"/>
      <c r="AD2495" s="87"/>
      <c r="AE2495" s="87"/>
      <c r="AF2495" s="122"/>
      <c r="AG2495" s="121"/>
      <c r="AN2495" s="87"/>
      <c r="AO2495" s="87"/>
      <c r="AP2495" s="87"/>
      <c r="AQ2495" s="87"/>
      <c r="AR2495" s="87"/>
      <c r="AS2495" s="87"/>
      <c r="AT2495" s="87"/>
      <c r="AU2495" s="87"/>
    </row>
    <row r="2496" spans="27:47" x14ac:dyDescent="0.2">
      <c r="AA2496" s="87"/>
      <c r="AB2496" s="87"/>
      <c r="AC2496" s="87"/>
      <c r="AD2496" s="87"/>
      <c r="AE2496" s="87"/>
      <c r="AF2496" s="122"/>
      <c r="AG2496" s="121"/>
      <c r="AN2496" s="87"/>
      <c r="AO2496" s="87"/>
      <c r="AP2496" s="87"/>
      <c r="AQ2496" s="87"/>
      <c r="AR2496" s="87"/>
      <c r="AS2496" s="87"/>
      <c r="AT2496" s="87"/>
      <c r="AU2496" s="87"/>
    </row>
    <row r="2497" spans="27:47" x14ac:dyDescent="0.2">
      <c r="AA2497" s="87"/>
      <c r="AB2497" s="87"/>
      <c r="AC2497" s="87"/>
      <c r="AD2497" s="87"/>
      <c r="AE2497" s="87"/>
      <c r="AF2497" s="122"/>
      <c r="AG2497" s="121"/>
      <c r="AN2497" s="87"/>
      <c r="AO2497" s="87"/>
      <c r="AP2497" s="87"/>
      <c r="AQ2497" s="87"/>
      <c r="AR2497" s="87"/>
      <c r="AS2497" s="87"/>
      <c r="AT2497" s="87"/>
      <c r="AU2497" s="87"/>
    </row>
    <row r="2498" spans="27:47" x14ac:dyDescent="0.2">
      <c r="AA2498" s="87"/>
      <c r="AB2498" s="87"/>
      <c r="AC2498" s="87"/>
      <c r="AD2498" s="87"/>
      <c r="AE2498" s="87"/>
      <c r="AF2498" s="122"/>
      <c r="AG2498" s="121"/>
      <c r="AN2498" s="87"/>
      <c r="AO2498" s="87"/>
      <c r="AP2498" s="87"/>
      <c r="AQ2498" s="87"/>
      <c r="AR2498" s="87"/>
      <c r="AS2498" s="87"/>
      <c r="AT2498" s="87"/>
      <c r="AU2498" s="87"/>
    </row>
    <row r="2499" spans="27:47" x14ac:dyDescent="0.2">
      <c r="AA2499" s="87"/>
      <c r="AB2499" s="87"/>
      <c r="AC2499" s="87"/>
      <c r="AD2499" s="87"/>
      <c r="AE2499" s="87"/>
      <c r="AF2499" s="122"/>
      <c r="AG2499" s="121"/>
      <c r="AN2499" s="87"/>
      <c r="AO2499" s="87"/>
      <c r="AP2499" s="87"/>
      <c r="AQ2499" s="87"/>
      <c r="AR2499" s="87"/>
      <c r="AS2499" s="87"/>
      <c r="AT2499" s="87"/>
      <c r="AU2499" s="87"/>
    </row>
    <row r="2500" spans="27:47" x14ac:dyDescent="0.2">
      <c r="AA2500" s="87"/>
      <c r="AB2500" s="87"/>
      <c r="AC2500" s="87"/>
      <c r="AD2500" s="87"/>
      <c r="AE2500" s="87"/>
      <c r="AF2500" s="122"/>
      <c r="AG2500" s="121"/>
      <c r="AN2500" s="87"/>
      <c r="AO2500" s="87"/>
      <c r="AP2500" s="87"/>
      <c r="AQ2500" s="87"/>
      <c r="AR2500" s="87"/>
      <c r="AS2500" s="87"/>
      <c r="AT2500" s="87"/>
      <c r="AU2500" s="87"/>
    </row>
    <row r="2501" spans="27:47" x14ac:dyDescent="0.2">
      <c r="AA2501" s="87"/>
      <c r="AB2501" s="87"/>
      <c r="AC2501" s="87"/>
      <c r="AD2501" s="87"/>
      <c r="AE2501" s="87"/>
      <c r="AF2501" s="122"/>
      <c r="AG2501" s="121"/>
      <c r="AN2501" s="87"/>
      <c r="AO2501" s="87"/>
      <c r="AP2501" s="87"/>
      <c r="AQ2501" s="87"/>
      <c r="AR2501" s="87"/>
      <c r="AS2501" s="87"/>
      <c r="AT2501" s="87"/>
      <c r="AU2501" s="87"/>
    </row>
    <row r="2502" spans="27:47" x14ac:dyDescent="0.2">
      <c r="AA2502" s="87"/>
      <c r="AB2502" s="87"/>
      <c r="AC2502" s="87"/>
      <c r="AD2502" s="87"/>
      <c r="AE2502" s="87"/>
      <c r="AF2502" s="122"/>
      <c r="AG2502" s="121"/>
      <c r="AN2502" s="87"/>
      <c r="AO2502" s="87"/>
      <c r="AP2502" s="87"/>
      <c r="AQ2502" s="87"/>
      <c r="AR2502" s="87"/>
      <c r="AS2502" s="87"/>
      <c r="AT2502" s="87"/>
      <c r="AU2502" s="87"/>
    </row>
    <row r="2503" spans="27:47" x14ac:dyDescent="0.2">
      <c r="AA2503" s="87"/>
      <c r="AB2503" s="87"/>
      <c r="AC2503" s="87"/>
      <c r="AD2503" s="87"/>
      <c r="AE2503" s="87"/>
      <c r="AF2503" s="122"/>
      <c r="AG2503" s="121"/>
      <c r="AN2503" s="87"/>
      <c r="AO2503" s="87"/>
      <c r="AP2503" s="87"/>
      <c r="AQ2503" s="87"/>
      <c r="AR2503" s="87"/>
      <c r="AS2503" s="87"/>
      <c r="AT2503" s="87"/>
      <c r="AU2503" s="87"/>
    </row>
    <row r="2504" spans="27:47" x14ac:dyDescent="0.2">
      <c r="AA2504" s="87"/>
      <c r="AB2504" s="87"/>
      <c r="AC2504" s="87"/>
      <c r="AD2504" s="87"/>
      <c r="AE2504" s="87"/>
      <c r="AF2504" s="122"/>
      <c r="AG2504" s="121"/>
      <c r="AN2504" s="87"/>
      <c r="AO2504" s="87"/>
      <c r="AP2504" s="87"/>
      <c r="AQ2504" s="87"/>
      <c r="AR2504" s="87"/>
      <c r="AS2504" s="87"/>
      <c r="AT2504" s="87"/>
      <c r="AU2504" s="87"/>
    </row>
    <row r="2505" spans="27:47" x14ac:dyDescent="0.2">
      <c r="AA2505" s="87"/>
      <c r="AB2505" s="87"/>
      <c r="AC2505" s="87"/>
      <c r="AD2505" s="87"/>
      <c r="AE2505" s="87"/>
      <c r="AF2505" s="122"/>
      <c r="AG2505" s="121"/>
      <c r="AN2505" s="87"/>
      <c r="AO2505" s="87"/>
      <c r="AP2505" s="87"/>
      <c r="AQ2505" s="87"/>
      <c r="AR2505" s="87"/>
      <c r="AS2505" s="87"/>
      <c r="AT2505" s="87"/>
      <c r="AU2505" s="87"/>
    </row>
    <row r="2506" spans="27:47" x14ac:dyDescent="0.2">
      <c r="AA2506" s="87"/>
      <c r="AB2506" s="87"/>
      <c r="AC2506" s="87"/>
      <c r="AD2506" s="87"/>
      <c r="AE2506" s="87"/>
      <c r="AF2506" s="122"/>
      <c r="AG2506" s="121"/>
      <c r="AN2506" s="87"/>
      <c r="AO2506" s="87"/>
      <c r="AP2506" s="87"/>
      <c r="AQ2506" s="87"/>
      <c r="AR2506" s="87"/>
      <c r="AS2506" s="87"/>
      <c r="AT2506" s="87"/>
      <c r="AU2506" s="87"/>
    </row>
    <row r="2507" spans="27:47" x14ac:dyDescent="0.2">
      <c r="AA2507" s="87"/>
      <c r="AB2507" s="87"/>
      <c r="AC2507" s="87"/>
      <c r="AD2507" s="87"/>
      <c r="AE2507" s="87"/>
      <c r="AF2507" s="122"/>
      <c r="AG2507" s="121"/>
      <c r="AN2507" s="87"/>
      <c r="AO2507" s="87"/>
      <c r="AP2507" s="87"/>
      <c r="AQ2507" s="87"/>
      <c r="AR2507" s="87"/>
      <c r="AS2507" s="87"/>
      <c r="AT2507" s="87"/>
      <c r="AU2507" s="87"/>
    </row>
    <row r="2508" spans="27:47" x14ac:dyDescent="0.2">
      <c r="AA2508" s="87"/>
      <c r="AB2508" s="87"/>
      <c r="AC2508" s="87"/>
      <c r="AD2508" s="87"/>
      <c r="AE2508" s="87"/>
      <c r="AF2508" s="122"/>
      <c r="AG2508" s="121"/>
      <c r="AN2508" s="87"/>
      <c r="AO2508" s="87"/>
      <c r="AP2508" s="87"/>
      <c r="AQ2508" s="87"/>
      <c r="AR2508" s="87"/>
      <c r="AS2508" s="87"/>
      <c r="AT2508" s="87"/>
      <c r="AU2508" s="87"/>
    </row>
    <row r="2509" spans="27:47" x14ac:dyDescent="0.2">
      <c r="AA2509" s="87"/>
      <c r="AB2509" s="87"/>
      <c r="AC2509" s="87"/>
      <c r="AD2509" s="87"/>
      <c r="AE2509" s="87"/>
      <c r="AF2509" s="122"/>
      <c r="AG2509" s="121"/>
      <c r="AN2509" s="87"/>
      <c r="AO2509" s="87"/>
      <c r="AP2509" s="87"/>
      <c r="AQ2509" s="87"/>
      <c r="AR2509" s="87"/>
      <c r="AS2509" s="87"/>
      <c r="AT2509" s="87"/>
      <c r="AU2509" s="87"/>
    </row>
    <row r="2510" spans="27:47" x14ac:dyDescent="0.2">
      <c r="AA2510" s="87"/>
      <c r="AB2510" s="87"/>
      <c r="AC2510" s="87"/>
      <c r="AD2510" s="87"/>
      <c r="AE2510" s="87"/>
      <c r="AF2510" s="122"/>
      <c r="AG2510" s="121"/>
      <c r="AN2510" s="87"/>
      <c r="AO2510" s="87"/>
      <c r="AP2510" s="87"/>
      <c r="AQ2510" s="87"/>
      <c r="AR2510" s="87"/>
      <c r="AS2510" s="87"/>
      <c r="AT2510" s="87"/>
      <c r="AU2510" s="87"/>
    </row>
    <row r="2511" spans="27:47" x14ac:dyDescent="0.2">
      <c r="AA2511" s="87"/>
      <c r="AB2511" s="87"/>
      <c r="AC2511" s="87"/>
      <c r="AD2511" s="87"/>
      <c r="AE2511" s="87"/>
      <c r="AF2511" s="122"/>
      <c r="AG2511" s="121"/>
      <c r="AN2511" s="87"/>
      <c r="AO2511" s="87"/>
      <c r="AP2511" s="87"/>
      <c r="AQ2511" s="87"/>
      <c r="AR2511" s="87"/>
      <c r="AS2511" s="87"/>
      <c r="AT2511" s="87"/>
      <c r="AU2511" s="87"/>
    </row>
    <row r="2512" spans="27:47" x14ac:dyDescent="0.2">
      <c r="AA2512" s="87"/>
      <c r="AB2512" s="87"/>
      <c r="AC2512" s="87"/>
      <c r="AD2512" s="87"/>
      <c r="AE2512" s="87"/>
      <c r="AF2512" s="122"/>
      <c r="AG2512" s="121"/>
      <c r="AN2512" s="87"/>
      <c r="AO2512" s="87"/>
      <c r="AP2512" s="87"/>
      <c r="AQ2512" s="87"/>
      <c r="AR2512" s="87"/>
      <c r="AS2512" s="87"/>
      <c r="AT2512" s="87"/>
      <c r="AU2512" s="87"/>
    </row>
    <row r="2513" spans="27:47" x14ac:dyDescent="0.2">
      <c r="AA2513" s="87"/>
      <c r="AB2513" s="87"/>
      <c r="AC2513" s="87"/>
      <c r="AD2513" s="87"/>
      <c r="AE2513" s="87"/>
      <c r="AF2513" s="122"/>
      <c r="AG2513" s="121"/>
      <c r="AN2513" s="87"/>
      <c r="AO2513" s="87"/>
      <c r="AP2513" s="87"/>
      <c r="AQ2513" s="87"/>
      <c r="AR2513" s="87"/>
      <c r="AS2513" s="87"/>
      <c r="AT2513" s="87"/>
      <c r="AU2513" s="87"/>
    </row>
    <row r="2514" spans="27:47" x14ac:dyDescent="0.2">
      <c r="AA2514" s="87"/>
      <c r="AB2514" s="87"/>
      <c r="AC2514" s="87"/>
      <c r="AD2514" s="87"/>
      <c r="AE2514" s="87"/>
      <c r="AF2514" s="122"/>
      <c r="AG2514" s="121"/>
      <c r="AN2514" s="87"/>
      <c r="AO2514" s="87"/>
      <c r="AP2514" s="87"/>
      <c r="AQ2514" s="87"/>
      <c r="AR2514" s="87"/>
      <c r="AS2514" s="87"/>
      <c r="AT2514" s="87"/>
      <c r="AU2514" s="87"/>
    </row>
    <row r="2515" spans="27:47" x14ac:dyDescent="0.2">
      <c r="AA2515" s="87"/>
      <c r="AB2515" s="87"/>
      <c r="AC2515" s="87"/>
      <c r="AD2515" s="87"/>
      <c r="AE2515" s="87"/>
      <c r="AF2515" s="122"/>
      <c r="AG2515" s="121"/>
      <c r="AN2515" s="87"/>
      <c r="AO2515" s="87"/>
      <c r="AP2515" s="87"/>
      <c r="AQ2515" s="87"/>
      <c r="AR2515" s="87"/>
      <c r="AS2515" s="87"/>
      <c r="AT2515" s="87"/>
      <c r="AU2515" s="87"/>
    </row>
    <row r="2516" spans="27:47" x14ac:dyDescent="0.2">
      <c r="AA2516" s="87"/>
      <c r="AB2516" s="87"/>
      <c r="AC2516" s="87"/>
      <c r="AD2516" s="87"/>
      <c r="AE2516" s="87"/>
      <c r="AF2516" s="122"/>
      <c r="AG2516" s="121"/>
      <c r="AN2516" s="87"/>
      <c r="AO2516" s="87"/>
      <c r="AP2516" s="87"/>
      <c r="AQ2516" s="87"/>
      <c r="AR2516" s="87"/>
      <c r="AS2516" s="87"/>
      <c r="AT2516" s="87"/>
      <c r="AU2516" s="87"/>
    </row>
    <row r="2517" spans="27:47" x14ac:dyDescent="0.2">
      <c r="AA2517" s="87"/>
      <c r="AB2517" s="87"/>
      <c r="AC2517" s="87"/>
      <c r="AD2517" s="87"/>
      <c r="AE2517" s="87"/>
      <c r="AF2517" s="122"/>
      <c r="AG2517" s="121"/>
      <c r="AN2517" s="87"/>
      <c r="AO2517" s="87"/>
      <c r="AP2517" s="87"/>
      <c r="AQ2517" s="87"/>
      <c r="AR2517" s="87"/>
      <c r="AS2517" s="87"/>
      <c r="AT2517" s="87"/>
      <c r="AU2517" s="87"/>
    </row>
    <row r="2518" spans="27:47" x14ac:dyDescent="0.2">
      <c r="AA2518" s="87"/>
      <c r="AB2518" s="87"/>
      <c r="AC2518" s="87"/>
      <c r="AD2518" s="87"/>
      <c r="AE2518" s="87"/>
      <c r="AF2518" s="122"/>
      <c r="AG2518" s="121"/>
      <c r="AN2518" s="87"/>
      <c r="AO2518" s="87"/>
      <c r="AP2518" s="87"/>
      <c r="AQ2518" s="87"/>
      <c r="AR2518" s="87"/>
      <c r="AS2518" s="87"/>
      <c r="AT2518" s="87"/>
      <c r="AU2518" s="87"/>
    </row>
    <row r="2519" spans="27:47" x14ac:dyDescent="0.2">
      <c r="AA2519" s="87"/>
      <c r="AB2519" s="87"/>
      <c r="AC2519" s="87"/>
      <c r="AD2519" s="87"/>
      <c r="AE2519" s="87"/>
      <c r="AF2519" s="122"/>
      <c r="AG2519" s="121"/>
      <c r="AN2519" s="87"/>
      <c r="AO2519" s="87"/>
      <c r="AP2519" s="87"/>
      <c r="AQ2519" s="87"/>
      <c r="AR2519" s="87"/>
      <c r="AS2519" s="87"/>
      <c r="AT2519" s="87"/>
      <c r="AU2519" s="87"/>
    </row>
    <row r="2520" spans="27:47" x14ac:dyDescent="0.2">
      <c r="AA2520" s="87"/>
      <c r="AB2520" s="87"/>
      <c r="AC2520" s="87"/>
      <c r="AD2520" s="87"/>
      <c r="AE2520" s="87"/>
      <c r="AF2520" s="122"/>
      <c r="AG2520" s="121"/>
      <c r="AN2520" s="87"/>
      <c r="AO2520" s="87"/>
      <c r="AP2520" s="87"/>
      <c r="AQ2520" s="87"/>
      <c r="AR2520" s="87"/>
      <c r="AS2520" s="87"/>
      <c r="AT2520" s="87"/>
      <c r="AU2520" s="87"/>
    </row>
    <row r="2521" spans="27:47" x14ac:dyDescent="0.2">
      <c r="AA2521" s="87"/>
      <c r="AB2521" s="87"/>
      <c r="AC2521" s="87"/>
      <c r="AD2521" s="87"/>
      <c r="AE2521" s="87"/>
      <c r="AF2521" s="122"/>
      <c r="AG2521" s="121"/>
      <c r="AN2521" s="87"/>
      <c r="AO2521" s="87"/>
      <c r="AP2521" s="87"/>
      <c r="AQ2521" s="87"/>
      <c r="AR2521" s="87"/>
      <c r="AS2521" s="87"/>
      <c r="AT2521" s="87"/>
      <c r="AU2521" s="87"/>
    </row>
    <row r="2522" spans="27:47" x14ac:dyDescent="0.2">
      <c r="AA2522" s="87"/>
      <c r="AB2522" s="87"/>
      <c r="AC2522" s="87"/>
      <c r="AD2522" s="87"/>
      <c r="AE2522" s="87"/>
      <c r="AF2522" s="122"/>
      <c r="AG2522" s="121"/>
      <c r="AN2522" s="87"/>
      <c r="AO2522" s="87"/>
      <c r="AP2522" s="87"/>
      <c r="AQ2522" s="87"/>
      <c r="AR2522" s="87"/>
      <c r="AS2522" s="87"/>
      <c r="AT2522" s="87"/>
      <c r="AU2522" s="87"/>
    </row>
    <row r="2523" spans="27:47" x14ac:dyDescent="0.2">
      <c r="AA2523" s="87"/>
      <c r="AB2523" s="87"/>
      <c r="AC2523" s="87"/>
      <c r="AD2523" s="87"/>
      <c r="AE2523" s="87"/>
      <c r="AF2523" s="122"/>
      <c r="AG2523" s="121"/>
      <c r="AN2523" s="87"/>
      <c r="AO2523" s="87"/>
      <c r="AP2523" s="87"/>
      <c r="AQ2523" s="87"/>
      <c r="AR2523" s="87"/>
      <c r="AS2523" s="87"/>
      <c r="AT2523" s="87"/>
      <c r="AU2523" s="87"/>
    </row>
    <row r="2524" spans="27:47" x14ac:dyDescent="0.2">
      <c r="AA2524" s="87"/>
      <c r="AB2524" s="87"/>
      <c r="AC2524" s="87"/>
      <c r="AD2524" s="87"/>
      <c r="AE2524" s="87"/>
      <c r="AF2524" s="122"/>
      <c r="AG2524" s="121"/>
      <c r="AN2524" s="87"/>
      <c r="AO2524" s="87"/>
      <c r="AP2524" s="87"/>
      <c r="AQ2524" s="87"/>
      <c r="AR2524" s="87"/>
      <c r="AS2524" s="87"/>
      <c r="AT2524" s="87"/>
      <c r="AU2524" s="87"/>
    </row>
    <row r="2525" spans="27:47" x14ac:dyDescent="0.2">
      <c r="AA2525" s="87"/>
      <c r="AB2525" s="87"/>
      <c r="AC2525" s="87"/>
      <c r="AD2525" s="87"/>
      <c r="AE2525" s="87"/>
      <c r="AF2525" s="122"/>
      <c r="AG2525" s="121"/>
      <c r="AN2525" s="87"/>
      <c r="AO2525" s="87"/>
      <c r="AP2525" s="87"/>
      <c r="AQ2525" s="87"/>
      <c r="AR2525" s="87"/>
      <c r="AS2525" s="87"/>
      <c r="AT2525" s="87"/>
      <c r="AU2525" s="87"/>
    </row>
    <row r="2526" spans="27:47" x14ac:dyDescent="0.2">
      <c r="AA2526" s="87"/>
      <c r="AB2526" s="87"/>
      <c r="AC2526" s="87"/>
      <c r="AD2526" s="87"/>
      <c r="AE2526" s="87"/>
      <c r="AF2526" s="122"/>
      <c r="AG2526" s="121"/>
      <c r="AN2526" s="87"/>
      <c r="AO2526" s="87"/>
      <c r="AP2526" s="87"/>
      <c r="AQ2526" s="87"/>
      <c r="AR2526" s="87"/>
      <c r="AS2526" s="87"/>
      <c r="AT2526" s="87"/>
      <c r="AU2526" s="87"/>
    </row>
    <row r="2527" spans="27:47" x14ac:dyDescent="0.2">
      <c r="AA2527" s="87"/>
      <c r="AB2527" s="87"/>
      <c r="AC2527" s="87"/>
      <c r="AD2527" s="87"/>
      <c r="AE2527" s="87"/>
      <c r="AF2527" s="122"/>
      <c r="AG2527" s="121"/>
      <c r="AN2527" s="87"/>
      <c r="AO2527" s="87"/>
      <c r="AP2527" s="87"/>
      <c r="AQ2527" s="87"/>
      <c r="AR2527" s="87"/>
      <c r="AS2527" s="87"/>
      <c r="AT2527" s="87"/>
      <c r="AU2527" s="87"/>
    </row>
    <row r="2528" spans="27:47" x14ac:dyDescent="0.2">
      <c r="AA2528" s="87"/>
      <c r="AB2528" s="87"/>
      <c r="AC2528" s="87"/>
      <c r="AD2528" s="87"/>
      <c r="AE2528" s="87"/>
      <c r="AF2528" s="122"/>
      <c r="AG2528" s="121"/>
      <c r="AN2528" s="87"/>
      <c r="AO2528" s="87"/>
      <c r="AP2528" s="87"/>
      <c r="AQ2528" s="87"/>
      <c r="AR2528" s="87"/>
      <c r="AS2528" s="87"/>
      <c r="AT2528" s="87"/>
      <c r="AU2528" s="87"/>
    </row>
    <row r="2529" spans="27:47" x14ac:dyDescent="0.2">
      <c r="AA2529" s="87"/>
      <c r="AB2529" s="87"/>
      <c r="AC2529" s="87"/>
      <c r="AD2529" s="87"/>
      <c r="AE2529" s="87"/>
      <c r="AF2529" s="122"/>
      <c r="AG2529" s="121"/>
      <c r="AN2529" s="87"/>
      <c r="AO2529" s="87"/>
      <c r="AP2529" s="87"/>
      <c r="AQ2529" s="87"/>
      <c r="AR2529" s="87"/>
      <c r="AS2529" s="87"/>
      <c r="AT2529" s="87"/>
      <c r="AU2529" s="87"/>
    </row>
    <row r="2530" spans="27:47" x14ac:dyDescent="0.2">
      <c r="AA2530" s="87"/>
      <c r="AB2530" s="87"/>
      <c r="AC2530" s="87"/>
      <c r="AD2530" s="87"/>
      <c r="AE2530" s="87"/>
      <c r="AF2530" s="122"/>
      <c r="AG2530" s="121"/>
      <c r="AN2530" s="87"/>
      <c r="AO2530" s="87"/>
      <c r="AP2530" s="87"/>
      <c r="AQ2530" s="87"/>
      <c r="AR2530" s="87"/>
      <c r="AS2530" s="87"/>
      <c r="AT2530" s="87"/>
      <c r="AU2530" s="87"/>
    </row>
    <row r="2531" spans="27:47" x14ac:dyDescent="0.2">
      <c r="AA2531" s="87"/>
      <c r="AB2531" s="87"/>
      <c r="AC2531" s="87"/>
      <c r="AD2531" s="87"/>
      <c r="AE2531" s="87"/>
      <c r="AF2531" s="122"/>
      <c r="AG2531" s="121"/>
      <c r="AN2531" s="87"/>
      <c r="AO2531" s="87"/>
      <c r="AP2531" s="87"/>
      <c r="AQ2531" s="87"/>
      <c r="AR2531" s="87"/>
      <c r="AS2531" s="87"/>
      <c r="AT2531" s="87"/>
      <c r="AU2531" s="87"/>
    </row>
    <row r="2532" spans="27:47" x14ac:dyDescent="0.2">
      <c r="AA2532" s="87"/>
      <c r="AB2532" s="87"/>
      <c r="AC2532" s="87"/>
      <c r="AD2532" s="87"/>
      <c r="AE2532" s="87"/>
      <c r="AF2532" s="122"/>
      <c r="AG2532" s="121"/>
      <c r="AN2532" s="87"/>
      <c r="AO2532" s="87"/>
      <c r="AP2532" s="87"/>
      <c r="AQ2532" s="87"/>
      <c r="AR2532" s="87"/>
      <c r="AS2532" s="87"/>
      <c r="AT2532" s="87"/>
      <c r="AU2532" s="87"/>
    </row>
    <row r="2533" spans="27:47" x14ac:dyDescent="0.2">
      <c r="AA2533" s="87"/>
      <c r="AB2533" s="87"/>
      <c r="AC2533" s="87"/>
      <c r="AD2533" s="87"/>
      <c r="AE2533" s="87"/>
      <c r="AF2533" s="122"/>
      <c r="AG2533" s="121"/>
      <c r="AN2533" s="87"/>
      <c r="AO2533" s="87"/>
      <c r="AP2533" s="87"/>
      <c r="AQ2533" s="87"/>
      <c r="AR2533" s="87"/>
      <c r="AS2533" s="87"/>
      <c r="AT2533" s="87"/>
      <c r="AU2533" s="87"/>
    </row>
    <row r="2534" spans="27:47" x14ac:dyDescent="0.2">
      <c r="AA2534" s="87"/>
      <c r="AB2534" s="87"/>
      <c r="AC2534" s="87"/>
      <c r="AD2534" s="87"/>
      <c r="AE2534" s="87"/>
      <c r="AF2534" s="122"/>
      <c r="AG2534" s="121"/>
      <c r="AN2534" s="87"/>
      <c r="AO2534" s="87"/>
      <c r="AP2534" s="87"/>
      <c r="AQ2534" s="87"/>
      <c r="AR2534" s="87"/>
      <c r="AS2534" s="87"/>
      <c r="AT2534" s="87"/>
      <c r="AU2534" s="87"/>
    </row>
    <row r="2535" spans="27:47" x14ac:dyDescent="0.2">
      <c r="AA2535" s="87"/>
      <c r="AB2535" s="87"/>
      <c r="AC2535" s="87"/>
      <c r="AD2535" s="87"/>
      <c r="AE2535" s="87"/>
      <c r="AF2535" s="122"/>
      <c r="AG2535" s="121"/>
      <c r="AN2535" s="87"/>
      <c r="AO2535" s="87"/>
      <c r="AP2535" s="87"/>
      <c r="AQ2535" s="87"/>
      <c r="AR2535" s="87"/>
      <c r="AS2535" s="87"/>
      <c r="AT2535" s="87"/>
      <c r="AU2535" s="87"/>
    </row>
    <row r="2536" spans="27:47" x14ac:dyDescent="0.2">
      <c r="AA2536" s="87"/>
      <c r="AB2536" s="87"/>
      <c r="AC2536" s="87"/>
      <c r="AD2536" s="87"/>
      <c r="AE2536" s="87"/>
      <c r="AF2536" s="122"/>
      <c r="AG2536" s="121"/>
      <c r="AN2536" s="87"/>
      <c r="AO2536" s="87"/>
      <c r="AP2536" s="87"/>
      <c r="AQ2536" s="87"/>
      <c r="AR2536" s="87"/>
      <c r="AS2536" s="87"/>
      <c r="AT2536" s="87"/>
      <c r="AU2536" s="87"/>
    </row>
    <row r="2537" spans="27:47" x14ac:dyDescent="0.2">
      <c r="AA2537" s="87"/>
      <c r="AB2537" s="87"/>
      <c r="AC2537" s="87"/>
      <c r="AD2537" s="87"/>
      <c r="AE2537" s="87"/>
      <c r="AF2537" s="122"/>
      <c r="AG2537" s="121"/>
      <c r="AN2537" s="87"/>
      <c r="AO2537" s="87"/>
      <c r="AP2537" s="87"/>
      <c r="AQ2537" s="87"/>
      <c r="AR2537" s="87"/>
      <c r="AS2537" s="87"/>
      <c r="AT2537" s="87"/>
      <c r="AU2537" s="87"/>
    </row>
    <row r="2538" spans="27:47" x14ac:dyDescent="0.2">
      <c r="AA2538" s="87"/>
      <c r="AB2538" s="87"/>
      <c r="AC2538" s="87"/>
      <c r="AD2538" s="87"/>
      <c r="AE2538" s="87"/>
      <c r="AF2538" s="122"/>
      <c r="AG2538" s="121"/>
      <c r="AN2538" s="87"/>
      <c r="AO2538" s="87"/>
      <c r="AP2538" s="87"/>
      <c r="AQ2538" s="87"/>
      <c r="AR2538" s="87"/>
      <c r="AS2538" s="87"/>
      <c r="AT2538" s="87"/>
      <c r="AU2538" s="87"/>
    </row>
    <row r="2539" spans="27:47" x14ac:dyDescent="0.2">
      <c r="AA2539" s="87"/>
      <c r="AB2539" s="87"/>
      <c r="AC2539" s="87"/>
      <c r="AD2539" s="87"/>
      <c r="AE2539" s="87"/>
      <c r="AF2539" s="122"/>
      <c r="AG2539" s="121"/>
      <c r="AN2539" s="87"/>
      <c r="AO2539" s="87"/>
      <c r="AP2539" s="87"/>
      <c r="AQ2539" s="87"/>
      <c r="AR2539" s="87"/>
      <c r="AS2539" s="87"/>
      <c r="AT2539" s="87"/>
      <c r="AU2539" s="87"/>
    </row>
    <row r="2540" spans="27:47" x14ac:dyDescent="0.2">
      <c r="AA2540" s="87"/>
      <c r="AB2540" s="87"/>
      <c r="AC2540" s="87"/>
      <c r="AD2540" s="87"/>
      <c r="AE2540" s="87"/>
      <c r="AF2540" s="122"/>
      <c r="AG2540" s="121"/>
      <c r="AN2540" s="87"/>
      <c r="AO2540" s="87"/>
      <c r="AP2540" s="87"/>
      <c r="AQ2540" s="87"/>
      <c r="AR2540" s="87"/>
      <c r="AS2540" s="87"/>
      <c r="AT2540" s="87"/>
      <c r="AU2540" s="87"/>
    </row>
  </sheetData>
  <protectedRanges>
    <protectedRange sqref="A359:D391" name="Range1"/>
  </protectedRanges>
  <sortState xmlns:xlrd2="http://schemas.microsoft.com/office/spreadsheetml/2017/richdata2" ref="A21:AU393">
    <sortCondition ref="C21:C393"/>
  </sortState>
  <phoneticPr fontId="7" type="noConversion"/>
  <hyperlinks>
    <hyperlink ref="H64611" r:id="rId1" display="http://vsolj.cetus-net.org/bulletin.html" xr:uid="{00000000-0004-0000-0000-000000000000}"/>
    <hyperlink ref="H64604" r:id="rId2" display="https://www.aavso.org/ejaavso" xr:uid="{00000000-0004-0000-0000-000001000000}"/>
    <hyperlink ref="AP755" r:id="rId3" display="http://cdsbib.u-strasbg.fr/cgi-bin/cdsbib?1990RMxAA..21..381G" xr:uid="{00000000-0004-0000-0000-000002000000}"/>
    <hyperlink ref="AP759" r:id="rId4" display="http://cdsbib.u-strasbg.fr/cgi-bin/cdsbib?1990RMxAA..21..381G" xr:uid="{00000000-0004-0000-0000-000003000000}"/>
    <hyperlink ref="AP758" r:id="rId5" display="http://cdsbib.u-strasbg.fr/cgi-bin/cdsbib?1990RMxAA..21..381G" xr:uid="{00000000-0004-0000-0000-000004000000}"/>
    <hyperlink ref="AP739" r:id="rId6" display="http://cdsbib.u-strasbg.fr/cgi-bin/cdsbib?1990RMxAA..21..381G" xr:uid="{00000000-0004-0000-0000-000005000000}"/>
    <hyperlink ref="I64611" r:id="rId7" display="http://vsolj.cetus-net.org/bulletin.html" xr:uid="{00000000-0004-0000-0000-000006000000}"/>
    <hyperlink ref="AQ895" r:id="rId8" display="http://cdsbib.u-strasbg.fr/cgi-bin/cdsbib?1990RMxAA..21..381G" xr:uid="{00000000-0004-0000-0000-000007000000}"/>
    <hyperlink ref="AQ55661" r:id="rId9" display="http://cdsbib.u-strasbg.fr/cgi-bin/cdsbib?1990RMxAA..21..381G" xr:uid="{00000000-0004-0000-0000-000008000000}"/>
    <hyperlink ref="AQ896" r:id="rId10" display="http://cdsbib.u-strasbg.fr/cgi-bin/cdsbib?1990RMxAA..21..381G" xr:uid="{00000000-0004-0000-0000-000009000000}"/>
    <hyperlink ref="H64608" r:id="rId11" display="https://www.aavso.org/ejaavso" xr:uid="{00000000-0004-0000-0000-00000A000000}"/>
    <hyperlink ref="H1781" r:id="rId12" display="http://vsolj.cetus-net.org/bulletin.html" xr:uid="{00000000-0004-0000-0000-00000B000000}"/>
    <hyperlink ref="AP3025" r:id="rId13" display="http://cdsbib.u-strasbg.fr/cgi-bin/cdsbib?1990RMxAA..21..381G" xr:uid="{00000000-0004-0000-0000-00000C000000}"/>
    <hyperlink ref="AP3028" r:id="rId14" display="http://cdsbib.u-strasbg.fr/cgi-bin/cdsbib?1990RMxAA..21..381G" xr:uid="{00000000-0004-0000-0000-00000D000000}"/>
    <hyperlink ref="AP3026" r:id="rId15" display="http://cdsbib.u-strasbg.fr/cgi-bin/cdsbib?1990RMxAA..21..381G" xr:uid="{00000000-0004-0000-0000-00000E000000}"/>
    <hyperlink ref="AP3010" r:id="rId16" display="http://cdsbib.u-strasbg.fr/cgi-bin/cdsbib?1990RMxAA..21..381G" xr:uid="{00000000-0004-0000-0000-00000F000000}"/>
    <hyperlink ref="I1781" r:id="rId17" display="http://vsolj.cetus-net.org/bulletin.html" xr:uid="{00000000-0004-0000-0000-000010000000}"/>
    <hyperlink ref="AQ3239" r:id="rId18" display="http://cdsbib.u-strasbg.fr/cgi-bin/cdsbib?1990RMxAA..21..381G" xr:uid="{00000000-0004-0000-0000-000011000000}"/>
    <hyperlink ref="AQ65476" r:id="rId19" display="http://cdsbib.u-strasbg.fr/cgi-bin/cdsbib?1990RMxAA..21..381G" xr:uid="{00000000-0004-0000-0000-000012000000}"/>
    <hyperlink ref="AQ3243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34"/>
  <sheetViews>
    <sheetView topLeftCell="A27" workbookViewId="0">
      <selection activeCell="Q71" sqref="Q71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5" ht="20.25" x14ac:dyDescent="0.3">
      <c r="A1" s="1" t="s">
        <v>37</v>
      </c>
    </row>
    <row r="2" spans="1:5" x14ac:dyDescent="0.2">
      <c r="A2" t="s">
        <v>27</v>
      </c>
      <c r="B2" s="14" t="s">
        <v>36</v>
      </c>
      <c r="D2" s="10" t="s">
        <v>53</v>
      </c>
    </row>
    <row r="3" spans="1:5" ht="13.5" thickBot="1" x14ac:dyDescent="0.25"/>
    <row r="4" spans="1:5" x14ac:dyDescent="0.2">
      <c r="A4" s="6" t="s">
        <v>1</v>
      </c>
      <c r="C4" s="3">
        <v>41593.712299999999</v>
      </c>
      <c r="D4" s="4">
        <v>1.98319204</v>
      </c>
    </row>
    <row r="6" spans="1:5" x14ac:dyDescent="0.2">
      <c r="A6" s="6" t="s">
        <v>2</v>
      </c>
    </row>
    <row r="7" spans="1:5" x14ac:dyDescent="0.2">
      <c r="A7" t="s">
        <v>3</v>
      </c>
      <c r="C7">
        <f>+C4</f>
        <v>41593.712299999999</v>
      </c>
      <c r="D7" s="33"/>
    </row>
    <row r="8" spans="1:5" x14ac:dyDescent="0.2">
      <c r="A8" t="s">
        <v>4</v>
      </c>
      <c r="C8">
        <f>+D4</f>
        <v>1.98319204</v>
      </c>
      <c r="D8" s="33"/>
    </row>
    <row r="9" spans="1:5" x14ac:dyDescent="0.2">
      <c r="A9" s="17" t="s">
        <v>38</v>
      </c>
      <c r="B9" s="18"/>
      <c r="C9" s="19">
        <v>8</v>
      </c>
      <c r="D9" s="18" t="s">
        <v>39</v>
      </c>
      <c r="E9" s="18"/>
    </row>
    <row r="10" spans="1:5" ht="13.5" thickBot="1" x14ac:dyDescent="0.25">
      <c r="A10" s="18"/>
      <c r="B10" s="18"/>
      <c r="C10" s="5" t="s">
        <v>23</v>
      </c>
      <c r="D10" s="5" t="s">
        <v>24</v>
      </c>
      <c r="E10" s="18"/>
    </row>
    <row r="11" spans="1:5" x14ac:dyDescent="0.2">
      <c r="A11" s="18" t="s">
        <v>17</v>
      </c>
      <c r="B11" s="18"/>
      <c r="C11" s="18">
        <f>INTERCEPT(G21:G998,F21:F998)</f>
        <v>-5.7610304534795424E-2</v>
      </c>
      <c r="D11" s="20"/>
      <c r="E11" s="18"/>
    </row>
    <row r="12" spans="1:5" x14ac:dyDescent="0.2">
      <c r="A12" s="18" t="s">
        <v>18</v>
      </c>
      <c r="B12" s="18"/>
      <c r="C12" s="18">
        <f>SLOPE(G21:G998,F21:F998)</f>
        <v>1.5948428884740877E-5</v>
      </c>
      <c r="D12" s="20"/>
      <c r="E12" s="18"/>
    </row>
    <row r="13" spans="1:5" x14ac:dyDescent="0.2">
      <c r="A13" s="18" t="s">
        <v>22</v>
      </c>
      <c r="B13" s="18"/>
      <c r="C13" s="20" t="s">
        <v>15</v>
      </c>
      <c r="D13" s="20"/>
      <c r="E13" s="18"/>
    </row>
    <row r="14" spans="1:5" x14ac:dyDescent="0.2">
      <c r="A14" s="18"/>
      <c r="B14" s="18"/>
      <c r="C14" s="18"/>
      <c r="D14" s="18"/>
      <c r="E14" s="18"/>
    </row>
    <row r="15" spans="1:5" x14ac:dyDescent="0.2">
      <c r="A15" s="21" t="s">
        <v>19</v>
      </c>
      <c r="B15" s="18"/>
      <c r="C15" s="22">
        <f>(C7+C11)+(C8+C12)*INT(MAX(F21:F3533))</f>
        <v>54000.60386530657</v>
      </c>
      <c r="D15" s="23" t="s">
        <v>40</v>
      </c>
      <c r="E15" s="24">
        <f ca="1">TODAY()+15018.5-B9/24</f>
        <v>60162.5</v>
      </c>
    </row>
    <row r="16" spans="1:5" x14ac:dyDescent="0.2">
      <c r="A16" s="25" t="s">
        <v>5</v>
      </c>
      <c r="B16" s="18"/>
      <c r="C16" s="26">
        <f>+C8+C12</f>
        <v>1.9832079884288847</v>
      </c>
      <c r="D16" s="23" t="s">
        <v>41</v>
      </c>
      <c r="E16" s="24">
        <f ca="1">ROUND(2*(E15-C15)/C16,0)/2+1</f>
        <v>3108</v>
      </c>
    </row>
    <row r="17" spans="1:18" ht="13.5" thickBot="1" x14ac:dyDescent="0.25">
      <c r="A17" s="23" t="s">
        <v>35</v>
      </c>
      <c r="B17" s="18"/>
      <c r="C17" s="18">
        <f>COUNT(C21:C2191)</f>
        <v>51</v>
      </c>
      <c r="D17" s="23" t="s">
        <v>42</v>
      </c>
      <c r="E17" s="27">
        <f ca="1">+C15+C16*E16-15018.5-C9/24</f>
        <v>45145.580960010207</v>
      </c>
    </row>
    <row r="18" spans="1:18" x14ac:dyDescent="0.2">
      <c r="A18" s="25" t="s">
        <v>6</v>
      </c>
      <c r="B18" s="18"/>
      <c r="C18" s="28">
        <f>+C15</f>
        <v>54000.60386530657</v>
      </c>
      <c r="D18" s="29">
        <f>+C16</f>
        <v>1.9832079884288847</v>
      </c>
      <c r="E18" s="30" t="s">
        <v>43</v>
      </c>
      <c r="R18">
        <f>SUM(R21:R68)</f>
        <v>0.17148422697365026</v>
      </c>
    </row>
    <row r="19" spans="1:18" ht="13.5" thickTop="1" x14ac:dyDescent="0.2"/>
    <row r="20" spans="1:18" ht="13.5" thickBot="1" x14ac:dyDescent="0.25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13</v>
      </c>
      <c r="I20" s="9" t="s">
        <v>32</v>
      </c>
      <c r="J20" s="8" t="s">
        <v>20</v>
      </c>
      <c r="K20" s="8" t="s">
        <v>21</v>
      </c>
      <c r="L20" s="8" t="s">
        <v>28</v>
      </c>
      <c r="M20" s="8" t="s">
        <v>29</v>
      </c>
      <c r="N20" s="8" t="s">
        <v>30</v>
      </c>
      <c r="O20" s="8" t="s">
        <v>26</v>
      </c>
      <c r="P20" s="7" t="s">
        <v>25</v>
      </c>
      <c r="Q20" s="5" t="s">
        <v>16</v>
      </c>
    </row>
    <row r="21" spans="1:18" x14ac:dyDescent="0.2">
      <c r="A21" t="s">
        <v>13</v>
      </c>
      <c r="C21" s="15">
        <v>41593.712299999999</v>
      </c>
      <c r="D21" s="15" t="s">
        <v>15</v>
      </c>
      <c r="E21">
        <f>+(C21-C$7)/C$8</f>
        <v>0</v>
      </c>
      <c r="F21">
        <f t="shared" ref="F21:F68" si="0">ROUND(2*E21,0)/2</f>
        <v>0</v>
      </c>
      <c r="G21">
        <f>+C21-(C$7+F21*C$8)</f>
        <v>0</v>
      </c>
      <c r="H21">
        <f>+G21</f>
        <v>0</v>
      </c>
      <c r="O21">
        <f>+C$11+C$12*F21</f>
        <v>-5.7610304534795424E-2</v>
      </c>
      <c r="Q21" s="2">
        <f>+C21-15018.5</f>
        <v>26575.212299999999</v>
      </c>
      <c r="R21">
        <f t="shared" ref="R21:R59" si="1">(O21-G21)^2</f>
        <v>3.31894718859187E-3</v>
      </c>
    </row>
    <row r="22" spans="1:18" x14ac:dyDescent="0.2">
      <c r="A22" t="s">
        <v>31</v>
      </c>
      <c r="C22" s="15">
        <v>25759.684000000001</v>
      </c>
      <c r="D22" s="15"/>
      <c r="E22">
        <f t="shared" ref="E22:E66" si="2">+(C22-C$7)/C$8</f>
        <v>-7984.112471528475</v>
      </c>
      <c r="F22">
        <f t="shared" si="0"/>
        <v>-7984</v>
      </c>
      <c r="G22">
        <f t="shared" ref="G22:G67" si="3">+C22-(C$7+F22*C$8)</f>
        <v>-0.22305263999805902</v>
      </c>
      <c r="I22">
        <f>G22</f>
        <v>-0.22305263999805902</v>
      </c>
      <c r="O22">
        <f t="shared" ref="O22:O66" si="4">+C$11+C$12*F22</f>
        <v>-0.18494256075056659</v>
      </c>
      <c r="Q22" s="2">
        <f t="shared" ref="Q22:Q66" si="5">+C22-15018.5</f>
        <v>10741.184000000001</v>
      </c>
      <c r="R22">
        <f t="shared" si="1"/>
        <v>1.4523781402501536E-3</v>
      </c>
    </row>
    <row r="23" spans="1:18" x14ac:dyDescent="0.2">
      <c r="A23" t="s">
        <v>31</v>
      </c>
      <c r="C23" s="15">
        <v>25793.394</v>
      </c>
      <c r="D23" s="15"/>
      <c r="E23">
        <f t="shared" si="2"/>
        <v>-7967.1146219404945</v>
      </c>
      <c r="F23">
        <f t="shared" si="0"/>
        <v>-7967</v>
      </c>
      <c r="G23">
        <f t="shared" si="3"/>
        <v>-0.22731732000102056</v>
      </c>
      <c r="I23">
        <f t="shared" ref="I23:I65" si="6">G23</f>
        <v>-0.22731732000102056</v>
      </c>
      <c r="O23">
        <f t="shared" si="4"/>
        <v>-0.18467143745952599</v>
      </c>
      <c r="Q23" s="2">
        <f t="shared" si="5"/>
        <v>10774.894</v>
      </c>
      <c r="R23">
        <f t="shared" si="1"/>
        <v>1.8186712977429512E-3</v>
      </c>
    </row>
    <row r="24" spans="1:18" x14ac:dyDescent="0.2">
      <c r="A24" t="s">
        <v>31</v>
      </c>
      <c r="C24" s="15">
        <v>25803.309000000001</v>
      </c>
      <c r="D24" s="15"/>
      <c r="E24">
        <f t="shared" si="2"/>
        <v>-7962.1151061094406</v>
      </c>
      <c r="F24">
        <f t="shared" si="0"/>
        <v>-7962</v>
      </c>
      <c r="G24">
        <f t="shared" si="3"/>
        <v>-0.22827752000011969</v>
      </c>
      <c r="I24">
        <f t="shared" si="6"/>
        <v>-0.22827752000011969</v>
      </c>
      <c r="O24">
        <f t="shared" si="4"/>
        <v>-0.18459169531510228</v>
      </c>
      <c r="Q24" s="2">
        <f t="shared" si="5"/>
        <v>10784.809000000001</v>
      </c>
      <c r="R24">
        <f t="shared" si="1"/>
        <v>1.9084512784100769E-3</v>
      </c>
    </row>
    <row r="25" spans="1:18" x14ac:dyDescent="0.2">
      <c r="A25" t="s">
        <v>31</v>
      </c>
      <c r="C25" s="15">
        <v>25822.164000000001</v>
      </c>
      <c r="D25" s="15"/>
      <c r="E25">
        <f t="shared" si="2"/>
        <v>-7952.6077061099932</v>
      </c>
      <c r="F25">
        <f t="shared" si="0"/>
        <v>-7952.5</v>
      </c>
      <c r="G25">
        <f t="shared" si="3"/>
        <v>-0.21360189999904833</v>
      </c>
      <c r="I25">
        <f t="shared" si="6"/>
        <v>-0.21360189999904833</v>
      </c>
      <c r="O25">
        <f t="shared" si="4"/>
        <v>-0.18444018524069725</v>
      </c>
      <c r="Q25" s="2">
        <f t="shared" si="5"/>
        <v>10803.664000000001</v>
      </c>
      <c r="R25">
        <f t="shared" si="1"/>
        <v>8.5040560764743133E-4</v>
      </c>
    </row>
    <row r="26" spans="1:18" x14ac:dyDescent="0.2">
      <c r="A26" t="s">
        <v>31</v>
      </c>
      <c r="C26" s="15">
        <v>26508.39</v>
      </c>
      <c r="D26" s="15"/>
      <c r="E26">
        <f t="shared" si="2"/>
        <v>-7606.586752939972</v>
      </c>
      <c r="F26">
        <f t="shared" si="0"/>
        <v>-7606.5</v>
      </c>
      <c r="G26">
        <f t="shared" si="3"/>
        <v>-0.17204774000128964</v>
      </c>
      <c r="I26">
        <f t="shared" si="6"/>
        <v>-0.17204774000128964</v>
      </c>
      <c r="O26">
        <f t="shared" si="4"/>
        <v>-0.1789220288465769</v>
      </c>
      <c r="Q26" s="2">
        <f t="shared" si="5"/>
        <v>11489.89</v>
      </c>
      <c r="R26">
        <f t="shared" si="1"/>
        <v>4.7255847128440889E-5</v>
      </c>
    </row>
    <row r="27" spans="1:18" x14ac:dyDescent="0.2">
      <c r="A27" t="s">
        <v>31</v>
      </c>
      <c r="C27" s="15">
        <v>26546.059000000001</v>
      </c>
      <c r="D27" s="15"/>
      <c r="E27">
        <f t="shared" si="2"/>
        <v>-7587.5926266827883</v>
      </c>
      <c r="F27">
        <f t="shared" si="0"/>
        <v>-7587.5</v>
      </c>
      <c r="G27">
        <f t="shared" si="3"/>
        <v>-0.18369649999658577</v>
      </c>
      <c r="I27">
        <f t="shared" si="6"/>
        <v>-0.18369649999658577</v>
      </c>
      <c r="O27">
        <f t="shared" si="4"/>
        <v>-0.17861900869776681</v>
      </c>
      <c r="Q27" s="2">
        <f t="shared" si="5"/>
        <v>11527.559000000001</v>
      </c>
      <c r="R27">
        <f t="shared" si="1"/>
        <v>2.578091788958224E-5</v>
      </c>
    </row>
    <row r="28" spans="1:18" x14ac:dyDescent="0.2">
      <c r="A28" t="s">
        <v>31</v>
      </c>
      <c r="C28" s="15">
        <v>26554.965</v>
      </c>
      <c r="D28" s="15"/>
      <c r="E28">
        <f t="shared" si="2"/>
        <v>-7583.1018865928881</v>
      </c>
      <c r="F28">
        <f t="shared" si="0"/>
        <v>-7583</v>
      </c>
      <c r="G28">
        <f t="shared" si="3"/>
        <v>-0.20206067999606603</v>
      </c>
      <c r="I28">
        <f t="shared" si="6"/>
        <v>-0.20206067999606603</v>
      </c>
      <c r="O28">
        <f t="shared" si="4"/>
        <v>-0.1785472407677855</v>
      </c>
      <c r="Q28" s="2">
        <f t="shared" si="5"/>
        <v>11536.465</v>
      </c>
      <c r="R28">
        <f t="shared" si="1"/>
        <v>5.5288182434204175E-4</v>
      </c>
    </row>
    <row r="29" spans="1:18" x14ac:dyDescent="0.2">
      <c r="A29" t="s">
        <v>31</v>
      </c>
      <c r="C29" s="15">
        <v>26572.821</v>
      </c>
      <c r="D29" s="15"/>
      <c r="E29">
        <f t="shared" si="2"/>
        <v>-7574.0982199585669</v>
      </c>
      <c r="F29">
        <f t="shared" si="0"/>
        <v>-7574</v>
      </c>
      <c r="G29">
        <f t="shared" si="3"/>
        <v>-0.19478904000061448</v>
      </c>
      <c r="I29">
        <f t="shared" si="6"/>
        <v>-0.19478904000061448</v>
      </c>
      <c r="O29">
        <f t="shared" si="4"/>
        <v>-0.17840370490782281</v>
      </c>
      <c r="Q29" s="2">
        <f t="shared" si="5"/>
        <v>11554.321</v>
      </c>
      <c r="R29">
        <f t="shared" si="1"/>
        <v>2.6847920610307001E-4</v>
      </c>
    </row>
    <row r="30" spans="1:18" x14ac:dyDescent="0.2">
      <c r="A30" t="s">
        <v>31</v>
      </c>
      <c r="C30" s="15">
        <v>29279.904999999999</v>
      </c>
      <c r="D30" s="15"/>
      <c r="E30">
        <f t="shared" si="2"/>
        <v>-6209.0846734136749</v>
      </c>
      <c r="F30">
        <f t="shared" si="0"/>
        <v>-6209</v>
      </c>
      <c r="G30">
        <f t="shared" si="3"/>
        <v>-0.16792364000139059</v>
      </c>
      <c r="I30">
        <f t="shared" si="6"/>
        <v>-0.16792364000139059</v>
      </c>
      <c r="O30">
        <f t="shared" si="4"/>
        <v>-0.15663409948015153</v>
      </c>
      <c r="Q30" s="2">
        <f t="shared" si="5"/>
        <v>14261.404999999999</v>
      </c>
      <c r="R30">
        <f t="shared" si="1"/>
        <v>1.2745372518069886E-4</v>
      </c>
    </row>
    <row r="31" spans="1:18" x14ac:dyDescent="0.2">
      <c r="A31" t="s">
        <v>31</v>
      </c>
      <c r="C31" s="15">
        <v>29332.423999999999</v>
      </c>
      <c r="D31" s="15"/>
      <c r="E31">
        <f t="shared" si="2"/>
        <v>-6182.6026187559728</v>
      </c>
      <c r="F31">
        <f t="shared" si="0"/>
        <v>-6182.5</v>
      </c>
      <c r="G31">
        <f t="shared" si="3"/>
        <v>-0.20351269999810029</v>
      </c>
      <c r="I31">
        <f t="shared" si="6"/>
        <v>-0.20351269999810029</v>
      </c>
      <c r="O31">
        <f t="shared" si="4"/>
        <v>-0.1562114661147059</v>
      </c>
      <c r="Q31" s="2">
        <f t="shared" si="5"/>
        <v>14313.923999999999</v>
      </c>
      <c r="R31">
        <f t="shared" si="1"/>
        <v>2.2374067268915768E-3</v>
      </c>
    </row>
    <row r="32" spans="1:18" x14ac:dyDescent="0.2">
      <c r="A32" t="s">
        <v>31</v>
      </c>
      <c r="C32" s="15">
        <v>29364.149000000001</v>
      </c>
      <c r="D32" s="15"/>
      <c r="E32">
        <f t="shared" si="2"/>
        <v>-6166.6056808094072</v>
      </c>
      <c r="F32">
        <f t="shared" si="0"/>
        <v>-6166.5</v>
      </c>
      <c r="G32">
        <f t="shared" si="3"/>
        <v>-0.20958533999873907</v>
      </c>
      <c r="I32">
        <f t="shared" si="6"/>
        <v>-0.20958533999873907</v>
      </c>
      <c r="O32">
        <f t="shared" si="4"/>
        <v>-0.15595629125255003</v>
      </c>
      <c r="Q32" s="2">
        <f t="shared" si="5"/>
        <v>14345.649000000001</v>
      </c>
      <c r="R32">
        <f t="shared" si="1"/>
        <v>2.8760748694211203E-3</v>
      </c>
    </row>
    <row r="33" spans="1:18" x14ac:dyDescent="0.2">
      <c r="A33" t="s">
        <v>31</v>
      </c>
      <c r="C33" s="15">
        <v>29581.337</v>
      </c>
      <c r="D33" s="15"/>
      <c r="E33">
        <f t="shared" si="2"/>
        <v>-6057.0913243479936</v>
      </c>
      <c r="F33">
        <f t="shared" si="0"/>
        <v>-6057</v>
      </c>
      <c r="G33">
        <f t="shared" si="3"/>
        <v>-0.18111371999839321</v>
      </c>
      <c r="I33">
        <f t="shared" si="6"/>
        <v>-0.18111371999839321</v>
      </c>
      <c r="O33">
        <f t="shared" si="4"/>
        <v>-0.15420993828967092</v>
      </c>
      <c r="Q33" s="2">
        <f t="shared" si="5"/>
        <v>14562.837</v>
      </c>
      <c r="R33">
        <f t="shared" si="1"/>
        <v>7.2381347023058008E-4</v>
      </c>
    </row>
    <row r="34" spans="1:18" x14ac:dyDescent="0.2">
      <c r="A34" t="s">
        <v>31</v>
      </c>
      <c r="C34" s="15">
        <v>29639.882000000001</v>
      </c>
      <c r="D34" s="15"/>
      <c r="E34">
        <f t="shared" si="2"/>
        <v>-6027.5707338962484</v>
      </c>
      <c r="F34">
        <f t="shared" si="0"/>
        <v>-6027.5</v>
      </c>
      <c r="G34">
        <f t="shared" si="3"/>
        <v>-0.14027889999488252</v>
      </c>
      <c r="I34">
        <f t="shared" si="6"/>
        <v>-0.14027889999488252</v>
      </c>
      <c r="O34">
        <f t="shared" si="4"/>
        <v>-0.15373945963757105</v>
      </c>
      <c r="Q34" s="2">
        <f t="shared" si="5"/>
        <v>14621.382000000001</v>
      </c>
      <c r="R34">
        <f t="shared" si="1"/>
        <v>1.8118666589437502E-4</v>
      </c>
    </row>
    <row r="35" spans="1:18" x14ac:dyDescent="0.2">
      <c r="A35" t="s">
        <v>31</v>
      </c>
      <c r="C35" s="15">
        <v>29706.262999999999</v>
      </c>
      <c r="D35" s="15"/>
      <c r="E35">
        <f t="shared" si="2"/>
        <v>-5994.0989375895233</v>
      </c>
      <c r="F35">
        <f t="shared" si="0"/>
        <v>-5994</v>
      </c>
      <c r="G35">
        <f t="shared" si="3"/>
        <v>-0.19621224000002258</v>
      </c>
      <c r="I35">
        <f t="shared" si="6"/>
        <v>-0.19621224000002258</v>
      </c>
      <c r="O35">
        <f t="shared" si="4"/>
        <v>-0.15320518726993224</v>
      </c>
      <c r="Q35" s="2">
        <f t="shared" si="5"/>
        <v>14687.762999999999</v>
      </c>
      <c r="R35">
        <f t="shared" si="1"/>
        <v>1.8496065845287708E-3</v>
      </c>
    </row>
    <row r="36" spans="1:18" x14ac:dyDescent="0.2">
      <c r="A36" t="s">
        <v>31</v>
      </c>
      <c r="C36" s="15">
        <v>29735.059000000001</v>
      </c>
      <c r="D36" s="15"/>
      <c r="E36">
        <f t="shared" si="2"/>
        <v>-5979.5789115813504</v>
      </c>
      <c r="F36">
        <f t="shared" si="0"/>
        <v>-5979.5</v>
      </c>
      <c r="G36">
        <f t="shared" si="3"/>
        <v>-0.15649681999639142</v>
      </c>
      <c r="I36">
        <f t="shared" si="6"/>
        <v>-0.15649681999639142</v>
      </c>
      <c r="O36">
        <f t="shared" si="4"/>
        <v>-0.15297393505110349</v>
      </c>
      <c r="Q36" s="2">
        <f t="shared" si="5"/>
        <v>14716.559000000001</v>
      </c>
      <c r="R36">
        <f t="shared" si="1"/>
        <v>1.2410718337736379E-5</v>
      </c>
    </row>
    <row r="37" spans="1:18" x14ac:dyDescent="0.2">
      <c r="A37" t="s">
        <v>31</v>
      </c>
      <c r="C37" s="15">
        <v>34514.514000000003</v>
      </c>
      <c r="D37" s="15"/>
      <c r="E37">
        <f t="shared" si="2"/>
        <v>-3569.5979800322293</v>
      </c>
      <c r="F37">
        <f t="shared" si="0"/>
        <v>-3569.5</v>
      </c>
      <c r="G37">
        <f t="shared" si="3"/>
        <v>-0.19431321999581996</v>
      </c>
      <c r="I37">
        <f t="shared" si="6"/>
        <v>-0.19431321999581996</v>
      </c>
      <c r="O37">
        <f t="shared" si="4"/>
        <v>-0.11453822143887799</v>
      </c>
      <c r="Q37" s="2">
        <f t="shared" si="5"/>
        <v>19496.014000000003</v>
      </c>
      <c r="R37">
        <f t="shared" si="1"/>
        <v>6.3640503947600948E-3</v>
      </c>
    </row>
    <row r="38" spans="1:18" x14ac:dyDescent="0.2">
      <c r="A38" t="s">
        <v>31</v>
      </c>
      <c r="C38" s="15">
        <v>34894.381000000001</v>
      </c>
      <c r="D38" s="15"/>
      <c r="E38">
        <f t="shared" si="2"/>
        <v>-3378.0547545965333</v>
      </c>
      <c r="F38">
        <f t="shared" si="0"/>
        <v>-3378</v>
      </c>
      <c r="G38">
        <f t="shared" si="3"/>
        <v>-0.1085888800007524</v>
      </c>
      <c r="I38">
        <f t="shared" si="6"/>
        <v>-0.1085888800007524</v>
      </c>
      <c r="O38">
        <f t="shared" si="4"/>
        <v>-0.1114840973074501</v>
      </c>
      <c r="Q38" s="2">
        <f t="shared" si="5"/>
        <v>19875.881000000001</v>
      </c>
      <c r="R38">
        <f t="shared" si="1"/>
        <v>8.3822832530018867E-6</v>
      </c>
    </row>
    <row r="39" spans="1:18" x14ac:dyDescent="0.2">
      <c r="A39" t="s">
        <v>31</v>
      </c>
      <c r="C39" s="15">
        <v>40546.583400000003</v>
      </c>
      <c r="D39" s="15"/>
      <c r="E39">
        <f t="shared" si="2"/>
        <v>-528.00176628381189</v>
      </c>
      <c r="F39">
        <f t="shared" si="0"/>
        <v>-528</v>
      </c>
      <c r="G39">
        <f t="shared" si="3"/>
        <v>-3.502879997540731E-3</v>
      </c>
      <c r="I39">
        <f t="shared" si="6"/>
        <v>-3.502879997540731E-3</v>
      </c>
      <c r="O39">
        <f t="shared" si="4"/>
        <v>-6.6031074985938604E-2</v>
      </c>
      <c r="Q39" s="2">
        <f t="shared" si="5"/>
        <v>25528.083400000003</v>
      </c>
      <c r="R39">
        <f t="shared" si="1"/>
        <v>3.9097751685071049E-3</v>
      </c>
    </row>
    <row r="40" spans="1:18" x14ac:dyDescent="0.2">
      <c r="A40" t="s">
        <v>31</v>
      </c>
      <c r="C40" s="15">
        <v>40561.470500000003</v>
      </c>
      <c r="D40" s="15"/>
      <c r="E40">
        <f t="shared" si="2"/>
        <v>-520.49513066823124</v>
      </c>
      <c r="F40">
        <f t="shared" si="0"/>
        <v>-520.5</v>
      </c>
      <c r="G40">
        <f t="shared" si="3"/>
        <v>9.6568200024194084E-3</v>
      </c>
      <c r="I40">
        <f t="shared" si="6"/>
        <v>9.6568200024194084E-3</v>
      </c>
      <c r="O40">
        <f t="shared" si="4"/>
        <v>-6.5911461769303056E-2</v>
      </c>
      <c r="Q40" s="2">
        <f t="shared" si="5"/>
        <v>25542.970500000003</v>
      </c>
      <c r="R40">
        <f t="shared" si="1"/>
        <v>5.7105652099304419E-3</v>
      </c>
    </row>
    <row r="41" spans="1:18" x14ac:dyDescent="0.2">
      <c r="A41" t="s">
        <v>31</v>
      </c>
      <c r="C41" s="15">
        <v>40932.316800000001</v>
      </c>
      <c r="D41" s="15"/>
      <c r="E41">
        <f t="shared" si="2"/>
        <v>-333.50048137546918</v>
      </c>
      <c r="F41">
        <f t="shared" si="0"/>
        <v>-333.5</v>
      </c>
      <c r="G41">
        <f t="shared" si="3"/>
        <v>-9.5465999766020104E-4</v>
      </c>
      <c r="I41">
        <f t="shared" si="6"/>
        <v>-9.5465999766020104E-4</v>
      </c>
      <c r="O41">
        <f t="shared" si="4"/>
        <v>-6.2929105567856511E-2</v>
      </c>
      <c r="Q41" s="2">
        <f t="shared" si="5"/>
        <v>25913.816800000001</v>
      </c>
      <c r="R41">
        <f t="shared" si="1"/>
        <v>3.8408319037332248E-3</v>
      </c>
    </row>
    <row r="42" spans="1:18" x14ac:dyDescent="0.2">
      <c r="A42" t="s">
        <v>31</v>
      </c>
      <c r="C42" s="15">
        <v>41608.595099999999</v>
      </c>
      <c r="D42" s="15"/>
      <c r="E42">
        <f t="shared" si="2"/>
        <v>7.5044673938885946</v>
      </c>
      <c r="F42">
        <f t="shared" si="0"/>
        <v>7.5</v>
      </c>
      <c r="G42">
        <f t="shared" si="3"/>
        <v>8.859699999447912E-3</v>
      </c>
      <c r="I42">
        <f t="shared" si="6"/>
        <v>8.859699999447912E-3</v>
      </c>
      <c r="O42">
        <f t="shared" si="4"/>
        <v>-5.749069131815987E-2</v>
      </c>
      <c r="Q42" s="2">
        <f t="shared" si="5"/>
        <v>26590.095099999999</v>
      </c>
      <c r="R42">
        <f t="shared" si="1"/>
        <v>4.4023744279996823E-3</v>
      </c>
    </row>
    <row r="43" spans="1:18" x14ac:dyDescent="0.2">
      <c r="A43" t="s">
        <v>31</v>
      </c>
      <c r="C43" s="15">
        <v>42700.303999999996</v>
      </c>
      <c r="D43" s="15"/>
      <c r="E43">
        <f t="shared" si="2"/>
        <v>557.98514600734143</v>
      </c>
      <c r="F43">
        <f t="shared" si="0"/>
        <v>558</v>
      </c>
      <c r="G43">
        <f t="shared" si="3"/>
        <v>-2.9458320001140237E-2</v>
      </c>
      <c r="I43">
        <f t="shared" si="6"/>
        <v>-2.9458320001140237E-2</v>
      </c>
      <c r="O43">
        <f t="shared" si="4"/>
        <v>-4.8711081217110014E-2</v>
      </c>
      <c r="Q43" s="2">
        <f t="shared" si="5"/>
        <v>27681.803999999996</v>
      </c>
      <c r="R43">
        <f t="shared" si="1"/>
        <v>3.7066881443915007E-4</v>
      </c>
    </row>
    <row r="44" spans="1:18" x14ac:dyDescent="0.2">
      <c r="A44" t="s">
        <v>31</v>
      </c>
      <c r="C44" s="15">
        <v>42701.313999999998</v>
      </c>
      <c r="D44" s="15"/>
      <c r="E44">
        <f t="shared" si="2"/>
        <v>558.49442598609824</v>
      </c>
      <c r="F44">
        <f t="shared" si="0"/>
        <v>558.5</v>
      </c>
      <c r="G44">
        <f t="shared" si="3"/>
        <v>-1.1054340000555385E-2</v>
      </c>
      <c r="I44">
        <f t="shared" si="6"/>
        <v>-1.1054340000555385E-2</v>
      </c>
      <c r="O44">
        <f t="shared" si="4"/>
        <v>-4.8703107002667646E-2</v>
      </c>
      <c r="Q44" s="2">
        <f t="shared" si="5"/>
        <v>27682.813999999998</v>
      </c>
      <c r="R44">
        <f t="shared" si="1"/>
        <v>1.4174296567793371E-3</v>
      </c>
    </row>
    <row r="45" spans="1:18" x14ac:dyDescent="0.2">
      <c r="A45" t="s">
        <v>31</v>
      </c>
      <c r="C45" s="15">
        <v>42715.167000000001</v>
      </c>
      <c r="D45" s="15"/>
      <c r="E45">
        <f t="shared" si="2"/>
        <v>565.47962949669864</v>
      </c>
      <c r="F45">
        <f t="shared" si="0"/>
        <v>565.5</v>
      </c>
      <c r="G45">
        <f t="shared" si="3"/>
        <v>-4.0398619996267371E-2</v>
      </c>
      <c r="I45">
        <f t="shared" si="6"/>
        <v>-4.0398619996267371E-2</v>
      </c>
      <c r="O45">
        <f t="shared" si="4"/>
        <v>-4.859146800047446E-2</v>
      </c>
      <c r="Q45" s="2">
        <f t="shared" si="5"/>
        <v>27696.667000000001</v>
      </c>
      <c r="R45">
        <f t="shared" si="1"/>
        <v>6.712275842004008E-5</v>
      </c>
    </row>
    <row r="46" spans="1:18" x14ac:dyDescent="0.2">
      <c r="A46" t="s">
        <v>31</v>
      </c>
      <c r="C46" s="15">
        <v>42716.199000000001</v>
      </c>
      <c r="D46" s="15"/>
      <c r="E46">
        <f t="shared" si="2"/>
        <v>566.00000270271414</v>
      </c>
      <c r="F46">
        <f t="shared" si="0"/>
        <v>566</v>
      </c>
      <c r="G46">
        <f t="shared" si="3"/>
        <v>5.3600015235133469E-6</v>
      </c>
      <c r="I46">
        <f t="shared" si="6"/>
        <v>5.3600015235133469E-6</v>
      </c>
      <c r="O46">
        <f t="shared" si="4"/>
        <v>-4.8583493786032092E-2</v>
      </c>
      <c r="Q46" s="2">
        <f t="shared" si="5"/>
        <v>27697.699000000001</v>
      </c>
      <c r="R46">
        <f t="shared" si="1"/>
        <v>2.3608767123884569E-3</v>
      </c>
    </row>
    <row r="47" spans="1:18" x14ac:dyDescent="0.2">
      <c r="A47" t="s">
        <v>31</v>
      </c>
      <c r="C47" s="15">
        <v>42717.186999999998</v>
      </c>
      <c r="D47" s="15"/>
      <c r="E47">
        <f t="shared" si="2"/>
        <v>566.49818945420884</v>
      </c>
      <c r="F47">
        <f t="shared" si="0"/>
        <v>566.5</v>
      </c>
      <c r="G47">
        <f t="shared" si="3"/>
        <v>-3.5906600023736246E-3</v>
      </c>
      <c r="I47">
        <f t="shared" si="6"/>
        <v>-3.5906600023736246E-3</v>
      </c>
      <c r="O47">
        <f t="shared" si="4"/>
        <v>-4.8575519571589718E-2</v>
      </c>
      <c r="Q47" s="2">
        <f t="shared" si="5"/>
        <v>27698.686999999998</v>
      </c>
      <c r="R47">
        <f t="shared" si="1"/>
        <v>2.0236375904620929E-3</v>
      </c>
    </row>
    <row r="48" spans="1:18" x14ac:dyDescent="0.2">
      <c r="A48" t="s">
        <v>31</v>
      </c>
      <c r="C48" s="15">
        <v>42730.095000000001</v>
      </c>
      <c r="D48" s="15"/>
      <c r="E48">
        <f t="shared" si="2"/>
        <v>573.0068884302309</v>
      </c>
      <c r="F48">
        <f t="shared" si="0"/>
        <v>573</v>
      </c>
      <c r="G48">
        <f t="shared" si="3"/>
        <v>1.3661080003657844E-2</v>
      </c>
      <c r="I48">
        <f t="shared" si="6"/>
        <v>1.3661080003657844E-2</v>
      </c>
      <c r="O48">
        <f t="shared" si="4"/>
        <v>-4.8471854783838905E-2</v>
      </c>
      <c r="Q48" s="2">
        <f t="shared" si="5"/>
        <v>27711.595000000001</v>
      </c>
      <c r="R48">
        <f t="shared" si="1"/>
        <v>3.8605015853073236E-3</v>
      </c>
    </row>
    <row r="49" spans="1:18" x14ac:dyDescent="0.2">
      <c r="A49" t="s">
        <v>31</v>
      </c>
      <c r="C49" s="15">
        <v>43084.076999999997</v>
      </c>
      <c r="D49" s="15"/>
      <c r="E49">
        <f t="shared" si="2"/>
        <v>751.49792351929682</v>
      </c>
      <c r="F49">
        <f t="shared" si="0"/>
        <v>751.5</v>
      </c>
      <c r="G49">
        <f t="shared" si="3"/>
        <v>-4.1180600019288249E-3</v>
      </c>
      <c r="I49">
        <f t="shared" si="6"/>
        <v>-4.1180600019288249E-3</v>
      </c>
      <c r="O49">
        <f t="shared" si="4"/>
        <v>-4.5625060227912656E-2</v>
      </c>
      <c r="Q49" s="2">
        <f t="shared" si="5"/>
        <v>28065.576999999997</v>
      </c>
      <c r="R49">
        <f t="shared" si="1"/>
        <v>1.7228310677598218E-3</v>
      </c>
    </row>
    <row r="50" spans="1:18" x14ac:dyDescent="0.2">
      <c r="A50" t="s">
        <v>31</v>
      </c>
      <c r="C50" s="15">
        <v>43420.228999999999</v>
      </c>
      <c r="D50" s="15"/>
      <c r="E50">
        <f t="shared" si="2"/>
        <v>920.99840215171503</v>
      </c>
      <c r="F50">
        <f t="shared" si="0"/>
        <v>921</v>
      </c>
      <c r="G50">
        <f t="shared" si="3"/>
        <v>-3.1688399976701476E-3</v>
      </c>
      <c r="I50">
        <f t="shared" si="6"/>
        <v>-3.1688399976701476E-3</v>
      </c>
      <c r="O50">
        <f t="shared" si="4"/>
        <v>-4.2921801531949078E-2</v>
      </c>
      <c r="Q50" s="2">
        <f t="shared" si="5"/>
        <v>28401.728999999999</v>
      </c>
      <c r="R50">
        <f t="shared" si="1"/>
        <v>1.5802979507458601E-3</v>
      </c>
    </row>
    <row r="51" spans="1:18" x14ac:dyDescent="0.2">
      <c r="A51" t="s">
        <v>31</v>
      </c>
      <c r="C51" s="15">
        <v>43427.17</v>
      </c>
      <c r="D51" s="15"/>
      <c r="E51">
        <f t="shared" si="2"/>
        <v>924.49831535225348</v>
      </c>
      <c r="F51">
        <f t="shared" si="0"/>
        <v>924.5</v>
      </c>
      <c r="G51">
        <f t="shared" si="3"/>
        <v>-3.3409800016670488E-3</v>
      </c>
      <c r="I51">
        <f t="shared" si="6"/>
        <v>-3.3409800016670488E-3</v>
      </c>
      <c r="O51">
        <f t="shared" si="4"/>
        <v>-4.2865982030852484E-2</v>
      </c>
      <c r="Q51" s="2">
        <f t="shared" si="5"/>
        <v>28408.67</v>
      </c>
      <c r="R51">
        <f t="shared" si="1"/>
        <v>1.5622257854071128E-3</v>
      </c>
    </row>
    <row r="52" spans="1:18" x14ac:dyDescent="0.2">
      <c r="A52" t="s">
        <v>31</v>
      </c>
      <c r="C52" s="15">
        <v>43428.163</v>
      </c>
      <c r="D52" s="15"/>
      <c r="E52">
        <f t="shared" si="2"/>
        <v>924.99902329176416</v>
      </c>
      <c r="F52">
        <f t="shared" si="0"/>
        <v>925</v>
      </c>
      <c r="G52">
        <f t="shared" si="3"/>
        <v>-1.9370000009075738E-3</v>
      </c>
      <c r="I52">
        <f t="shared" si="6"/>
        <v>-1.9370000009075738E-3</v>
      </c>
      <c r="O52">
        <f t="shared" si="4"/>
        <v>-4.285800781641011E-2</v>
      </c>
      <c r="Q52" s="2">
        <f t="shared" si="5"/>
        <v>28409.663</v>
      </c>
      <c r="R52">
        <f t="shared" si="1"/>
        <v>1.6745288806364197E-3</v>
      </c>
    </row>
    <row r="53" spans="1:18" x14ac:dyDescent="0.2">
      <c r="A53" t="s">
        <v>31</v>
      </c>
      <c r="C53" s="15">
        <v>43739.519399999997</v>
      </c>
      <c r="D53" s="15"/>
      <c r="E53">
        <f t="shared" si="2"/>
        <v>1081.996628021963</v>
      </c>
      <c r="F53">
        <f t="shared" si="0"/>
        <v>1082</v>
      </c>
      <c r="G53">
        <f t="shared" si="3"/>
        <v>-6.6872800016426481E-3</v>
      </c>
      <c r="I53">
        <f t="shared" si="6"/>
        <v>-6.6872800016426481E-3</v>
      </c>
      <c r="O53">
        <f t="shared" si="4"/>
        <v>-4.0354104481505795E-2</v>
      </c>
      <c r="Q53" s="2">
        <f t="shared" si="5"/>
        <v>28721.019399999997</v>
      </c>
      <c r="R53">
        <f t="shared" si="1"/>
        <v>1.1334550705579124E-3</v>
      </c>
    </row>
    <row r="54" spans="1:18" x14ac:dyDescent="0.2">
      <c r="A54" t="s">
        <v>31</v>
      </c>
      <c r="C54" s="15">
        <v>43740.510399999999</v>
      </c>
      <c r="D54" s="15"/>
      <c r="E54">
        <f t="shared" si="2"/>
        <v>1082.496327486268</v>
      </c>
      <c r="F54">
        <f t="shared" si="0"/>
        <v>1082.5</v>
      </c>
      <c r="G54">
        <f t="shared" si="3"/>
        <v>-7.2833000012906268E-3</v>
      </c>
      <c r="I54">
        <f t="shared" si="6"/>
        <v>-7.2833000012906268E-3</v>
      </c>
      <c r="O54">
        <f t="shared" si="4"/>
        <v>-4.0346130267063421E-2</v>
      </c>
      <c r="Q54" s="2">
        <f t="shared" si="5"/>
        <v>28722.010399999999</v>
      </c>
      <c r="R54">
        <f t="shared" si="1"/>
        <v>1.0931507451833015E-3</v>
      </c>
    </row>
    <row r="55" spans="1:18" x14ac:dyDescent="0.2">
      <c r="A55" t="s">
        <v>31</v>
      </c>
      <c r="C55" s="15">
        <v>43745.470099999999</v>
      </c>
      <c r="D55" s="15"/>
      <c r="E55">
        <f t="shared" si="2"/>
        <v>1084.9971947245206</v>
      </c>
      <c r="F55">
        <f t="shared" si="0"/>
        <v>1085</v>
      </c>
      <c r="G55">
        <f t="shared" si="3"/>
        <v>-5.5634000018471852E-3</v>
      </c>
      <c r="I55">
        <f t="shared" si="6"/>
        <v>-5.5634000018471852E-3</v>
      </c>
      <c r="O55">
        <f t="shared" si="4"/>
        <v>-4.0306259194851576E-2</v>
      </c>
      <c r="Q55" s="2">
        <f t="shared" si="5"/>
        <v>28726.970099999999</v>
      </c>
      <c r="R55">
        <f t="shared" si="1"/>
        <v>1.2070662649049297E-3</v>
      </c>
    </row>
    <row r="56" spans="1:18" x14ac:dyDescent="0.2">
      <c r="A56" t="s">
        <v>31</v>
      </c>
      <c r="C56" s="15">
        <v>43747.453300000001</v>
      </c>
      <c r="D56" s="15"/>
      <c r="E56">
        <f t="shared" si="2"/>
        <v>1085.9971987382532</v>
      </c>
      <c r="F56">
        <f t="shared" si="0"/>
        <v>1086</v>
      </c>
      <c r="G56">
        <f t="shared" si="3"/>
        <v>-5.5554399950779043E-3</v>
      </c>
      <c r="I56">
        <f t="shared" si="6"/>
        <v>-5.5554399950779043E-3</v>
      </c>
      <c r="O56">
        <f t="shared" si="4"/>
        <v>-4.0290310765966827E-2</v>
      </c>
      <c r="Q56" s="2">
        <f t="shared" si="5"/>
        <v>28728.953300000001</v>
      </c>
      <c r="R56">
        <f t="shared" si="1"/>
        <v>1.2065112474703536E-3</v>
      </c>
    </row>
    <row r="57" spans="1:18" x14ac:dyDescent="0.2">
      <c r="A57" t="s">
        <v>31</v>
      </c>
      <c r="C57" s="15">
        <v>43750.4274</v>
      </c>
      <c r="D57" s="15"/>
      <c r="E57">
        <f t="shared" si="2"/>
        <v>1087.4968517925279</v>
      </c>
      <c r="F57">
        <f t="shared" si="0"/>
        <v>1087.5</v>
      </c>
      <c r="G57">
        <f t="shared" si="3"/>
        <v>-6.2434999999823049E-3</v>
      </c>
      <c r="I57">
        <f t="shared" si="6"/>
        <v>-6.2434999999823049E-3</v>
      </c>
      <c r="O57">
        <f t="shared" si="4"/>
        <v>-4.0266388122639718E-2</v>
      </c>
      <c r="Q57" s="2">
        <f t="shared" si="5"/>
        <v>28731.9274</v>
      </c>
      <c r="R57">
        <f t="shared" si="1"/>
        <v>1.1575569162068629E-3</v>
      </c>
    </row>
    <row r="58" spans="1:18" x14ac:dyDescent="0.2">
      <c r="A58" t="s">
        <v>31</v>
      </c>
      <c r="C58" s="15">
        <v>43751.4182</v>
      </c>
      <c r="D58" s="15"/>
      <c r="E58">
        <f t="shared" si="2"/>
        <v>1087.9964504093111</v>
      </c>
      <c r="F58">
        <f t="shared" si="0"/>
        <v>1088</v>
      </c>
      <c r="G58">
        <f t="shared" si="3"/>
        <v>-7.0395200018538162E-3</v>
      </c>
      <c r="I58">
        <f t="shared" si="6"/>
        <v>-7.0395200018538162E-3</v>
      </c>
      <c r="O58">
        <f t="shared" si="4"/>
        <v>-4.025841390819735E-2</v>
      </c>
      <c r="Q58" s="2">
        <f t="shared" si="5"/>
        <v>28732.9182</v>
      </c>
      <c r="R58">
        <f t="shared" si="1"/>
        <v>1.1034949123609075E-3</v>
      </c>
    </row>
    <row r="59" spans="1:18" x14ac:dyDescent="0.2">
      <c r="A59" t="s">
        <v>31</v>
      </c>
      <c r="C59" s="15">
        <v>43752.4107</v>
      </c>
      <c r="D59" s="15"/>
      <c r="E59">
        <f t="shared" si="2"/>
        <v>1088.4969062300195</v>
      </c>
      <c r="F59">
        <f t="shared" si="0"/>
        <v>1088.5</v>
      </c>
      <c r="G59">
        <f t="shared" si="3"/>
        <v>-6.1355399957392365E-3</v>
      </c>
      <c r="I59">
        <f t="shared" si="6"/>
        <v>-6.1355399957392365E-3</v>
      </c>
      <c r="O59">
        <f t="shared" si="4"/>
        <v>-4.0250439693754983E-2</v>
      </c>
      <c r="Q59" s="2">
        <f t="shared" si="5"/>
        <v>28733.9107</v>
      </c>
      <c r="R59">
        <f t="shared" si="1"/>
        <v>1.1638263814056748E-3</v>
      </c>
    </row>
    <row r="60" spans="1:18" x14ac:dyDescent="0.2">
      <c r="A60" t="s">
        <v>31</v>
      </c>
      <c r="C60" s="15">
        <v>43755.385799999996</v>
      </c>
      <c r="D60" s="15"/>
      <c r="E60">
        <f t="shared" si="2"/>
        <v>1089.9970635218954</v>
      </c>
      <c r="F60">
        <f t="shared" si="0"/>
        <v>1090</v>
      </c>
      <c r="G60">
        <f t="shared" si="3"/>
        <v>-5.823600004077889E-3</v>
      </c>
      <c r="I60">
        <f t="shared" si="6"/>
        <v>-5.823600004077889E-3</v>
      </c>
      <c r="O60">
        <f t="shared" si="4"/>
        <v>-4.0226517050427874E-2</v>
      </c>
      <c r="Q60" s="2">
        <f t="shared" si="5"/>
        <v>28736.885799999996</v>
      </c>
      <c r="R60">
        <f>(O60-G60)^2</f>
        <v>1.1835607012980383E-3</v>
      </c>
    </row>
    <row r="61" spans="1:18" x14ac:dyDescent="0.2">
      <c r="A61" t="s">
        <v>31</v>
      </c>
      <c r="C61" s="15">
        <v>44113.358200000002</v>
      </c>
      <c r="D61" s="15"/>
      <c r="E61">
        <f t="shared" si="2"/>
        <v>1270.5002083408942</v>
      </c>
      <c r="F61">
        <f t="shared" si="0"/>
        <v>1270.5</v>
      </c>
      <c r="G61">
        <f t="shared" si="3"/>
        <v>4.1318000148748979E-4</v>
      </c>
      <c r="I61">
        <f t="shared" si="6"/>
        <v>4.1318000148748979E-4</v>
      </c>
      <c r="O61">
        <f t="shared" si="4"/>
        <v>-3.734782563673214E-2</v>
      </c>
      <c r="Q61" s="2">
        <f t="shared" si="5"/>
        <v>29094.858200000002</v>
      </c>
      <c r="R61">
        <f t="shared" ref="R61:R68" si="7">(O61-G61)^2</f>
        <v>1.4258935468096548E-3</v>
      </c>
    </row>
    <row r="62" spans="1:18" x14ac:dyDescent="0.2">
      <c r="A62" t="s">
        <v>31</v>
      </c>
      <c r="C62" s="15">
        <v>44114.338900000002</v>
      </c>
      <c r="D62" s="15"/>
      <c r="E62">
        <f t="shared" si="2"/>
        <v>1270.9947141578903</v>
      </c>
      <c r="F62">
        <f t="shared" si="0"/>
        <v>1271</v>
      </c>
      <c r="G62">
        <f t="shared" si="3"/>
        <v>-1.0482839999895077E-2</v>
      </c>
      <c r="I62">
        <f t="shared" si="6"/>
        <v>-1.0482839999895077E-2</v>
      </c>
      <c r="O62">
        <f t="shared" si="4"/>
        <v>-3.7339851422289766E-2</v>
      </c>
      <c r="Q62" s="2">
        <f t="shared" si="5"/>
        <v>29095.838900000002</v>
      </c>
      <c r="R62">
        <f t="shared" si="7"/>
        <v>7.2129906254263883E-4</v>
      </c>
    </row>
    <row r="63" spans="1:18" x14ac:dyDescent="0.2">
      <c r="A63" t="s">
        <v>31</v>
      </c>
      <c r="C63" s="15">
        <v>44449.496899999998</v>
      </c>
      <c r="D63" s="15"/>
      <c r="E63">
        <f t="shared" si="2"/>
        <v>1439.9939806131931</v>
      </c>
      <c r="F63">
        <f t="shared" si="0"/>
        <v>1440</v>
      </c>
      <c r="G63">
        <f t="shared" si="3"/>
        <v>-1.193760000023758E-2</v>
      </c>
      <c r="I63">
        <f t="shared" si="6"/>
        <v>-1.193760000023758E-2</v>
      </c>
      <c r="O63">
        <f t="shared" si="4"/>
        <v>-3.4644566940768562E-2</v>
      </c>
      <c r="Q63" s="2">
        <f t="shared" si="5"/>
        <v>29430.996899999998</v>
      </c>
      <c r="R63">
        <f t="shared" si="7"/>
        <v>5.1560634763836693E-4</v>
      </c>
    </row>
    <row r="64" spans="1:18" x14ac:dyDescent="0.2">
      <c r="A64" t="s">
        <v>31</v>
      </c>
      <c r="C64" s="15">
        <v>44451.480300000003</v>
      </c>
      <c r="D64" s="15"/>
      <c r="E64">
        <f t="shared" si="2"/>
        <v>1440.9940854744473</v>
      </c>
      <c r="F64">
        <f t="shared" si="0"/>
        <v>1441</v>
      </c>
      <c r="G64">
        <f t="shared" si="3"/>
        <v>-1.1729639998520724E-2</v>
      </c>
      <c r="I64">
        <f t="shared" si="6"/>
        <v>-1.1729639998520724E-2</v>
      </c>
      <c r="O64">
        <f t="shared" si="4"/>
        <v>-3.462861851188382E-2</v>
      </c>
      <c r="Q64" s="2">
        <f t="shared" si="5"/>
        <v>29432.980300000003</v>
      </c>
      <c r="R64">
        <f t="shared" si="7"/>
        <v>5.2436321695546468E-4</v>
      </c>
    </row>
    <row r="65" spans="1:18" x14ac:dyDescent="0.2">
      <c r="A65" t="s">
        <v>31</v>
      </c>
      <c r="C65" s="15">
        <v>44458.421399999999</v>
      </c>
      <c r="D65" s="15"/>
      <c r="E65">
        <f t="shared" si="2"/>
        <v>1444.4940490987449</v>
      </c>
      <c r="F65">
        <f t="shared" si="0"/>
        <v>1444.5</v>
      </c>
      <c r="G65">
        <f t="shared" si="3"/>
        <v>-1.1801779997767881E-2</v>
      </c>
      <c r="I65">
        <f t="shared" si="6"/>
        <v>-1.1801779997767881E-2</v>
      </c>
      <c r="O65">
        <f t="shared" si="4"/>
        <v>-3.4572799010787227E-2</v>
      </c>
      <c r="Q65" s="2">
        <f t="shared" si="5"/>
        <v>29439.921399999999</v>
      </c>
      <c r="R65">
        <f t="shared" si="7"/>
        <v>5.1851930689128859E-4</v>
      </c>
    </row>
    <row r="66" spans="1:18" x14ac:dyDescent="0.2">
      <c r="A66" t="s">
        <v>31</v>
      </c>
      <c r="C66" s="15">
        <v>51610.579599999997</v>
      </c>
      <c r="D66" s="15"/>
      <c r="E66">
        <f t="shared" si="2"/>
        <v>5050.8811542022922</v>
      </c>
      <c r="F66">
        <f t="shared" si="0"/>
        <v>5051</v>
      </c>
      <c r="G66">
        <f t="shared" si="3"/>
        <v>-0.23569404000591021</v>
      </c>
      <c r="I66" s="13">
        <v>-0.23569404000591021</v>
      </c>
      <c r="O66">
        <f t="shared" si="4"/>
        <v>2.2945209762030745E-2</v>
      </c>
      <c r="Q66" s="2">
        <f t="shared" si="5"/>
        <v>36592.079599999997</v>
      </c>
      <c r="R66">
        <f t="shared" si="7"/>
        <v>6.6894261520523343E-2</v>
      </c>
    </row>
    <row r="67" spans="1:18" x14ac:dyDescent="0.2">
      <c r="A67" s="11" t="s">
        <v>33</v>
      </c>
      <c r="B67" s="12" t="s">
        <v>34</v>
      </c>
      <c r="C67" s="16">
        <v>52941.449800000002</v>
      </c>
      <c r="D67" s="16">
        <v>1.6000000000000001E-3</v>
      </c>
      <c r="E67">
        <f>+(C67-C$7)/C$8</f>
        <v>5721.9559533931988</v>
      </c>
      <c r="F67">
        <f t="shared" si="0"/>
        <v>5722</v>
      </c>
      <c r="G67">
        <f t="shared" si="3"/>
        <v>-8.7352880000253208E-2</v>
      </c>
      <c r="J67" s="13">
        <v>-8.7352880000253208E-2</v>
      </c>
      <c r="O67">
        <f>+C$11+C$12*F67</f>
        <v>3.3646605543691872E-2</v>
      </c>
      <c r="Q67" s="2">
        <f>+C67-15018.5</f>
        <v>37922.949800000002</v>
      </c>
      <c r="R67">
        <f t="shared" si="7"/>
        <v>1.4640875501899372E-2</v>
      </c>
    </row>
    <row r="68" spans="1:18" x14ac:dyDescent="0.2">
      <c r="A68" s="31" t="s">
        <v>44</v>
      </c>
      <c r="B68" s="12" t="s">
        <v>45</v>
      </c>
      <c r="C68" s="32">
        <v>54001.461799999997</v>
      </c>
      <c r="D68" s="15">
        <v>8.0000000000000004E-4</v>
      </c>
      <c r="E68">
        <f>+(C68-C$7)/C$8</f>
        <v>6256.4538631367222</v>
      </c>
      <c r="F68">
        <f t="shared" si="0"/>
        <v>6256.5</v>
      </c>
      <c r="G68">
        <f>+C68-(C$7+F68*C$8)</f>
        <v>-9.1498260000662412E-2</v>
      </c>
      <c r="I68">
        <f>G68</f>
        <v>-9.1498260000662412E-2</v>
      </c>
      <c r="O68">
        <f>+C$11+C$12*F68</f>
        <v>4.2171040782585871E-2</v>
      </c>
      <c r="Q68" s="2">
        <f>+C68-15018.5</f>
        <v>38982.961799999997</v>
      </c>
      <c r="R68">
        <f t="shared" si="7"/>
        <v>1.7867481971882503E-2</v>
      </c>
    </row>
    <row r="69" spans="1:18" x14ac:dyDescent="0.2">
      <c r="A69" s="38" t="s">
        <v>49</v>
      </c>
      <c r="B69" s="39" t="s">
        <v>34</v>
      </c>
      <c r="C69" s="40">
        <v>45163.436800000003</v>
      </c>
      <c r="D69" s="38" t="s">
        <v>50</v>
      </c>
      <c r="E69">
        <f>+(C69-C$7)/C$8</f>
        <v>1799.9893242814769</v>
      </c>
      <c r="F69">
        <f>ROUND(2*E69,0)/2</f>
        <v>1800</v>
      </c>
      <c r="G69">
        <f>+C69-(C$7+F69*C$8)</f>
        <v>-2.1171999993384816E-2</v>
      </c>
      <c r="I69">
        <f>G69</f>
        <v>-2.1171999993384816E-2</v>
      </c>
      <c r="O69">
        <f>+C$11+C$12*F69</f>
        <v>-2.8903132542261845E-2</v>
      </c>
      <c r="Q69" s="2">
        <f>+C69-15018.5</f>
        <v>30144.936800000003</v>
      </c>
      <c r="R69">
        <f>(O69-G69)^2</f>
        <v>5.9770410488305827E-5</v>
      </c>
    </row>
    <row r="70" spans="1:18" x14ac:dyDescent="0.2">
      <c r="A70" s="38" t="s">
        <v>51</v>
      </c>
      <c r="B70" s="39" t="s">
        <v>34</v>
      </c>
      <c r="C70" s="38">
        <v>49292.3868</v>
      </c>
      <c r="D70" s="38">
        <v>4.1999999999999997E-3</v>
      </c>
      <c r="E70">
        <f>+(C70-C$7)/C$8</f>
        <v>3881.9611740676414</v>
      </c>
      <c r="F70">
        <f>ROUND(2*E70,0)/2</f>
        <v>3882</v>
      </c>
      <c r="G70">
        <f>+C70-(C$7+F70*C$8)</f>
        <v>-7.6999279997835401E-2</v>
      </c>
      <c r="I70">
        <f>G70</f>
        <v>-7.6999279997835401E-2</v>
      </c>
      <c r="O70">
        <f>+C$11+C$12*F70</f>
        <v>4.3014963957686558E-3</v>
      </c>
      <c r="Q70" s="2">
        <f>+C70-15018.5</f>
        <v>34273.8868</v>
      </c>
      <c r="R70">
        <f>(O70-G70)^2</f>
        <v>6.6098162422028066E-3</v>
      </c>
    </row>
    <row r="71" spans="1:18" x14ac:dyDescent="0.2">
      <c r="A71" s="38" t="s">
        <v>52</v>
      </c>
      <c r="B71" s="39" t="s">
        <v>34</v>
      </c>
      <c r="C71" s="38">
        <v>49998.406300000002</v>
      </c>
      <c r="D71" s="38" t="s">
        <v>50</v>
      </c>
      <c r="E71">
        <f>+(C71-C$7)/C$8</f>
        <v>4237.9627542272719</v>
      </c>
      <c r="F71">
        <f>ROUND(2*E71,0)/2</f>
        <v>4238</v>
      </c>
      <c r="G71">
        <f>+C71-(C$7+F71*C$8)</f>
        <v>-7.3865519996616058E-2</v>
      </c>
      <c r="I71">
        <f>G71</f>
        <v>-7.3865519996616058E-2</v>
      </c>
      <c r="O71">
        <f>+C$11+C$12*F71</f>
        <v>9.9791370787364123E-3</v>
      </c>
      <c r="Q71" s="2">
        <f>+C71-15018.5</f>
        <v>34979.906300000002</v>
      </c>
      <c r="R71">
        <f>(O71-G71)^2</f>
        <v>7.0299265200834517E-3</v>
      </c>
    </row>
    <row r="72" spans="1:18" x14ac:dyDescent="0.2">
      <c r="C72" s="15"/>
      <c r="D72" s="15"/>
    </row>
    <row r="73" spans="1:18" x14ac:dyDescent="0.2">
      <c r="C73" s="15"/>
      <c r="D73" s="15"/>
    </row>
    <row r="74" spans="1:18" x14ac:dyDescent="0.2">
      <c r="C74" s="15"/>
      <c r="D74" s="15"/>
    </row>
    <row r="75" spans="1:18" x14ac:dyDescent="0.2">
      <c r="C75" s="15"/>
      <c r="D75" s="15"/>
    </row>
    <row r="76" spans="1:18" x14ac:dyDescent="0.2">
      <c r="C76" s="15"/>
      <c r="D76" s="15"/>
    </row>
    <row r="77" spans="1:18" x14ac:dyDescent="0.2">
      <c r="C77" s="15"/>
      <c r="D77" s="15"/>
    </row>
    <row r="78" spans="1:18" x14ac:dyDescent="0.2">
      <c r="C78" s="15"/>
      <c r="D78" s="15"/>
    </row>
    <row r="79" spans="1:18" x14ac:dyDescent="0.2">
      <c r="C79" s="15"/>
      <c r="D79" s="15"/>
    </row>
    <row r="80" spans="1:18" x14ac:dyDescent="0.2">
      <c r="C80" s="15"/>
      <c r="D80" s="15"/>
    </row>
    <row r="81" spans="3:4" x14ac:dyDescent="0.2">
      <c r="C81" s="15"/>
      <c r="D81" s="15"/>
    </row>
    <row r="82" spans="3:4" x14ac:dyDescent="0.2">
      <c r="C82" s="15"/>
      <c r="D82" s="15"/>
    </row>
    <row r="83" spans="3:4" x14ac:dyDescent="0.2">
      <c r="C83" s="15"/>
      <c r="D83" s="15"/>
    </row>
    <row r="84" spans="3:4" x14ac:dyDescent="0.2">
      <c r="C84" s="15"/>
      <c r="D84" s="15"/>
    </row>
    <row r="85" spans="3:4" x14ac:dyDescent="0.2">
      <c r="C85" s="15"/>
      <c r="D85" s="15"/>
    </row>
    <row r="86" spans="3:4" x14ac:dyDescent="0.2">
      <c r="C86" s="15"/>
      <c r="D86" s="15"/>
    </row>
    <row r="87" spans="3:4" x14ac:dyDescent="0.2">
      <c r="C87" s="15"/>
      <c r="D87" s="15"/>
    </row>
    <row r="88" spans="3:4" x14ac:dyDescent="0.2">
      <c r="C88" s="15"/>
      <c r="D88" s="15"/>
    </row>
    <row r="89" spans="3:4" x14ac:dyDescent="0.2">
      <c r="C89" s="15"/>
      <c r="D89" s="15"/>
    </row>
    <row r="90" spans="3:4" x14ac:dyDescent="0.2">
      <c r="C90" s="15"/>
      <c r="D90" s="15"/>
    </row>
    <row r="91" spans="3:4" x14ac:dyDescent="0.2">
      <c r="C91" s="15"/>
      <c r="D91" s="15"/>
    </row>
    <row r="92" spans="3:4" x14ac:dyDescent="0.2">
      <c r="C92" s="15"/>
      <c r="D92" s="15"/>
    </row>
    <row r="93" spans="3:4" x14ac:dyDescent="0.2">
      <c r="C93" s="15"/>
      <c r="D93" s="15"/>
    </row>
    <row r="94" spans="3:4" x14ac:dyDescent="0.2">
      <c r="C94" s="15"/>
      <c r="D94" s="15"/>
    </row>
    <row r="95" spans="3:4" x14ac:dyDescent="0.2">
      <c r="C95" s="15"/>
      <c r="D95" s="15"/>
    </row>
    <row r="96" spans="3:4" x14ac:dyDescent="0.2">
      <c r="C96" s="15"/>
      <c r="D96" s="15"/>
    </row>
    <row r="97" spans="3:4" x14ac:dyDescent="0.2">
      <c r="C97" s="15"/>
      <c r="D97" s="15"/>
    </row>
    <row r="98" spans="3:4" x14ac:dyDescent="0.2">
      <c r="C98" s="15"/>
      <c r="D98" s="15"/>
    </row>
    <row r="99" spans="3:4" x14ac:dyDescent="0.2">
      <c r="C99" s="15"/>
      <c r="D99" s="15"/>
    </row>
    <row r="100" spans="3:4" x14ac:dyDescent="0.2">
      <c r="C100" s="15"/>
      <c r="D100" s="15"/>
    </row>
    <row r="101" spans="3:4" x14ac:dyDescent="0.2">
      <c r="C101" s="15"/>
      <c r="D101" s="15"/>
    </row>
    <row r="102" spans="3:4" x14ac:dyDescent="0.2">
      <c r="C102" s="15"/>
      <c r="D102" s="15"/>
    </row>
    <row r="103" spans="3:4" x14ac:dyDescent="0.2">
      <c r="C103" s="15"/>
      <c r="D103" s="15"/>
    </row>
    <row r="104" spans="3:4" x14ac:dyDescent="0.2">
      <c r="C104" s="15"/>
      <c r="D104" s="15"/>
    </row>
    <row r="105" spans="3:4" x14ac:dyDescent="0.2">
      <c r="C105" s="15"/>
      <c r="D105" s="15"/>
    </row>
    <row r="106" spans="3:4" x14ac:dyDescent="0.2">
      <c r="C106" s="15"/>
      <c r="D106" s="15"/>
    </row>
    <row r="107" spans="3:4" x14ac:dyDescent="0.2">
      <c r="C107" s="15"/>
      <c r="D107" s="15"/>
    </row>
    <row r="108" spans="3:4" x14ac:dyDescent="0.2">
      <c r="C108" s="15"/>
      <c r="D108" s="15"/>
    </row>
    <row r="109" spans="3:4" x14ac:dyDescent="0.2">
      <c r="C109" s="15"/>
      <c r="D109" s="15"/>
    </row>
    <row r="110" spans="3:4" x14ac:dyDescent="0.2">
      <c r="C110" s="15"/>
      <c r="D110" s="15"/>
    </row>
    <row r="111" spans="3:4" x14ac:dyDescent="0.2">
      <c r="C111" s="15"/>
      <c r="D111" s="15"/>
    </row>
    <row r="112" spans="3:4" x14ac:dyDescent="0.2">
      <c r="C112" s="15"/>
      <c r="D112" s="15"/>
    </row>
    <row r="113" spans="3:4" x14ac:dyDescent="0.2">
      <c r="C113" s="15"/>
      <c r="D113" s="15"/>
    </row>
    <row r="114" spans="3:4" x14ac:dyDescent="0.2">
      <c r="C114" s="15"/>
      <c r="D114" s="15"/>
    </row>
    <row r="115" spans="3:4" x14ac:dyDescent="0.2">
      <c r="C115" s="15"/>
      <c r="D115" s="15"/>
    </row>
    <row r="116" spans="3:4" x14ac:dyDescent="0.2">
      <c r="C116" s="15"/>
      <c r="D116" s="15"/>
    </row>
    <row r="117" spans="3:4" x14ac:dyDescent="0.2">
      <c r="C117" s="15"/>
      <c r="D117" s="15"/>
    </row>
    <row r="118" spans="3:4" x14ac:dyDescent="0.2">
      <c r="C118" s="15"/>
      <c r="D118" s="15"/>
    </row>
    <row r="119" spans="3:4" x14ac:dyDescent="0.2">
      <c r="C119" s="15"/>
      <c r="D119" s="15"/>
    </row>
    <row r="120" spans="3:4" x14ac:dyDescent="0.2">
      <c r="C120" s="15"/>
      <c r="D120" s="15"/>
    </row>
    <row r="121" spans="3:4" x14ac:dyDescent="0.2">
      <c r="C121" s="15"/>
      <c r="D121" s="15"/>
    </row>
    <row r="122" spans="3:4" x14ac:dyDescent="0.2">
      <c r="C122" s="15"/>
      <c r="D122" s="15"/>
    </row>
    <row r="123" spans="3:4" x14ac:dyDescent="0.2">
      <c r="C123" s="15"/>
      <c r="D123" s="15"/>
    </row>
    <row r="124" spans="3:4" x14ac:dyDescent="0.2">
      <c r="C124" s="15"/>
      <c r="D124" s="15"/>
    </row>
    <row r="125" spans="3:4" x14ac:dyDescent="0.2">
      <c r="C125" s="15"/>
      <c r="D125" s="15"/>
    </row>
    <row r="126" spans="3:4" x14ac:dyDescent="0.2">
      <c r="C126" s="15"/>
      <c r="D126" s="15"/>
    </row>
    <row r="127" spans="3:4" x14ac:dyDescent="0.2">
      <c r="C127" s="15"/>
      <c r="D127" s="15"/>
    </row>
    <row r="128" spans="3:4" x14ac:dyDescent="0.2">
      <c r="C128" s="15"/>
      <c r="D128" s="15"/>
    </row>
    <row r="129" spans="3:4" x14ac:dyDescent="0.2">
      <c r="C129" s="15"/>
      <c r="D129" s="15"/>
    </row>
    <row r="130" spans="3:4" x14ac:dyDescent="0.2">
      <c r="C130" s="15"/>
      <c r="D130" s="15"/>
    </row>
    <row r="131" spans="3:4" x14ac:dyDescent="0.2">
      <c r="C131" s="15"/>
      <c r="D131" s="15"/>
    </row>
    <row r="132" spans="3:4" x14ac:dyDescent="0.2">
      <c r="C132" s="15"/>
      <c r="D132" s="15"/>
    </row>
    <row r="133" spans="3:4" x14ac:dyDescent="0.2">
      <c r="C133" s="15"/>
      <c r="D133" s="15"/>
    </row>
    <row r="134" spans="3:4" x14ac:dyDescent="0.2">
      <c r="C134" s="15"/>
      <c r="D134" s="15"/>
    </row>
    <row r="135" spans="3:4" x14ac:dyDescent="0.2">
      <c r="C135" s="15"/>
      <c r="D135" s="15"/>
    </row>
    <row r="136" spans="3:4" x14ac:dyDescent="0.2">
      <c r="C136" s="15"/>
      <c r="D136" s="15"/>
    </row>
    <row r="137" spans="3:4" x14ac:dyDescent="0.2">
      <c r="C137" s="15"/>
      <c r="D137" s="15"/>
    </row>
    <row r="138" spans="3:4" x14ac:dyDescent="0.2">
      <c r="C138" s="15"/>
      <c r="D138" s="15"/>
    </row>
    <row r="139" spans="3:4" x14ac:dyDescent="0.2">
      <c r="C139" s="15"/>
      <c r="D139" s="15"/>
    </row>
    <row r="140" spans="3:4" x14ac:dyDescent="0.2">
      <c r="C140" s="15"/>
      <c r="D140" s="15"/>
    </row>
    <row r="141" spans="3:4" x14ac:dyDescent="0.2">
      <c r="C141" s="15"/>
      <c r="D141" s="15"/>
    </row>
    <row r="142" spans="3:4" x14ac:dyDescent="0.2">
      <c r="C142" s="15"/>
      <c r="D142" s="15"/>
    </row>
    <row r="143" spans="3:4" x14ac:dyDescent="0.2">
      <c r="C143" s="15"/>
      <c r="D143" s="15"/>
    </row>
    <row r="144" spans="3:4" x14ac:dyDescent="0.2">
      <c r="C144" s="15"/>
      <c r="D144" s="15"/>
    </row>
    <row r="145" spans="3:4" x14ac:dyDescent="0.2">
      <c r="C145" s="15"/>
      <c r="D145" s="15"/>
    </row>
    <row r="146" spans="3:4" x14ac:dyDescent="0.2">
      <c r="C146" s="15"/>
      <c r="D146" s="15"/>
    </row>
    <row r="147" spans="3:4" x14ac:dyDescent="0.2">
      <c r="C147" s="15"/>
      <c r="D147" s="15"/>
    </row>
    <row r="148" spans="3:4" x14ac:dyDescent="0.2">
      <c r="C148" s="15"/>
      <c r="D148" s="15"/>
    </row>
    <row r="149" spans="3:4" x14ac:dyDescent="0.2">
      <c r="C149" s="15"/>
      <c r="D149" s="15"/>
    </row>
    <row r="150" spans="3:4" x14ac:dyDescent="0.2">
      <c r="C150" s="15"/>
      <c r="D150" s="15"/>
    </row>
    <row r="151" spans="3:4" x14ac:dyDescent="0.2">
      <c r="C151" s="15"/>
      <c r="D151" s="15"/>
    </row>
    <row r="152" spans="3:4" x14ac:dyDescent="0.2">
      <c r="C152" s="15"/>
      <c r="D152" s="15"/>
    </row>
    <row r="153" spans="3:4" x14ac:dyDescent="0.2">
      <c r="C153" s="15"/>
      <c r="D153" s="15"/>
    </row>
    <row r="154" spans="3:4" x14ac:dyDescent="0.2">
      <c r="C154" s="15"/>
      <c r="D154" s="15"/>
    </row>
    <row r="155" spans="3:4" x14ac:dyDescent="0.2">
      <c r="C155" s="15"/>
      <c r="D155" s="15"/>
    </row>
    <row r="156" spans="3:4" x14ac:dyDescent="0.2">
      <c r="C156" s="15"/>
      <c r="D156" s="15"/>
    </row>
    <row r="157" spans="3:4" x14ac:dyDescent="0.2">
      <c r="C157" s="15"/>
      <c r="D157" s="15"/>
    </row>
    <row r="158" spans="3:4" x14ac:dyDescent="0.2">
      <c r="C158" s="15"/>
      <c r="D158" s="15"/>
    </row>
    <row r="159" spans="3:4" x14ac:dyDescent="0.2">
      <c r="C159" s="15"/>
      <c r="D159" s="15"/>
    </row>
    <row r="160" spans="3:4" x14ac:dyDescent="0.2">
      <c r="C160" s="15"/>
      <c r="D160" s="15"/>
    </row>
    <row r="161" spans="3:4" x14ac:dyDescent="0.2">
      <c r="C161" s="15"/>
      <c r="D161" s="15"/>
    </row>
    <row r="162" spans="3:4" x14ac:dyDescent="0.2">
      <c r="C162" s="15"/>
      <c r="D162" s="15"/>
    </row>
    <row r="163" spans="3:4" x14ac:dyDescent="0.2">
      <c r="C163" s="15"/>
      <c r="D163" s="15"/>
    </row>
    <row r="164" spans="3:4" x14ac:dyDescent="0.2">
      <c r="C164" s="15"/>
      <c r="D164" s="15"/>
    </row>
    <row r="165" spans="3:4" x14ac:dyDescent="0.2">
      <c r="C165" s="15"/>
      <c r="D165" s="15"/>
    </row>
    <row r="166" spans="3:4" x14ac:dyDescent="0.2">
      <c r="C166" s="15"/>
      <c r="D166" s="15"/>
    </row>
    <row r="167" spans="3:4" x14ac:dyDescent="0.2">
      <c r="C167" s="15"/>
      <c r="D167" s="15"/>
    </row>
    <row r="168" spans="3:4" x14ac:dyDescent="0.2">
      <c r="C168" s="15"/>
      <c r="D168" s="15"/>
    </row>
    <row r="169" spans="3:4" x14ac:dyDescent="0.2">
      <c r="C169" s="15"/>
      <c r="D169" s="15"/>
    </row>
    <row r="170" spans="3:4" x14ac:dyDescent="0.2">
      <c r="C170" s="15"/>
      <c r="D170" s="15"/>
    </row>
    <row r="171" spans="3:4" x14ac:dyDescent="0.2">
      <c r="C171" s="15"/>
      <c r="D171" s="15"/>
    </row>
    <row r="172" spans="3:4" x14ac:dyDescent="0.2">
      <c r="C172" s="15"/>
      <c r="D172" s="15"/>
    </row>
    <row r="173" spans="3:4" x14ac:dyDescent="0.2">
      <c r="C173" s="15"/>
      <c r="D173" s="15"/>
    </row>
    <row r="174" spans="3:4" x14ac:dyDescent="0.2">
      <c r="C174" s="15"/>
      <c r="D174" s="15"/>
    </row>
    <row r="175" spans="3:4" x14ac:dyDescent="0.2">
      <c r="C175" s="15"/>
      <c r="D175" s="15"/>
    </row>
    <row r="176" spans="3:4" x14ac:dyDescent="0.2">
      <c r="C176" s="15"/>
      <c r="D176" s="15"/>
    </row>
    <row r="177" spans="3:4" x14ac:dyDescent="0.2">
      <c r="C177" s="15"/>
      <c r="D177" s="15"/>
    </row>
    <row r="178" spans="3:4" x14ac:dyDescent="0.2">
      <c r="C178" s="15"/>
      <c r="D178" s="15"/>
    </row>
    <row r="179" spans="3:4" x14ac:dyDescent="0.2">
      <c r="C179" s="15"/>
      <c r="D179" s="15"/>
    </row>
    <row r="180" spans="3:4" x14ac:dyDescent="0.2">
      <c r="C180" s="15"/>
      <c r="D180" s="15"/>
    </row>
    <row r="181" spans="3:4" x14ac:dyDescent="0.2">
      <c r="C181" s="15"/>
      <c r="D181" s="15"/>
    </row>
    <row r="182" spans="3:4" x14ac:dyDescent="0.2">
      <c r="C182" s="15"/>
      <c r="D182" s="15"/>
    </row>
    <row r="183" spans="3:4" x14ac:dyDescent="0.2">
      <c r="C183" s="15"/>
      <c r="D183" s="15"/>
    </row>
    <row r="184" spans="3:4" x14ac:dyDescent="0.2">
      <c r="C184" s="15"/>
      <c r="D184" s="15"/>
    </row>
    <row r="185" spans="3:4" x14ac:dyDescent="0.2">
      <c r="C185" s="15"/>
      <c r="D185" s="15"/>
    </row>
    <row r="186" spans="3:4" x14ac:dyDescent="0.2">
      <c r="C186" s="15"/>
      <c r="D186" s="15"/>
    </row>
    <row r="187" spans="3:4" x14ac:dyDescent="0.2">
      <c r="C187" s="15"/>
      <c r="D187" s="15"/>
    </row>
    <row r="188" spans="3:4" x14ac:dyDescent="0.2">
      <c r="C188" s="15"/>
      <c r="D188" s="15"/>
    </row>
    <row r="189" spans="3:4" x14ac:dyDescent="0.2">
      <c r="C189" s="15"/>
      <c r="D189" s="15"/>
    </row>
    <row r="190" spans="3:4" x14ac:dyDescent="0.2">
      <c r="C190" s="15"/>
      <c r="D190" s="15"/>
    </row>
    <row r="191" spans="3:4" x14ac:dyDescent="0.2">
      <c r="C191" s="15"/>
      <c r="D191" s="15"/>
    </row>
    <row r="192" spans="3:4" x14ac:dyDescent="0.2">
      <c r="C192" s="15"/>
      <c r="D192" s="15"/>
    </row>
    <row r="193" spans="3:4" x14ac:dyDescent="0.2">
      <c r="C193" s="15"/>
      <c r="D193" s="15"/>
    </row>
    <row r="194" spans="3:4" x14ac:dyDescent="0.2">
      <c r="C194" s="15"/>
      <c r="D194" s="15"/>
    </row>
    <row r="195" spans="3:4" x14ac:dyDescent="0.2">
      <c r="C195" s="15"/>
      <c r="D195" s="15"/>
    </row>
    <row r="196" spans="3:4" x14ac:dyDescent="0.2">
      <c r="C196" s="15"/>
      <c r="D196" s="15"/>
    </row>
    <row r="197" spans="3:4" x14ac:dyDescent="0.2">
      <c r="C197" s="15"/>
      <c r="D197" s="15"/>
    </row>
    <row r="198" spans="3:4" x14ac:dyDescent="0.2">
      <c r="C198" s="15"/>
      <c r="D198" s="15"/>
    </row>
    <row r="199" spans="3:4" x14ac:dyDescent="0.2">
      <c r="C199" s="15"/>
      <c r="D199" s="15"/>
    </row>
    <row r="200" spans="3:4" x14ac:dyDescent="0.2">
      <c r="C200" s="15"/>
      <c r="D200" s="15"/>
    </row>
    <row r="201" spans="3:4" x14ac:dyDescent="0.2">
      <c r="C201" s="15"/>
      <c r="D201" s="15"/>
    </row>
    <row r="202" spans="3:4" x14ac:dyDescent="0.2">
      <c r="C202" s="15"/>
      <c r="D202" s="15"/>
    </row>
    <row r="203" spans="3:4" x14ac:dyDescent="0.2">
      <c r="C203" s="15"/>
      <c r="D203" s="15"/>
    </row>
    <row r="204" spans="3:4" x14ac:dyDescent="0.2">
      <c r="C204" s="15"/>
      <c r="D204" s="15"/>
    </row>
    <row r="205" spans="3:4" x14ac:dyDescent="0.2">
      <c r="C205" s="15"/>
      <c r="D205" s="15"/>
    </row>
    <row r="206" spans="3:4" x14ac:dyDescent="0.2">
      <c r="C206" s="15"/>
      <c r="D206" s="15"/>
    </row>
    <row r="207" spans="3:4" x14ac:dyDescent="0.2">
      <c r="C207" s="15"/>
      <c r="D207" s="15"/>
    </row>
    <row r="208" spans="3:4" x14ac:dyDescent="0.2">
      <c r="C208" s="15"/>
      <c r="D208" s="15"/>
    </row>
    <row r="209" spans="3:4" x14ac:dyDescent="0.2">
      <c r="C209" s="15"/>
      <c r="D209" s="15"/>
    </row>
    <row r="210" spans="3:4" x14ac:dyDescent="0.2">
      <c r="C210" s="15"/>
      <c r="D210" s="15"/>
    </row>
    <row r="211" spans="3:4" x14ac:dyDescent="0.2">
      <c r="C211" s="15"/>
      <c r="D211" s="15"/>
    </row>
    <row r="212" spans="3:4" x14ac:dyDescent="0.2">
      <c r="C212" s="15"/>
      <c r="D212" s="15"/>
    </row>
    <row r="213" spans="3:4" x14ac:dyDescent="0.2">
      <c r="C213" s="15"/>
      <c r="D213" s="15"/>
    </row>
    <row r="214" spans="3:4" x14ac:dyDescent="0.2">
      <c r="C214" s="15"/>
      <c r="D214" s="15"/>
    </row>
    <row r="215" spans="3:4" x14ac:dyDescent="0.2">
      <c r="C215" s="15"/>
      <c r="D215" s="15"/>
    </row>
    <row r="216" spans="3:4" x14ac:dyDescent="0.2">
      <c r="C216" s="15"/>
      <c r="D216" s="15"/>
    </row>
    <row r="217" spans="3:4" x14ac:dyDescent="0.2">
      <c r="C217" s="15"/>
      <c r="D217" s="15"/>
    </row>
    <row r="218" spans="3:4" x14ac:dyDescent="0.2">
      <c r="C218" s="15"/>
      <c r="D218" s="15"/>
    </row>
    <row r="219" spans="3:4" x14ac:dyDescent="0.2">
      <c r="C219" s="15"/>
      <c r="D219" s="15"/>
    </row>
    <row r="220" spans="3:4" x14ac:dyDescent="0.2">
      <c r="C220" s="15"/>
      <c r="D220" s="15"/>
    </row>
    <row r="221" spans="3:4" x14ac:dyDescent="0.2">
      <c r="C221" s="15"/>
      <c r="D221" s="15"/>
    </row>
    <row r="222" spans="3:4" x14ac:dyDescent="0.2">
      <c r="C222" s="15"/>
      <c r="D222" s="15"/>
    </row>
    <row r="223" spans="3:4" x14ac:dyDescent="0.2">
      <c r="C223" s="15"/>
      <c r="D223" s="15"/>
    </row>
    <row r="224" spans="3:4" x14ac:dyDescent="0.2">
      <c r="C224" s="15"/>
      <c r="D224" s="15"/>
    </row>
    <row r="225" spans="3:4" x14ac:dyDescent="0.2">
      <c r="C225" s="15"/>
      <c r="D225" s="15"/>
    </row>
    <row r="226" spans="3:4" x14ac:dyDescent="0.2">
      <c r="C226" s="15"/>
      <c r="D226" s="15"/>
    </row>
    <row r="227" spans="3:4" x14ac:dyDescent="0.2">
      <c r="C227" s="15"/>
      <c r="D227" s="15"/>
    </row>
    <row r="228" spans="3:4" x14ac:dyDescent="0.2">
      <c r="C228" s="15"/>
      <c r="D228" s="15"/>
    </row>
    <row r="229" spans="3:4" x14ac:dyDescent="0.2">
      <c r="C229" s="15"/>
      <c r="D229" s="15"/>
    </row>
    <row r="230" spans="3:4" x14ac:dyDescent="0.2">
      <c r="C230" s="15"/>
      <c r="D230" s="15"/>
    </row>
    <row r="231" spans="3:4" x14ac:dyDescent="0.2">
      <c r="C231" s="15"/>
      <c r="D231" s="15"/>
    </row>
    <row r="232" spans="3:4" x14ac:dyDescent="0.2">
      <c r="C232" s="15"/>
      <c r="D232" s="15"/>
    </row>
    <row r="233" spans="3:4" x14ac:dyDescent="0.2">
      <c r="C233" s="15"/>
      <c r="D233" s="15"/>
    </row>
    <row r="234" spans="3:4" x14ac:dyDescent="0.2">
      <c r="C234" s="15"/>
      <c r="D234" s="15"/>
    </row>
    <row r="235" spans="3:4" x14ac:dyDescent="0.2">
      <c r="C235" s="15"/>
      <c r="D235" s="15"/>
    </row>
    <row r="236" spans="3:4" x14ac:dyDescent="0.2">
      <c r="C236" s="15"/>
      <c r="D236" s="15"/>
    </row>
    <row r="237" spans="3:4" x14ac:dyDescent="0.2">
      <c r="C237" s="15"/>
      <c r="D237" s="15"/>
    </row>
    <row r="238" spans="3:4" x14ac:dyDescent="0.2">
      <c r="C238" s="15"/>
      <c r="D238" s="15"/>
    </row>
    <row r="239" spans="3:4" x14ac:dyDescent="0.2">
      <c r="C239" s="15"/>
      <c r="D239" s="15"/>
    </row>
    <row r="240" spans="3:4" x14ac:dyDescent="0.2">
      <c r="C240" s="15"/>
      <c r="D240" s="15"/>
    </row>
    <row r="241" spans="3:4" x14ac:dyDescent="0.2">
      <c r="C241" s="15"/>
      <c r="D241" s="15"/>
    </row>
    <row r="242" spans="3:4" x14ac:dyDescent="0.2">
      <c r="C242" s="15"/>
      <c r="D242" s="15"/>
    </row>
    <row r="243" spans="3:4" x14ac:dyDescent="0.2">
      <c r="C243" s="15"/>
      <c r="D243" s="15"/>
    </row>
    <row r="244" spans="3:4" x14ac:dyDescent="0.2">
      <c r="C244" s="15"/>
      <c r="D244" s="15"/>
    </row>
    <row r="245" spans="3:4" x14ac:dyDescent="0.2">
      <c r="C245" s="15"/>
      <c r="D245" s="15"/>
    </row>
    <row r="246" spans="3:4" x14ac:dyDescent="0.2">
      <c r="C246" s="15"/>
      <c r="D246" s="15"/>
    </row>
    <row r="247" spans="3:4" x14ac:dyDescent="0.2">
      <c r="C247" s="15"/>
      <c r="D247" s="15"/>
    </row>
    <row r="248" spans="3:4" x14ac:dyDescent="0.2">
      <c r="C248" s="15"/>
      <c r="D248" s="15"/>
    </row>
    <row r="249" spans="3:4" x14ac:dyDescent="0.2">
      <c r="C249" s="15"/>
      <c r="D249" s="15"/>
    </row>
    <row r="250" spans="3:4" x14ac:dyDescent="0.2">
      <c r="C250" s="15"/>
      <c r="D250" s="15"/>
    </row>
    <row r="251" spans="3:4" x14ac:dyDescent="0.2">
      <c r="C251" s="15"/>
      <c r="D251" s="15"/>
    </row>
    <row r="252" spans="3:4" x14ac:dyDescent="0.2">
      <c r="C252" s="15"/>
      <c r="D252" s="15"/>
    </row>
    <row r="253" spans="3:4" x14ac:dyDescent="0.2">
      <c r="C253" s="15"/>
      <c r="D253" s="15"/>
    </row>
    <row r="254" spans="3:4" x14ac:dyDescent="0.2">
      <c r="C254" s="15"/>
      <c r="D254" s="15"/>
    </row>
    <row r="255" spans="3:4" x14ac:dyDescent="0.2">
      <c r="C255" s="15"/>
      <c r="D255" s="15"/>
    </row>
    <row r="256" spans="3:4" x14ac:dyDescent="0.2">
      <c r="C256" s="15"/>
      <c r="D256" s="15"/>
    </row>
    <row r="257" spans="3:4" x14ac:dyDescent="0.2">
      <c r="C257" s="15"/>
      <c r="D257" s="15"/>
    </row>
    <row r="258" spans="3:4" x14ac:dyDescent="0.2">
      <c r="C258" s="15"/>
      <c r="D258" s="15"/>
    </row>
    <row r="259" spans="3:4" x14ac:dyDescent="0.2">
      <c r="C259" s="15"/>
      <c r="D259" s="15"/>
    </row>
    <row r="260" spans="3:4" x14ac:dyDescent="0.2">
      <c r="C260" s="15"/>
      <c r="D260" s="15"/>
    </row>
    <row r="261" spans="3:4" x14ac:dyDescent="0.2">
      <c r="C261" s="15"/>
      <c r="D261" s="15"/>
    </row>
    <row r="262" spans="3:4" x14ac:dyDescent="0.2">
      <c r="C262" s="15"/>
      <c r="D262" s="15"/>
    </row>
    <row r="263" spans="3:4" x14ac:dyDescent="0.2">
      <c r="C263" s="15"/>
      <c r="D263" s="15"/>
    </row>
    <row r="264" spans="3:4" x14ac:dyDescent="0.2">
      <c r="C264" s="15"/>
      <c r="D264" s="15"/>
    </row>
    <row r="265" spans="3:4" x14ac:dyDescent="0.2">
      <c r="C265" s="15"/>
      <c r="D265" s="15"/>
    </row>
    <row r="266" spans="3:4" x14ac:dyDescent="0.2">
      <c r="C266" s="15"/>
      <c r="D266" s="15"/>
    </row>
    <row r="267" spans="3:4" x14ac:dyDescent="0.2">
      <c r="C267" s="15"/>
      <c r="D267" s="15"/>
    </row>
    <row r="268" spans="3:4" x14ac:dyDescent="0.2">
      <c r="C268" s="15"/>
      <c r="D268" s="15"/>
    </row>
    <row r="269" spans="3:4" x14ac:dyDescent="0.2">
      <c r="C269" s="15"/>
      <c r="D269" s="15"/>
    </row>
    <row r="270" spans="3:4" x14ac:dyDescent="0.2">
      <c r="C270" s="15"/>
      <c r="D270" s="15"/>
    </row>
    <row r="271" spans="3:4" x14ac:dyDescent="0.2">
      <c r="C271" s="15"/>
      <c r="D271" s="15"/>
    </row>
    <row r="272" spans="3:4" x14ac:dyDescent="0.2">
      <c r="C272" s="15"/>
      <c r="D272" s="15"/>
    </row>
    <row r="273" spans="3:4" x14ac:dyDescent="0.2">
      <c r="C273" s="15"/>
      <c r="D273" s="15"/>
    </row>
    <row r="274" spans="3:4" x14ac:dyDescent="0.2">
      <c r="C274" s="15"/>
      <c r="D274" s="15"/>
    </row>
    <row r="275" spans="3:4" x14ac:dyDescent="0.2">
      <c r="C275" s="15"/>
      <c r="D275" s="15"/>
    </row>
    <row r="276" spans="3:4" x14ac:dyDescent="0.2">
      <c r="C276" s="15"/>
      <c r="D276" s="15"/>
    </row>
    <row r="277" spans="3:4" x14ac:dyDescent="0.2">
      <c r="C277" s="15"/>
      <c r="D277" s="15"/>
    </row>
    <row r="278" spans="3:4" x14ac:dyDescent="0.2">
      <c r="C278" s="15"/>
      <c r="D278" s="15"/>
    </row>
    <row r="279" spans="3:4" x14ac:dyDescent="0.2">
      <c r="C279" s="15"/>
      <c r="D279" s="15"/>
    </row>
    <row r="280" spans="3:4" x14ac:dyDescent="0.2">
      <c r="C280" s="15"/>
      <c r="D280" s="15"/>
    </row>
    <row r="281" spans="3:4" x14ac:dyDescent="0.2">
      <c r="C281" s="15"/>
      <c r="D281" s="15"/>
    </row>
    <row r="282" spans="3:4" x14ac:dyDescent="0.2">
      <c r="C282" s="15"/>
      <c r="D282" s="15"/>
    </row>
    <row r="283" spans="3:4" x14ac:dyDescent="0.2">
      <c r="C283" s="15"/>
      <c r="D283" s="15"/>
    </row>
    <row r="284" spans="3:4" x14ac:dyDescent="0.2">
      <c r="C284" s="15"/>
      <c r="D284" s="15"/>
    </row>
    <row r="285" spans="3:4" x14ac:dyDescent="0.2">
      <c r="C285" s="15"/>
      <c r="D285" s="15"/>
    </row>
    <row r="286" spans="3:4" x14ac:dyDescent="0.2">
      <c r="C286" s="15"/>
      <c r="D286" s="15"/>
    </row>
    <row r="287" spans="3:4" x14ac:dyDescent="0.2">
      <c r="C287" s="15"/>
      <c r="D287" s="15"/>
    </row>
    <row r="288" spans="3:4" x14ac:dyDescent="0.2">
      <c r="C288" s="15"/>
      <c r="D288" s="15"/>
    </row>
    <row r="289" spans="3:4" x14ac:dyDescent="0.2">
      <c r="C289" s="15"/>
      <c r="D289" s="15"/>
    </row>
    <row r="290" spans="3:4" x14ac:dyDescent="0.2">
      <c r="C290" s="15"/>
      <c r="D290" s="15"/>
    </row>
    <row r="291" spans="3:4" x14ac:dyDescent="0.2">
      <c r="C291" s="15"/>
      <c r="D291" s="15"/>
    </row>
    <row r="292" spans="3:4" x14ac:dyDescent="0.2">
      <c r="C292" s="15"/>
      <c r="D292" s="15"/>
    </row>
    <row r="293" spans="3:4" x14ac:dyDescent="0.2">
      <c r="C293" s="15"/>
      <c r="D293" s="15"/>
    </row>
    <row r="294" spans="3:4" x14ac:dyDescent="0.2">
      <c r="C294" s="15"/>
      <c r="D294" s="15"/>
    </row>
    <row r="295" spans="3:4" x14ac:dyDescent="0.2">
      <c r="C295" s="15"/>
      <c r="D295" s="15"/>
    </row>
    <row r="296" spans="3:4" x14ac:dyDescent="0.2">
      <c r="C296" s="15"/>
      <c r="D296" s="15"/>
    </row>
    <row r="297" spans="3:4" x14ac:dyDescent="0.2">
      <c r="C297" s="15"/>
      <c r="D297" s="15"/>
    </row>
    <row r="298" spans="3:4" x14ac:dyDescent="0.2">
      <c r="C298" s="15"/>
      <c r="D298" s="15"/>
    </row>
    <row r="299" spans="3:4" x14ac:dyDescent="0.2">
      <c r="C299" s="15"/>
      <c r="D299" s="15"/>
    </row>
    <row r="300" spans="3:4" x14ac:dyDescent="0.2">
      <c r="C300" s="15"/>
      <c r="D300" s="15"/>
    </row>
    <row r="301" spans="3:4" x14ac:dyDescent="0.2">
      <c r="C301" s="15"/>
      <c r="D301" s="15"/>
    </row>
    <row r="302" spans="3:4" x14ac:dyDescent="0.2">
      <c r="C302" s="15"/>
      <c r="D302" s="15"/>
    </row>
    <row r="303" spans="3:4" x14ac:dyDescent="0.2">
      <c r="C303" s="15"/>
      <c r="D303" s="15"/>
    </row>
    <row r="304" spans="3:4" x14ac:dyDescent="0.2">
      <c r="C304" s="15"/>
      <c r="D304" s="15"/>
    </row>
    <row r="305" spans="3:4" x14ac:dyDescent="0.2">
      <c r="C305" s="15"/>
      <c r="D305" s="15"/>
    </row>
    <row r="306" spans="3:4" x14ac:dyDescent="0.2">
      <c r="C306" s="15"/>
      <c r="D306" s="15"/>
    </row>
    <row r="307" spans="3:4" x14ac:dyDescent="0.2">
      <c r="C307" s="15"/>
      <c r="D307" s="15"/>
    </row>
    <row r="308" spans="3:4" x14ac:dyDescent="0.2">
      <c r="C308" s="15"/>
      <c r="D308" s="15"/>
    </row>
    <row r="309" spans="3:4" x14ac:dyDescent="0.2">
      <c r="C309" s="15"/>
      <c r="D309" s="15"/>
    </row>
    <row r="310" spans="3:4" x14ac:dyDescent="0.2">
      <c r="C310" s="15"/>
      <c r="D310" s="15"/>
    </row>
    <row r="311" spans="3:4" x14ac:dyDescent="0.2">
      <c r="C311" s="15"/>
      <c r="D311" s="15"/>
    </row>
    <row r="312" spans="3:4" x14ac:dyDescent="0.2">
      <c r="C312" s="15"/>
      <c r="D312" s="15"/>
    </row>
    <row r="313" spans="3:4" x14ac:dyDescent="0.2">
      <c r="C313" s="15"/>
      <c r="D313" s="15"/>
    </row>
    <row r="314" spans="3:4" x14ac:dyDescent="0.2">
      <c r="C314" s="15"/>
      <c r="D314" s="15"/>
    </row>
    <row r="315" spans="3:4" x14ac:dyDescent="0.2">
      <c r="C315" s="15"/>
      <c r="D315" s="15"/>
    </row>
    <row r="316" spans="3:4" x14ac:dyDescent="0.2">
      <c r="C316" s="15"/>
      <c r="D316" s="15"/>
    </row>
    <row r="317" spans="3:4" x14ac:dyDescent="0.2">
      <c r="C317" s="15"/>
      <c r="D317" s="15"/>
    </row>
    <row r="318" spans="3:4" x14ac:dyDescent="0.2">
      <c r="C318" s="15"/>
      <c r="D318" s="15"/>
    </row>
    <row r="319" spans="3:4" x14ac:dyDescent="0.2">
      <c r="C319" s="15"/>
      <c r="D319" s="15"/>
    </row>
    <row r="320" spans="3:4" x14ac:dyDescent="0.2">
      <c r="C320" s="15"/>
      <c r="D320" s="15"/>
    </row>
    <row r="321" spans="3:4" x14ac:dyDescent="0.2">
      <c r="C321" s="15"/>
      <c r="D321" s="15"/>
    </row>
    <row r="322" spans="3:4" x14ac:dyDescent="0.2">
      <c r="C322" s="15"/>
      <c r="D322" s="15"/>
    </row>
    <row r="323" spans="3:4" x14ac:dyDescent="0.2">
      <c r="C323" s="15"/>
      <c r="D323" s="15"/>
    </row>
    <row r="324" spans="3:4" x14ac:dyDescent="0.2">
      <c r="C324" s="15"/>
      <c r="D324" s="15"/>
    </row>
    <row r="325" spans="3:4" x14ac:dyDescent="0.2">
      <c r="C325" s="15"/>
      <c r="D325" s="15"/>
    </row>
    <row r="326" spans="3:4" x14ac:dyDescent="0.2">
      <c r="C326" s="15"/>
      <c r="D326" s="15"/>
    </row>
    <row r="327" spans="3:4" x14ac:dyDescent="0.2">
      <c r="C327" s="15"/>
      <c r="D327" s="15"/>
    </row>
    <row r="328" spans="3:4" x14ac:dyDescent="0.2">
      <c r="C328" s="15"/>
      <c r="D328" s="15"/>
    </row>
    <row r="329" spans="3:4" x14ac:dyDescent="0.2">
      <c r="C329" s="15"/>
      <c r="D329" s="15"/>
    </row>
    <row r="330" spans="3:4" x14ac:dyDescent="0.2">
      <c r="C330" s="15"/>
      <c r="D330" s="15"/>
    </row>
    <row r="331" spans="3:4" x14ac:dyDescent="0.2">
      <c r="C331" s="15"/>
      <c r="D331" s="15"/>
    </row>
    <row r="332" spans="3:4" x14ac:dyDescent="0.2">
      <c r="C332" s="15"/>
      <c r="D332" s="15"/>
    </row>
    <row r="333" spans="3:4" x14ac:dyDescent="0.2">
      <c r="C333" s="15"/>
      <c r="D333" s="15"/>
    </row>
    <row r="334" spans="3:4" x14ac:dyDescent="0.2">
      <c r="C334" s="15"/>
      <c r="D334" s="15"/>
    </row>
    <row r="335" spans="3:4" x14ac:dyDescent="0.2">
      <c r="C335" s="15"/>
      <c r="D335" s="15"/>
    </row>
    <row r="336" spans="3:4" x14ac:dyDescent="0.2">
      <c r="C336" s="15"/>
      <c r="D336" s="15"/>
    </row>
    <row r="337" spans="3:4" x14ac:dyDescent="0.2">
      <c r="C337" s="15"/>
      <c r="D337" s="15"/>
    </row>
    <row r="338" spans="3:4" x14ac:dyDescent="0.2">
      <c r="C338" s="15"/>
      <c r="D338" s="15"/>
    </row>
    <row r="339" spans="3:4" x14ac:dyDescent="0.2">
      <c r="C339" s="15"/>
      <c r="D339" s="15"/>
    </row>
    <row r="340" spans="3:4" x14ac:dyDescent="0.2">
      <c r="C340" s="15"/>
      <c r="D340" s="15"/>
    </row>
    <row r="341" spans="3:4" x14ac:dyDescent="0.2">
      <c r="C341" s="15"/>
      <c r="D341" s="15"/>
    </row>
    <row r="342" spans="3:4" x14ac:dyDescent="0.2">
      <c r="C342" s="15"/>
      <c r="D342" s="15"/>
    </row>
    <row r="343" spans="3:4" x14ac:dyDescent="0.2">
      <c r="C343" s="15"/>
      <c r="D343" s="15"/>
    </row>
    <row r="344" spans="3:4" x14ac:dyDescent="0.2">
      <c r="C344" s="15"/>
      <c r="D344" s="15"/>
    </row>
    <row r="345" spans="3:4" x14ac:dyDescent="0.2">
      <c r="C345" s="15"/>
      <c r="D345" s="15"/>
    </row>
    <row r="346" spans="3:4" x14ac:dyDescent="0.2">
      <c r="C346" s="15"/>
      <c r="D346" s="15"/>
    </row>
    <row r="347" spans="3:4" x14ac:dyDescent="0.2">
      <c r="C347" s="15"/>
      <c r="D347" s="15"/>
    </row>
    <row r="348" spans="3:4" x14ac:dyDescent="0.2">
      <c r="C348" s="15"/>
      <c r="D348" s="15"/>
    </row>
    <row r="349" spans="3:4" x14ac:dyDescent="0.2">
      <c r="C349" s="15"/>
      <c r="D349" s="15"/>
    </row>
    <row r="350" spans="3:4" x14ac:dyDescent="0.2">
      <c r="C350" s="15"/>
      <c r="D350" s="15"/>
    </row>
    <row r="351" spans="3:4" x14ac:dyDescent="0.2">
      <c r="C351" s="15"/>
      <c r="D351" s="15"/>
    </row>
    <row r="352" spans="3:4" x14ac:dyDescent="0.2">
      <c r="C352" s="15"/>
      <c r="D352" s="15"/>
    </row>
    <row r="353" spans="3:4" x14ac:dyDescent="0.2">
      <c r="C353" s="15"/>
      <c r="D353" s="15"/>
    </row>
    <row r="354" spans="3:4" x14ac:dyDescent="0.2">
      <c r="C354" s="15"/>
      <c r="D354" s="15"/>
    </row>
    <row r="355" spans="3:4" x14ac:dyDescent="0.2">
      <c r="C355" s="15"/>
      <c r="D355" s="15"/>
    </row>
    <row r="356" spans="3:4" x14ac:dyDescent="0.2">
      <c r="C356" s="15"/>
      <c r="D356" s="15"/>
    </row>
    <row r="357" spans="3:4" x14ac:dyDescent="0.2">
      <c r="C357" s="15"/>
      <c r="D357" s="15"/>
    </row>
    <row r="358" spans="3:4" x14ac:dyDescent="0.2">
      <c r="C358" s="15"/>
      <c r="D358" s="15"/>
    </row>
    <row r="359" spans="3:4" x14ac:dyDescent="0.2">
      <c r="C359" s="15"/>
      <c r="D359" s="15"/>
    </row>
    <row r="360" spans="3:4" x14ac:dyDescent="0.2">
      <c r="C360" s="15"/>
      <c r="D360" s="15"/>
    </row>
    <row r="361" spans="3:4" x14ac:dyDescent="0.2">
      <c r="C361" s="15"/>
      <c r="D361" s="15"/>
    </row>
    <row r="362" spans="3:4" x14ac:dyDescent="0.2">
      <c r="C362" s="15"/>
      <c r="D362" s="15"/>
    </row>
    <row r="363" spans="3:4" x14ac:dyDescent="0.2">
      <c r="C363" s="15"/>
      <c r="D363" s="15"/>
    </row>
    <row r="364" spans="3:4" x14ac:dyDescent="0.2">
      <c r="C364" s="15"/>
      <c r="D364" s="15"/>
    </row>
    <row r="365" spans="3:4" x14ac:dyDescent="0.2">
      <c r="C365" s="15"/>
      <c r="D365" s="15"/>
    </row>
    <row r="366" spans="3:4" x14ac:dyDescent="0.2">
      <c r="C366" s="15"/>
      <c r="D366" s="15"/>
    </row>
    <row r="367" spans="3:4" x14ac:dyDescent="0.2">
      <c r="C367" s="15"/>
      <c r="D367" s="15"/>
    </row>
    <row r="368" spans="3:4" x14ac:dyDescent="0.2">
      <c r="C368" s="15"/>
      <c r="D368" s="15"/>
    </row>
    <row r="369" spans="3:4" x14ac:dyDescent="0.2">
      <c r="C369" s="15"/>
      <c r="D369" s="15"/>
    </row>
    <row r="370" spans="3:4" x14ac:dyDescent="0.2">
      <c r="C370" s="15"/>
      <c r="D370" s="15"/>
    </row>
    <row r="371" spans="3:4" x14ac:dyDescent="0.2">
      <c r="C371" s="15"/>
      <c r="D371" s="15"/>
    </row>
    <row r="372" spans="3:4" x14ac:dyDescent="0.2">
      <c r="C372" s="15"/>
      <c r="D372" s="15"/>
    </row>
    <row r="373" spans="3:4" x14ac:dyDescent="0.2">
      <c r="C373" s="15"/>
      <c r="D373" s="15"/>
    </row>
    <row r="374" spans="3:4" x14ac:dyDescent="0.2">
      <c r="C374" s="15"/>
      <c r="D374" s="15"/>
    </row>
    <row r="375" spans="3:4" x14ac:dyDescent="0.2">
      <c r="C375" s="15"/>
      <c r="D375" s="15"/>
    </row>
    <row r="376" spans="3:4" x14ac:dyDescent="0.2">
      <c r="C376" s="15"/>
      <c r="D376" s="15"/>
    </row>
    <row r="377" spans="3:4" x14ac:dyDescent="0.2">
      <c r="C377" s="15"/>
      <c r="D377" s="15"/>
    </row>
    <row r="378" spans="3:4" x14ac:dyDescent="0.2">
      <c r="C378" s="15"/>
      <c r="D378" s="15"/>
    </row>
    <row r="379" spans="3:4" x14ac:dyDescent="0.2">
      <c r="C379" s="15"/>
      <c r="D379" s="15"/>
    </row>
    <row r="380" spans="3:4" x14ac:dyDescent="0.2">
      <c r="C380" s="15"/>
      <c r="D380" s="15"/>
    </row>
    <row r="381" spans="3:4" x14ac:dyDescent="0.2">
      <c r="C381" s="15"/>
      <c r="D381" s="15"/>
    </row>
    <row r="382" spans="3:4" x14ac:dyDescent="0.2">
      <c r="C382" s="15"/>
      <c r="D382" s="15"/>
    </row>
    <row r="383" spans="3:4" x14ac:dyDescent="0.2">
      <c r="C383" s="15"/>
      <c r="D383" s="15"/>
    </row>
    <row r="384" spans="3:4" x14ac:dyDescent="0.2">
      <c r="C384" s="15"/>
      <c r="D384" s="15"/>
    </row>
    <row r="385" spans="3:4" x14ac:dyDescent="0.2">
      <c r="C385" s="15"/>
      <c r="D385" s="15"/>
    </row>
    <row r="386" spans="3:4" x14ac:dyDescent="0.2">
      <c r="C386" s="15"/>
      <c r="D386" s="15"/>
    </row>
    <row r="387" spans="3:4" x14ac:dyDescent="0.2">
      <c r="C387" s="15"/>
      <c r="D387" s="15"/>
    </row>
    <row r="388" spans="3:4" x14ac:dyDescent="0.2">
      <c r="C388" s="15"/>
      <c r="D388" s="15"/>
    </row>
    <row r="389" spans="3:4" x14ac:dyDescent="0.2">
      <c r="C389" s="15"/>
      <c r="D389" s="15"/>
    </row>
    <row r="390" spans="3:4" x14ac:dyDescent="0.2">
      <c r="C390" s="15"/>
      <c r="D390" s="15"/>
    </row>
    <row r="391" spans="3:4" x14ac:dyDescent="0.2">
      <c r="C391" s="15"/>
      <c r="D391" s="15"/>
    </row>
    <row r="392" spans="3:4" x14ac:dyDescent="0.2">
      <c r="C392" s="15"/>
      <c r="D392" s="15"/>
    </row>
    <row r="393" spans="3:4" x14ac:dyDescent="0.2">
      <c r="C393" s="15"/>
      <c r="D393" s="15"/>
    </row>
    <row r="394" spans="3:4" x14ac:dyDescent="0.2">
      <c r="C394" s="15"/>
      <c r="D394" s="15"/>
    </row>
    <row r="395" spans="3:4" x14ac:dyDescent="0.2">
      <c r="C395" s="15"/>
      <c r="D395" s="15"/>
    </row>
    <row r="396" spans="3:4" x14ac:dyDescent="0.2">
      <c r="C396" s="15"/>
      <c r="D396" s="15"/>
    </row>
    <row r="397" spans="3:4" x14ac:dyDescent="0.2">
      <c r="C397" s="15"/>
      <c r="D397" s="15"/>
    </row>
    <row r="398" spans="3:4" x14ac:dyDescent="0.2">
      <c r="C398" s="15"/>
      <c r="D398" s="15"/>
    </row>
    <row r="399" spans="3:4" x14ac:dyDescent="0.2">
      <c r="C399" s="15"/>
      <c r="D399" s="15"/>
    </row>
    <row r="400" spans="3:4" x14ac:dyDescent="0.2">
      <c r="C400" s="15"/>
      <c r="D400" s="15"/>
    </row>
    <row r="401" spans="3:4" x14ac:dyDescent="0.2">
      <c r="C401" s="15"/>
      <c r="D401" s="15"/>
    </row>
    <row r="402" spans="3:4" x14ac:dyDescent="0.2">
      <c r="C402" s="15"/>
      <c r="D402" s="15"/>
    </row>
    <row r="403" spans="3:4" x14ac:dyDescent="0.2">
      <c r="C403" s="15"/>
      <c r="D403" s="15"/>
    </row>
    <row r="404" spans="3:4" x14ac:dyDescent="0.2">
      <c r="C404" s="15"/>
      <c r="D404" s="15"/>
    </row>
    <row r="405" spans="3:4" x14ac:dyDescent="0.2">
      <c r="C405" s="15"/>
      <c r="D405" s="15"/>
    </row>
    <row r="406" spans="3:4" x14ac:dyDescent="0.2">
      <c r="C406" s="15"/>
      <c r="D406" s="15"/>
    </row>
    <row r="407" spans="3:4" x14ac:dyDescent="0.2">
      <c r="C407" s="15"/>
      <c r="D407" s="15"/>
    </row>
    <row r="408" spans="3:4" x14ac:dyDescent="0.2">
      <c r="C408" s="15"/>
      <c r="D408" s="15"/>
    </row>
    <row r="409" spans="3:4" x14ac:dyDescent="0.2">
      <c r="C409" s="15"/>
      <c r="D409" s="15"/>
    </row>
    <row r="410" spans="3:4" x14ac:dyDescent="0.2">
      <c r="C410" s="15"/>
      <c r="D410" s="15"/>
    </row>
    <row r="411" spans="3:4" x14ac:dyDescent="0.2">
      <c r="C411" s="15"/>
      <c r="D411" s="15"/>
    </row>
    <row r="412" spans="3:4" x14ac:dyDescent="0.2">
      <c r="C412" s="15"/>
      <c r="D412" s="15"/>
    </row>
    <row r="413" spans="3:4" x14ac:dyDescent="0.2">
      <c r="C413" s="15"/>
      <c r="D413" s="15"/>
    </row>
    <row r="414" spans="3:4" x14ac:dyDescent="0.2">
      <c r="C414" s="15"/>
      <c r="D414" s="15"/>
    </row>
    <row r="415" spans="3:4" x14ac:dyDescent="0.2">
      <c r="C415" s="15"/>
      <c r="D415" s="15"/>
    </row>
    <row r="416" spans="3:4" x14ac:dyDescent="0.2">
      <c r="C416" s="15"/>
      <c r="D416" s="15"/>
    </row>
    <row r="417" spans="3:4" x14ac:dyDescent="0.2">
      <c r="C417" s="15"/>
      <c r="D417" s="15"/>
    </row>
    <row r="418" spans="3:4" x14ac:dyDescent="0.2">
      <c r="C418" s="15"/>
      <c r="D418" s="15"/>
    </row>
    <row r="419" spans="3:4" x14ac:dyDescent="0.2">
      <c r="C419" s="15"/>
      <c r="D419" s="15"/>
    </row>
    <row r="420" spans="3:4" x14ac:dyDescent="0.2">
      <c r="C420" s="15"/>
      <c r="D420" s="15"/>
    </row>
    <row r="421" spans="3:4" x14ac:dyDescent="0.2">
      <c r="C421" s="15"/>
      <c r="D421" s="15"/>
    </row>
    <row r="422" spans="3:4" x14ac:dyDescent="0.2">
      <c r="C422" s="15"/>
      <c r="D422" s="15"/>
    </row>
    <row r="423" spans="3:4" x14ac:dyDescent="0.2">
      <c r="C423" s="15"/>
      <c r="D423" s="15"/>
    </row>
    <row r="424" spans="3:4" x14ac:dyDescent="0.2">
      <c r="C424" s="15"/>
      <c r="D424" s="15"/>
    </row>
    <row r="425" spans="3:4" x14ac:dyDescent="0.2">
      <c r="C425" s="15"/>
      <c r="D425" s="15"/>
    </row>
    <row r="426" spans="3:4" x14ac:dyDescent="0.2">
      <c r="C426" s="15"/>
      <c r="D426" s="15"/>
    </row>
    <row r="427" spans="3:4" x14ac:dyDescent="0.2">
      <c r="C427" s="15"/>
      <c r="D427" s="15"/>
    </row>
    <row r="428" spans="3:4" x14ac:dyDescent="0.2">
      <c r="C428" s="15"/>
      <c r="D428" s="15"/>
    </row>
    <row r="429" spans="3:4" x14ac:dyDescent="0.2">
      <c r="C429" s="15"/>
      <c r="D429" s="15"/>
    </row>
    <row r="430" spans="3:4" x14ac:dyDescent="0.2">
      <c r="C430" s="15"/>
      <c r="D430" s="15"/>
    </row>
    <row r="431" spans="3:4" x14ac:dyDescent="0.2">
      <c r="C431" s="15"/>
      <c r="D431" s="15"/>
    </row>
    <row r="432" spans="3:4" x14ac:dyDescent="0.2">
      <c r="C432" s="15"/>
      <c r="D432" s="15"/>
    </row>
    <row r="433" spans="3:4" x14ac:dyDescent="0.2">
      <c r="C433" s="15"/>
      <c r="D433" s="15"/>
    </row>
    <row r="434" spans="3:4" x14ac:dyDescent="0.2">
      <c r="C434" s="15"/>
      <c r="D434" s="15"/>
    </row>
    <row r="435" spans="3:4" x14ac:dyDescent="0.2">
      <c r="C435" s="15"/>
      <c r="D435" s="15"/>
    </row>
    <row r="436" spans="3:4" x14ac:dyDescent="0.2">
      <c r="C436" s="15"/>
      <c r="D436" s="15"/>
    </row>
    <row r="437" spans="3:4" x14ac:dyDescent="0.2">
      <c r="C437" s="15"/>
      <c r="D437" s="15"/>
    </row>
    <row r="438" spans="3:4" x14ac:dyDescent="0.2">
      <c r="C438" s="15"/>
      <c r="D438" s="15"/>
    </row>
    <row r="439" spans="3:4" x14ac:dyDescent="0.2">
      <c r="C439" s="15"/>
      <c r="D439" s="15"/>
    </row>
    <row r="440" spans="3:4" x14ac:dyDescent="0.2">
      <c r="C440" s="15"/>
      <c r="D440" s="15"/>
    </row>
    <row r="441" spans="3:4" x14ac:dyDescent="0.2">
      <c r="C441" s="15"/>
      <c r="D441" s="15"/>
    </row>
    <row r="442" spans="3:4" x14ac:dyDescent="0.2">
      <c r="C442" s="15"/>
      <c r="D442" s="15"/>
    </row>
    <row r="443" spans="3:4" x14ac:dyDescent="0.2">
      <c r="C443" s="15"/>
      <c r="D443" s="15"/>
    </row>
    <row r="444" spans="3:4" x14ac:dyDescent="0.2">
      <c r="C444" s="15"/>
      <c r="D444" s="15"/>
    </row>
    <row r="445" spans="3:4" x14ac:dyDescent="0.2">
      <c r="C445" s="15"/>
      <c r="D445" s="15"/>
    </row>
    <row r="446" spans="3:4" x14ac:dyDescent="0.2">
      <c r="C446" s="15"/>
      <c r="D446" s="15"/>
    </row>
    <row r="447" spans="3:4" x14ac:dyDescent="0.2">
      <c r="C447" s="15"/>
      <c r="D447" s="15"/>
    </row>
    <row r="448" spans="3:4" x14ac:dyDescent="0.2">
      <c r="C448" s="15"/>
      <c r="D448" s="15"/>
    </row>
    <row r="449" spans="3:4" x14ac:dyDescent="0.2">
      <c r="C449" s="15"/>
      <c r="D449" s="15"/>
    </row>
    <row r="450" spans="3:4" x14ac:dyDescent="0.2">
      <c r="C450" s="15"/>
      <c r="D450" s="15"/>
    </row>
    <row r="451" spans="3:4" x14ac:dyDescent="0.2">
      <c r="C451" s="15"/>
      <c r="D451" s="15"/>
    </row>
    <row r="452" spans="3:4" x14ac:dyDescent="0.2">
      <c r="C452" s="15"/>
      <c r="D452" s="15"/>
    </row>
    <row r="453" spans="3:4" x14ac:dyDescent="0.2">
      <c r="C453" s="15"/>
      <c r="D453" s="15"/>
    </row>
    <row r="454" spans="3:4" x14ac:dyDescent="0.2">
      <c r="C454" s="15"/>
      <c r="D454" s="15"/>
    </row>
    <row r="455" spans="3:4" x14ac:dyDescent="0.2">
      <c r="C455" s="15"/>
      <c r="D455" s="15"/>
    </row>
    <row r="456" spans="3:4" x14ac:dyDescent="0.2">
      <c r="C456" s="15"/>
      <c r="D456" s="15"/>
    </row>
    <row r="457" spans="3:4" x14ac:dyDescent="0.2">
      <c r="C457" s="15"/>
      <c r="D457" s="15"/>
    </row>
    <row r="458" spans="3:4" x14ac:dyDescent="0.2">
      <c r="C458" s="15"/>
      <c r="D458" s="15"/>
    </row>
    <row r="459" spans="3:4" x14ac:dyDescent="0.2">
      <c r="C459" s="15"/>
      <c r="D459" s="15"/>
    </row>
    <row r="460" spans="3:4" x14ac:dyDescent="0.2">
      <c r="C460" s="15"/>
      <c r="D460" s="15"/>
    </row>
    <row r="461" spans="3:4" x14ac:dyDescent="0.2">
      <c r="C461" s="15"/>
      <c r="D461" s="15"/>
    </row>
    <row r="462" spans="3:4" x14ac:dyDescent="0.2">
      <c r="C462" s="15"/>
      <c r="D462" s="15"/>
    </row>
    <row r="463" spans="3:4" x14ac:dyDescent="0.2">
      <c r="C463" s="15"/>
      <c r="D463" s="15"/>
    </row>
    <row r="464" spans="3:4" x14ac:dyDescent="0.2">
      <c r="C464" s="15"/>
      <c r="D464" s="15"/>
    </row>
    <row r="465" spans="3:4" x14ac:dyDescent="0.2">
      <c r="C465" s="15"/>
      <c r="D465" s="15"/>
    </row>
    <row r="466" spans="3:4" x14ac:dyDescent="0.2">
      <c r="C466" s="15"/>
      <c r="D466" s="15"/>
    </row>
    <row r="467" spans="3:4" x14ac:dyDescent="0.2">
      <c r="C467" s="15"/>
      <c r="D467" s="15"/>
    </row>
    <row r="468" spans="3:4" x14ac:dyDescent="0.2">
      <c r="C468" s="15"/>
      <c r="D468" s="15"/>
    </row>
    <row r="469" spans="3:4" x14ac:dyDescent="0.2">
      <c r="C469" s="15"/>
      <c r="D469" s="15"/>
    </row>
    <row r="470" spans="3:4" x14ac:dyDescent="0.2">
      <c r="C470" s="15"/>
      <c r="D470" s="15"/>
    </row>
    <row r="471" spans="3:4" x14ac:dyDescent="0.2">
      <c r="C471" s="15"/>
      <c r="D471" s="15"/>
    </row>
    <row r="472" spans="3:4" x14ac:dyDescent="0.2">
      <c r="C472" s="15"/>
      <c r="D472" s="15"/>
    </row>
    <row r="473" spans="3:4" x14ac:dyDescent="0.2">
      <c r="C473" s="15"/>
      <c r="D473" s="15"/>
    </row>
    <row r="474" spans="3:4" x14ac:dyDescent="0.2">
      <c r="C474" s="15"/>
      <c r="D474" s="15"/>
    </row>
    <row r="475" spans="3:4" x14ac:dyDescent="0.2">
      <c r="C475" s="15"/>
      <c r="D475" s="15"/>
    </row>
    <row r="476" spans="3:4" x14ac:dyDescent="0.2">
      <c r="C476" s="15"/>
      <c r="D476" s="15"/>
    </row>
    <row r="477" spans="3:4" x14ac:dyDescent="0.2">
      <c r="C477" s="15"/>
      <c r="D477" s="15"/>
    </row>
    <row r="478" spans="3:4" x14ac:dyDescent="0.2">
      <c r="C478" s="15"/>
      <c r="D478" s="15"/>
    </row>
    <row r="479" spans="3:4" x14ac:dyDescent="0.2">
      <c r="C479" s="15"/>
      <c r="D479" s="15"/>
    </row>
    <row r="480" spans="3:4" x14ac:dyDescent="0.2">
      <c r="C480" s="15"/>
      <c r="D480" s="15"/>
    </row>
    <row r="481" spans="3:4" x14ac:dyDescent="0.2">
      <c r="C481" s="15"/>
      <c r="D481" s="15"/>
    </row>
    <row r="482" spans="3:4" x14ac:dyDescent="0.2">
      <c r="C482" s="15"/>
      <c r="D482" s="15"/>
    </row>
    <row r="483" spans="3:4" x14ac:dyDescent="0.2">
      <c r="C483" s="15"/>
      <c r="D483" s="15"/>
    </row>
    <row r="484" spans="3:4" x14ac:dyDescent="0.2">
      <c r="C484" s="15"/>
      <c r="D484" s="15"/>
    </row>
    <row r="485" spans="3:4" x14ac:dyDescent="0.2">
      <c r="C485" s="15"/>
      <c r="D485" s="15"/>
    </row>
    <row r="486" spans="3:4" x14ac:dyDescent="0.2">
      <c r="C486" s="15"/>
      <c r="D486" s="15"/>
    </row>
    <row r="487" spans="3:4" x14ac:dyDescent="0.2">
      <c r="C487" s="15"/>
      <c r="D487" s="15"/>
    </row>
    <row r="488" spans="3:4" x14ac:dyDescent="0.2">
      <c r="C488" s="15"/>
      <c r="D488" s="15"/>
    </row>
    <row r="489" spans="3:4" x14ac:dyDescent="0.2">
      <c r="C489" s="15"/>
      <c r="D489" s="15"/>
    </row>
    <row r="490" spans="3:4" x14ac:dyDescent="0.2">
      <c r="C490" s="15"/>
      <c r="D490" s="15"/>
    </row>
    <row r="491" spans="3:4" x14ac:dyDescent="0.2">
      <c r="C491" s="15"/>
      <c r="D491" s="15"/>
    </row>
    <row r="492" spans="3:4" x14ac:dyDescent="0.2">
      <c r="C492" s="15"/>
      <c r="D492" s="15"/>
    </row>
    <row r="493" spans="3:4" x14ac:dyDescent="0.2">
      <c r="C493" s="15"/>
      <c r="D493" s="15"/>
    </row>
    <row r="494" spans="3:4" x14ac:dyDescent="0.2">
      <c r="C494" s="15"/>
      <c r="D494" s="15"/>
    </row>
    <row r="495" spans="3:4" x14ac:dyDescent="0.2">
      <c r="C495" s="15"/>
      <c r="D495" s="15"/>
    </row>
    <row r="496" spans="3:4" x14ac:dyDescent="0.2">
      <c r="C496" s="15"/>
      <c r="D496" s="15"/>
    </row>
    <row r="497" spans="3:4" x14ac:dyDescent="0.2">
      <c r="C497" s="15"/>
      <c r="D497" s="15"/>
    </row>
    <row r="498" spans="3:4" x14ac:dyDescent="0.2">
      <c r="C498" s="15"/>
      <c r="D498" s="15"/>
    </row>
    <row r="499" spans="3:4" x14ac:dyDescent="0.2">
      <c r="C499" s="15"/>
      <c r="D499" s="15"/>
    </row>
    <row r="500" spans="3:4" x14ac:dyDescent="0.2">
      <c r="C500" s="15"/>
      <c r="D500" s="15"/>
    </row>
    <row r="501" spans="3:4" x14ac:dyDescent="0.2">
      <c r="C501" s="15"/>
      <c r="D501" s="15"/>
    </row>
    <row r="502" spans="3:4" x14ac:dyDescent="0.2">
      <c r="C502" s="15"/>
      <c r="D502" s="15"/>
    </row>
    <row r="503" spans="3:4" x14ac:dyDescent="0.2">
      <c r="C503" s="15"/>
      <c r="D503" s="15"/>
    </row>
    <row r="504" spans="3:4" x14ac:dyDescent="0.2">
      <c r="C504" s="15"/>
      <c r="D504" s="15"/>
    </row>
    <row r="505" spans="3:4" x14ac:dyDescent="0.2">
      <c r="C505" s="15"/>
      <c r="D505" s="15"/>
    </row>
    <row r="506" spans="3:4" x14ac:dyDescent="0.2">
      <c r="C506" s="15"/>
      <c r="D506" s="15"/>
    </row>
    <row r="507" spans="3:4" x14ac:dyDescent="0.2">
      <c r="C507" s="15"/>
      <c r="D507" s="15"/>
    </row>
    <row r="508" spans="3:4" x14ac:dyDescent="0.2">
      <c r="C508" s="15"/>
      <c r="D508" s="15"/>
    </row>
    <row r="509" spans="3:4" x14ac:dyDescent="0.2">
      <c r="C509" s="15"/>
      <c r="D509" s="15"/>
    </row>
    <row r="510" spans="3:4" x14ac:dyDescent="0.2">
      <c r="C510" s="15"/>
      <c r="D510" s="15"/>
    </row>
    <row r="511" spans="3:4" x14ac:dyDescent="0.2">
      <c r="C511" s="15"/>
      <c r="D511" s="15"/>
    </row>
    <row r="512" spans="3:4" x14ac:dyDescent="0.2">
      <c r="C512" s="15"/>
      <c r="D512" s="15"/>
    </row>
    <row r="513" spans="3:4" x14ac:dyDescent="0.2">
      <c r="C513" s="15"/>
      <c r="D513" s="15"/>
    </row>
    <row r="514" spans="3:4" x14ac:dyDescent="0.2">
      <c r="C514" s="15"/>
      <c r="D514" s="15"/>
    </row>
    <row r="515" spans="3:4" x14ac:dyDescent="0.2">
      <c r="C515" s="15"/>
      <c r="D515" s="15"/>
    </row>
    <row r="516" spans="3:4" x14ac:dyDescent="0.2">
      <c r="C516" s="15"/>
      <c r="D516" s="15"/>
    </row>
    <row r="517" spans="3:4" x14ac:dyDescent="0.2">
      <c r="C517" s="15"/>
      <c r="D517" s="15"/>
    </row>
    <row r="518" spans="3:4" x14ac:dyDescent="0.2">
      <c r="C518" s="15"/>
      <c r="D518" s="15"/>
    </row>
    <row r="519" spans="3:4" x14ac:dyDescent="0.2">
      <c r="C519" s="15"/>
      <c r="D519" s="15"/>
    </row>
    <row r="520" spans="3:4" x14ac:dyDescent="0.2">
      <c r="C520" s="15"/>
      <c r="D520" s="15"/>
    </row>
    <row r="521" spans="3:4" x14ac:dyDescent="0.2">
      <c r="C521" s="15"/>
      <c r="D521" s="15"/>
    </row>
    <row r="522" spans="3:4" x14ac:dyDescent="0.2">
      <c r="C522" s="15"/>
      <c r="D522" s="15"/>
    </row>
    <row r="523" spans="3:4" x14ac:dyDescent="0.2">
      <c r="C523" s="15"/>
      <c r="D523" s="15"/>
    </row>
    <row r="524" spans="3:4" x14ac:dyDescent="0.2">
      <c r="C524" s="15"/>
      <c r="D524" s="15"/>
    </row>
    <row r="525" spans="3:4" x14ac:dyDescent="0.2">
      <c r="C525" s="15"/>
      <c r="D525" s="15"/>
    </row>
    <row r="526" spans="3:4" x14ac:dyDescent="0.2">
      <c r="C526" s="15"/>
      <c r="D526" s="15"/>
    </row>
    <row r="527" spans="3:4" x14ac:dyDescent="0.2">
      <c r="C527" s="15"/>
      <c r="D527" s="15"/>
    </row>
    <row r="528" spans="3:4" x14ac:dyDescent="0.2">
      <c r="C528" s="15"/>
      <c r="D528" s="15"/>
    </row>
    <row r="529" spans="3:4" x14ac:dyDescent="0.2">
      <c r="C529" s="15"/>
      <c r="D529" s="15"/>
    </row>
    <row r="530" spans="3:4" x14ac:dyDescent="0.2">
      <c r="C530" s="15"/>
      <c r="D530" s="15"/>
    </row>
    <row r="531" spans="3:4" x14ac:dyDescent="0.2">
      <c r="C531" s="15"/>
      <c r="D531" s="15"/>
    </row>
    <row r="532" spans="3:4" x14ac:dyDescent="0.2">
      <c r="C532" s="15"/>
      <c r="D532" s="15"/>
    </row>
    <row r="533" spans="3:4" x14ac:dyDescent="0.2">
      <c r="C533" s="15"/>
      <c r="D533" s="15"/>
    </row>
    <row r="534" spans="3:4" x14ac:dyDescent="0.2">
      <c r="C534" s="15"/>
      <c r="D534" s="15"/>
    </row>
    <row r="535" spans="3:4" x14ac:dyDescent="0.2">
      <c r="C535" s="15"/>
      <c r="D535" s="15"/>
    </row>
    <row r="536" spans="3:4" x14ac:dyDescent="0.2">
      <c r="C536" s="15"/>
      <c r="D536" s="15"/>
    </row>
    <row r="537" spans="3:4" x14ac:dyDescent="0.2">
      <c r="C537" s="15"/>
      <c r="D537" s="15"/>
    </row>
    <row r="538" spans="3:4" x14ac:dyDescent="0.2">
      <c r="C538" s="15"/>
      <c r="D538" s="15"/>
    </row>
    <row r="539" spans="3:4" x14ac:dyDescent="0.2">
      <c r="C539" s="15"/>
      <c r="D539" s="15"/>
    </row>
    <row r="540" spans="3:4" x14ac:dyDescent="0.2">
      <c r="C540" s="15"/>
      <c r="D540" s="15"/>
    </row>
    <row r="541" spans="3:4" x14ac:dyDescent="0.2">
      <c r="C541" s="15"/>
      <c r="D541" s="15"/>
    </row>
    <row r="542" spans="3:4" x14ac:dyDescent="0.2">
      <c r="C542" s="15"/>
      <c r="D542" s="15"/>
    </row>
    <row r="543" spans="3:4" x14ac:dyDescent="0.2">
      <c r="C543" s="15"/>
      <c r="D543" s="15"/>
    </row>
    <row r="544" spans="3:4" x14ac:dyDescent="0.2">
      <c r="C544" s="15"/>
      <c r="D544" s="15"/>
    </row>
    <row r="545" spans="3:4" x14ac:dyDescent="0.2">
      <c r="C545" s="15"/>
      <c r="D545" s="15"/>
    </row>
    <row r="546" spans="3:4" x14ac:dyDescent="0.2">
      <c r="C546" s="15"/>
      <c r="D546" s="15"/>
    </row>
    <row r="547" spans="3:4" x14ac:dyDescent="0.2">
      <c r="C547" s="15"/>
      <c r="D547" s="15"/>
    </row>
    <row r="548" spans="3:4" x14ac:dyDescent="0.2">
      <c r="C548" s="15"/>
      <c r="D548" s="15"/>
    </row>
    <row r="549" spans="3:4" x14ac:dyDescent="0.2">
      <c r="C549" s="15"/>
      <c r="D549" s="15"/>
    </row>
    <row r="550" spans="3:4" x14ac:dyDescent="0.2">
      <c r="C550" s="15"/>
      <c r="D550" s="15"/>
    </row>
    <row r="551" spans="3:4" x14ac:dyDescent="0.2">
      <c r="C551" s="15"/>
      <c r="D551" s="15"/>
    </row>
    <row r="552" spans="3:4" x14ac:dyDescent="0.2">
      <c r="C552" s="15"/>
      <c r="D552" s="15"/>
    </row>
    <row r="553" spans="3:4" x14ac:dyDescent="0.2">
      <c r="C553" s="15"/>
      <c r="D553" s="15"/>
    </row>
    <row r="554" spans="3:4" x14ac:dyDescent="0.2">
      <c r="C554" s="15"/>
      <c r="D554" s="15"/>
    </row>
    <row r="555" spans="3:4" x14ac:dyDescent="0.2">
      <c r="C555" s="15"/>
      <c r="D555" s="15"/>
    </row>
    <row r="556" spans="3:4" x14ac:dyDescent="0.2">
      <c r="C556" s="15"/>
      <c r="D556" s="15"/>
    </row>
    <row r="557" spans="3:4" x14ac:dyDescent="0.2">
      <c r="C557" s="15"/>
      <c r="D557" s="15"/>
    </row>
    <row r="558" spans="3:4" x14ac:dyDescent="0.2">
      <c r="C558" s="15"/>
      <c r="D558" s="15"/>
    </row>
    <row r="559" spans="3:4" x14ac:dyDescent="0.2">
      <c r="C559" s="15"/>
      <c r="D559" s="15"/>
    </row>
    <row r="560" spans="3:4" x14ac:dyDescent="0.2">
      <c r="C560" s="15"/>
      <c r="D560" s="15"/>
    </row>
    <row r="561" spans="3:4" x14ac:dyDescent="0.2">
      <c r="C561" s="15"/>
      <c r="D561" s="15"/>
    </row>
    <row r="562" spans="3:4" x14ac:dyDescent="0.2">
      <c r="C562" s="15"/>
      <c r="D562" s="15"/>
    </row>
    <row r="563" spans="3:4" x14ac:dyDescent="0.2">
      <c r="C563" s="15"/>
      <c r="D563" s="15"/>
    </row>
    <row r="564" spans="3:4" x14ac:dyDescent="0.2">
      <c r="C564" s="15"/>
      <c r="D564" s="15"/>
    </row>
    <row r="565" spans="3:4" x14ac:dyDescent="0.2">
      <c r="C565" s="15"/>
      <c r="D565" s="15"/>
    </row>
    <row r="566" spans="3:4" x14ac:dyDescent="0.2">
      <c r="C566" s="15"/>
      <c r="D566" s="15"/>
    </row>
    <row r="567" spans="3:4" x14ac:dyDescent="0.2">
      <c r="C567" s="15"/>
      <c r="D567" s="15"/>
    </row>
    <row r="568" spans="3:4" x14ac:dyDescent="0.2">
      <c r="C568" s="15"/>
      <c r="D568" s="15"/>
    </row>
    <row r="569" spans="3:4" x14ac:dyDescent="0.2">
      <c r="C569" s="15"/>
      <c r="D569" s="15"/>
    </row>
    <row r="570" spans="3:4" x14ac:dyDescent="0.2">
      <c r="C570" s="15"/>
      <c r="D570" s="15"/>
    </row>
    <row r="571" spans="3:4" x14ac:dyDescent="0.2">
      <c r="C571" s="15"/>
      <c r="D571" s="15"/>
    </row>
    <row r="572" spans="3:4" x14ac:dyDescent="0.2">
      <c r="C572" s="15"/>
      <c r="D572" s="15"/>
    </row>
    <row r="573" spans="3:4" x14ac:dyDescent="0.2">
      <c r="C573" s="15"/>
      <c r="D573" s="15"/>
    </row>
    <row r="574" spans="3:4" x14ac:dyDescent="0.2">
      <c r="C574" s="15"/>
      <c r="D574" s="15"/>
    </row>
    <row r="575" spans="3:4" x14ac:dyDescent="0.2">
      <c r="C575" s="15"/>
      <c r="D575" s="15"/>
    </row>
    <row r="576" spans="3:4" x14ac:dyDescent="0.2">
      <c r="C576" s="15"/>
      <c r="D576" s="15"/>
    </row>
    <row r="577" spans="3:4" x14ac:dyDescent="0.2">
      <c r="C577" s="15"/>
      <c r="D577" s="15"/>
    </row>
    <row r="578" spans="3:4" x14ac:dyDescent="0.2">
      <c r="C578" s="15"/>
      <c r="D578" s="15"/>
    </row>
    <row r="579" spans="3:4" x14ac:dyDescent="0.2">
      <c r="C579" s="15"/>
      <c r="D579" s="15"/>
    </row>
    <row r="580" spans="3:4" x14ac:dyDescent="0.2">
      <c r="C580" s="15"/>
      <c r="D580" s="15"/>
    </row>
    <row r="581" spans="3:4" x14ac:dyDescent="0.2">
      <c r="C581" s="15"/>
      <c r="D581" s="15"/>
    </row>
    <row r="582" spans="3:4" x14ac:dyDescent="0.2">
      <c r="C582" s="15"/>
      <c r="D582" s="15"/>
    </row>
    <row r="583" spans="3:4" x14ac:dyDescent="0.2">
      <c r="C583" s="15"/>
      <c r="D583" s="15"/>
    </row>
    <row r="584" spans="3:4" x14ac:dyDescent="0.2">
      <c r="C584" s="15"/>
      <c r="D584" s="15"/>
    </row>
    <row r="585" spans="3:4" x14ac:dyDescent="0.2">
      <c r="C585" s="15"/>
      <c r="D585" s="15"/>
    </row>
    <row r="586" spans="3:4" x14ac:dyDescent="0.2">
      <c r="C586" s="15"/>
      <c r="D586" s="15"/>
    </row>
    <row r="587" spans="3:4" x14ac:dyDescent="0.2">
      <c r="C587" s="15"/>
      <c r="D587" s="15"/>
    </row>
    <row r="588" spans="3:4" x14ac:dyDescent="0.2">
      <c r="C588" s="15"/>
      <c r="D588" s="15"/>
    </row>
    <row r="589" spans="3:4" x14ac:dyDescent="0.2">
      <c r="C589" s="15"/>
      <c r="D589" s="15"/>
    </row>
    <row r="590" spans="3:4" x14ac:dyDescent="0.2">
      <c r="C590" s="15"/>
      <c r="D590" s="15"/>
    </row>
    <row r="591" spans="3:4" x14ac:dyDescent="0.2">
      <c r="C591" s="15"/>
      <c r="D591" s="15"/>
    </row>
    <row r="592" spans="3:4" x14ac:dyDescent="0.2">
      <c r="C592" s="15"/>
      <c r="D592" s="15"/>
    </row>
    <row r="593" spans="3:4" x14ac:dyDescent="0.2">
      <c r="C593" s="15"/>
      <c r="D593" s="15"/>
    </row>
    <row r="594" spans="3:4" x14ac:dyDescent="0.2">
      <c r="C594" s="15"/>
      <c r="D594" s="15"/>
    </row>
    <row r="595" spans="3:4" x14ac:dyDescent="0.2">
      <c r="C595" s="15"/>
      <c r="D595" s="15"/>
    </row>
    <row r="596" spans="3:4" x14ac:dyDescent="0.2">
      <c r="C596" s="15"/>
      <c r="D596" s="15"/>
    </row>
    <row r="597" spans="3:4" x14ac:dyDescent="0.2">
      <c r="C597" s="15"/>
      <c r="D597" s="15"/>
    </row>
    <row r="598" spans="3:4" x14ac:dyDescent="0.2">
      <c r="C598" s="15"/>
      <c r="D598" s="15"/>
    </row>
    <row r="599" spans="3:4" x14ac:dyDescent="0.2">
      <c r="C599" s="15"/>
      <c r="D599" s="15"/>
    </row>
    <row r="600" spans="3:4" x14ac:dyDescent="0.2">
      <c r="C600" s="15"/>
      <c r="D600" s="15"/>
    </row>
    <row r="601" spans="3:4" x14ac:dyDescent="0.2">
      <c r="C601" s="15"/>
      <c r="D601" s="15"/>
    </row>
    <row r="602" spans="3:4" x14ac:dyDescent="0.2">
      <c r="C602" s="15"/>
      <c r="D602" s="15"/>
    </row>
    <row r="603" spans="3:4" x14ac:dyDescent="0.2">
      <c r="C603" s="15"/>
      <c r="D603" s="15"/>
    </row>
    <row r="604" spans="3:4" x14ac:dyDescent="0.2">
      <c r="C604" s="15"/>
      <c r="D604" s="15"/>
    </row>
    <row r="605" spans="3:4" x14ac:dyDescent="0.2">
      <c r="C605" s="15"/>
      <c r="D605" s="15"/>
    </row>
    <row r="606" spans="3:4" x14ac:dyDescent="0.2">
      <c r="C606" s="15"/>
      <c r="D606" s="15"/>
    </row>
    <row r="607" spans="3:4" x14ac:dyDescent="0.2">
      <c r="C607" s="15"/>
      <c r="D607" s="15"/>
    </row>
    <row r="608" spans="3:4" x14ac:dyDescent="0.2">
      <c r="C608" s="15"/>
      <c r="D608" s="15"/>
    </row>
    <row r="609" spans="3:4" x14ac:dyDescent="0.2">
      <c r="C609" s="15"/>
      <c r="D609" s="15"/>
    </row>
    <row r="610" spans="3:4" x14ac:dyDescent="0.2">
      <c r="C610" s="15"/>
      <c r="D610" s="15"/>
    </row>
    <row r="611" spans="3:4" x14ac:dyDescent="0.2">
      <c r="C611" s="15"/>
      <c r="D611" s="15"/>
    </row>
    <row r="612" spans="3:4" x14ac:dyDescent="0.2">
      <c r="C612" s="15"/>
      <c r="D612" s="15"/>
    </row>
    <row r="613" spans="3:4" x14ac:dyDescent="0.2">
      <c r="C613" s="15"/>
      <c r="D613" s="15"/>
    </row>
    <row r="614" spans="3:4" x14ac:dyDescent="0.2">
      <c r="C614" s="15"/>
      <c r="D614" s="15"/>
    </row>
    <row r="615" spans="3:4" x14ac:dyDescent="0.2">
      <c r="C615" s="15"/>
      <c r="D615" s="15"/>
    </row>
    <row r="616" spans="3:4" x14ac:dyDescent="0.2">
      <c r="C616" s="15"/>
      <c r="D616" s="15"/>
    </row>
    <row r="617" spans="3:4" x14ac:dyDescent="0.2">
      <c r="C617" s="15"/>
      <c r="D617" s="15"/>
    </row>
    <row r="618" spans="3:4" x14ac:dyDescent="0.2">
      <c r="C618" s="15"/>
      <c r="D618" s="15"/>
    </row>
    <row r="619" spans="3:4" x14ac:dyDescent="0.2">
      <c r="C619" s="15"/>
      <c r="D619" s="15"/>
    </row>
    <row r="620" spans="3:4" x14ac:dyDescent="0.2">
      <c r="C620" s="15"/>
      <c r="D620" s="15"/>
    </row>
    <row r="621" spans="3:4" x14ac:dyDescent="0.2">
      <c r="C621" s="15"/>
      <c r="D621" s="15"/>
    </row>
    <row r="622" spans="3:4" x14ac:dyDescent="0.2">
      <c r="C622" s="15"/>
      <c r="D622" s="15"/>
    </row>
    <row r="623" spans="3:4" x14ac:dyDescent="0.2">
      <c r="C623" s="15"/>
      <c r="D623" s="15"/>
    </row>
    <row r="624" spans="3:4" x14ac:dyDescent="0.2">
      <c r="C624" s="15"/>
      <c r="D624" s="15"/>
    </row>
    <row r="625" spans="3:4" x14ac:dyDescent="0.2">
      <c r="C625" s="15"/>
      <c r="D625" s="15"/>
    </row>
    <row r="626" spans="3:4" x14ac:dyDescent="0.2">
      <c r="C626" s="15"/>
      <c r="D626" s="15"/>
    </row>
    <row r="627" spans="3:4" x14ac:dyDescent="0.2">
      <c r="C627" s="15"/>
      <c r="D627" s="15"/>
    </row>
    <row r="628" spans="3:4" x14ac:dyDescent="0.2">
      <c r="C628" s="15"/>
      <c r="D628" s="15"/>
    </row>
    <row r="629" spans="3:4" x14ac:dyDescent="0.2">
      <c r="C629" s="15"/>
      <c r="D629" s="15"/>
    </row>
    <row r="630" spans="3:4" x14ac:dyDescent="0.2">
      <c r="C630" s="15"/>
      <c r="D630" s="15"/>
    </row>
    <row r="631" spans="3:4" x14ac:dyDescent="0.2">
      <c r="C631" s="15"/>
      <c r="D631" s="15"/>
    </row>
    <row r="632" spans="3:4" x14ac:dyDescent="0.2">
      <c r="C632" s="15"/>
      <c r="D632" s="15"/>
    </row>
    <row r="633" spans="3:4" x14ac:dyDescent="0.2">
      <c r="C633" s="15"/>
      <c r="D633" s="15"/>
    </row>
    <row r="634" spans="3:4" x14ac:dyDescent="0.2">
      <c r="C634" s="15"/>
      <c r="D634" s="15"/>
    </row>
    <row r="635" spans="3:4" x14ac:dyDescent="0.2">
      <c r="C635" s="15"/>
      <c r="D635" s="15"/>
    </row>
    <row r="636" spans="3:4" x14ac:dyDescent="0.2">
      <c r="C636" s="15"/>
      <c r="D636" s="15"/>
    </row>
    <row r="637" spans="3:4" x14ac:dyDescent="0.2">
      <c r="C637" s="15"/>
      <c r="D637" s="15"/>
    </row>
    <row r="638" spans="3:4" x14ac:dyDescent="0.2">
      <c r="C638" s="15"/>
      <c r="D638" s="15"/>
    </row>
    <row r="639" spans="3:4" x14ac:dyDescent="0.2">
      <c r="C639" s="15"/>
      <c r="D639" s="15"/>
    </row>
    <row r="640" spans="3:4" x14ac:dyDescent="0.2">
      <c r="C640" s="15"/>
      <c r="D640" s="15"/>
    </row>
    <row r="641" spans="3:4" x14ac:dyDescent="0.2">
      <c r="C641" s="15"/>
      <c r="D641" s="15"/>
    </row>
    <row r="642" spans="3:4" x14ac:dyDescent="0.2">
      <c r="C642" s="15"/>
      <c r="D642" s="15"/>
    </row>
    <row r="643" spans="3:4" x14ac:dyDescent="0.2">
      <c r="C643" s="15"/>
      <c r="D643" s="15"/>
    </row>
    <row r="644" spans="3:4" x14ac:dyDescent="0.2">
      <c r="C644" s="15"/>
      <c r="D644" s="15"/>
    </row>
    <row r="645" spans="3:4" x14ac:dyDescent="0.2">
      <c r="C645" s="15"/>
      <c r="D645" s="15"/>
    </row>
    <row r="646" spans="3:4" x14ac:dyDescent="0.2">
      <c r="C646" s="15"/>
      <c r="D646" s="15"/>
    </row>
    <row r="647" spans="3:4" x14ac:dyDescent="0.2">
      <c r="C647" s="15"/>
      <c r="D647" s="15"/>
    </row>
    <row r="648" spans="3:4" x14ac:dyDescent="0.2">
      <c r="C648" s="15"/>
      <c r="D648" s="15"/>
    </row>
    <row r="649" spans="3:4" x14ac:dyDescent="0.2">
      <c r="C649" s="15"/>
      <c r="D649" s="15"/>
    </row>
    <row r="650" spans="3:4" x14ac:dyDescent="0.2">
      <c r="C650" s="15"/>
      <c r="D650" s="15"/>
    </row>
    <row r="651" spans="3:4" x14ac:dyDescent="0.2">
      <c r="C651" s="15"/>
      <c r="D651" s="15"/>
    </row>
    <row r="652" spans="3:4" x14ac:dyDescent="0.2">
      <c r="C652" s="15"/>
      <c r="D652" s="15"/>
    </row>
    <row r="653" spans="3:4" x14ac:dyDescent="0.2">
      <c r="C653" s="15"/>
      <c r="D653" s="15"/>
    </row>
    <row r="654" spans="3:4" x14ac:dyDescent="0.2">
      <c r="C654" s="15"/>
      <c r="D654" s="15"/>
    </row>
    <row r="655" spans="3:4" x14ac:dyDescent="0.2">
      <c r="C655" s="15"/>
      <c r="D655" s="15"/>
    </row>
    <row r="656" spans="3:4" x14ac:dyDescent="0.2">
      <c r="C656" s="15"/>
      <c r="D656" s="15"/>
    </row>
    <row r="657" spans="3:4" x14ac:dyDescent="0.2">
      <c r="C657" s="15"/>
      <c r="D657" s="15"/>
    </row>
    <row r="658" spans="3:4" x14ac:dyDescent="0.2">
      <c r="C658" s="15"/>
      <c r="D658" s="15"/>
    </row>
    <row r="659" spans="3:4" x14ac:dyDescent="0.2">
      <c r="C659" s="15"/>
      <c r="D659" s="15"/>
    </row>
    <row r="660" spans="3:4" x14ac:dyDescent="0.2">
      <c r="C660" s="15"/>
      <c r="D660" s="15"/>
    </row>
    <row r="661" spans="3:4" x14ac:dyDescent="0.2">
      <c r="C661" s="15"/>
      <c r="D661" s="15"/>
    </row>
    <row r="662" spans="3:4" x14ac:dyDescent="0.2">
      <c r="C662" s="15"/>
      <c r="D662" s="15"/>
    </row>
    <row r="663" spans="3:4" x14ac:dyDescent="0.2">
      <c r="C663" s="15"/>
      <c r="D663" s="15"/>
    </row>
    <row r="664" spans="3:4" x14ac:dyDescent="0.2">
      <c r="C664" s="15"/>
      <c r="D664" s="15"/>
    </row>
    <row r="665" spans="3:4" x14ac:dyDescent="0.2">
      <c r="C665" s="15"/>
      <c r="D665" s="15"/>
    </row>
    <row r="666" spans="3:4" x14ac:dyDescent="0.2">
      <c r="C666" s="15"/>
      <c r="D666" s="15"/>
    </row>
    <row r="667" spans="3:4" x14ac:dyDescent="0.2">
      <c r="C667" s="15"/>
      <c r="D667" s="15"/>
    </row>
    <row r="668" spans="3:4" x14ac:dyDescent="0.2">
      <c r="C668" s="15"/>
      <c r="D668" s="15"/>
    </row>
    <row r="669" spans="3:4" x14ac:dyDescent="0.2">
      <c r="C669" s="15"/>
      <c r="D669" s="15"/>
    </row>
    <row r="670" spans="3:4" x14ac:dyDescent="0.2">
      <c r="C670" s="15"/>
      <c r="D670" s="15"/>
    </row>
    <row r="671" spans="3:4" x14ac:dyDescent="0.2">
      <c r="C671" s="15"/>
      <c r="D671" s="15"/>
    </row>
    <row r="672" spans="3:4" x14ac:dyDescent="0.2">
      <c r="C672" s="15"/>
      <c r="D672" s="15"/>
    </row>
    <row r="673" spans="3:4" x14ac:dyDescent="0.2">
      <c r="C673" s="15"/>
      <c r="D673" s="15"/>
    </row>
    <row r="674" spans="3:4" x14ac:dyDescent="0.2">
      <c r="C674" s="15"/>
      <c r="D674" s="15"/>
    </row>
    <row r="675" spans="3:4" x14ac:dyDescent="0.2">
      <c r="C675" s="15"/>
      <c r="D675" s="15"/>
    </row>
    <row r="676" spans="3:4" x14ac:dyDescent="0.2">
      <c r="C676" s="15"/>
      <c r="D676" s="15"/>
    </row>
    <row r="677" spans="3:4" x14ac:dyDescent="0.2">
      <c r="C677" s="15"/>
      <c r="D677" s="15"/>
    </row>
    <row r="678" spans="3:4" x14ac:dyDescent="0.2">
      <c r="C678" s="15"/>
      <c r="D678" s="15"/>
    </row>
    <row r="679" spans="3:4" x14ac:dyDescent="0.2">
      <c r="C679" s="15"/>
      <c r="D679" s="15"/>
    </row>
    <row r="680" spans="3:4" x14ac:dyDescent="0.2">
      <c r="C680" s="15"/>
      <c r="D680" s="15"/>
    </row>
    <row r="681" spans="3:4" x14ac:dyDescent="0.2">
      <c r="C681" s="15"/>
      <c r="D681" s="15"/>
    </row>
    <row r="682" spans="3:4" x14ac:dyDescent="0.2">
      <c r="C682" s="15"/>
      <c r="D682" s="15"/>
    </row>
    <row r="683" spans="3:4" x14ac:dyDescent="0.2">
      <c r="C683" s="15"/>
      <c r="D683" s="15"/>
    </row>
    <row r="684" spans="3:4" x14ac:dyDescent="0.2">
      <c r="C684" s="15"/>
      <c r="D684" s="15"/>
    </row>
    <row r="685" spans="3:4" x14ac:dyDescent="0.2">
      <c r="C685" s="15"/>
      <c r="D685" s="15"/>
    </row>
    <row r="686" spans="3:4" x14ac:dyDescent="0.2">
      <c r="C686" s="15"/>
      <c r="D686" s="15"/>
    </row>
    <row r="687" spans="3:4" x14ac:dyDescent="0.2">
      <c r="C687" s="15"/>
      <c r="D687" s="15"/>
    </row>
    <row r="688" spans="3:4" x14ac:dyDescent="0.2">
      <c r="C688" s="15"/>
      <c r="D688" s="15"/>
    </row>
    <row r="689" spans="3:4" x14ac:dyDescent="0.2">
      <c r="C689" s="15"/>
      <c r="D689" s="15"/>
    </row>
    <row r="690" spans="3:4" x14ac:dyDescent="0.2">
      <c r="C690" s="15"/>
      <c r="D690" s="15"/>
    </row>
    <row r="691" spans="3:4" x14ac:dyDescent="0.2">
      <c r="C691" s="15"/>
      <c r="D691" s="15"/>
    </row>
    <row r="692" spans="3:4" x14ac:dyDescent="0.2">
      <c r="C692" s="15"/>
      <c r="D692" s="15"/>
    </row>
    <row r="693" spans="3:4" x14ac:dyDescent="0.2">
      <c r="C693" s="15"/>
      <c r="D693" s="15"/>
    </row>
    <row r="694" spans="3:4" x14ac:dyDescent="0.2">
      <c r="C694" s="15"/>
      <c r="D694" s="15"/>
    </row>
    <row r="695" spans="3:4" x14ac:dyDescent="0.2">
      <c r="C695" s="15"/>
      <c r="D695" s="15"/>
    </row>
    <row r="696" spans="3:4" x14ac:dyDescent="0.2">
      <c r="C696" s="15"/>
      <c r="D696" s="15"/>
    </row>
    <row r="697" spans="3:4" x14ac:dyDescent="0.2">
      <c r="C697" s="15"/>
      <c r="D697" s="15"/>
    </row>
    <row r="698" spans="3:4" x14ac:dyDescent="0.2">
      <c r="C698" s="15"/>
      <c r="D698" s="15"/>
    </row>
    <row r="699" spans="3:4" x14ac:dyDescent="0.2">
      <c r="C699" s="15"/>
      <c r="D699" s="15"/>
    </row>
    <row r="700" spans="3:4" x14ac:dyDescent="0.2">
      <c r="C700" s="15"/>
      <c r="D700" s="15"/>
    </row>
    <row r="701" spans="3:4" x14ac:dyDescent="0.2">
      <c r="C701" s="15"/>
      <c r="D701" s="15"/>
    </row>
    <row r="702" spans="3:4" x14ac:dyDescent="0.2">
      <c r="C702" s="15"/>
      <c r="D702" s="15"/>
    </row>
    <row r="703" spans="3:4" x14ac:dyDescent="0.2">
      <c r="C703" s="15"/>
      <c r="D703" s="15"/>
    </row>
    <row r="704" spans="3:4" x14ac:dyDescent="0.2">
      <c r="C704" s="15"/>
      <c r="D704" s="15"/>
    </row>
    <row r="705" spans="3:4" x14ac:dyDescent="0.2">
      <c r="C705" s="15"/>
      <c r="D705" s="15"/>
    </row>
    <row r="706" spans="3:4" x14ac:dyDescent="0.2">
      <c r="C706" s="15"/>
      <c r="D706" s="15"/>
    </row>
    <row r="707" spans="3:4" x14ac:dyDescent="0.2">
      <c r="C707" s="15"/>
      <c r="D707" s="15"/>
    </row>
    <row r="708" spans="3:4" x14ac:dyDescent="0.2">
      <c r="C708" s="15"/>
      <c r="D708" s="15"/>
    </row>
    <row r="709" spans="3:4" x14ac:dyDescent="0.2">
      <c r="C709" s="15"/>
      <c r="D709" s="15"/>
    </row>
    <row r="710" spans="3:4" x14ac:dyDescent="0.2">
      <c r="C710" s="15"/>
      <c r="D710" s="15"/>
    </row>
    <row r="711" spans="3:4" x14ac:dyDescent="0.2">
      <c r="C711" s="15"/>
      <c r="D711" s="15"/>
    </row>
    <row r="712" spans="3:4" x14ac:dyDescent="0.2">
      <c r="C712" s="15"/>
      <c r="D712" s="15"/>
    </row>
    <row r="713" spans="3:4" x14ac:dyDescent="0.2">
      <c r="C713" s="15"/>
      <c r="D713" s="15"/>
    </row>
    <row r="714" spans="3:4" x14ac:dyDescent="0.2">
      <c r="C714" s="15"/>
      <c r="D714" s="15"/>
    </row>
    <row r="715" spans="3:4" x14ac:dyDescent="0.2">
      <c r="C715" s="15"/>
      <c r="D715" s="15"/>
    </row>
    <row r="716" spans="3:4" x14ac:dyDescent="0.2">
      <c r="C716" s="15"/>
      <c r="D716" s="15"/>
    </row>
    <row r="717" spans="3:4" x14ac:dyDescent="0.2">
      <c r="C717" s="15"/>
      <c r="D717" s="15"/>
    </row>
    <row r="718" spans="3:4" x14ac:dyDescent="0.2">
      <c r="C718" s="15"/>
      <c r="D718" s="15"/>
    </row>
    <row r="719" spans="3:4" x14ac:dyDescent="0.2">
      <c r="C719" s="15"/>
      <c r="D719" s="15"/>
    </row>
    <row r="720" spans="3:4" x14ac:dyDescent="0.2">
      <c r="C720" s="15"/>
      <c r="D720" s="15"/>
    </row>
    <row r="721" spans="3:4" x14ac:dyDescent="0.2">
      <c r="C721" s="15"/>
      <c r="D721" s="15"/>
    </row>
    <row r="722" spans="3:4" x14ac:dyDescent="0.2">
      <c r="C722" s="15"/>
      <c r="D722" s="15"/>
    </row>
    <row r="723" spans="3:4" x14ac:dyDescent="0.2">
      <c r="C723" s="15"/>
      <c r="D723" s="15"/>
    </row>
    <row r="724" spans="3:4" x14ac:dyDescent="0.2">
      <c r="C724" s="15"/>
      <c r="D724" s="15"/>
    </row>
    <row r="725" spans="3:4" x14ac:dyDescent="0.2">
      <c r="C725" s="15"/>
      <c r="D725" s="15"/>
    </row>
    <row r="726" spans="3:4" x14ac:dyDescent="0.2">
      <c r="C726" s="15"/>
      <c r="D726" s="15"/>
    </row>
    <row r="727" spans="3:4" x14ac:dyDescent="0.2">
      <c r="C727" s="15"/>
      <c r="D727" s="15"/>
    </row>
    <row r="728" spans="3:4" x14ac:dyDescent="0.2">
      <c r="C728" s="15"/>
      <c r="D728" s="15"/>
    </row>
    <row r="729" spans="3:4" x14ac:dyDescent="0.2">
      <c r="C729" s="15"/>
      <c r="D729" s="15"/>
    </row>
    <row r="730" spans="3:4" x14ac:dyDescent="0.2">
      <c r="C730" s="15"/>
      <c r="D730" s="15"/>
    </row>
    <row r="731" spans="3:4" x14ac:dyDescent="0.2">
      <c r="C731" s="15"/>
      <c r="D731" s="15"/>
    </row>
    <row r="732" spans="3:4" x14ac:dyDescent="0.2">
      <c r="C732" s="15"/>
      <c r="D732" s="15"/>
    </row>
    <row r="733" spans="3:4" x14ac:dyDescent="0.2">
      <c r="C733" s="15"/>
      <c r="D733" s="15"/>
    </row>
    <row r="734" spans="3:4" x14ac:dyDescent="0.2">
      <c r="C734" s="15"/>
      <c r="D734" s="15"/>
    </row>
    <row r="735" spans="3:4" x14ac:dyDescent="0.2">
      <c r="C735" s="15"/>
      <c r="D735" s="15"/>
    </row>
    <row r="736" spans="3:4" x14ac:dyDescent="0.2">
      <c r="C736" s="15"/>
      <c r="D736" s="15"/>
    </row>
    <row r="737" spans="3:4" x14ac:dyDescent="0.2">
      <c r="C737" s="15"/>
      <c r="D737" s="15"/>
    </row>
    <row r="738" spans="3:4" x14ac:dyDescent="0.2">
      <c r="C738" s="15"/>
      <c r="D738" s="15"/>
    </row>
    <row r="739" spans="3:4" x14ac:dyDescent="0.2">
      <c r="C739" s="15"/>
      <c r="D739" s="15"/>
    </row>
    <row r="740" spans="3:4" x14ac:dyDescent="0.2">
      <c r="C740" s="15"/>
      <c r="D740" s="15"/>
    </row>
    <row r="741" spans="3:4" x14ac:dyDescent="0.2">
      <c r="C741" s="15"/>
      <c r="D741" s="15"/>
    </row>
    <row r="742" spans="3:4" x14ac:dyDescent="0.2">
      <c r="C742" s="15"/>
      <c r="D742" s="15"/>
    </row>
    <row r="743" spans="3:4" x14ac:dyDescent="0.2">
      <c r="C743" s="15"/>
      <c r="D743" s="15"/>
    </row>
    <row r="744" spans="3:4" x14ac:dyDescent="0.2">
      <c r="C744" s="15"/>
      <c r="D744" s="15"/>
    </row>
    <row r="745" spans="3:4" x14ac:dyDescent="0.2">
      <c r="C745" s="15"/>
      <c r="D745" s="15"/>
    </row>
    <row r="746" spans="3:4" x14ac:dyDescent="0.2">
      <c r="C746" s="15"/>
      <c r="D746" s="15"/>
    </row>
    <row r="747" spans="3:4" x14ac:dyDescent="0.2">
      <c r="C747" s="15"/>
      <c r="D747" s="15"/>
    </row>
    <row r="748" spans="3:4" x14ac:dyDescent="0.2">
      <c r="C748" s="15"/>
      <c r="D748" s="15"/>
    </row>
    <row r="749" spans="3:4" x14ac:dyDescent="0.2">
      <c r="C749" s="15"/>
      <c r="D749" s="15"/>
    </row>
    <row r="750" spans="3:4" x14ac:dyDescent="0.2">
      <c r="C750" s="15"/>
      <c r="D750" s="15"/>
    </row>
    <row r="751" spans="3:4" x14ac:dyDescent="0.2">
      <c r="C751" s="15"/>
      <c r="D751" s="15"/>
    </row>
    <row r="752" spans="3:4" x14ac:dyDescent="0.2">
      <c r="C752" s="15"/>
      <c r="D752" s="15"/>
    </row>
    <row r="753" spans="3:4" x14ac:dyDescent="0.2">
      <c r="C753" s="15"/>
      <c r="D753" s="15"/>
    </row>
    <row r="754" spans="3:4" x14ac:dyDescent="0.2">
      <c r="C754" s="15"/>
      <c r="D754" s="15"/>
    </row>
    <row r="755" spans="3:4" x14ac:dyDescent="0.2">
      <c r="C755" s="15"/>
      <c r="D755" s="15"/>
    </row>
    <row r="756" spans="3:4" x14ac:dyDescent="0.2">
      <c r="C756" s="15"/>
      <c r="D756" s="15"/>
    </row>
    <row r="757" spans="3:4" x14ac:dyDescent="0.2">
      <c r="C757" s="15"/>
      <c r="D757" s="15"/>
    </row>
    <row r="758" spans="3:4" x14ac:dyDescent="0.2">
      <c r="C758" s="15"/>
      <c r="D758" s="15"/>
    </row>
    <row r="759" spans="3:4" x14ac:dyDescent="0.2">
      <c r="C759" s="15"/>
      <c r="D759" s="15"/>
    </row>
    <row r="760" spans="3:4" x14ac:dyDescent="0.2">
      <c r="C760" s="15"/>
      <c r="D760" s="15"/>
    </row>
    <row r="761" spans="3:4" x14ac:dyDescent="0.2">
      <c r="C761" s="15"/>
      <c r="D761" s="15"/>
    </row>
    <row r="762" spans="3:4" x14ac:dyDescent="0.2">
      <c r="C762" s="15"/>
      <c r="D762" s="15"/>
    </row>
    <row r="763" spans="3:4" x14ac:dyDescent="0.2">
      <c r="C763" s="15"/>
      <c r="D763" s="15"/>
    </row>
    <row r="764" spans="3:4" x14ac:dyDescent="0.2">
      <c r="C764" s="15"/>
      <c r="D764" s="15"/>
    </row>
    <row r="765" spans="3:4" x14ac:dyDescent="0.2">
      <c r="C765" s="15"/>
      <c r="D765" s="15"/>
    </row>
    <row r="766" spans="3:4" x14ac:dyDescent="0.2">
      <c r="C766" s="15"/>
      <c r="D766" s="15"/>
    </row>
    <row r="767" spans="3:4" x14ac:dyDescent="0.2">
      <c r="C767" s="15"/>
      <c r="D767" s="15"/>
    </row>
    <row r="768" spans="3:4" x14ac:dyDescent="0.2">
      <c r="C768" s="15"/>
      <c r="D768" s="15"/>
    </row>
    <row r="769" spans="3:4" x14ac:dyDescent="0.2">
      <c r="C769" s="15"/>
      <c r="D769" s="15"/>
    </row>
    <row r="770" spans="3:4" x14ac:dyDescent="0.2">
      <c r="C770" s="15"/>
      <c r="D770" s="15"/>
    </row>
    <row r="771" spans="3:4" x14ac:dyDescent="0.2">
      <c r="C771" s="15"/>
      <c r="D771" s="15"/>
    </row>
    <row r="772" spans="3:4" x14ac:dyDescent="0.2">
      <c r="C772" s="15"/>
      <c r="D772" s="15"/>
    </row>
    <row r="773" spans="3:4" x14ac:dyDescent="0.2">
      <c r="C773" s="15"/>
      <c r="D773" s="15"/>
    </row>
    <row r="774" spans="3:4" x14ac:dyDescent="0.2">
      <c r="C774" s="15"/>
      <c r="D774" s="15"/>
    </row>
    <row r="775" spans="3:4" x14ac:dyDescent="0.2">
      <c r="C775" s="15"/>
      <c r="D775" s="15"/>
    </row>
    <row r="776" spans="3:4" x14ac:dyDescent="0.2">
      <c r="C776" s="15"/>
      <c r="D776" s="15"/>
    </row>
    <row r="777" spans="3:4" x14ac:dyDescent="0.2">
      <c r="C777" s="15"/>
      <c r="D777" s="15"/>
    </row>
    <row r="778" spans="3:4" x14ac:dyDescent="0.2">
      <c r="C778" s="15"/>
      <c r="D778" s="15"/>
    </row>
    <row r="779" spans="3:4" x14ac:dyDescent="0.2">
      <c r="C779" s="15"/>
      <c r="D779" s="15"/>
    </row>
    <row r="780" spans="3:4" x14ac:dyDescent="0.2">
      <c r="C780" s="15"/>
      <c r="D780" s="15"/>
    </row>
    <row r="781" spans="3:4" x14ac:dyDescent="0.2">
      <c r="C781" s="15"/>
      <c r="D781" s="15"/>
    </row>
    <row r="782" spans="3:4" x14ac:dyDescent="0.2">
      <c r="C782" s="15"/>
      <c r="D782" s="15"/>
    </row>
    <row r="783" spans="3:4" x14ac:dyDescent="0.2">
      <c r="C783" s="15"/>
      <c r="D783" s="15"/>
    </row>
    <row r="784" spans="3:4" x14ac:dyDescent="0.2">
      <c r="C784" s="15"/>
      <c r="D784" s="15"/>
    </row>
    <row r="785" spans="3:4" x14ac:dyDescent="0.2">
      <c r="C785" s="15"/>
      <c r="D785" s="15"/>
    </row>
    <row r="786" spans="3:4" x14ac:dyDescent="0.2">
      <c r="C786" s="15"/>
      <c r="D786" s="15"/>
    </row>
    <row r="787" spans="3:4" x14ac:dyDescent="0.2">
      <c r="C787" s="15"/>
      <c r="D787" s="15"/>
    </row>
    <row r="788" spans="3:4" x14ac:dyDescent="0.2">
      <c r="C788" s="15"/>
      <c r="D788" s="15"/>
    </row>
    <row r="789" spans="3:4" x14ac:dyDescent="0.2">
      <c r="C789" s="15"/>
      <c r="D789" s="15"/>
    </row>
    <row r="790" spans="3:4" x14ac:dyDescent="0.2">
      <c r="C790" s="15"/>
      <c r="D790" s="15"/>
    </row>
    <row r="791" spans="3:4" x14ac:dyDescent="0.2">
      <c r="C791" s="15"/>
      <c r="D791" s="15"/>
    </row>
    <row r="792" spans="3:4" x14ac:dyDescent="0.2">
      <c r="C792" s="15"/>
      <c r="D792" s="15"/>
    </row>
    <row r="793" spans="3:4" x14ac:dyDescent="0.2">
      <c r="C793" s="15"/>
      <c r="D793" s="15"/>
    </row>
    <row r="794" spans="3:4" x14ac:dyDescent="0.2">
      <c r="C794" s="15"/>
      <c r="D794" s="15"/>
    </row>
    <row r="795" spans="3:4" x14ac:dyDescent="0.2">
      <c r="C795" s="15"/>
      <c r="D795" s="15"/>
    </row>
    <row r="796" spans="3:4" x14ac:dyDescent="0.2">
      <c r="C796" s="15"/>
      <c r="D796" s="15"/>
    </row>
    <row r="797" spans="3:4" x14ac:dyDescent="0.2">
      <c r="C797" s="15"/>
      <c r="D797" s="15"/>
    </row>
    <row r="798" spans="3:4" x14ac:dyDescent="0.2">
      <c r="C798" s="15"/>
      <c r="D798" s="15"/>
    </row>
    <row r="799" spans="3:4" x14ac:dyDescent="0.2">
      <c r="C799" s="15"/>
      <c r="D799" s="15"/>
    </row>
    <row r="800" spans="3:4" x14ac:dyDescent="0.2">
      <c r="C800" s="15"/>
      <c r="D800" s="15"/>
    </row>
    <row r="801" spans="3:4" x14ac:dyDescent="0.2">
      <c r="C801" s="15"/>
      <c r="D801" s="15"/>
    </row>
    <row r="802" spans="3:4" x14ac:dyDescent="0.2">
      <c r="C802" s="15"/>
      <c r="D802" s="15"/>
    </row>
    <row r="803" spans="3:4" x14ac:dyDescent="0.2">
      <c r="C803" s="15"/>
      <c r="D803" s="15"/>
    </row>
    <row r="804" spans="3:4" x14ac:dyDescent="0.2">
      <c r="C804" s="15"/>
      <c r="D804" s="15"/>
    </row>
    <row r="805" spans="3:4" x14ac:dyDescent="0.2">
      <c r="C805" s="15"/>
      <c r="D805" s="15"/>
    </row>
    <row r="806" spans="3:4" x14ac:dyDescent="0.2">
      <c r="C806" s="15"/>
      <c r="D806" s="15"/>
    </row>
    <row r="807" spans="3:4" x14ac:dyDescent="0.2">
      <c r="C807" s="15"/>
      <c r="D807" s="15"/>
    </row>
    <row r="808" spans="3:4" x14ac:dyDescent="0.2">
      <c r="C808" s="15"/>
      <c r="D808" s="15"/>
    </row>
    <row r="809" spans="3:4" x14ac:dyDescent="0.2">
      <c r="C809" s="15"/>
      <c r="D809" s="15"/>
    </row>
    <row r="810" spans="3:4" x14ac:dyDescent="0.2">
      <c r="C810" s="15"/>
      <c r="D810" s="15"/>
    </row>
    <row r="811" spans="3:4" x14ac:dyDescent="0.2">
      <c r="C811" s="15"/>
      <c r="D811" s="15"/>
    </row>
    <row r="812" spans="3:4" x14ac:dyDescent="0.2">
      <c r="C812" s="15"/>
      <c r="D812" s="15"/>
    </row>
    <row r="813" spans="3:4" x14ac:dyDescent="0.2">
      <c r="C813" s="15"/>
      <c r="D813" s="15"/>
    </row>
    <row r="814" spans="3:4" x14ac:dyDescent="0.2">
      <c r="C814" s="15"/>
      <c r="D814" s="15"/>
    </row>
    <row r="815" spans="3:4" x14ac:dyDescent="0.2">
      <c r="C815" s="15"/>
      <c r="D815" s="15"/>
    </row>
    <row r="816" spans="3:4" x14ac:dyDescent="0.2">
      <c r="C816" s="15"/>
      <c r="D816" s="15"/>
    </row>
    <row r="817" spans="3:4" x14ac:dyDescent="0.2">
      <c r="C817" s="15"/>
      <c r="D817" s="15"/>
    </row>
    <row r="818" spans="3:4" x14ac:dyDescent="0.2">
      <c r="C818" s="15"/>
      <c r="D818" s="15"/>
    </row>
    <row r="819" spans="3:4" x14ac:dyDescent="0.2">
      <c r="C819" s="15"/>
      <c r="D819" s="15"/>
    </row>
    <row r="820" spans="3:4" x14ac:dyDescent="0.2">
      <c r="C820" s="15"/>
      <c r="D820" s="15"/>
    </row>
    <row r="821" spans="3:4" x14ac:dyDescent="0.2">
      <c r="C821" s="15"/>
      <c r="D821" s="15"/>
    </row>
    <row r="822" spans="3:4" x14ac:dyDescent="0.2">
      <c r="C822" s="15"/>
      <c r="D822" s="15"/>
    </row>
    <row r="823" spans="3:4" x14ac:dyDescent="0.2">
      <c r="C823" s="15"/>
      <c r="D823" s="15"/>
    </row>
    <row r="824" spans="3:4" x14ac:dyDescent="0.2">
      <c r="C824" s="15"/>
      <c r="D824" s="15"/>
    </row>
    <row r="825" spans="3:4" x14ac:dyDescent="0.2">
      <c r="C825" s="15"/>
      <c r="D825" s="15"/>
    </row>
    <row r="826" spans="3:4" x14ac:dyDescent="0.2">
      <c r="C826" s="15"/>
      <c r="D826" s="15"/>
    </row>
    <row r="827" spans="3:4" x14ac:dyDescent="0.2">
      <c r="C827" s="15"/>
      <c r="D827" s="15"/>
    </row>
    <row r="828" spans="3:4" x14ac:dyDescent="0.2">
      <c r="C828" s="15"/>
      <c r="D828" s="15"/>
    </row>
    <row r="829" spans="3:4" x14ac:dyDescent="0.2">
      <c r="C829" s="15"/>
      <c r="D829" s="15"/>
    </row>
    <row r="830" spans="3:4" x14ac:dyDescent="0.2">
      <c r="C830" s="15"/>
      <c r="D830" s="15"/>
    </row>
    <row r="831" spans="3:4" x14ac:dyDescent="0.2">
      <c r="C831" s="15"/>
      <c r="D831" s="15"/>
    </row>
    <row r="832" spans="3:4" x14ac:dyDescent="0.2">
      <c r="C832" s="15"/>
      <c r="D832" s="15"/>
    </row>
    <row r="833" spans="3:4" x14ac:dyDescent="0.2">
      <c r="C833" s="15"/>
      <c r="D833" s="15"/>
    </row>
    <row r="834" spans="3:4" x14ac:dyDescent="0.2">
      <c r="C834" s="15"/>
      <c r="D834" s="15"/>
    </row>
    <row r="835" spans="3:4" x14ac:dyDescent="0.2">
      <c r="C835" s="15"/>
      <c r="D835" s="15"/>
    </row>
    <row r="836" spans="3:4" x14ac:dyDescent="0.2">
      <c r="C836" s="15"/>
      <c r="D836" s="15"/>
    </row>
    <row r="837" spans="3:4" x14ac:dyDescent="0.2">
      <c r="C837" s="15"/>
      <c r="D837" s="15"/>
    </row>
    <row r="838" spans="3:4" x14ac:dyDescent="0.2">
      <c r="C838" s="15"/>
      <c r="D838" s="15"/>
    </row>
    <row r="839" spans="3:4" x14ac:dyDescent="0.2">
      <c r="C839" s="15"/>
      <c r="D839" s="15"/>
    </row>
    <row r="840" spans="3:4" x14ac:dyDescent="0.2">
      <c r="C840" s="15"/>
      <c r="D840" s="15"/>
    </row>
    <row r="841" spans="3:4" x14ac:dyDescent="0.2">
      <c r="C841" s="15"/>
      <c r="D841" s="15"/>
    </row>
    <row r="842" spans="3:4" x14ac:dyDescent="0.2">
      <c r="C842" s="15"/>
      <c r="D842" s="15"/>
    </row>
    <row r="843" spans="3:4" x14ac:dyDescent="0.2">
      <c r="C843" s="15"/>
      <c r="D843" s="15"/>
    </row>
    <row r="844" spans="3:4" x14ac:dyDescent="0.2">
      <c r="C844" s="15"/>
      <c r="D844" s="15"/>
    </row>
    <row r="845" spans="3:4" x14ac:dyDescent="0.2">
      <c r="C845" s="15"/>
      <c r="D845" s="15"/>
    </row>
    <row r="846" spans="3:4" x14ac:dyDescent="0.2">
      <c r="C846" s="15"/>
      <c r="D846" s="15"/>
    </row>
    <row r="847" spans="3:4" x14ac:dyDescent="0.2">
      <c r="C847" s="15"/>
      <c r="D847" s="15"/>
    </row>
    <row r="848" spans="3:4" x14ac:dyDescent="0.2">
      <c r="C848" s="15"/>
      <c r="D848" s="15"/>
    </row>
    <row r="849" spans="3:4" x14ac:dyDescent="0.2">
      <c r="C849" s="15"/>
      <c r="D849" s="15"/>
    </row>
    <row r="850" spans="3:4" x14ac:dyDescent="0.2">
      <c r="C850" s="15"/>
      <c r="D850" s="15"/>
    </row>
    <row r="851" spans="3:4" x14ac:dyDescent="0.2">
      <c r="C851" s="15"/>
      <c r="D851" s="15"/>
    </row>
    <row r="852" spans="3:4" x14ac:dyDescent="0.2">
      <c r="C852" s="15"/>
      <c r="D852" s="15"/>
    </row>
    <row r="853" spans="3:4" x14ac:dyDescent="0.2">
      <c r="C853" s="15"/>
      <c r="D853" s="15"/>
    </row>
    <row r="854" spans="3:4" x14ac:dyDescent="0.2">
      <c r="C854" s="15"/>
      <c r="D854" s="15"/>
    </row>
    <row r="855" spans="3:4" x14ac:dyDescent="0.2">
      <c r="C855" s="15"/>
      <c r="D855" s="15"/>
    </row>
    <row r="856" spans="3:4" x14ac:dyDescent="0.2">
      <c r="C856" s="15"/>
      <c r="D856" s="15"/>
    </row>
    <row r="857" spans="3:4" x14ac:dyDescent="0.2">
      <c r="C857" s="15"/>
      <c r="D857" s="15"/>
    </row>
    <row r="858" spans="3:4" x14ac:dyDescent="0.2">
      <c r="C858" s="15"/>
      <c r="D858" s="15"/>
    </row>
    <row r="859" spans="3:4" x14ac:dyDescent="0.2">
      <c r="C859" s="15"/>
      <c r="D859" s="15"/>
    </row>
    <row r="860" spans="3:4" x14ac:dyDescent="0.2">
      <c r="C860" s="15"/>
      <c r="D860" s="15"/>
    </row>
    <row r="861" spans="3:4" x14ac:dyDescent="0.2">
      <c r="C861" s="15"/>
      <c r="D861" s="15"/>
    </row>
    <row r="862" spans="3:4" x14ac:dyDescent="0.2">
      <c r="C862" s="15"/>
      <c r="D862" s="15"/>
    </row>
    <row r="863" spans="3:4" x14ac:dyDescent="0.2">
      <c r="C863" s="15"/>
      <c r="D863" s="15"/>
    </row>
    <row r="864" spans="3:4" x14ac:dyDescent="0.2">
      <c r="C864" s="15"/>
      <c r="D864" s="15"/>
    </row>
    <row r="865" spans="3:4" x14ac:dyDescent="0.2">
      <c r="C865" s="15"/>
      <c r="D865" s="15"/>
    </row>
    <row r="866" spans="3:4" x14ac:dyDescent="0.2">
      <c r="C866" s="15"/>
      <c r="D866" s="15"/>
    </row>
    <row r="867" spans="3:4" x14ac:dyDescent="0.2">
      <c r="C867" s="15"/>
      <c r="D867" s="15"/>
    </row>
    <row r="868" spans="3:4" x14ac:dyDescent="0.2">
      <c r="C868" s="15"/>
      <c r="D868" s="15"/>
    </row>
    <row r="869" spans="3:4" x14ac:dyDescent="0.2">
      <c r="C869" s="15"/>
      <c r="D869" s="15"/>
    </row>
    <row r="870" spans="3:4" x14ac:dyDescent="0.2">
      <c r="C870" s="15"/>
      <c r="D870" s="15"/>
    </row>
    <row r="871" spans="3:4" x14ac:dyDescent="0.2">
      <c r="C871" s="15"/>
      <c r="D871" s="15"/>
    </row>
    <row r="872" spans="3:4" x14ac:dyDescent="0.2">
      <c r="C872" s="15"/>
      <c r="D872" s="15"/>
    </row>
    <row r="873" spans="3:4" x14ac:dyDescent="0.2">
      <c r="C873" s="15"/>
      <c r="D873" s="15"/>
    </row>
    <row r="874" spans="3:4" x14ac:dyDescent="0.2">
      <c r="C874" s="15"/>
      <c r="D874" s="15"/>
    </row>
    <row r="875" spans="3:4" x14ac:dyDescent="0.2">
      <c r="C875" s="15"/>
      <c r="D875" s="15"/>
    </row>
    <row r="876" spans="3:4" x14ac:dyDescent="0.2">
      <c r="C876" s="15"/>
      <c r="D876" s="15"/>
    </row>
    <row r="877" spans="3:4" x14ac:dyDescent="0.2">
      <c r="C877" s="15"/>
      <c r="D877" s="15"/>
    </row>
    <row r="878" spans="3:4" x14ac:dyDescent="0.2">
      <c r="C878" s="15"/>
      <c r="D878" s="15"/>
    </row>
    <row r="879" spans="3:4" x14ac:dyDescent="0.2">
      <c r="C879" s="15"/>
      <c r="D879" s="15"/>
    </row>
    <row r="880" spans="3:4" x14ac:dyDescent="0.2">
      <c r="C880" s="15"/>
      <c r="D880" s="15"/>
    </row>
    <row r="881" spans="3:4" x14ac:dyDescent="0.2">
      <c r="C881" s="15"/>
      <c r="D881" s="15"/>
    </row>
    <row r="882" spans="3:4" x14ac:dyDescent="0.2">
      <c r="C882" s="15"/>
      <c r="D882" s="15"/>
    </row>
    <row r="883" spans="3:4" x14ac:dyDescent="0.2">
      <c r="C883" s="15"/>
      <c r="D883" s="15"/>
    </row>
    <row r="884" spans="3:4" x14ac:dyDescent="0.2">
      <c r="C884" s="15"/>
      <c r="D884" s="15"/>
    </row>
    <row r="885" spans="3:4" x14ac:dyDescent="0.2">
      <c r="C885" s="15"/>
      <c r="D885" s="15"/>
    </row>
    <row r="886" spans="3:4" x14ac:dyDescent="0.2">
      <c r="C886" s="15"/>
      <c r="D886" s="15"/>
    </row>
    <row r="887" spans="3:4" x14ac:dyDescent="0.2">
      <c r="C887" s="15"/>
      <c r="D887" s="15"/>
    </row>
    <row r="888" spans="3:4" x14ac:dyDescent="0.2">
      <c r="C888" s="15"/>
      <c r="D888" s="15"/>
    </row>
    <row r="889" spans="3:4" x14ac:dyDescent="0.2">
      <c r="C889" s="15"/>
      <c r="D889" s="15"/>
    </row>
    <row r="890" spans="3:4" x14ac:dyDescent="0.2">
      <c r="C890" s="15"/>
      <c r="D890" s="15"/>
    </row>
    <row r="891" spans="3:4" x14ac:dyDescent="0.2">
      <c r="C891" s="15"/>
      <c r="D891" s="15"/>
    </row>
    <row r="892" spans="3:4" x14ac:dyDescent="0.2">
      <c r="C892" s="15"/>
      <c r="D892" s="15"/>
    </row>
    <row r="893" spans="3:4" x14ac:dyDescent="0.2">
      <c r="C893" s="15"/>
      <c r="D893" s="15"/>
    </row>
    <row r="894" spans="3:4" x14ac:dyDescent="0.2">
      <c r="C894" s="15"/>
      <c r="D894" s="15"/>
    </row>
    <row r="895" spans="3:4" x14ac:dyDescent="0.2">
      <c r="C895" s="15"/>
      <c r="D895" s="15"/>
    </row>
    <row r="896" spans="3:4" x14ac:dyDescent="0.2">
      <c r="C896" s="15"/>
      <c r="D896" s="15"/>
    </row>
    <row r="897" spans="3:4" x14ac:dyDescent="0.2">
      <c r="C897" s="15"/>
      <c r="D897" s="15"/>
    </row>
    <row r="898" spans="3:4" x14ac:dyDescent="0.2">
      <c r="C898" s="15"/>
      <c r="D898" s="15"/>
    </row>
    <row r="899" spans="3:4" x14ac:dyDescent="0.2">
      <c r="C899" s="15"/>
      <c r="D899" s="15"/>
    </row>
    <row r="900" spans="3:4" x14ac:dyDescent="0.2">
      <c r="C900" s="15"/>
      <c r="D900" s="15"/>
    </row>
    <row r="901" spans="3:4" x14ac:dyDescent="0.2">
      <c r="C901" s="15"/>
      <c r="D901" s="15"/>
    </row>
    <row r="902" spans="3:4" x14ac:dyDescent="0.2">
      <c r="C902" s="15"/>
      <c r="D902" s="15"/>
    </row>
    <row r="903" spans="3:4" x14ac:dyDescent="0.2">
      <c r="C903" s="15"/>
      <c r="D903" s="15"/>
    </row>
    <row r="904" spans="3:4" x14ac:dyDescent="0.2">
      <c r="C904" s="15"/>
      <c r="D904" s="15"/>
    </row>
    <row r="905" spans="3:4" x14ac:dyDescent="0.2">
      <c r="C905" s="15"/>
      <c r="D905" s="15"/>
    </row>
    <row r="906" spans="3:4" x14ac:dyDescent="0.2">
      <c r="C906" s="15"/>
      <c r="D906" s="15"/>
    </row>
    <row r="907" spans="3:4" x14ac:dyDescent="0.2">
      <c r="C907" s="15"/>
      <c r="D907" s="15"/>
    </row>
    <row r="908" spans="3:4" x14ac:dyDescent="0.2">
      <c r="C908" s="15"/>
      <c r="D908" s="15"/>
    </row>
    <row r="909" spans="3:4" x14ac:dyDescent="0.2">
      <c r="C909" s="15"/>
      <c r="D909" s="15"/>
    </row>
    <row r="910" spans="3:4" x14ac:dyDescent="0.2">
      <c r="C910" s="15"/>
      <c r="D910" s="15"/>
    </row>
    <row r="911" spans="3:4" x14ac:dyDescent="0.2">
      <c r="C911" s="15"/>
      <c r="D911" s="15"/>
    </row>
    <row r="912" spans="3:4" x14ac:dyDescent="0.2">
      <c r="C912" s="15"/>
      <c r="D912" s="15"/>
    </row>
    <row r="913" spans="3:4" x14ac:dyDescent="0.2">
      <c r="C913" s="15"/>
      <c r="D913" s="15"/>
    </row>
    <row r="914" spans="3:4" x14ac:dyDescent="0.2">
      <c r="C914" s="15"/>
      <c r="D914" s="15"/>
    </row>
    <row r="915" spans="3:4" x14ac:dyDescent="0.2">
      <c r="C915" s="15"/>
      <c r="D915" s="15"/>
    </row>
    <row r="916" spans="3:4" x14ac:dyDescent="0.2">
      <c r="C916" s="15"/>
      <c r="D916" s="15"/>
    </row>
    <row r="917" spans="3:4" x14ac:dyDescent="0.2">
      <c r="C917" s="15"/>
      <c r="D917" s="15"/>
    </row>
    <row r="918" spans="3:4" x14ac:dyDescent="0.2">
      <c r="C918" s="15"/>
      <c r="D918" s="15"/>
    </row>
    <row r="919" spans="3:4" x14ac:dyDescent="0.2">
      <c r="C919" s="15"/>
      <c r="D919" s="15"/>
    </row>
    <row r="920" spans="3:4" x14ac:dyDescent="0.2">
      <c r="C920" s="15"/>
      <c r="D920" s="15"/>
    </row>
    <row r="921" spans="3:4" x14ac:dyDescent="0.2">
      <c r="C921" s="15"/>
      <c r="D921" s="15"/>
    </row>
    <row r="922" spans="3:4" x14ac:dyDescent="0.2">
      <c r="C922" s="15"/>
      <c r="D922" s="15"/>
    </row>
    <row r="923" spans="3:4" x14ac:dyDescent="0.2">
      <c r="C923" s="15"/>
      <c r="D923" s="15"/>
    </row>
    <row r="924" spans="3:4" x14ac:dyDescent="0.2">
      <c r="C924" s="15"/>
      <c r="D924" s="15"/>
    </row>
    <row r="925" spans="3:4" x14ac:dyDescent="0.2">
      <c r="C925" s="15"/>
      <c r="D925" s="15"/>
    </row>
    <row r="926" spans="3:4" x14ac:dyDescent="0.2">
      <c r="C926" s="15"/>
      <c r="D926" s="15"/>
    </row>
    <row r="927" spans="3:4" x14ac:dyDescent="0.2">
      <c r="C927" s="15"/>
      <c r="D927" s="15"/>
    </row>
    <row r="928" spans="3:4" x14ac:dyDescent="0.2">
      <c r="C928" s="15"/>
      <c r="D928" s="15"/>
    </row>
    <row r="929" spans="3:4" x14ac:dyDescent="0.2">
      <c r="C929" s="15"/>
      <c r="D929" s="15"/>
    </row>
    <row r="930" spans="3:4" x14ac:dyDescent="0.2">
      <c r="C930" s="15"/>
      <c r="D930" s="15"/>
    </row>
    <row r="931" spans="3:4" x14ac:dyDescent="0.2">
      <c r="C931" s="15"/>
      <c r="D931" s="15"/>
    </row>
    <row r="932" spans="3:4" x14ac:dyDescent="0.2">
      <c r="C932" s="15"/>
      <c r="D932" s="15"/>
    </row>
    <row r="933" spans="3:4" x14ac:dyDescent="0.2">
      <c r="C933" s="15"/>
      <c r="D933" s="15"/>
    </row>
    <row r="934" spans="3:4" x14ac:dyDescent="0.2">
      <c r="C934" s="15"/>
      <c r="D934" s="15"/>
    </row>
    <row r="935" spans="3:4" x14ac:dyDescent="0.2">
      <c r="C935" s="15"/>
      <c r="D935" s="15"/>
    </row>
    <row r="936" spans="3:4" x14ac:dyDescent="0.2">
      <c r="C936" s="15"/>
      <c r="D936" s="15"/>
    </row>
    <row r="937" spans="3:4" x14ac:dyDescent="0.2">
      <c r="C937" s="15"/>
      <c r="D937" s="15"/>
    </row>
    <row r="938" spans="3:4" x14ac:dyDescent="0.2">
      <c r="C938" s="15"/>
      <c r="D938" s="15"/>
    </row>
    <row r="939" spans="3:4" x14ac:dyDescent="0.2">
      <c r="C939" s="15"/>
      <c r="D939" s="15"/>
    </row>
    <row r="940" spans="3:4" x14ac:dyDescent="0.2">
      <c r="C940" s="15"/>
      <c r="D940" s="15"/>
    </row>
    <row r="941" spans="3:4" x14ac:dyDescent="0.2">
      <c r="C941" s="15"/>
      <c r="D941" s="15"/>
    </row>
    <row r="942" spans="3:4" x14ac:dyDescent="0.2">
      <c r="C942" s="15"/>
      <c r="D942" s="15"/>
    </row>
    <row r="943" spans="3:4" x14ac:dyDescent="0.2">
      <c r="C943" s="15"/>
      <c r="D943" s="15"/>
    </row>
    <row r="944" spans="3:4" x14ac:dyDescent="0.2">
      <c r="C944" s="15"/>
      <c r="D944" s="15"/>
    </row>
    <row r="945" spans="3:4" x14ac:dyDescent="0.2">
      <c r="C945" s="15"/>
      <c r="D945" s="15"/>
    </row>
    <row r="946" spans="3:4" x14ac:dyDescent="0.2">
      <c r="C946" s="15"/>
      <c r="D946" s="15"/>
    </row>
    <row r="947" spans="3:4" x14ac:dyDescent="0.2">
      <c r="C947" s="15"/>
      <c r="D947" s="15"/>
    </row>
    <row r="948" spans="3:4" x14ac:dyDescent="0.2">
      <c r="C948" s="15"/>
      <c r="D948" s="15"/>
    </row>
    <row r="949" spans="3:4" x14ac:dyDescent="0.2">
      <c r="C949" s="15"/>
      <c r="D949" s="15"/>
    </row>
    <row r="950" spans="3:4" x14ac:dyDescent="0.2">
      <c r="C950" s="15"/>
      <c r="D950" s="15"/>
    </row>
    <row r="951" spans="3:4" x14ac:dyDescent="0.2">
      <c r="C951" s="15"/>
      <c r="D951" s="15"/>
    </row>
    <row r="952" spans="3:4" x14ac:dyDescent="0.2">
      <c r="C952" s="15"/>
      <c r="D952" s="15"/>
    </row>
    <row r="953" spans="3:4" x14ac:dyDescent="0.2">
      <c r="C953" s="15"/>
      <c r="D953" s="15"/>
    </row>
    <row r="954" spans="3:4" x14ac:dyDescent="0.2">
      <c r="C954" s="15"/>
      <c r="D954" s="15"/>
    </row>
    <row r="955" spans="3:4" x14ac:dyDescent="0.2">
      <c r="C955" s="15"/>
      <c r="D955" s="15"/>
    </row>
    <row r="956" spans="3:4" x14ac:dyDescent="0.2">
      <c r="C956" s="15"/>
      <c r="D956" s="15"/>
    </row>
    <row r="957" spans="3:4" x14ac:dyDescent="0.2">
      <c r="C957" s="15"/>
      <c r="D957" s="15"/>
    </row>
    <row r="958" spans="3:4" x14ac:dyDescent="0.2">
      <c r="C958" s="15"/>
      <c r="D958" s="15"/>
    </row>
    <row r="959" spans="3:4" x14ac:dyDescent="0.2">
      <c r="C959" s="15"/>
      <c r="D959" s="15"/>
    </row>
    <row r="960" spans="3:4" x14ac:dyDescent="0.2">
      <c r="C960" s="15"/>
      <c r="D960" s="15"/>
    </row>
    <row r="961" spans="3:4" x14ac:dyDescent="0.2">
      <c r="C961" s="15"/>
      <c r="D961" s="15"/>
    </row>
    <row r="962" spans="3:4" x14ac:dyDescent="0.2">
      <c r="C962" s="15"/>
      <c r="D962" s="15"/>
    </row>
    <row r="963" spans="3:4" x14ac:dyDescent="0.2">
      <c r="C963" s="15"/>
      <c r="D963" s="15"/>
    </row>
    <row r="964" spans="3:4" x14ac:dyDescent="0.2">
      <c r="C964" s="15"/>
      <c r="D964" s="15"/>
    </row>
    <row r="965" spans="3:4" x14ac:dyDescent="0.2">
      <c r="C965" s="15"/>
      <c r="D965" s="15"/>
    </row>
    <row r="966" spans="3:4" x14ac:dyDescent="0.2">
      <c r="C966" s="15"/>
      <c r="D966" s="15"/>
    </row>
    <row r="967" spans="3:4" x14ac:dyDescent="0.2">
      <c r="C967" s="15"/>
      <c r="D967" s="15"/>
    </row>
    <row r="968" spans="3:4" x14ac:dyDescent="0.2">
      <c r="C968" s="15"/>
      <c r="D968" s="15"/>
    </row>
    <row r="969" spans="3:4" x14ac:dyDescent="0.2">
      <c r="C969" s="15"/>
      <c r="D969" s="15"/>
    </row>
    <row r="970" spans="3:4" x14ac:dyDescent="0.2">
      <c r="C970" s="15"/>
      <c r="D970" s="15"/>
    </row>
    <row r="971" spans="3:4" x14ac:dyDescent="0.2">
      <c r="C971" s="15"/>
      <c r="D971" s="15"/>
    </row>
    <row r="972" spans="3:4" x14ac:dyDescent="0.2">
      <c r="C972" s="15"/>
      <c r="D972" s="15"/>
    </row>
    <row r="973" spans="3:4" x14ac:dyDescent="0.2">
      <c r="C973" s="15"/>
      <c r="D973" s="15"/>
    </row>
    <row r="974" spans="3:4" x14ac:dyDescent="0.2">
      <c r="C974" s="15"/>
      <c r="D974" s="15"/>
    </row>
    <row r="975" spans="3:4" x14ac:dyDescent="0.2">
      <c r="C975" s="15"/>
      <c r="D975" s="15"/>
    </row>
    <row r="976" spans="3:4" x14ac:dyDescent="0.2">
      <c r="C976" s="15"/>
      <c r="D976" s="15"/>
    </row>
    <row r="977" spans="3:4" x14ac:dyDescent="0.2">
      <c r="C977" s="15"/>
      <c r="D977" s="15"/>
    </row>
    <row r="978" spans="3:4" x14ac:dyDescent="0.2">
      <c r="C978" s="15"/>
      <c r="D978" s="15"/>
    </row>
    <row r="979" spans="3:4" x14ac:dyDescent="0.2">
      <c r="C979" s="15"/>
      <c r="D979" s="15"/>
    </row>
    <row r="980" spans="3:4" x14ac:dyDescent="0.2">
      <c r="C980" s="15"/>
      <c r="D980" s="15"/>
    </row>
    <row r="981" spans="3:4" x14ac:dyDescent="0.2">
      <c r="C981" s="15"/>
      <c r="D981" s="15"/>
    </row>
    <row r="982" spans="3:4" x14ac:dyDescent="0.2">
      <c r="C982" s="15"/>
      <c r="D982" s="15"/>
    </row>
    <row r="983" spans="3:4" x14ac:dyDescent="0.2">
      <c r="C983" s="15"/>
      <c r="D983" s="15"/>
    </row>
    <row r="984" spans="3:4" x14ac:dyDescent="0.2">
      <c r="C984" s="15"/>
      <c r="D984" s="15"/>
    </row>
    <row r="985" spans="3:4" x14ac:dyDescent="0.2">
      <c r="C985" s="15"/>
      <c r="D985" s="15"/>
    </row>
    <row r="986" spans="3:4" x14ac:dyDescent="0.2">
      <c r="C986" s="15"/>
      <c r="D986" s="15"/>
    </row>
    <row r="987" spans="3:4" x14ac:dyDescent="0.2">
      <c r="C987" s="15"/>
      <c r="D987" s="15"/>
    </row>
    <row r="988" spans="3:4" x14ac:dyDescent="0.2">
      <c r="C988" s="15"/>
      <c r="D988" s="15"/>
    </row>
    <row r="989" spans="3:4" x14ac:dyDescent="0.2">
      <c r="C989" s="15"/>
      <c r="D989" s="15"/>
    </row>
    <row r="990" spans="3:4" x14ac:dyDescent="0.2">
      <c r="C990" s="15"/>
      <c r="D990" s="15"/>
    </row>
    <row r="991" spans="3:4" x14ac:dyDescent="0.2">
      <c r="C991" s="15"/>
      <c r="D991" s="15"/>
    </row>
    <row r="992" spans="3:4" x14ac:dyDescent="0.2">
      <c r="C992" s="15"/>
      <c r="D992" s="15"/>
    </row>
    <row r="993" spans="3:4" x14ac:dyDescent="0.2">
      <c r="C993" s="15"/>
      <c r="D993" s="15"/>
    </row>
    <row r="994" spans="3:4" x14ac:dyDescent="0.2">
      <c r="C994" s="15"/>
      <c r="D994" s="15"/>
    </row>
    <row r="995" spans="3:4" x14ac:dyDescent="0.2">
      <c r="C995" s="15"/>
      <c r="D995" s="15"/>
    </row>
    <row r="996" spans="3:4" x14ac:dyDescent="0.2">
      <c r="C996" s="15"/>
      <c r="D996" s="15"/>
    </row>
    <row r="997" spans="3:4" x14ac:dyDescent="0.2">
      <c r="C997" s="15"/>
      <c r="D997" s="15"/>
    </row>
    <row r="998" spans="3:4" x14ac:dyDescent="0.2">
      <c r="C998" s="15"/>
      <c r="D998" s="15"/>
    </row>
    <row r="999" spans="3:4" x14ac:dyDescent="0.2">
      <c r="C999" s="15"/>
      <c r="D999" s="15"/>
    </row>
    <row r="1000" spans="3:4" x14ac:dyDescent="0.2">
      <c r="C1000" s="15"/>
      <c r="D1000" s="15"/>
    </row>
    <row r="1001" spans="3:4" x14ac:dyDescent="0.2">
      <c r="C1001" s="15"/>
      <c r="D1001" s="15"/>
    </row>
    <row r="1002" spans="3:4" x14ac:dyDescent="0.2">
      <c r="C1002" s="15"/>
      <c r="D1002" s="15"/>
    </row>
    <row r="1003" spans="3:4" x14ac:dyDescent="0.2">
      <c r="C1003" s="15"/>
      <c r="D1003" s="15"/>
    </row>
    <row r="1004" spans="3:4" x14ac:dyDescent="0.2">
      <c r="C1004" s="15"/>
      <c r="D1004" s="15"/>
    </row>
    <row r="1005" spans="3:4" x14ac:dyDescent="0.2">
      <c r="C1005" s="15"/>
      <c r="D1005" s="15"/>
    </row>
    <row r="1006" spans="3:4" x14ac:dyDescent="0.2">
      <c r="C1006" s="15"/>
      <c r="D1006" s="15"/>
    </row>
    <row r="1007" spans="3:4" x14ac:dyDescent="0.2">
      <c r="C1007" s="15"/>
      <c r="D1007" s="15"/>
    </row>
    <row r="1008" spans="3:4" x14ac:dyDescent="0.2">
      <c r="C1008" s="15"/>
      <c r="D1008" s="15"/>
    </row>
    <row r="1009" spans="3:4" x14ac:dyDescent="0.2">
      <c r="C1009" s="15"/>
      <c r="D1009" s="15"/>
    </row>
    <row r="1010" spans="3:4" x14ac:dyDescent="0.2">
      <c r="C1010" s="15"/>
      <c r="D1010" s="15"/>
    </row>
    <row r="1011" spans="3:4" x14ac:dyDescent="0.2">
      <c r="C1011" s="15"/>
      <c r="D1011" s="15"/>
    </row>
    <row r="1012" spans="3:4" x14ac:dyDescent="0.2">
      <c r="C1012" s="15"/>
      <c r="D1012" s="15"/>
    </row>
    <row r="1013" spans="3:4" x14ac:dyDescent="0.2">
      <c r="C1013" s="15"/>
      <c r="D1013" s="15"/>
    </row>
    <row r="1014" spans="3:4" x14ac:dyDescent="0.2">
      <c r="C1014" s="15"/>
      <c r="D1014" s="15"/>
    </row>
    <row r="1015" spans="3:4" x14ac:dyDescent="0.2">
      <c r="C1015" s="15"/>
      <c r="D1015" s="15"/>
    </row>
    <row r="1016" spans="3:4" x14ac:dyDescent="0.2">
      <c r="C1016" s="15"/>
      <c r="D1016" s="15"/>
    </row>
    <row r="1017" spans="3:4" x14ac:dyDescent="0.2">
      <c r="C1017" s="15"/>
      <c r="D1017" s="15"/>
    </row>
    <row r="1018" spans="3:4" x14ac:dyDescent="0.2">
      <c r="C1018" s="15"/>
      <c r="D1018" s="15"/>
    </row>
    <row r="1019" spans="3:4" x14ac:dyDescent="0.2">
      <c r="C1019" s="15"/>
      <c r="D1019" s="15"/>
    </row>
    <row r="1020" spans="3:4" x14ac:dyDescent="0.2">
      <c r="C1020" s="15"/>
      <c r="D1020" s="15"/>
    </row>
    <row r="1021" spans="3:4" x14ac:dyDescent="0.2">
      <c r="C1021" s="15"/>
      <c r="D1021" s="15"/>
    </row>
    <row r="1022" spans="3:4" x14ac:dyDescent="0.2">
      <c r="C1022" s="15"/>
      <c r="D1022" s="15"/>
    </row>
    <row r="1023" spans="3:4" x14ac:dyDescent="0.2">
      <c r="C1023" s="15"/>
      <c r="D1023" s="15"/>
    </row>
    <row r="1024" spans="3:4" x14ac:dyDescent="0.2">
      <c r="C1024" s="15"/>
      <c r="D1024" s="15"/>
    </row>
    <row r="1025" spans="3:4" x14ac:dyDescent="0.2">
      <c r="C1025" s="15"/>
      <c r="D1025" s="15"/>
    </row>
    <row r="1026" spans="3:4" x14ac:dyDescent="0.2">
      <c r="C1026" s="15"/>
      <c r="D1026" s="15"/>
    </row>
    <row r="1027" spans="3:4" x14ac:dyDescent="0.2">
      <c r="C1027" s="15"/>
      <c r="D1027" s="15"/>
    </row>
    <row r="1028" spans="3:4" x14ac:dyDescent="0.2">
      <c r="C1028" s="15"/>
      <c r="D1028" s="15"/>
    </row>
    <row r="1029" spans="3:4" x14ac:dyDescent="0.2">
      <c r="C1029" s="15"/>
      <c r="D1029" s="15"/>
    </row>
    <row r="1030" spans="3:4" x14ac:dyDescent="0.2">
      <c r="C1030" s="15"/>
      <c r="D1030" s="15"/>
    </row>
    <row r="1031" spans="3:4" x14ac:dyDescent="0.2">
      <c r="C1031" s="15"/>
      <c r="D1031" s="15"/>
    </row>
    <row r="1032" spans="3:4" x14ac:dyDescent="0.2">
      <c r="C1032" s="15"/>
      <c r="D1032" s="15"/>
    </row>
    <row r="1033" spans="3:4" x14ac:dyDescent="0.2">
      <c r="C1033" s="15"/>
      <c r="D1033" s="15"/>
    </row>
    <row r="1034" spans="3:4" x14ac:dyDescent="0.2">
      <c r="C1034" s="15"/>
      <c r="D1034" s="15"/>
    </row>
    <row r="1035" spans="3:4" x14ac:dyDescent="0.2">
      <c r="C1035" s="15"/>
      <c r="D1035" s="15"/>
    </row>
    <row r="1036" spans="3:4" x14ac:dyDescent="0.2">
      <c r="C1036" s="15"/>
      <c r="D1036" s="15"/>
    </row>
    <row r="1037" spans="3:4" x14ac:dyDescent="0.2">
      <c r="C1037" s="15"/>
      <c r="D1037" s="15"/>
    </row>
    <row r="1038" spans="3:4" x14ac:dyDescent="0.2">
      <c r="C1038" s="15"/>
      <c r="D1038" s="15"/>
    </row>
    <row r="1039" spans="3:4" x14ac:dyDescent="0.2">
      <c r="C1039" s="15"/>
      <c r="D1039" s="15"/>
    </row>
    <row r="1040" spans="3:4" x14ac:dyDescent="0.2">
      <c r="C1040" s="15"/>
      <c r="D1040" s="15"/>
    </row>
    <row r="1041" spans="3:4" x14ac:dyDescent="0.2">
      <c r="C1041" s="15"/>
      <c r="D1041" s="15"/>
    </row>
    <row r="1042" spans="3:4" x14ac:dyDescent="0.2">
      <c r="C1042" s="15"/>
      <c r="D1042" s="15"/>
    </row>
    <row r="1043" spans="3:4" x14ac:dyDescent="0.2">
      <c r="C1043" s="15"/>
      <c r="D1043" s="15"/>
    </row>
    <row r="1044" spans="3:4" x14ac:dyDescent="0.2">
      <c r="C1044" s="15"/>
      <c r="D1044" s="15"/>
    </row>
    <row r="1045" spans="3:4" x14ac:dyDescent="0.2">
      <c r="C1045" s="15"/>
      <c r="D1045" s="15"/>
    </row>
    <row r="1046" spans="3:4" x14ac:dyDescent="0.2">
      <c r="C1046" s="15"/>
      <c r="D1046" s="15"/>
    </row>
    <row r="1047" spans="3:4" x14ac:dyDescent="0.2">
      <c r="C1047" s="15"/>
      <c r="D1047" s="15"/>
    </row>
    <row r="1048" spans="3:4" x14ac:dyDescent="0.2">
      <c r="C1048" s="15"/>
      <c r="D1048" s="15"/>
    </row>
    <row r="1049" spans="3:4" x14ac:dyDescent="0.2">
      <c r="C1049" s="15"/>
      <c r="D1049" s="15"/>
    </row>
    <row r="1050" spans="3:4" x14ac:dyDescent="0.2">
      <c r="C1050" s="15"/>
      <c r="D1050" s="15"/>
    </row>
    <row r="1051" spans="3:4" x14ac:dyDescent="0.2">
      <c r="C1051" s="15"/>
      <c r="D1051" s="15"/>
    </row>
    <row r="1052" spans="3:4" x14ac:dyDescent="0.2">
      <c r="C1052" s="15"/>
      <c r="D1052" s="15"/>
    </row>
    <row r="1053" spans="3:4" x14ac:dyDescent="0.2">
      <c r="C1053" s="15"/>
      <c r="D1053" s="15"/>
    </row>
    <row r="1054" spans="3:4" x14ac:dyDescent="0.2">
      <c r="C1054" s="15"/>
      <c r="D1054" s="15"/>
    </row>
    <row r="1055" spans="3:4" x14ac:dyDescent="0.2">
      <c r="C1055" s="15"/>
      <c r="D1055" s="15"/>
    </row>
    <row r="1056" spans="3:4" x14ac:dyDescent="0.2">
      <c r="C1056" s="15"/>
      <c r="D1056" s="15"/>
    </row>
    <row r="1057" spans="3:4" x14ac:dyDescent="0.2">
      <c r="C1057" s="15"/>
      <c r="D1057" s="15"/>
    </row>
    <row r="1058" spans="3:4" x14ac:dyDescent="0.2">
      <c r="C1058" s="15"/>
      <c r="D1058" s="15"/>
    </row>
    <row r="1059" spans="3:4" x14ac:dyDescent="0.2">
      <c r="C1059" s="15"/>
      <c r="D1059" s="15"/>
    </row>
    <row r="1060" spans="3:4" x14ac:dyDescent="0.2">
      <c r="C1060" s="15"/>
      <c r="D1060" s="15"/>
    </row>
    <row r="1061" spans="3:4" x14ac:dyDescent="0.2">
      <c r="C1061" s="15"/>
      <c r="D1061" s="15"/>
    </row>
    <row r="1062" spans="3:4" x14ac:dyDescent="0.2">
      <c r="C1062" s="15"/>
      <c r="D1062" s="15"/>
    </row>
    <row r="1063" spans="3:4" x14ac:dyDescent="0.2">
      <c r="C1063" s="15"/>
      <c r="D1063" s="15"/>
    </row>
    <row r="1064" spans="3:4" x14ac:dyDescent="0.2">
      <c r="C1064" s="15"/>
      <c r="D1064" s="15"/>
    </row>
    <row r="1065" spans="3:4" x14ac:dyDescent="0.2">
      <c r="C1065" s="15"/>
      <c r="D1065" s="15"/>
    </row>
    <row r="1066" spans="3:4" x14ac:dyDescent="0.2">
      <c r="C1066" s="15"/>
      <c r="D1066" s="15"/>
    </row>
    <row r="1067" spans="3:4" x14ac:dyDescent="0.2">
      <c r="C1067" s="15"/>
      <c r="D1067" s="15"/>
    </row>
    <row r="1068" spans="3:4" x14ac:dyDescent="0.2">
      <c r="C1068" s="15"/>
      <c r="D1068" s="15"/>
    </row>
    <row r="1069" spans="3:4" x14ac:dyDescent="0.2">
      <c r="C1069" s="15"/>
      <c r="D1069" s="15"/>
    </row>
    <row r="1070" spans="3:4" x14ac:dyDescent="0.2">
      <c r="C1070" s="15"/>
      <c r="D1070" s="15"/>
    </row>
    <row r="1071" spans="3:4" x14ac:dyDescent="0.2">
      <c r="C1071" s="15"/>
      <c r="D1071" s="15"/>
    </row>
    <row r="1072" spans="3:4" x14ac:dyDescent="0.2">
      <c r="C1072" s="15"/>
      <c r="D1072" s="15"/>
    </row>
    <row r="1073" spans="3:4" x14ac:dyDescent="0.2">
      <c r="C1073" s="15"/>
      <c r="D1073" s="15"/>
    </row>
    <row r="1074" spans="3:4" x14ac:dyDescent="0.2">
      <c r="C1074" s="15"/>
      <c r="D1074" s="15"/>
    </row>
    <row r="1075" spans="3:4" x14ac:dyDescent="0.2">
      <c r="C1075" s="15"/>
      <c r="D1075" s="15"/>
    </row>
    <row r="1076" spans="3:4" x14ac:dyDescent="0.2">
      <c r="C1076" s="15"/>
      <c r="D1076" s="15"/>
    </row>
    <row r="1077" spans="3:4" x14ac:dyDescent="0.2">
      <c r="C1077" s="15"/>
      <c r="D1077" s="15"/>
    </row>
    <row r="1078" spans="3:4" x14ac:dyDescent="0.2">
      <c r="C1078" s="15"/>
      <c r="D1078" s="15"/>
    </row>
    <row r="1079" spans="3:4" x14ac:dyDescent="0.2">
      <c r="C1079" s="15"/>
      <c r="D1079" s="15"/>
    </row>
    <row r="1080" spans="3:4" x14ac:dyDescent="0.2">
      <c r="C1080" s="15"/>
      <c r="D1080" s="15"/>
    </row>
    <row r="1081" spans="3:4" x14ac:dyDescent="0.2">
      <c r="C1081" s="15"/>
      <c r="D1081" s="15"/>
    </row>
    <row r="1082" spans="3:4" x14ac:dyDescent="0.2">
      <c r="C1082" s="15"/>
      <c r="D1082" s="15"/>
    </row>
    <row r="1083" spans="3:4" x14ac:dyDescent="0.2">
      <c r="C1083" s="15"/>
      <c r="D1083" s="15"/>
    </row>
    <row r="1084" spans="3:4" x14ac:dyDescent="0.2">
      <c r="C1084" s="15"/>
      <c r="D1084" s="15"/>
    </row>
    <row r="1085" spans="3:4" x14ac:dyDescent="0.2">
      <c r="C1085" s="15"/>
      <c r="D1085" s="15"/>
    </row>
    <row r="1086" spans="3:4" x14ac:dyDescent="0.2">
      <c r="C1086" s="15"/>
      <c r="D1086" s="15"/>
    </row>
    <row r="1087" spans="3:4" x14ac:dyDescent="0.2">
      <c r="C1087" s="15"/>
      <c r="D1087" s="15"/>
    </row>
    <row r="1088" spans="3:4" x14ac:dyDescent="0.2">
      <c r="C1088" s="15"/>
      <c r="D1088" s="15"/>
    </row>
    <row r="1089" spans="3:4" x14ac:dyDescent="0.2">
      <c r="C1089" s="15"/>
      <c r="D1089" s="15"/>
    </row>
    <row r="1090" spans="3:4" x14ac:dyDescent="0.2">
      <c r="C1090" s="15"/>
      <c r="D1090" s="15"/>
    </row>
    <row r="1091" spans="3:4" x14ac:dyDescent="0.2">
      <c r="C1091" s="15"/>
      <c r="D1091" s="15"/>
    </row>
    <row r="1092" spans="3:4" x14ac:dyDescent="0.2">
      <c r="C1092" s="15"/>
      <c r="D1092" s="15"/>
    </row>
    <row r="1093" spans="3:4" x14ac:dyDescent="0.2">
      <c r="C1093" s="15"/>
      <c r="D1093" s="15"/>
    </row>
    <row r="1094" spans="3:4" x14ac:dyDescent="0.2">
      <c r="C1094" s="15"/>
      <c r="D1094" s="15"/>
    </row>
    <row r="1095" spans="3:4" x14ac:dyDescent="0.2">
      <c r="C1095" s="15"/>
      <c r="D1095" s="15"/>
    </row>
    <row r="1096" spans="3:4" x14ac:dyDescent="0.2">
      <c r="C1096" s="15"/>
      <c r="D1096" s="15"/>
    </row>
    <row r="1097" spans="3:4" x14ac:dyDescent="0.2">
      <c r="C1097" s="15"/>
      <c r="D1097" s="15"/>
    </row>
    <row r="1098" spans="3:4" x14ac:dyDescent="0.2">
      <c r="C1098" s="15"/>
      <c r="D1098" s="15"/>
    </row>
    <row r="1099" spans="3:4" x14ac:dyDescent="0.2">
      <c r="C1099" s="15"/>
      <c r="D1099" s="15"/>
    </row>
    <row r="1100" spans="3:4" x14ac:dyDescent="0.2">
      <c r="C1100" s="15"/>
      <c r="D1100" s="15"/>
    </row>
    <row r="1101" spans="3:4" x14ac:dyDescent="0.2">
      <c r="C1101" s="15"/>
      <c r="D1101" s="15"/>
    </row>
    <row r="1102" spans="3:4" x14ac:dyDescent="0.2">
      <c r="C1102" s="15"/>
      <c r="D1102" s="15"/>
    </row>
    <row r="1103" spans="3:4" x14ac:dyDescent="0.2">
      <c r="C1103" s="15"/>
      <c r="D1103" s="15"/>
    </row>
    <row r="1104" spans="3:4" x14ac:dyDescent="0.2">
      <c r="C1104" s="15"/>
      <c r="D1104" s="15"/>
    </row>
    <row r="1105" spans="3:4" x14ac:dyDescent="0.2">
      <c r="C1105" s="15"/>
      <c r="D1105" s="15"/>
    </row>
    <row r="1106" spans="3:4" x14ac:dyDescent="0.2">
      <c r="C1106" s="15"/>
      <c r="D1106" s="15"/>
    </row>
    <row r="1107" spans="3:4" x14ac:dyDescent="0.2">
      <c r="C1107" s="15"/>
      <c r="D1107" s="15"/>
    </row>
    <row r="1108" spans="3:4" x14ac:dyDescent="0.2">
      <c r="C1108" s="15"/>
      <c r="D1108" s="15"/>
    </row>
    <row r="1109" spans="3:4" x14ac:dyDescent="0.2">
      <c r="C1109" s="15"/>
      <c r="D1109" s="15"/>
    </row>
    <row r="1110" spans="3:4" x14ac:dyDescent="0.2">
      <c r="C1110" s="15"/>
      <c r="D1110" s="15"/>
    </row>
    <row r="1111" spans="3:4" x14ac:dyDescent="0.2">
      <c r="C1111" s="15"/>
      <c r="D1111" s="15"/>
    </row>
    <row r="1112" spans="3:4" x14ac:dyDescent="0.2">
      <c r="C1112" s="15"/>
      <c r="D1112" s="15"/>
    </row>
    <row r="1113" spans="3:4" x14ac:dyDescent="0.2">
      <c r="C1113" s="15"/>
      <c r="D1113" s="15"/>
    </row>
    <row r="1114" spans="3:4" x14ac:dyDescent="0.2">
      <c r="C1114" s="15"/>
      <c r="D1114" s="15"/>
    </row>
    <row r="1115" spans="3:4" x14ac:dyDescent="0.2">
      <c r="C1115" s="15"/>
      <c r="D1115" s="15"/>
    </row>
    <row r="1116" spans="3:4" x14ac:dyDescent="0.2">
      <c r="C1116" s="15"/>
      <c r="D1116" s="15"/>
    </row>
    <row r="1117" spans="3:4" x14ac:dyDescent="0.2">
      <c r="C1117" s="15"/>
      <c r="D1117" s="15"/>
    </row>
    <row r="1118" spans="3:4" x14ac:dyDescent="0.2">
      <c r="C1118" s="15"/>
      <c r="D1118" s="15"/>
    </row>
    <row r="1119" spans="3:4" x14ac:dyDescent="0.2">
      <c r="C1119" s="15"/>
      <c r="D1119" s="15"/>
    </row>
    <row r="1120" spans="3:4" x14ac:dyDescent="0.2">
      <c r="C1120" s="15"/>
      <c r="D1120" s="15"/>
    </row>
    <row r="1121" spans="3:4" x14ac:dyDescent="0.2">
      <c r="C1121" s="15"/>
      <c r="D1121" s="15"/>
    </row>
    <row r="1122" spans="3:4" x14ac:dyDescent="0.2">
      <c r="C1122" s="15"/>
      <c r="D1122" s="15"/>
    </row>
    <row r="1123" spans="3:4" x14ac:dyDescent="0.2">
      <c r="C1123" s="15"/>
      <c r="D1123" s="15"/>
    </row>
    <row r="1124" spans="3:4" x14ac:dyDescent="0.2">
      <c r="C1124" s="15"/>
      <c r="D1124" s="15"/>
    </row>
    <row r="1125" spans="3:4" x14ac:dyDescent="0.2">
      <c r="C1125" s="15"/>
      <c r="D1125" s="15"/>
    </row>
    <row r="1126" spans="3:4" x14ac:dyDescent="0.2">
      <c r="C1126" s="15"/>
      <c r="D1126" s="15"/>
    </row>
    <row r="1127" spans="3:4" x14ac:dyDescent="0.2">
      <c r="C1127" s="15"/>
      <c r="D1127" s="15"/>
    </row>
    <row r="1128" spans="3:4" x14ac:dyDescent="0.2">
      <c r="C1128" s="15"/>
      <c r="D1128" s="15"/>
    </row>
    <row r="1129" spans="3:4" x14ac:dyDescent="0.2">
      <c r="C1129" s="15"/>
      <c r="D1129" s="15"/>
    </row>
    <row r="1130" spans="3:4" x14ac:dyDescent="0.2">
      <c r="C1130" s="15"/>
      <c r="D1130" s="15"/>
    </row>
    <row r="1131" spans="3:4" x14ac:dyDescent="0.2">
      <c r="C1131" s="15"/>
      <c r="D1131" s="15"/>
    </row>
    <row r="1132" spans="3:4" x14ac:dyDescent="0.2">
      <c r="C1132" s="15"/>
      <c r="D1132" s="15"/>
    </row>
    <row r="1133" spans="3:4" x14ac:dyDescent="0.2">
      <c r="C1133" s="15"/>
      <c r="D1133" s="15"/>
    </row>
    <row r="1134" spans="3:4" x14ac:dyDescent="0.2">
      <c r="C1134" s="15"/>
      <c r="D1134" s="15"/>
    </row>
    <row r="1135" spans="3:4" x14ac:dyDescent="0.2">
      <c r="C1135" s="15"/>
      <c r="D1135" s="15"/>
    </row>
    <row r="1136" spans="3:4" x14ac:dyDescent="0.2">
      <c r="C1136" s="15"/>
      <c r="D1136" s="15"/>
    </row>
    <row r="1137" spans="3:4" x14ac:dyDescent="0.2">
      <c r="C1137" s="15"/>
      <c r="D1137" s="15"/>
    </row>
    <row r="1138" spans="3:4" x14ac:dyDescent="0.2">
      <c r="C1138" s="15"/>
      <c r="D1138" s="15"/>
    </row>
    <row r="1139" spans="3:4" x14ac:dyDescent="0.2">
      <c r="C1139" s="15"/>
      <c r="D1139" s="15"/>
    </row>
    <row r="1140" spans="3:4" x14ac:dyDescent="0.2">
      <c r="C1140" s="15"/>
      <c r="D1140" s="15"/>
    </row>
    <row r="1141" spans="3:4" x14ac:dyDescent="0.2">
      <c r="C1141" s="15"/>
      <c r="D1141" s="15"/>
    </row>
    <row r="1142" spans="3:4" x14ac:dyDescent="0.2">
      <c r="C1142" s="15"/>
      <c r="D1142" s="15"/>
    </row>
    <row r="1143" spans="3:4" x14ac:dyDescent="0.2">
      <c r="C1143" s="15"/>
      <c r="D1143" s="15"/>
    </row>
    <row r="1144" spans="3:4" x14ac:dyDescent="0.2">
      <c r="C1144" s="15"/>
      <c r="D1144" s="15"/>
    </row>
    <row r="1145" spans="3:4" x14ac:dyDescent="0.2">
      <c r="C1145" s="15"/>
      <c r="D1145" s="15"/>
    </row>
    <row r="1146" spans="3:4" x14ac:dyDescent="0.2">
      <c r="C1146" s="15"/>
      <c r="D1146" s="15"/>
    </row>
    <row r="1147" spans="3:4" x14ac:dyDescent="0.2">
      <c r="C1147" s="15"/>
      <c r="D1147" s="15"/>
    </row>
    <row r="1148" spans="3:4" x14ac:dyDescent="0.2">
      <c r="C1148" s="15"/>
      <c r="D1148" s="15"/>
    </row>
    <row r="1149" spans="3:4" x14ac:dyDescent="0.2">
      <c r="C1149" s="15"/>
      <c r="D1149" s="15"/>
    </row>
    <row r="1150" spans="3:4" x14ac:dyDescent="0.2">
      <c r="C1150" s="15"/>
      <c r="D1150" s="15"/>
    </row>
    <row r="1151" spans="3:4" x14ac:dyDescent="0.2">
      <c r="C1151" s="15"/>
      <c r="D1151" s="15"/>
    </row>
    <row r="1152" spans="3:4" x14ac:dyDescent="0.2">
      <c r="C1152" s="15"/>
      <c r="D1152" s="15"/>
    </row>
    <row r="1153" spans="3:4" x14ac:dyDescent="0.2">
      <c r="C1153" s="15"/>
      <c r="D1153" s="15"/>
    </row>
    <row r="1154" spans="3:4" x14ac:dyDescent="0.2">
      <c r="C1154" s="15"/>
      <c r="D1154" s="15"/>
    </row>
    <row r="1155" spans="3:4" x14ac:dyDescent="0.2">
      <c r="C1155" s="15"/>
      <c r="D1155" s="15"/>
    </row>
    <row r="1156" spans="3:4" x14ac:dyDescent="0.2">
      <c r="C1156" s="15"/>
      <c r="D1156" s="15"/>
    </row>
    <row r="1157" spans="3:4" x14ac:dyDescent="0.2">
      <c r="C1157" s="15"/>
      <c r="D1157" s="15"/>
    </row>
    <row r="1158" spans="3:4" x14ac:dyDescent="0.2">
      <c r="C1158" s="15"/>
      <c r="D1158" s="15"/>
    </row>
    <row r="1159" spans="3:4" x14ac:dyDescent="0.2">
      <c r="C1159" s="15"/>
      <c r="D1159" s="15"/>
    </row>
    <row r="1160" spans="3:4" x14ac:dyDescent="0.2">
      <c r="C1160" s="15"/>
      <c r="D1160" s="15"/>
    </row>
    <row r="1161" spans="3:4" x14ac:dyDescent="0.2">
      <c r="C1161" s="15"/>
      <c r="D1161" s="15"/>
    </row>
    <row r="1162" spans="3:4" x14ac:dyDescent="0.2">
      <c r="C1162" s="15"/>
      <c r="D1162" s="15"/>
    </row>
    <row r="1163" spans="3:4" x14ac:dyDescent="0.2">
      <c r="C1163" s="15"/>
      <c r="D1163" s="15"/>
    </row>
    <row r="1164" spans="3:4" x14ac:dyDescent="0.2">
      <c r="C1164" s="15"/>
      <c r="D1164" s="15"/>
    </row>
    <row r="1165" spans="3:4" x14ac:dyDescent="0.2">
      <c r="C1165" s="15"/>
      <c r="D1165" s="15"/>
    </row>
    <row r="1166" spans="3:4" x14ac:dyDescent="0.2">
      <c r="C1166" s="15"/>
      <c r="D1166" s="15"/>
    </row>
    <row r="1167" spans="3:4" x14ac:dyDescent="0.2">
      <c r="C1167" s="15"/>
      <c r="D1167" s="15"/>
    </row>
    <row r="1168" spans="3:4" x14ac:dyDescent="0.2">
      <c r="C1168" s="15"/>
      <c r="D1168" s="15"/>
    </row>
    <row r="1169" spans="3:4" x14ac:dyDescent="0.2">
      <c r="C1169" s="15"/>
      <c r="D1169" s="15"/>
    </row>
    <row r="1170" spans="3:4" x14ac:dyDescent="0.2">
      <c r="C1170" s="15"/>
      <c r="D1170" s="15"/>
    </row>
    <row r="1171" spans="3:4" x14ac:dyDescent="0.2">
      <c r="C1171" s="15"/>
      <c r="D1171" s="15"/>
    </row>
    <row r="1172" spans="3:4" x14ac:dyDescent="0.2">
      <c r="C1172" s="15"/>
      <c r="D1172" s="15"/>
    </row>
    <row r="1173" spans="3:4" x14ac:dyDescent="0.2">
      <c r="C1173" s="15"/>
      <c r="D1173" s="15"/>
    </row>
    <row r="1174" spans="3:4" x14ac:dyDescent="0.2">
      <c r="C1174" s="15"/>
      <c r="D1174" s="15"/>
    </row>
    <row r="1175" spans="3:4" x14ac:dyDescent="0.2">
      <c r="C1175" s="15"/>
      <c r="D1175" s="15"/>
    </row>
    <row r="1176" spans="3:4" x14ac:dyDescent="0.2">
      <c r="C1176" s="15"/>
      <c r="D1176" s="15"/>
    </row>
    <row r="1177" spans="3:4" x14ac:dyDescent="0.2">
      <c r="C1177" s="15"/>
      <c r="D1177" s="15"/>
    </row>
    <row r="1178" spans="3:4" x14ac:dyDescent="0.2">
      <c r="C1178" s="15"/>
      <c r="D1178" s="15"/>
    </row>
    <row r="1179" spans="3:4" x14ac:dyDescent="0.2">
      <c r="C1179" s="15"/>
      <c r="D1179" s="15"/>
    </row>
    <row r="1180" spans="3:4" x14ac:dyDescent="0.2">
      <c r="C1180" s="15"/>
      <c r="D1180" s="15"/>
    </row>
    <row r="1181" spans="3:4" x14ac:dyDescent="0.2">
      <c r="C1181" s="15"/>
      <c r="D1181" s="15"/>
    </row>
    <row r="1182" spans="3:4" x14ac:dyDescent="0.2">
      <c r="C1182" s="15"/>
      <c r="D1182" s="15"/>
    </row>
    <row r="1183" spans="3:4" x14ac:dyDescent="0.2">
      <c r="C1183" s="15"/>
      <c r="D1183" s="15"/>
    </row>
    <row r="1184" spans="3:4" x14ac:dyDescent="0.2">
      <c r="C1184" s="15"/>
      <c r="D1184" s="15"/>
    </row>
    <row r="1185" spans="3:4" x14ac:dyDescent="0.2">
      <c r="C1185" s="15"/>
      <c r="D1185" s="15"/>
    </row>
    <row r="1186" spans="3:4" x14ac:dyDescent="0.2">
      <c r="C1186" s="15"/>
      <c r="D1186" s="15"/>
    </row>
    <row r="1187" spans="3:4" x14ac:dyDescent="0.2">
      <c r="C1187" s="15"/>
      <c r="D1187" s="15"/>
    </row>
    <row r="1188" spans="3:4" x14ac:dyDescent="0.2">
      <c r="C1188" s="15"/>
      <c r="D1188" s="15"/>
    </row>
    <row r="1189" spans="3:4" x14ac:dyDescent="0.2">
      <c r="C1189" s="15"/>
      <c r="D1189" s="15"/>
    </row>
    <row r="1190" spans="3:4" x14ac:dyDescent="0.2">
      <c r="C1190" s="15"/>
      <c r="D1190" s="15"/>
    </row>
    <row r="1191" spans="3:4" x14ac:dyDescent="0.2">
      <c r="C1191" s="15"/>
      <c r="D1191" s="15"/>
    </row>
    <row r="1192" spans="3:4" x14ac:dyDescent="0.2">
      <c r="C1192" s="15"/>
      <c r="D1192" s="15"/>
    </row>
    <row r="1193" spans="3:4" x14ac:dyDescent="0.2">
      <c r="C1193" s="15"/>
      <c r="D1193" s="15"/>
    </row>
    <row r="1194" spans="3:4" x14ac:dyDescent="0.2">
      <c r="C1194" s="15"/>
      <c r="D1194" s="15"/>
    </row>
    <row r="1195" spans="3:4" x14ac:dyDescent="0.2">
      <c r="C1195" s="15"/>
      <c r="D1195" s="15"/>
    </row>
    <row r="1196" spans="3:4" x14ac:dyDescent="0.2">
      <c r="C1196" s="15"/>
      <c r="D1196" s="15"/>
    </row>
    <row r="1197" spans="3:4" x14ac:dyDescent="0.2">
      <c r="C1197" s="15"/>
      <c r="D1197" s="15"/>
    </row>
    <row r="1198" spans="3:4" x14ac:dyDescent="0.2">
      <c r="C1198" s="15"/>
      <c r="D1198" s="15"/>
    </row>
    <row r="1199" spans="3:4" x14ac:dyDescent="0.2">
      <c r="C1199" s="15"/>
      <c r="D1199" s="15"/>
    </row>
    <row r="1200" spans="3:4" x14ac:dyDescent="0.2">
      <c r="C1200" s="15"/>
      <c r="D1200" s="15"/>
    </row>
    <row r="1201" spans="3:4" x14ac:dyDescent="0.2">
      <c r="C1201" s="15"/>
      <c r="D1201" s="15"/>
    </row>
    <row r="1202" spans="3:4" x14ac:dyDescent="0.2">
      <c r="C1202" s="15"/>
      <c r="D1202" s="15"/>
    </row>
    <row r="1203" spans="3:4" x14ac:dyDescent="0.2">
      <c r="C1203" s="15"/>
      <c r="D1203" s="15"/>
    </row>
    <row r="1204" spans="3:4" x14ac:dyDescent="0.2">
      <c r="C1204" s="15"/>
      <c r="D1204" s="15"/>
    </row>
    <row r="1205" spans="3:4" x14ac:dyDescent="0.2">
      <c r="C1205" s="15"/>
      <c r="D1205" s="15"/>
    </row>
    <row r="1206" spans="3:4" x14ac:dyDescent="0.2">
      <c r="C1206" s="15"/>
      <c r="D1206" s="15"/>
    </row>
    <row r="1207" spans="3:4" x14ac:dyDescent="0.2">
      <c r="C1207" s="15"/>
      <c r="D1207" s="15"/>
    </row>
    <row r="1208" spans="3:4" x14ac:dyDescent="0.2">
      <c r="C1208" s="15"/>
      <c r="D1208" s="15"/>
    </row>
    <row r="1209" spans="3:4" x14ac:dyDescent="0.2">
      <c r="C1209" s="15"/>
      <c r="D1209" s="15"/>
    </row>
    <row r="1210" spans="3:4" x14ac:dyDescent="0.2">
      <c r="C1210" s="15"/>
      <c r="D1210" s="15"/>
    </row>
    <row r="1211" spans="3:4" x14ac:dyDescent="0.2">
      <c r="C1211" s="15"/>
      <c r="D1211" s="15"/>
    </row>
    <row r="1212" spans="3:4" x14ac:dyDescent="0.2">
      <c r="C1212" s="15"/>
      <c r="D1212" s="15"/>
    </row>
    <row r="1213" spans="3:4" x14ac:dyDescent="0.2">
      <c r="C1213" s="15"/>
      <c r="D1213" s="15"/>
    </row>
    <row r="1214" spans="3:4" x14ac:dyDescent="0.2">
      <c r="C1214" s="15"/>
      <c r="D1214" s="15"/>
    </row>
    <row r="1215" spans="3:4" x14ac:dyDescent="0.2">
      <c r="C1215" s="15"/>
      <c r="D1215" s="15"/>
    </row>
    <row r="1216" spans="3:4" x14ac:dyDescent="0.2">
      <c r="C1216" s="15"/>
      <c r="D1216" s="15"/>
    </row>
    <row r="1217" spans="3:4" x14ac:dyDescent="0.2">
      <c r="C1217" s="15"/>
      <c r="D1217" s="15"/>
    </row>
    <row r="1218" spans="3:4" x14ac:dyDescent="0.2">
      <c r="C1218" s="15"/>
      <c r="D1218" s="15"/>
    </row>
    <row r="1219" spans="3:4" x14ac:dyDescent="0.2">
      <c r="C1219" s="15"/>
      <c r="D1219" s="15"/>
    </row>
    <row r="1220" spans="3:4" x14ac:dyDescent="0.2">
      <c r="C1220" s="15"/>
      <c r="D1220" s="15"/>
    </row>
    <row r="1221" spans="3:4" x14ac:dyDescent="0.2">
      <c r="C1221" s="15"/>
      <c r="D1221" s="15"/>
    </row>
    <row r="1222" spans="3:4" x14ac:dyDescent="0.2">
      <c r="C1222" s="15"/>
      <c r="D1222" s="15"/>
    </row>
    <row r="1223" spans="3:4" x14ac:dyDescent="0.2">
      <c r="C1223" s="15"/>
      <c r="D1223" s="15"/>
    </row>
    <row r="1224" spans="3:4" x14ac:dyDescent="0.2">
      <c r="C1224" s="15"/>
      <c r="D1224" s="15"/>
    </row>
    <row r="1225" spans="3:4" x14ac:dyDescent="0.2">
      <c r="C1225" s="15"/>
      <c r="D1225" s="15"/>
    </row>
    <row r="1226" spans="3:4" x14ac:dyDescent="0.2">
      <c r="C1226" s="15"/>
      <c r="D1226" s="15"/>
    </row>
    <row r="1227" spans="3:4" x14ac:dyDescent="0.2">
      <c r="C1227" s="15"/>
      <c r="D1227" s="15"/>
    </row>
    <row r="1228" spans="3:4" x14ac:dyDescent="0.2">
      <c r="C1228" s="15"/>
      <c r="D1228" s="15"/>
    </row>
    <row r="1229" spans="3:4" x14ac:dyDescent="0.2">
      <c r="C1229" s="15"/>
      <c r="D1229" s="15"/>
    </row>
    <row r="1230" spans="3:4" x14ac:dyDescent="0.2">
      <c r="C1230" s="15"/>
      <c r="D1230" s="15"/>
    </row>
    <row r="1231" spans="3:4" x14ac:dyDescent="0.2">
      <c r="C1231" s="15"/>
      <c r="D1231" s="15"/>
    </row>
    <row r="1232" spans="3:4" x14ac:dyDescent="0.2">
      <c r="C1232" s="15"/>
      <c r="D1232" s="15"/>
    </row>
    <row r="1233" spans="3:4" x14ac:dyDescent="0.2">
      <c r="C1233" s="15"/>
      <c r="D1233" s="15"/>
    </row>
    <row r="1234" spans="3:4" x14ac:dyDescent="0.2">
      <c r="C1234" s="15"/>
      <c r="D1234" s="15"/>
    </row>
  </sheetData>
  <sheetProtection sheet="1"/>
  <phoneticPr fontId="7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34"/>
  <sheetViews>
    <sheetView workbookViewId="0">
      <selection activeCell="P13" sqref="P13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16.5703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37</v>
      </c>
    </row>
    <row r="2" spans="1:7" x14ac:dyDescent="0.2">
      <c r="A2" t="s">
        <v>27</v>
      </c>
      <c r="B2" s="14" t="s">
        <v>36</v>
      </c>
      <c r="D2" s="10" t="s">
        <v>53</v>
      </c>
    </row>
    <row r="3" spans="1:7" ht="13.5" thickBot="1" x14ac:dyDescent="0.25"/>
    <row r="4" spans="1:7" x14ac:dyDescent="0.2">
      <c r="A4" s="6" t="s">
        <v>1</v>
      </c>
      <c r="C4" s="3">
        <v>41593.712299999999</v>
      </c>
      <c r="D4" s="4">
        <v>1.98319204</v>
      </c>
    </row>
    <row r="6" spans="1:7" x14ac:dyDescent="0.2">
      <c r="A6" s="6" t="s">
        <v>2</v>
      </c>
    </row>
    <row r="7" spans="1:7" x14ac:dyDescent="0.2">
      <c r="A7" t="s">
        <v>3</v>
      </c>
      <c r="C7">
        <f>+C4</f>
        <v>41593.712299999999</v>
      </c>
      <c r="D7" s="33" t="s">
        <v>47</v>
      </c>
    </row>
    <row r="8" spans="1:7" x14ac:dyDescent="0.2">
      <c r="A8" t="s">
        <v>4</v>
      </c>
      <c r="C8">
        <v>0.49580400000000002</v>
      </c>
      <c r="D8" s="33" t="s">
        <v>46</v>
      </c>
    </row>
    <row r="9" spans="1:7" x14ac:dyDescent="0.2">
      <c r="A9" s="17" t="s">
        <v>38</v>
      </c>
      <c r="B9" s="18"/>
      <c r="C9" s="19">
        <v>8</v>
      </c>
      <c r="D9" s="18" t="s">
        <v>39</v>
      </c>
      <c r="E9" s="18"/>
    </row>
    <row r="10" spans="1:7" ht="13.5" thickBot="1" x14ac:dyDescent="0.25">
      <c r="A10" s="18"/>
      <c r="B10" s="18"/>
      <c r="C10" s="5" t="s">
        <v>23</v>
      </c>
      <c r="D10" s="5" t="s">
        <v>24</v>
      </c>
      <c r="E10" s="18"/>
    </row>
    <row r="11" spans="1:7" x14ac:dyDescent="0.2">
      <c r="A11" s="18" t="s">
        <v>17</v>
      </c>
      <c r="B11" s="18"/>
      <c r="C11" s="34">
        <f ca="1">INTERCEPT(INDIRECT($G$11):G975,INDIRECT($F$11):F975)</f>
        <v>-2.1813000198138727E-2</v>
      </c>
      <c r="D11" s="20"/>
      <c r="E11" s="18"/>
      <c r="F11" s="35" t="str">
        <f>"F"&amp;E19</f>
        <v>F21</v>
      </c>
      <c r="G11" s="13" t="str">
        <f>"G"&amp;E19</f>
        <v>G21</v>
      </c>
    </row>
    <row r="12" spans="1:7" x14ac:dyDescent="0.2">
      <c r="A12" s="18" t="s">
        <v>18</v>
      </c>
      <c r="B12" s="18"/>
      <c r="C12" s="34">
        <f ca="1">SLOPE(INDIRECT($G$11):G975,INDIRECT($F$11):F975)</f>
        <v>2.9613835139251184E-7</v>
      </c>
      <c r="D12" s="20"/>
      <c r="E12" s="18"/>
    </row>
    <row r="13" spans="1:7" x14ac:dyDescent="0.2">
      <c r="A13" s="18" t="s">
        <v>22</v>
      </c>
      <c r="B13" s="18"/>
      <c r="C13" s="20" t="s">
        <v>15</v>
      </c>
      <c r="D13" s="20"/>
      <c r="E13" s="18"/>
    </row>
    <row r="14" spans="1:7" x14ac:dyDescent="0.2">
      <c r="A14" s="18"/>
      <c r="B14" s="18"/>
      <c r="C14" s="18"/>
      <c r="D14" s="18"/>
      <c r="E14" s="18"/>
    </row>
    <row r="15" spans="1:7" x14ac:dyDescent="0.2">
      <c r="A15" s="21" t="s">
        <v>19</v>
      </c>
      <c r="B15" s="18"/>
      <c r="C15" s="22">
        <f ca="1">(C7+C11)+(C8+C12)*INT(MAX(F21:F3516))</f>
        <v>54001.192997862046</v>
      </c>
      <c r="D15" s="23" t="s">
        <v>40</v>
      </c>
      <c r="E15" s="24">
        <f ca="1">TODAY()+15018.5-B9/24</f>
        <v>60162.5</v>
      </c>
    </row>
    <row r="16" spans="1:7" x14ac:dyDescent="0.2">
      <c r="A16" s="25" t="s">
        <v>5</v>
      </c>
      <c r="B16" s="18"/>
      <c r="C16" s="26">
        <f ca="1">+C8+C12</f>
        <v>0.49580429613835142</v>
      </c>
      <c r="D16" s="23" t="s">
        <v>41</v>
      </c>
      <c r="E16" s="24">
        <f ca="1">ROUND(2*(E15-C15)/C16,0)/2+1</f>
        <v>12428</v>
      </c>
    </row>
    <row r="17" spans="1:18" ht="13.5" thickBot="1" x14ac:dyDescent="0.25">
      <c r="A17" s="23" t="s">
        <v>35</v>
      </c>
      <c r="B17" s="18"/>
      <c r="C17" s="18">
        <f>COUNT(C21:C2174)</f>
        <v>51</v>
      </c>
      <c r="D17" s="23" t="s">
        <v>42</v>
      </c>
      <c r="E17" s="27">
        <f ca="1">+C15+C16*E16-15018.5-C9/24</f>
        <v>45144.215456936145</v>
      </c>
    </row>
    <row r="18" spans="1:18" x14ac:dyDescent="0.2">
      <c r="A18" s="25" t="s">
        <v>6</v>
      </c>
      <c r="B18" s="18"/>
      <c r="C18" s="28">
        <f ca="1">+C15</f>
        <v>54001.192997862046</v>
      </c>
      <c r="D18" s="29">
        <f ca="1">+C16</f>
        <v>0.49580429613835142</v>
      </c>
      <c r="E18" s="30" t="s">
        <v>43</v>
      </c>
      <c r="R18">
        <f ca="1">SUM(R21:R68)</f>
        <v>4.3811412093702623E-2</v>
      </c>
    </row>
    <row r="19" spans="1:18" ht="13.5" thickTop="1" x14ac:dyDescent="0.2">
      <c r="A19" s="36" t="s">
        <v>48</v>
      </c>
      <c r="E19" s="37">
        <v>21</v>
      </c>
    </row>
    <row r="20" spans="1:18" ht="13.5" thickBot="1" x14ac:dyDescent="0.25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13</v>
      </c>
      <c r="I20" s="9" t="s">
        <v>32</v>
      </c>
      <c r="J20" s="8" t="s">
        <v>20</v>
      </c>
      <c r="K20" s="8" t="s">
        <v>21</v>
      </c>
      <c r="L20" s="8" t="s">
        <v>28</v>
      </c>
      <c r="M20" s="8" t="s">
        <v>29</v>
      </c>
      <c r="N20" s="8" t="s">
        <v>30</v>
      </c>
      <c r="O20" s="8" t="s">
        <v>26</v>
      </c>
      <c r="P20" s="7" t="s">
        <v>25</v>
      </c>
      <c r="Q20" s="5" t="s">
        <v>16</v>
      </c>
    </row>
    <row r="21" spans="1:18" x14ac:dyDescent="0.2">
      <c r="A21" t="s">
        <v>13</v>
      </c>
      <c r="C21" s="15">
        <v>41593.712299999999</v>
      </c>
      <c r="D21" s="15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 ca="1">+C$11+C$12*F21</f>
        <v>-2.1813000198138727E-2</v>
      </c>
      <c r="Q21" s="2">
        <f>+C21-15018.5</f>
        <v>26575.212299999999</v>
      </c>
      <c r="R21">
        <f ca="1">(O21-G21)^2</f>
        <v>4.7580697764400016E-4</v>
      </c>
    </row>
    <row r="22" spans="1:18" x14ac:dyDescent="0.2">
      <c r="A22" t="s">
        <v>31</v>
      </c>
      <c r="C22" s="15">
        <v>25759.684000000001</v>
      </c>
      <c r="D22" s="15"/>
      <c r="E22">
        <f>+(C22-C$7)/C$8</f>
        <v>-31936.064049503428</v>
      </c>
      <c r="F22">
        <f>ROUND(2*E22,0)/2</f>
        <v>-31936</v>
      </c>
      <c r="G22">
        <f>+C22-(C$7+F22*C$8)</f>
        <v>-3.175599999667611E-2</v>
      </c>
      <c r="I22">
        <f>G22</f>
        <v>-3.175599999667611E-2</v>
      </c>
      <c r="O22">
        <f ca="1">+C$11+C$12*F22</f>
        <v>-3.1270474588209987E-2</v>
      </c>
      <c r="Q22" s="2">
        <f>+C22-15018.5</f>
        <v>10741.184000000001</v>
      </c>
      <c r="R22">
        <f ca="1">(O22-G22)^2</f>
        <v>2.3573492226619516E-7</v>
      </c>
    </row>
    <row r="23" spans="1:18" x14ac:dyDescent="0.2">
      <c r="A23" t="s">
        <v>31</v>
      </c>
      <c r="C23" s="15">
        <v>25793.394</v>
      </c>
      <c r="D23" s="15"/>
      <c r="E23">
        <f t="shared" ref="E23:E54" si="0">+(C23-C$7)/C$8</f>
        <v>-31868.073472581906</v>
      </c>
      <c r="F23">
        <f t="shared" ref="F23:F54" si="1">ROUND(2*E23,0)/2</f>
        <v>-31868</v>
      </c>
      <c r="G23">
        <f t="shared" ref="G23:G54" si="2">+C23-(C$7+F23*C$8)</f>
        <v>-3.6427999999432359E-2</v>
      </c>
      <c r="I23">
        <f t="shared" ref="I23:I68" si="3">G23</f>
        <v>-3.6427999999432359E-2</v>
      </c>
      <c r="O23">
        <f t="shared" ref="O23:O54" ca="1" si="4">+C$11+C$12*F23</f>
        <v>-3.1250337180315294E-2</v>
      </c>
      <c r="Q23" s="2">
        <f t="shared" ref="Q23:Q54" si="5">+C23-15018.5</f>
        <v>10774.894</v>
      </c>
      <c r="R23">
        <f t="shared" ref="R23:R54" ca="1" si="6">(O23-G23)^2</f>
        <v>2.6808192268467276E-5</v>
      </c>
    </row>
    <row r="24" spans="1:18" x14ac:dyDescent="0.2">
      <c r="A24" t="s">
        <v>31</v>
      </c>
      <c r="C24" s="15">
        <v>25803.309000000001</v>
      </c>
      <c r="D24" s="15"/>
      <c r="E24">
        <f t="shared" si="0"/>
        <v>-31848.075650862029</v>
      </c>
      <c r="F24">
        <f t="shared" si="1"/>
        <v>-31848</v>
      </c>
      <c r="G24">
        <f t="shared" si="2"/>
        <v>-3.7507999997615116E-2</v>
      </c>
      <c r="I24">
        <f t="shared" si="3"/>
        <v>-3.7507999997615116E-2</v>
      </c>
      <c r="O24">
        <f t="shared" ca="1" si="4"/>
        <v>-3.1244414413287444E-2</v>
      </c>
      <c r="Q24" s="2">
        <f t="shared" si="5"/>
        <v>10784.809000000001</v>
      </c>
      <c r="R24">
        <f t="shared" ca="1" si="6"/>
        <v>3.9232504372197422E-5</v>
      </c>
    </row>
    <row r="25" spans="1:18" x14ac:dyDescent="0.2">
      <c r="A25" t="s">
        <v>31</v>
      </c>
      <c r="C25" s="15">
        <v>25822.164000000001</v>
      </c>
      <c r="D25" s="15"/>
      <c r="E25">
        <f t="shared" si="0"/>
        <v>-31810.046510314554</v>
      </c>
      <c r="F25">
        <f t="shared" si="1"/>
        <v>-31810</v>
      </c>
      <c r="G25">
        <f t="shared" si="2"/>
        <v>-2.3059999995894032E-2</v>
      </c>
      <c r="I25">
        <f t="shared" si="3"/>
        <v>-2.3059999995894032E-2</v>
      </c>
      <c r="O25">
        <f t="shared" ca="1" si="4"/>
        <v>-3.1233161155934528E-2</v>
      </c>
      <c r="Q25" s="2">
        <f t="shared" si="5"/>
        <v>10803.664000000001</v>
      </c>
      <c r="R25">
        <f t="shared" ca="1" si="6"/>
        <v>6.6800563347994512E-5</v>
      </c>
    </row>
    <row r="26" spans="1:18" x14ac:dyDescent="0.2">
      <c r="A26" t="s">
        <v>31</v>
      </c>
      <c r="C26" s="15">
        <v>26508.39</v>
      </c>
      <c r="D26" s="15"/>
      <c r="E26">
        <f t="shared" si="0"/>
        <v>-30425.97941928665</v>
      </c>
      <c r="F26">
        <f t="shared" si="1"/>
        <v>-30426</v>
      </c>
      <c r="G26">
        <f t="shared" si="2"/>
        <v>1.0203999998338986E-2</v>
      </c>
      <c r="I26">
        <f t="shared" si="3"/>
        <v>1.0203999998338986E-2</v>
      </c>
      <c r="O26">
        <f t="shared" ca="1" si="4"/>
        <v>-3.0823305677607292E-2</v>
      </c>
      <c r="Q26" s="2">
        <f t="shared" si="5"/>
        <v>11489.89</v>
      </c>
      <c r="R26">
        <f t="shared" ca="1" si="6"/>
        <v>1.6832398110275338E-3</v>
      </c>
    </row>
    <row r="27" spans="1:18" x14ac:dyDescent="0.2">
      <c r="A27" t="s">
        <v>31</v>
      </c>
      <c r="C27" s="15">
        <v>26546.059000000001</v>
      </c>
      <c r="D27" s="15"/>
      <c r="E27">
        <f t="shared" si="0"/>
        <v>-30350.003832159477</v>
      </c>
      <c r="F27">
        <f t="shared" si="1"/>
        <v>-30350</v>
      </c>
      <c r="G27">
        <f t="shared" si="2"/>
        <v>-1.8999999956577085E-3</v>
      </c>
      <c r="I27">
        <f t="shared" si="3"/>
        <v>-1.8999999956577085E-3</v>
      </c>
      <c r="O27">
        <f t="shared" ca="1" si="4"/>
        <v>-3.080079916290146E-2</v>
      </c>
      <c r="Q27" s="2">
        <f t="shared" si="5"/>
        <v>11527.559000000001</v>
      </c>
      <c r="R27">
        <f t="shared" ca="1" si="6"/>
        <v>8.3525619250535707E-4</v>
      </c>
    </row>
    <row r="28" spans="1:18" x14ac:dyDescent="0.2">
      <c r="A28" t="s">
        <v>31</v>
      </c>
      <c r="C28" s="15">
        <v>26554.965</v>
      </c>
      <c r="D28" s="15"/>
      <c r="E28">
        <f t="shared" si="0"/>
        <v>-30332.041088817354</v>
      </c>
      <c r="F28">
        <f t="shared" si="1"/>
        <v>-30332</v>
      </c>
      <c r="G28">
        <f t="shared" si="2"/>
        <v>-2.03719999990426E-2</v>
      </c>
      <c r="I28">
        <f t="shared" si="3"/>
        <v>-2.03719999990426E-2</v>
      </c>
      <c r="O28">
        <f t="shared" ca="1" si="4"/>
        <v>-3.0795468672576397E-2</v>
      </c>
      <c r="Q28" s="2">
        <f t="shared" si="5"/>
        <v>11536.465</v>
      </c>
      <c r="R28">
        <f t="shared" ca="1" si="6"/>
        <v>1.086486991881404E-4</v>
      </c>
    </row>
    <row r="29" spans="1:18" x14ac:dyDescent="0.2">
      <c r="A29" t="s">
        <v>31</v>
      </c>
      <c r="C29" s="15">
        <v>26572.821</v>
      </c>
      <c r="D29" s="15"/>
      <c r="E29">
        <f t="shared" si="0"/>
        <v>-30296.026857387191</v>
      </c>
      <c r="F29">
        <f t="shared" si="1"/>
        <v>-30296</v>
      </c>
      <c r="G29">
        <f t="shared" si="2"/>
        <v>-1.3316000000486383E-2</v>
      </c>
      <c r="I29">
        <f t="shared" si="3"/>
        <v>-1.3316000000486383E-2</v>
      </c>
      <c r="O29">
        <f t="shared" ca="1" si="4"/>
        <v>-3.0784807691926264E-2</v>
      </c>
      <c r="Q29" s="2">
        <f t="shared" si="5"/>
        <v>11554.321</v>
      </c>
      <c r="R29">
        <f t="shared" ca="1" si="6"/>
        <v>3.0515924216050914E-4</v>
      </c>
    </row>
    <row r="30" spans="1:18" x14ac:dyDescent="0.2">
      <c r="A30" t="s">
        <v>31</v>
      </c>
      <c r="C30" s="15">
        <v>29279.904999999999</v>
      </c>
      <c r="D30" s="15"/>
      <c r="E30">
        <f t="shared" si="0"/>
        <v>-24836.038636235287</v>
      </c>
      <c r="F30">
        <f t="shared" si="1"/>
        <v>-24836</v>
      </c>
      <c r="G30">
        <f t="shared" si="2"/>
        <v>-1.9156000002112705E-2</v>
      </c>
      <c r="I30">
        <f t="shared" si="3"/>
        <v>-1.9156000002112705E-2</v>
      </c>
      <c r="O30">
        <f t="shared" ca="1" si="4"/>
        <v>-2.9167892293323151E-2</v>
      </c>
      <c r="Q30" s="2">
        <f t="shared" si="5"/>
        <v>14261.404999999999</v>
      </c>
      <c r="R30">
        <f t="shared" ca="1" si="6"/>
        <v>1.0023798725079916E-4</v>
      </c>
    </row>
    <row r="31" spans="1:18" x14ac:dyDescent="0.2">
      <c r="A31" t="s">
        <v>31</v>
      </c>
      <c r="C31" s="15">
        <v>29332.423999999999</v>
      </c>
      <c r="D31" s="15"/>
      <c r="E31">
        <f t="shared" si="0"/>
        <v>-24730.111697364282</v>
      </c>
      <c r="F31">
        <f t="shared" si="1"/>
        <v>-24730</v>
      </c>
      <c r="G31">
        <f t="shared" si="2"/>
        <v>-5.5379999997967388E-2</v>
      </c>
      <c r="I31">
        <f t="shared" si="3"/>
        <v>-5.5379999997967388E-2</v>
      </c>
      <c r="O31">
        <f t="shared" ca="1" si="4"/>
        <v>-2.9136501628075545E-2</v>
      </c>
      <c r="Q31" s="2">
        <f t="shared" si="5"/>
        <v>14313.923999999999</v>
      </c>
      <c r="R31">
        <f t="shared" ca="1" si="6"/>
        <v>6.8872120669051583E-4</v>
      </c>
    </row>
    <row r="32" spans="1:18" x14ac:dyDescent="0.2">
      <c r="A32" t="s">
        <v>31</v>
      </c>
      <c r="C32" s="15">
        <v>29364.149000000001</v>
      </c>
      <c r="D32" s="15"/>
      <c r="E32">
        <f t="shared" si="0"/>
        <v>-24666.12471863881</v>
      </c>
      <c r="F32">
        <f t="shared" si="1"/>
        <v>-24666</v>
      </c>
      <c r="G32">
        <f t="shared" si="2"/>
        <v>-6.1835999997128965E-2</v>
      </c>
      <c r="I32">
        <f t="shared" si="3"/>
        <v>-6.1835999997128965E-2</v>
      </c>
      <c r="O32">
        <f t="shared" ca="1" si="4"/>
        <v>-2.9117548773586424E-2</v>
      </c>
      <c r="Q32" s="2">
        <f t="shared" si="5"/>
        <v>14345.649000000001</v>
      </c>
      <c r="R32">
        <f t="shared" ca="1" si="6"/>
        <v>1.0704970504673325E-3</v>
      </c>
    </row>
    <row r="33" spans="1:18" x14ac:dyDescent="0.2">
      <c r="A33" t="s">
        <v>31</v>
      </c>
      <c r="C33" s="15">
        <v>29581.337</v>
      </c>
      <c r="D33" s="15"/>
      <c r="E33">
        <f t="shared" si="0"/>
        <v>-24228.072585134447</v>
      </c>
      <c r="F33">
        <f t="shared" si="1"/>
        <v>-24228</v>
      </c>
      <c r="G33">
        <f t="shared" si="2"/>
        <v>-3.5987999999633757E-2</v>
      </c>
      <c r="I33">
        <f t="shared" si="3"/>
        <v>-3.5987999999633757E-2</v>
      </c>
      <c r="O33">
        <f t="shared" ca="1" si="4"/>
        <v>-2.8987840175676502E-2</v>
      </c>
      <c r="Q33" s="2">
        <f t="shared" si="5"/>
        <v>14562.837</v>
      </c>
      <c r="R33">
        <f t="shared" ca="1" si="6"/>
        <v>4.9002237560945277E-5</v>
      </c>
    </row>
    <row r="34" spans="1:18" x14ac:dyDescent="0.2">
      <c r="A34" t="s">
        <v>31</v>
      </c>
      <c r="C34" s="15">
        <v>29639.882000000001</v>
      </c>
      <c r="D34" s="15"/>
      <c r="E34">
        <f t="shared" si="0"/>
        <v>-24109.991649926174</v>
      </c>
      <c r="F34">
        <f t="shared" si="1"/>
        <v>-24110</v>
      </c>
      <c r="G34">
        <f t="shared" si="2"/>
        <v>4.1400000009161886E-3</v>
      </c>
      <c r="I34">
        <f t="shared" si="3"/>
        <v>4.1400000009161886E-3</v>
      </c>
      <c r="O34">
        <f t="shared" ca="1" si="4"/>
        <v>-2.8952895850212188E-2</v>
      </c>
      <c r="Q34" s="2">
        <f t="shared" si="5"/>
        <v>14621.382000000001</v>
      </c>
      <c r="R34">
        <f t="shared" ca="1" si="6"/>
        <v>1.0951397558136295E-3</v>
      </c>
    </row>
    <row r="35" spans="1:18" x14ac:dyDescent="0.2">
      <c r="A35" t="s">
        <v>31</v>
      </c>
      <c r="C35" s="15">
        <v>29706.262999999999</v>
      </c>
      <c r="D35" s="15"/>
      <c r="E35">
        <f t="shared" si="0"/>
        <v>-23976.106082242175</v>
      </c>
      <c r="F35">
        <f t="shared" si="1"/>
        <v>-23976</v>
      </c>
      <c r="G35">
        <f t="shared" si="2"/>
        <v>-5.2596000001358334E-2</v>
      </c>
      <c r="I35">
        <f t="shared" si="3"/>
        <v>-5.2596000001358334E-2</v>
      </c>
      <c r="O35">
        <f t="shared" ca="1" si="4"/>
        <v>-2.8913213311125591E-2</v>
      </c>
      <c r="Q35" s="2">
        <f t="shared" si="5"/>
        <v>14687.762999999999</v>
      </c>
      <c r="R35">
        <f t="shared" ca="1" si="6"/>
        <v>5.6087438541506515E-4</v>
      </c>
    </row>
    <row r="36" spans="1:18" x14ac:dyDescent="0.2">
      <c r="A36" t="s">
        <v>31</v>
      </c>
      <c r="C36" s="15">
        <v>29735.059000000001</v>
      </c>
      <c r="D36" s="15"/>
      <c r="E36">
        <f t="shared" si="0"/>
        <v>-23918.026679897695</v>
      </c>
      <c r="F36">
        <f t="shared" si="1"/>
        <v>-23918</v>
      </c>
      <c r="G36">
        <f t="shared" si="2"/>
        <v>-1.3227999996161088E-2</v>
      </c>
      <c r="I36">
        <f t="shared" si="3"/>
        <v>-1.3227999996161088E-2</v>
      </c>
      <c r="O36">
        <f t="shared" ca="1" si="4"/>
        <v>-2.8896037286744825E-2</v>
      </c>
      <c r="Q36" s="2">
        <f t="shared" si="5"/>
        <v>14716.559000000001</v>
      </c>
      <c r="R36">
        <f t="shared" ca="1" si="6"/>
        <v>2.4548739253912259E-4</v>
      </c>
    </row>
    <row r="37" spans="1:18" x14ac:dyDescent="0.2">
      <c r="A37" t="s">
        <v>31</v>
      </c>
      <c r="C37" s="15">
        <v>34514.514000000003</v>
      </c>
      <c r="D37" s="15"/>
      <c r="E37">
        <f t="shared" si="0"/>
        <v>-14278.219417350396</v>
      </c>
      <c r="F37">
        <f t="shared" si="1"/>
        <v>-14278</v>
      </c>
      <c r="G37">
        <f t="shared" si="2"/>
        <v>-0.10878799999773037</v>
      </c>
      <c r="I37">
        <f t="shared" si="3"/>
        <v>-0.10878799999773037</v>
      </c>
      <c r="O37">
        <f t="shared" ca="1" si="4"/>
        <v>-2.604126357932101E-2</v>
      </c>
      <c r="Q37" s="2">
        <f t="shared" si="5"/>
        <v>19496.014000000003</v>
      </c>
      <c r="R37">
        <f t="shared" ca="1" si="6"/>
        <v>6.8470223878977126E-3</v>
      </c>
    </row>
    <row r="38" spans="1:18" x14ac:dyDescent="0.2">
      <c r="A38" t="s">
        <v>31</v>
      </c>
      <c r="C38" s="15">
        <v>34894.381000000001</v>
      </c>
      <c r="D38" s="15"/>
      <c r="E38">
        <f t="shared" si="0"/>
        <v>-13512.055772038946</v>
      </c>
      <c r="F38">
        <f t="shared" si="1"/>
        <v>-13512</v>
      </c>
      <c r="G38">
        <f t="shared" si="2"/>
        <v>-2.7651999997033272E-2</v>
      </c>
      <c r="I38">
        <f t="shared" si="3"/>
        <v>-2.7651999997033272E-2</v>
      </c>
      <c r="O38">
        <f t="shared" ca="1" si="4"/>
        <v>-2.5814421602154348E-2</v>
      </c>
      <c r="Q38" s="2">
        <f t="shared" si="5"/>
        <v>19875.881000000001</v>
      </c>
      <c r="R38">
        <f t="shared" ca="1" si="6"/>
        <v>3.3766943573258031E-6</v>
      </c>
    </row>
    <row r="39" spans="1:18" x14ac:dyDescent="0.2">
      <c r="A39" t="s">
        <v>31</v>
      </c>
      <c r="C39" s="15">
        <v>40546.583400000003</v>
      </c>
      <c r="D39" s="15"/>
      <c r="E39">
        <f t="shared" si="0"/>
        <v>-2111.9815491605473</v>
      </c>
      <c r="F39">
        <f t="shared" si="1"/>
        <v>-2112</v>
      </c>
      <c r="G39">
        <f t="shared" si="2"/>
        <v>9.1480000046431087E-3</v>
      </c>
      <c r="I39">
        <f t="shared" si="3"/>
        <v>9.1480000046431087E-3</v>
      </c>
      <c r="O39">
        <f t="shared" ca="1" si="4"/>
        <v>-2.2438444396279712E-2</v>
      </c>
      <c r="Q39" s="2">
        <f t="shared" si="5"/>
        <v>25528.083400000003</v>
      </c>
      <c r="R39">
        <f t="shared" ca="1" si="6"/>
        <v>9.9770346989258856E-4</v>
      </c>
    </row>
    <row r="40" spans="1:18" x14ac:dyDescent="0.2">
      <c r="A40" t="s">
        <v>31</v>
      </c>
      <c r="C40" s="15">
        <v>40561.470500000003</v>
      </c>
      <c r="D40" s="15"/>
      <c r="E40">
        <f t="shared" si="0"/>
        <v>-2081.9553694605047</v>
      </c>
      <c r="F40">
        <f t="shared" si="1"/>
        <v>-2082</v>
      </c>
      <c r="G40">
        <f t="shared" si="2"/>
        <v>2.2128000004158821E-2</v>
      </c>
      <c r="I40">
        <f t="shared" si="3"/>
        <v>2.2128000004158821E-2</v>
      </c>
      <c r="O40">
        <f t="shared" ca="1" si="4"/>
        <v>-2.2429560245737938E-2</v>
      </c>
      <c r="Q40" s="2">
        <f t="shared" si="5"/>
        <v>25542.970500000003</v>
      </c>
      <c r="R40">
        <f t="shared" ca="1" si="6"/>
        <v>1.9853761754231795E-3</v>
      </c>
    </row>
    <row r="41" spans="1:18" x14ac:dyDescent="0.2">
      <c r="A41" t="s">
        <v>31</v>
      </c>
      <c r="C41" s="15">
        <v>40932.316800000001</v>
      </c>
      <c r="D41" s="15"/>
      <c r="E41">
        <f t="shared" si="0"/>
        <v>-1333.9858089083564</v>
      </c>
      <c r="F41">
        <f t="shared" si="1"/>
        <v>-1334</v>
      </c>
      <c r="G41">
        <f t="shared" si="2"/>
        <v>7.0360000026994385E-3</v>
      </c>
      <c r="I41">
        <f t="shared" si="3"/>
        <v>7.0360000026994385E-3</v>
      </c>
      <c r="O41">
        <f t="shared" ca="1" si="4"/>
        <v>-2.2208048758896339E-2</v>
      </c>
      <c r="Q41" s="2">
        <f t="shared" si="5"/>
        <v>25913.816800000001</v>
      </c>
      <c r="R41">
        <f t="shared" ca="1" si="6"/>
        <v>8.552143879705915E-4</v>
      </c>
    </row>
    <row r="42" spans="1:18" x14ac:dyDescent="0.2">
      <c r="A42" t="s">
        <v>31</v>
      </c>
      <c r="C42" s="15">
        <v>41608.595099999999</v>
      </c>
      <c r="D42" s="15"/>
      <c r="E42">
        <f t="shared" si="0"/>
        <v>30.01750691805513</v>
      </c>
      <c r="F42">
        <f t="shared" si="1"/>
        <v>30</v>
      </c>
      <c r="G42">
        <f t="shared" si="2"/>
        <v>8.6799999990034848E-3</v>
      </c>
      <c r="I42">
        <f t="shared" si="3"/>
        <v>8.6799999990034848E-3</v>
      </c>
      <c r="O42">
        <f t="shared" ca="1" si="4"/>
        <v>-2.1804116047596953E-2</v>
      </c>
      <c r="Q42" s="2">
        <f t="shared" si="5"/>
        <v>26590.095099999999</v>
      </c>
      <c r="R42">
        <f t="shared" ca="1" si="6"/>
        <v>9.2928133114260228E-4</v>
      </c>
    </row>
    <row r="43" spans="1:18" x14ac:dyDescent="0.2">
      <c r="A43" t="s">
        <v>31</v>
      </c>
      <c r="C43" s="15">
        <v>42700.303999999996</v>
      </c>
      <c r="D43" s="15"/>
      <c r="E43">
        <f t="shared" si="0"/>
        <v>2231.9136190914096</v>
      </c>
      <c r="F43">
        <f t="shared" si="1"/>
        <v>2232</v>
      </c>
      <c r="G43">
        <f t="shared" si="2"/>
        <v>-4.2828000005101785E-2</v>
      </c>
      <c r="I43">
        <f t="shared" si="3"/>
        <v>-4.2828000005101785E-2</v>
      </c>
      <c r="O43">
        <f t="shared" ca="1" si="4"/>
        <v>-2.1152019397830641E-2</v>
      </c>
      <c r="Q43" s="2">
        <f t="shared" si="5"/>
        <v>27681.803999999996</v>
      </c>
      <c r="R43">
        <f t="shared" ca="1" si="6"/>
        <v>4.6984813528679471E-4</v>
      </c>
    </row>
    <row r="44" spans="1:18" x14ac:dyDescent="0.2">
      <c r="A44" t="s">
        <v>31</v>
      </c>
      <c r="C44" s="15">
        <v>42701.313999999998</v>
      </c>
      <c r="D44" s="15"/>
      <c r="E44">
        <f t="shared" si="0"/>
        <v>2233.9507143952028</v>
      </c>
      <c r="F44">
        <f t="shared" si="1"/>
        <v>2234</v>
      </c>
      <c r="G44">
        <f t="shared" si="2"/>
        <v>-2.4435999999695923E-2</v>
      </c>
      <c r="I44">
        <f t="shared" si="3"/>
        <v>-2.4435999999695923E-2</v>
      </c>
      <c r="O44">
        <f t="shared" ca="1" si="4"/>
        <v>-2.1151427121127855E-2</v>
      </c>
      <c r="Q44" s="2">
        <f t="shared" si="5"/>
        <v>27682.813999999998</v>
      </c>
      <c r="R44">
        <f t="shared" ca="1" si="6"/>
        <v>1.0788418994624927E-5</v>
      </c>
    </row>
    <row r="45" spans="1:18" x14ac:dyDescent="0.2">
      <c r="A45" t="s">
        <v>31</v>
      </c>
      <c r="C45" s="15">
        <v>42715.167000000001</v>
      </c>
      <c r="D45" s="15"/>
      <c r="E45">
        <f t="shared" si="0"/>
        <v>2261.8911908738169</v>
      </c>
      <c r="F45">
        <f t="shared" si="1"/>
        <v>2262</v>
      </c>
      <c r="G45">
        <f t="shared" si="2"/>
        <v>-5.3948000000673346E-2</v>
      </c>
      <c r="I45">
        <f t="shared" si="3"/>
        <v>-5.3948000000673346E-2</v>
      </c>
      <c r="O45">
        <f t="shared" ca="1" si="4"/>
        <v>-2.1143135247288863E-2</v>
      </c>
      <c r="Q45" s="2">
        <f t="shared" si="5"/>
        <v>27696.667000000001</v>
      </c>
      <c r="R45">
        <f t="shared" ca="1" si="6"/>
        <v>1.0761591514878476E-3</v>
      </c>
    </row>
    <row r="46" spans="1:18" x14ac:dyDescent="0.2">
      <c r="A46" t="s">
        <v>31</v>
      </c>
      <c r="C46" s="15">
        <v>42716.199000000001</v>
      </c>
      <c r="D46" s="15"/>
      <c r="E46">
        <f t="shared" si="0"/>
        <v>2263.9726585505587</v>
      </c>
      <c r="F46">
        <f t="shared" si="1"/>
        <v>2264</v>
      </c>
      <c r="G46">
        <f t="shared" si="2"/>
        <v>-1.3555999998061452E-2</v>
      </c>
      <c r="I46">
        <f t="shared" si="3"/>
        <v>-1.3555999998061452E-2</v>
      </c>
      <c r="O46">
        <f t="shared" ca="1" si="4"/>
        <v>-2.1142542970586081E-2</v>
      </c>
      <c r="Q46" s="2">
        <f t="shared" si="5"/>
        <v>27697.699000000001</v>
      </c>
      <c r="R46">
        <f t="shared" ca="1" si="6"/>
        <v>5.7555634273962827E-5</v>
      </c>
    </row>
    <row r="47" spans="1:18" x14ac:dyDescent="0.2">
      <c r="A47" t="s">
        <v>31</v>
      </c>
      <c r="C47" s="15">
        <v>42717.186999999998</v>
      </c>
      <c r="D47" s="15"/>
      <c r="E47">
        <f t="shared" si="0"/>
        <v>2265.9653814813896</v>
      </c>
      <c r="F47">
        <f t="shared" si="1"/>
        <v>2266</v>
      </c>
      <c r="G47">
        <f t="shared" si="2"/>
        <v>-1.7164000004413538E-2</v>
      </c>
      <c r="I47">
        <f t="shared" si="3"/>
        <v>-1.7164000004413538E-2</v>
      </c>
      <c r="O47">
        <f t="shared" ca="1" si="4"/>
        <v>-2.1141950693883294E-2</v>
      </c>
      <c r="Q47" s="2">
        <f t="shared" si="5"/>
        <v>27698.686999999998</v>
      </c>
      <c r="R47">
        <f t="shared" ca="1" si="6"/>
        <v>1.582409168785291E-5</v>
      </c>
    </row>
    <row r="48" spans="1:18" x14ac:dyDescent="0.2">
      <c r="A48" t="s">
        <v>31</v>
      </c>
      <c r="C48" s="15">
        <v>42730.095000000001</v>
      </c>
      <c r="D48" s="15"/>
      <c r="E48">
        <f t="shared" si="0"/>
        <v>2291.999862849033</v>
      </c>
      <c r="F48">
        <f t="shared" si="1"/>
        <v>2292</v>
      </c>
      <c r="G48">
        <f t="shared" si="2"/>
        <v>-6.8000001192558557E-5</v>
      </c>
      <c r="I48">
        <f t="shared" si="3"/>
        <v>-6.8000001192558557E-5</v>
      </c>
      <c r="O48">
        <f t="shared" ca="1" si="4"/>
        <v>-2.1134251096747089E-2</v>
      </c>
      <c r="Q48" s="2">
        <f t="shared" si="5"/>
        <v>27711.595000000001</v>
      </c>
      <c r="R48">
        <f t="shared" ca="1" si="6"/>
        <v>4.4378693522095249E-4</v>
      </c>
    </row>
    <row r="49" spans="1:18" x14ac:dyDescent="0.2">
      <c r="A49" t="s">
        <v>31</v>
      </c>
      <c r="C49" s="15">
        <v>43084.076999999997</v>
      </c>
      <c r="D49" s="15"/>
      <c r="E49">
        <f t="shared" si="0"/>
        <v>3005.9553775282134</v>
      </c>
      <c r="F49">
        <f t="shared" si="1"/>
        <v>3006</v>
      </c>
      <c r="G49">
        <f t="shared" si="2"/>
        <v>-2.2124000002804678E-2</v>
      </c>
      <c r="I49">
        <f t="shared" si="3"/>
        <v>-2.2124000002804678E-2</v>
      </c>
      <c r="O49">
        <f t="shared" ca="1" si="4"/>
        <v>-2.0922808313852837E-2</v>
      </c>
      <c r="Q49" s="2">
        <f t="shared" si="5"/>
        <v>28065.576999999997</v>
      </c>
      <c r="R49">
        <f t="shared" ca="1" si="6"/>
        <v>1.4428614736069759E-6</v>
      </c>
    </row>
    <row r="50" spans="1:18" x14ac:dyDescent="0.2">
      <c r="A50" t="s">
        <v>31</v>
      </c>
      <c r="C50" s="15">
        <v>43420.228999999999</v>
      </c>
      <c r="D50" s="15"/>
      <c r="E50">
        <f t="shared" si="0"/>
        <v>3683.94910085437</v>
      </c>
      <c r="F50">
        <f t="shared" si="1"/>
        <v>3684</v>
      </c>
      <c r="G50">
        <f t="shared" si="2"/>
        <v>-2.5236000001314096E-2</v>
      </c>
      <c r="I50">
        <f t="shared" si="3"/>
        <v>-2.5236000001314096E-2</v>
      </c>
      <c r="O50">
        <f t="shared" ca="1" si="4"/>
        <v>-2.0722026511608711E-2</v>
      </c>
      <c r="Q50" s="2">
        <f t="shared" si="5"/>
        <v>28401.728999999999</v>
      </c>
      <c r="R50">
        <f t="shared" ca="1" si="6"/>
        <v>2.037595666576301E-5</v>
      </c>
    </row>
    <row r="51" spans="1:18" x14ac:dyDescent="0.2">
      <c r="A51" t="s">
        <v>31</v>
      </c>
      <c r="C51" s="15">
        <v>43427.17</v>
      </c>
      <c r="D51" s="15"/>
      <c r="E51">
        <f t="shared" si="0"/>
        <v>3697.9485845213007</v>
      </c>
      <c r="F51">
        <f t="shared" si="1"/>
        <v>3698</v>
      </c>
      <c r="G51">
        <f t="shared" si="2"/>
        <v>-2.5492000000667758E-2</v>
      </c>
      <c r="I51">
        <f t="shared" si="3"/>
        <v>-2.5492000000667758E-2</v>
      </c>
      <c r="O51">
        <f t="shared" ca="1" si="4"/>
        <v>-2.0717880574689217E-2</v>
      </c>
      <c r="Q51" s="2">
        <f t="shared" si="5"/>
        <v>28408.67</v>
      </c>
      <c r="R51">
        <f t="shared" ca="1" si="6"/>
        <v>2.2792216293505673E-5</v>
      </c>
    </row>
    <row r="52" spans="1:18" x14ac:dyDescent="0.2">
      <c r="A52" t="s">
        <v>31</v>
      </c>
      <c r="C52" s="15">
        <v>43428.163</v>
      </c>
      <c r="D52" s="15"/>
      <c r="E52">
        <f t="shared" si="0"/>
        <v>3699.9513920823574</v>
      </c>
      <c r="F52">
        <f t="shared" si="1"/>
        <v>3700</v>
      </c>
      <c r="G52">
        <f t="shared" si="2"/>
        <v>-2.4100000002363231E-2</v>
      </c>
      <c r="I52">
        <f t="shared" si="3"/>
        <v>-2.4100000002363231E-2</v>
      </c>
      <c r="O52">
        <f t="shared" ca="1" si="4"/>
        <v>-2.0717288297986435E-2</v>
      </c>
      <c r="Q52" s="2">
        <f t="shared" si="5"/>
        <v>28409.663</v>
      </c>
      <c r="R52">
        <f t="shared" ca="1" si="6"/>
        <v>1.1442738474927772E-5</v>
      </c>
    </row>
    <row r="53" spans="1:18" x14ac:dyDescent="0.2">
      <c r="A53" t="s">
        <v>31</v>
      </c>
      <c r="C53" s="15">
        <v>43739.519399999997</v>
      </c>
      <c r="D53" s="15"/>
      <c r="E53">
        <f t="shared" si="0"/>
        <v>4327.9342240078704</v>
      </c>
      <c r="F53">
        <f t="shared" si="1"/>
        <v>4328</v>
      </c>
      <c r="G53">
        <f t="shared" si="2"/>
        <v>-3.261200000270037E-2</v>
      </c>
      <c r="I53">
        <f t="shared" si="3"/>
        <v>-3.261200000270037E-2</v>
      </c>
      <c r="O53">
        <f t="shared" ca="1" si="4"/>
        <v>-2.0531313413311936E-2</v>
      </c>
      <c r="Q53" s="2">
        <f t="shared" si="5"/>
        <v>28721.019399999997</v>
      </c>
      <c r="R53">
        <f t="shared" ca="1" si="6"/>
        <v>1.4594298847102956E-4</v>
      </c>
    </row>
    <row r="54" spans="1:18" x14ac:dyDescent="0.2">
      <c r="A54" t="s">
        <v>31</v>
      </c>
      <c r="C54" s="15">
        <v>43740.510399999999</v>
      </c>
      <c r="D54" s="15"/>
      <c r="E54">
        <f t="shared" si="0"/>
        <v>4329.9329977168391</v>
      </c>
      <c r="F54">
        <f t="shared" si="1"/>
        <v>4330</v>
      </c>
      <c r="G54">
        <f t="shared" si="2"/>
        <v>-3.3219999997527339E-2</v>
      </c>
      <c r="I54">
        <f t="shared" si="3"/>
        <v>-3.3219999997527339E-2</v>
      </c>
      <c r="O54">
        <f t="shared" ca="1" si="4"/>
        <v>-2.0530721136609149E-2</v>
      </c>
      <c r="Q54" s="2">
        <f t="shared" si="5"/>
        <v>28722.010399999999</v>
      </c>
      <c r="R54">
        <f t="shared" ca="1" si="6"/>
        <v>1.6101779801014522E-4</v>
      </c>
    </row>
    <row r="55" spans="1:18" x14ac:dyDescent="0.2">
      <c r="A55" t="s">
        <v>31</v>
      </c>
      <c r="C55" s="15">
        <v>43745.470099999999</v>
      </c>
      <c r="D55" s="15"/>
      <c r="E55">
        <f t="shared" ref="E55:E71" si="7">+(C55-C$7)/C$8</f>
        <v>4339.9363458140706</v>
      </c>
      <c r="F55">
        <f t="shared" ref="F55:F71" si="8">ROUND(2*E55,0)/2</f>
        <v>4340</v>
      </c>
      <c r="G55">
        <f t="shared" ref="G55:G71" si="9">+C55-(C$7+F55*C$8)</f>
        <v>-3.1560000003082678E-2</v>
      </c>
      <c r="I55">
        <f t="shared" si="3"/>
        <v>-3.1560000003082678E-2</v>
      </c>
      <c r="O55">
        <f t="shared" ref="O55:O71" ca="1" si="10">+C$11+C$12*F55</f>
        <v>-2.0527759753095225E-2</v>
      </c>
      <c r="Q55" s="2">
        <f t="shared" ref="Q55:Q71" si="11">+C55-15018.5</f>
        <v>28726.970099999999</v>
      </c>
      <c r="R55">
        <f t="shared" ref="R55:R71" ca="1" si="12">(O55-G55)^2</f>
        <v>1.2171032493344321E-4</v>
      </c>
    </row>
    <row r="56" spans="1:18" x14ac:dyDescent="0.2">
      <c r="A56" t="s">
        <v>31</v>
      </c>
      <c r="C56" s="15">
        <v>43747.453300000001</v>
      </c>
      <c r="D56" s="15"/>
      <c r="E56">
        <f t="shared" si="7"/>
        <v>4343.9363135432586</v>
      </c>
      <c r="F56">
        <f t="shared" si="8"/>
        <v>4344</v>
      </c>
      <c r="G56">
        <f t="shared" si="9"/>
        <v>-3.1576000001223292E-2</v>
      </c>
      <c r="I56">
        <f t="shared" si="3"/>
        <v>-3.1576000001223292E-2</v>
      </c>
      <c r="O56">
        <f t="shared" ca="1" si="10"/>
        <v>-2.0526575199689655E-2</v>
      </c>
      <c r="Q56" s="2">
        <f t="shared" si="11"/>
        <v>28728.953300000001</v>
      </c>
      <c r="R56">
        <f t="shared" ca="1" si="12"/>
        <v>1.2208978844474664E-4</v>
      </c>
    </row>
    <row r="57" spans="1:18" x14ac:dyDescent="0.2">
      <c r="A57" t="s">
        <v>31</v>
      </c>
      <c r="C57" s="15">
        <v>43750.4274</v>
      </c>
      <c r="D57" s="15"/>
      <c r="E57">
        <f t="shared" si="7"/>
        <v>4349.9348532888016</v>
      </c>
      <c r="F57">
        <f t="shared" si="8"/>
        <v>4350</v>
      </c>
      <c r="G57">
        <f t="shared" si="9"/>
        <v>-3.2299999998940621E-2</v>
      </c>
      <c r="I57">
        <f t="shared" si="3"/>
        <v>-3.2299999998940621E-2</v>
      </c>
      <c r="O57">
        <f t="shared" ca="1" si="10"/>
        <v>-2.05247983695813E-2</v>
      </c>
      <c r="Q57" s="2">
        <f t="shared" si="11"/>
        <v>28731.9274</v>
      </c>
      <c r="R57">
        <f t="shared" ca="1" si="12"/>
        <v>1.3865537341206641E-4</v>
      </c>
    </row>
    <row r="58" spans="1:18" x14ac:dyDescent="0.2">
      <c r="A58" t="s">
        <v>31</v>
      </c>
      <c r="C58" s="15">
        <v>43751.4182</v>
      </c>
      <c r="D58" s="15"/>
      <c r="E58">
        <f t="shared" si="7"/>
        <v>4351.9332236125583</v>
      </c>
      <c r="F58">
        <f t="shared" si="8"/>
        <v>4352</v>
      </c>
      <c r="G58">
        <f t="shared" si="9"/>
        <v>-3.3107999995991122E-2</v>
      </c>
      <c r="I58">
        <f t="shared" si="3"/>
        <v>-3.3107999995991122E-2</v>
      </c>
      <c r="O58">
        <f t="shared" ca="1" si="10"/>
        <v>-2.0524206092878514E-2</v>
      </c>
      <c r="Q58" s="2">
        <f t="shared" si="11"/>
        <v>28732.9182</v>
      </c>
      <c r="R58">
        <f t="shared" ca="1" si="12"/>
        <v>1.5835186899601405E-4</v>
      </c>
    </row>
    <row r="59" spans="1:18" x14ac:dyDescent="0.2">
      <c r="A59" t="s">
        <v>31</v>
      </c>
      <c r="C59" s="15">
        <v>43752.4107</v>
      </c>
      <c r="D59" s="15"/>
      <c r="E59">
        <f t="shared" si="7"/>
        <v>4353.9350227105897</v>
      </c>
      <c r="F59">
        <f t="shared" si="8"/>
        <v>4354</v>
      </c>
      <c r="G59">
        <f t="shared" si="9"/>
        <v>-3.2215999999607448E-2</v>
      </c>
      <c r="I59">
        <f t="shared" si="3"/>
        <v>-3.2215999999607448E-2</v>
      </c>
      <c r="O59">
        <f t="shared" ca="1" si="10"/>
        <v>-2.0523613816175731E-2</v>
      </c>
      <c r="Q59" s="2">
        <f t="shared" si="11"/>
        <v>28733.9107</v>
      </c>
      <c r="R59">
        <f t="shared" ca="1" si="12"/>
        <v>1.3671189466250491E-4</v>
      </c>
    </row>
    <row r="60" spans="1:18" x14ac:dyDescent="0.2">
      <c r="A60" t="s">
        <v>31</v>
      </c>
      <c r="C60" s="15">
        <v>43755.385799999996</v>
      </c>
      <c r="D60" s="15"/>
      <c r="E60">
        <f t="shared" si="7"/>
        <v>4359.9355793821696</v>
      </c>
      <c r="F60">
        <f t="shared" si="8"/>
        <v>4360</v>
      </c>
      <c r="G60">
        <f t="shared" si="9"/>
        <v>-3.1940000000759028E-2</v>
      </c>
      <c r="I60">
        <f t="shared" si="3"/>
        <v>-3.1940000000759028E-2</v>
      </c>
      <c r="O60">
        <f t="shared" ca="1" si="10"/>
        <v>-2.0521836986067375E-2</v>
      </c>
      <c r="Q60" s="2">
        <f t="shared" si="11"/>
        <v>28736.885799999996</v>
      </c>
      <c r="R60">
        <f t="shared" ca="1" si="12"/>
        <v>1.3037444663007236E-4</v>
      </c>
    </row>
    <row r="61" spans="1:18" x14ac:dyDescent="0.2">
      <c r="A61" t="s">
        <v>31</v>
      </c>
      <c r="C61" s="15">
        <v>44113.358200000002</v>
      </c>
      <c r="D61" s="15"/>
      <c r="E61">
        <f t="shared" si="7"/>
        <v>5081.9394357447763</v>
      </c>
      <c r="F61">
        <f t="shared" si="8"/>
        <v>5082</v>
      </c>
      <c r="G61">
        <f t="shared" si="9"/>
        <v>-3.0027999993762933E-2</v>
      </c>
      <c r="I61">
        <f t="shared" si="3"/>
        <v>-3.0027999993762933E-2</v>
      </c>
      <c r="O61">
        <f t="shared" ca="1" si="10"/>
        <v>-2.0308025096361981E-2</v>
      </c>
      <c r="Q61" s="2">
        <f t="shared" si="11"/>
        <v>29094.858200000002</v>
      </c>
      <c r="R61">
        <f t="shared" ca="1" si="12"/>
        <v>9.4477912006104639E-5</v>
      </c>
    </row>
    <row r="62" spans="1:18" x14ac:dyDescent="0.2">
      <c r="A62" t="s">
        <v>31</v>
      </c>
      <c r="C62" s="15">
        <v>44114.338900000002</v>
      </c>
      <c r="D62" s="15"/>
      <c r="E62">
        <f t="shared" si="7"/>
        <v>5083.9174351154952</v>
      </c>
      <c r="F62">
        <f t="shared" si="8"/>
        <v>5084</v>
      </c>
      <c r="G62">
        <f t="shared" si="9"/>
        <v>-4.0935999997600447E-2</v>
      </c>
      <c r="I62">
        <f t="shared" si="3"/>
        <v>-4.0935999997600447E-2</v>
      </c>
      <c r="O62">
        <f t="shared" ca="1" si="10"/>
        <v>-2.0307432819659195E-2</v>
      </c>
      <c r="Q62" s="2">
        <f t="shared" si="11"/>
        <v>29095.838900000002</v>
      </c>
      <c r="R62">
        <f t="shared" ca="1" si="12"/>
        <v>4.2553778381483511E-4</v>
      </c>
    </row>
    <row r="63" spans="1:18" x14ac:dyDescent="0.2">
      <c r="A63" t="s">
        <v>31</v>
      </c>
      <c r="C63" s="15">
        <v>44449.496899999998</v>
      </c>
      <c r="D63" s="15"/>
      <c r="E63">
        <f t="shared" si="7"/>
        <v>5759.9063339545446</v>
      </c>
      <c r="F63">
        <f t="shared" si="8"/>
        <v>5760</v>
      </c>
      <c r="G63">
        <f t="shared" si="9"/>
        <v>-4.6439999998256098E-2</v>
      </c>
      <c r="I63">
        <f t="shared" si="3"/>
        <v>-4.6439999998256098E-2</v>
      </c>
      <c r="O63">
        <f t="shared" ca="1" si="10"/>
        <v>-2.0107243294117859E-2</v>
      </c>
      <c r="Q63" s="2">
        <f t="shared" si="11"/>
        <v>29430.996899999998</v>
      </c>
      <c r="R63">
        <f t="shared" ca="1" si="12"/>
        <v>6.934140756393374E-4</v>
      </c>
    </row>
    <row r="64" spans="1:18" x14ac:dyDescent="0.2">
      <c r="A64" t="s">
        <v>31</v>
      </c>
      <c r="C64" s="15">
        <v>44451.480300000003</v>
      </c>
      <c r="D64" s="15"/>
      <c r="E64">
        <f t="shared" si="7"/>
        <v>5763.9067050689455</v>
      </c>
      <c r="F64">
        <f t="shared" si="8"/>
        <v>5764</v>
      </c>
      <c r="G64">
        <f t="shared" si="9"/>
        <v>-4.625599999417318E-2</v>
      </c>
      <c r="I64">
        <f t="shared" si="3"/>
        <v>-4.625599999417318E-2</v>
      </c>
      <c r="O64">
        <f t="shared" ca="1" si="10"/>
        <v>-2.010605874071229E-2</v>
      </c>
      <c r="Q64" s="2">
        <f t="shared" si="11"/>
        <v>29432.980300000003</v>
      </c>
      <c r="R64">
        <f t="shared" ca="1" si="12"/>
        <v>6.8381942755945573E-4</v>
      </c>
    </row>
    <row r="65" spans="1:18" x14ac:dyDescent="0.2">
      <c r="A65" t="s">
        <v>31</v>
      </c>
      <c r="C65" s="15">
        <v>44458.421399999999</v>
      </c>
      <c r="D65" s="15"/>
      <c r="E65">
        <f t="shared" si="7"/>
        <v>5777.9063904284758</v>
      </c>
      <c r="F65">
        <f t="shared" si="8"/>
        <v>5778</v>
      </c>
      <c r="G65">
        <f t="shared" si="9"/>
        <v>-4.6412000003329013E-2</v>
      </c>
      <c r="I65">
        <f t="shared" si="3"/>
        <v>-4.6412000003329013E-2</v>
      </c>
      <c r="O65">
        <f t="shared" ca="1" si="10"/>
        <v>-2.0101912803792792E-2</v>
      </c>
      <c r="Q65" s="2">
        <f t="shared" si="11"/>
        <v>29439.921399999999</v>
      </c>
      <c r="R65">
        <f t="shared" ca="1" si="12"/>
        <v>6.9222068844719965E-4</v>
      </c>
    </row>
    <row r="66" spans="1:18" x14ac:dyDescent="0.2">
      <c r="A66" s="38" t="s">
        <v>49</v>
      </c>
      <c r="B66" s="39" t="s">
        <v>34</v>
      </c>
      <c r="C66" s="40">
        <v>45163.436800000003</v>
      </c>
      <c r="D66" s="38" t="s">
        <v>50</v>
      </c>
      <c r="E66">
        <f t="shared" si="7"/>
        <v>7199.8703116554198</v>
      </c>
      <c r="F66">
        <f t="shared" si="8"/>
        <v>7200</v>
      </c>
      <c r="G66">
        <f t="shared" si="9"/>
        <v>-6.4299999998183921E-2</v>
      </c>
      <c r="I66">
        <f t="shared" si="3"/>
        <v>-6.4299999998183921E-2</v>
      </c>
      <c r="O66">
        <f t="shared" ca="1" si="10"/>
        <v>-1.968080406811264E-2</v>
      </c>
      <c r="Q66" s="2">
        <f t="shared" si="11"/>
        <v>30144.936800000003</v>
      </c>
      <c r="R66">
        <f t="shared" ca="1" si="12"/>
        <v>1.9908726454460897E-3</v>
      </c>
    </row>
    <row r="67" spans="1:18" x14ac:dyDescent="0.2">
      <c r="A67" s="38" t="s">
        <v>51</v>
      </c>
      <c r="B67" s="39" t="s">
        <v>34</v>
      </c>
      <c r="C67" s="38">
        <v>49292.3868</v>
      </c>
      <c r="D67" s="38">
        <v>4.1999999999999997E-3</v>
      </c>
      <c r="E67">
        <f t="shared" si="7"/>
        <v>15527.657098369518</v>
      </c>
      <c r="F67">
        <f t="shared" si="8"/>
        <v>15527.5</v>
      </c>
      <c r="G67">
        <f t="shared" si="9"/>
        <v>7.7890000000479631E-2</v>
      </c>
      <c r="I67">
        <f t="shared" si="3"/>
        <v>7.7890000000479631E-2</v>
      </c>
      <c r="O67">
        <f t="shared" ca="1" si="10"/>
        <v>-1.72147119468915E-2</v>
      </c>
      <c r="Q67" s="2">
        <f t="shared" si="11"/>
        <v>34273.8868</v>
      </c>
      <c r="R67">
        <f t="shared" ca="1" si="12"/>
        <v>9.0449062345924376E-3</v>
      </c>
    </row>
    <row r="68" spans="1:18" x14ac:dyDescent="0.2">
      <c r="A68" s="38" t="s">
        <v>52</v>
      </c>
      <c r="B68" s="39" t="s">
        <v>34</v>
      </c>
      <c r="C68" s="38">
        <v>49998.406300000002</v>
      </c>
      <c r="D68" s="38" t="s">
        <v>50</v>
      </c>
      <c r="E68">
        <f t="shared" si="7"/>
        <v>16951.646215036591</v>
      </c>
      <c r="F68">
        <f t="shared" si="8"/>
        <v>16951.5</v>
      </c>
      <c r="G68">
        <f t="shared" si="9"/>
        <v>7.2494000007282011E-2</v>
      </c>
      <c r="I68">
        <f t="shared" si="3"/>
        <v>7.2494000007282011E-2</v>
      </c>
      <c r="O68">
        <f t="shared" ca="1" si="10"/>
        <v>-1.6793010934508561E-2</v>
      </c>
      <c r="Q68" s="2">
        <f t="shared" si="11"/>
        <v>34979.906300000002</v>
      </c>
      <c r="R68">
        <f t="shared" ca="1" si="12"/>
        <v>7.9721703229194297E-3</v>
      </c>
    </row>
    <row r="69" spans="1:18" x14ac:dyDescent="0.2">
      <c r="A69" t="s">
        <v>31</v>
      </c>
      <c r="C69" s="15">
        <v>51610.579599999997</v>
      </c>
      <c r="D69" s="15"/>
      <c r="E69">
        <f t="shared" si="7"/>
        <v>20203.280530209515</v>
      </c>
      <c r="F69">
        <f t="shared" si="8"/>
        <v>20203.5</v>
      </c>
      <c r="G69">
        <f t="shared" si="9"/>
        <v>-0.1088140000065323</v>
      </c>
      <c r="I69" s="13">
        <v>-0.23569404000591021</v>
      </c>
      <c r="O69">
        <f t="shared" ca="1" si="10"/>
        <v>-1.5829969015780113E-2</v>
      </c>
      <c r="Q69" s="2">
        <f t="shared" si="11"/>
        <v>36592.079599999997</v>
      </c>
      <c r="R69">
        <f t="shared" ca="1" si="12"/>
        <v>8.646030019289163E-3</v>
      </c>
    </row>
    <row r="70" spans="1:18" x14ac:dyDescent="0.2">
      <c r="A70" s="11" t="s">
        <v>33</v>
      </c>
      <c r="B70" s="12" t="s">
        <v>34</v>
      </c>
      <c r="C70" s="16">
        <v>52941.449800000002</v>
      </c>
      <c r="D70" s="16">
        <v>1.6000000000000001E-3</v>
      </c>
      <c r="E70">
        <f t="shared" si="7"/>
        <v>22887.54729691572</v>
      </c>
      <c r="F70">
        <f t="shared" si="8"/>
        <v>22887.5</v>
      </c>
      <c r="G70">
        <f t="shared" si="9"/>
        <v>2.3450000000593718E-2</v>
      </c>
      <c r="J70" s="13">
        <v>-8.7352880000253208E-2</v>
      </c>
      <c r="O70">
        <f t="shared" ca="1" si="10"/>
        <v>-1.5035133680642611E-2</v>
      </c>
      <c r="Q70" s="2">
        <f t="shared" si="11"/>
        <v>37922.949800000002</v>
      </c>
      <c r="R70">
        <f t="shared" ca="1" si="12"/>
        <v>1.4811055144626308E-3</v>
      </c>
    </row>
    <row r="71" spans="1:18" x14ac:dyDescent="0.2">
      <c r="A71" s="31" t="s">
        <v>44</v>
      </c>
      <c r="B71" s="12" t="s">
        <v>45</v>
      </c>
      <c r="C71" s="32">
        <v>54001.461799999997</v>
      </c>
      <c r="D71" s="15">
        <v>8.0000000000000004E-4</v>
      </c>
      <c r="E71">
        <f t="shared" si="7"/>
        <v>25025.513105985425</v>
      </c>
      <c r="F71">
        <f t="shared" si="8"/>
        <v>25025.5</v>
      </c>
      <c r="G71">
        <f t="shared" si="9"/>
        <v>6.4979999951901846E-3</v>
      </c>
      <c r="I71">
        <f>G71</f>
        <v>6.4979999951901846E-3</v>
      </c>
      <c r="O71">
        <f t="shared" ca="1" si="10"/>
        <v>-1.440198988536542E-2</v>
      </c>
      <c r="Q71" s="2">
        <f t="shared" si="11"/>
        <v>38982.961799999997</v>
      </c>
      <c r="R71">
        <f t="shared" ca="1" si="12"/>
        <v>4.3680957700732671E-4</v>
      </c>
    </row>
    <row r="72" spans="1:18" x14ac:dyDescent="0.2">
      <c r="C72" s="15"/>
      <c r="D72" s="15"/>
    </row>
    <row r="73" spans="1:18" x14ac:dyDescent="0.2">
      <c r="C73" s="15"/>
      <c r="D73" s="15"/>
    </row>
    <row r="74" spans="1:18" x14ac:dyDescent="0.2">
      <c r="C74" s="15"/>
      <c r="D74" s="15"/>
    </row>
    <row r="75" spans="1:18" x14ac:dyDescent="0.2">
      <c r="C75" s="15"/>
      <c r="D75" s="15"/>
    </row>
    <row r="76" spans="1:18" x14ac:dyDescent="0.2">
      <c r="C76" s="15"/>
      <c r="D76" s="15"/>
    </row>
    <row r="77" spans="1:18" x14ac:dyDescent="0.2">
      <c r="C77" s="15"/>
      <c r="D77" s="15"/>
    </row>
    <row r="78" spans="1:18" x14ac:dyDescent="0.2">
      <c r="C78" s="15"/>
      <c r="D78" s="15"/>
    </row>
    <row r="79" spans="1:18" x14ac:dyDescent="0.2">
      <c r="C79" s="15"/>
      <c r="D79" s="15"/>
    </row>
    <row r="80" spans="1:18" x14ac:dyDescent="0.2">
      <c r="C80" s="15"/>
      <c r="D80" s="15"/>
    </row>
    <row r="81" spans="3:4" x14ac:dyDescent="0.2">
      <c r="C81" s="15"/>
      <c r="D81" s="15"/>
    </row>
    <row r="82" spans="3:4" x14ac:dyDescent="0.2">
      <c r="C82" s="15"/>
      <c r="D82" s="15"/>
    </row>
    <row r="83" spans="3:4" x14ac:dyDescent="0.2">
      <c r="C83" s="15"/>
      <c r="D83" s="15"/>
    </row>
    <row r="84" spans="3:4" x14ac:dyDescent="0.2">
      <c r="C84" s="15"/>
      <c r="D84" s="15"/>
    </row>
    <row r="85" spans="3:4" x14ac:dyDescent="0.2">
      <c r="C85" s="15"/>
      <c r="D85" s="15"/>
    </row>
    <row r="86" spans="3:4" x14ac:dyDescent="0.2">
      <c r="C86" s="15"/>
      <c r="D86" s="15"/>
    </row>
    <row r="87" spans="3:4" x14ac:dyDescent="0.2">
      <c r="C87" s="15"/>
      <c r="D87" s="15"/>
    </row>
    <row r="88" spans="3:4" x14ac:dyDescent="0.2">
      <c r="C88" s="15"/>
      <c r="D88" s="15"/>
    </row>
    <row r="89" spans="3:4" x14ac:dyDescent="0.2">
      <c r="C89" s="15"/>
      <c r="D89" s="15"/>
    </row>
    <row r="90" spans="3:4" x14ac:dyDescent="0.2">
      <c r="C90" s="15"/>
      <c r="D90" s="15"/>
    </row>
    <row r="91" spans="3:4" x14ac:dyDescent="0.2">
      <c r="C91" s="15"/>
      <c r="D91" s="15"/>
    </row>
    <row r="92" spans="3:4" x14ac:dyDescent="0.2">
      <c r="C92" s="15"/>
      <c r="D92" s="15"/>
    </row>
    <row r="93" spans="3:4" x14ac:dyDescent="0.2">
      <c r="C93" s="15"/>
      <c r="D93" s="15"/>
    </row>
    <row r="94" spans="3:4" x14ac:dyDescent="0.2">
      <c r="C94" s="15"/>
      <c r="D94" s="15"/>
    </row>
    <row r="95" spans="3:4" x14ac:dyDescent="0.2">
      <c r="C95" s="15"/>
      <c r="D95" s="15"/>
    </row>
    <row r="96" spans="3:4" x14ac:dyDescent="0.2">
      <c r="C96" s="15"/>
      <c r="D96" s="15"/>
    </row>
    <row r="97" spans="3:4" x14ac:dyDescent="0.2">
      <c r="C97" s="15"/>
      <c r="D97" s="15"/>
    </row>
    <row r="98" spans="3:4" x14ac:dyDescent="0.2">
      <c r="C98" s="15"/>
      <c r="D98" s="15"/>
    </row>
    <row r="99" spans="3:4" x14ac:dyDescent="0.2">
      <c r="C99" s="15"/>
      <c r="D99" s="15"/>
    </row>
    <row r="100" spans="3:4" x14ac:dyDescent="0.2">
      <c r="C100" s="15"/>
      <c r="D100" s="15"/>
    </row>
    <row r="101" spans="3:4" x14ac:dyDescent="0.2">
      <c r="C101" s="15"/>
      <c r="D101" s="15"/>
    </row>
    <row r="102" spans="3:4" x14ac:dyDescent="0.2">
      <c r="C102" s="15"/>
      <c r="D102" s="15"/>
    </row>
    <row r="103" spans="3:4" x14ac:dyDescent="0.2">
      <c r="C103" s="15"/>
      <c r="D103" s="15"/>
    </row>
    <row r="104" spans="3:4" x14ac:dyDescent="0.2">
      <c r="C104" s="15"/>
      <c r="D104" s="15"/>
    </row>
    <row r="105" spans="3:4" x14ac:dyDescent="0.2">
      <c r="C105" s="15"/>
      <c r="D105" s="15"/>
    </row>
    <row r="106" spans="3:4" x14ac:dyDescent="0.2">
      <c r="C106" s="15"/>
      <c r="D106" s="15"/>
    </row>
    <row r="107" spans="3:4" x14ac:dyDescent="0.2">
      <c r="C107" s="15"/>
      <c r="D107" s="15"/>
    </row>
    <row r="108" spans="3:4" x14ac:dyDescent="0.2">
      <c r="C108" s="15"/>
      <c r="D108" s="15"/>
    </row>
    <row r="109" spans="3:4" x14ac:dyDescent="0.2">
      <c r="C109" s="15"/>
      <c r="D109" s="15"/>
    </row>
    <row r="110" spans="3:4" x14ac:dyDescent="0.2">
      <c r="C110" s="15"/>
      <c r="D110" s="15"/>
    </row>
    <row r="111" spans="3:4" x14ac:dyDescent="0.2">
      <c r="C111" s="15"/>
      <c r="D111" s="15"/>
    </row>
    <row r="112" spans="3:4" x14ac:dyDescent="0.2">
      <c r="C112" s="15"/>
      <c r="D112" s="15"/>
    </row>
    <row r="113" spans="3:4" x14ac:dyDescent="0.2">
      <c r="C113" s="15"/>
      <c r="D113" s="15"/>
    </row>
    <row r="114" spans="3:4" x14ac:dyDescent="0.2">
      <c r="C114" s="15"/>
      <c r="D114" s="15"/>
    </row>
    <row r="115" spans="3:4" x14ac:dyDescent="0.2">
      <c r="C115" s="15"/>
      <c r="D115" s="15"/>
    </row>
    <row r="116" spans="3:4" x14ac:dyDescent="0.2">
      <c r="C116" s="15"/>
      <c r="D116" s="15"/>
    </row>
    <row r="117" spans="3:4" x14ac:dyDescent="0.2">
      <c r="C117" s="15"/>
      <c r="D117" s="15"/>
    </row>
    <row r="118" spans="3:4" x14ac:dyDescent="0.2">
      <c r="C118" s="15"/>
      <c r="D118" s="15"/>
    </row>
    <row r="119" spans="3:4" x14ac:dyDescent="0.2">
      <c r="C119" s="15"/>
      <c r="D119" s="15"/>
    </row>
    <row r="120" spans="3:4" x14ac:dyDescent="0.2">
      <c r="C120" s="15"/>
      <c r="D120" s="15"/>
    </row>
    <row r="121" spans="3:4" x14ac:dyDescent="0.2">
      <c r="C121" s="15"/>
      <c r="D121" s="15"/>
    </row>
    <row r="122" spans="3:4" x14ac:dyDescent="0.2">
      <c r="C122" s="15"/>
      <c r="D122" s="15"/>
    </row>
    <row r="123" spans="3:4" x14ac:dyDescent="0.2">
      <c r="C123" s="15"/>
      <c r="D123" s="15"/>
    </row>
    <row r="124" spans="3:4" x14ac:dyDescent="0.2">
      <c r="C124" s="15"/>
      <c r="D124" s="15"/>
    </row>
    <row r="125" spans="3:4" x14ac:dyDescent="0.2">
      <c r="C125" s="15"/>
      <c r="D125" s="15"/>
    </row>
    <row r="126" spans="3:4" x14ac:dyDescent="0.2">
      <c r="C126" s="15"/>
      <c r="D126" s="15"/>
    </row>
    <row r="127" spans="3:4" x14ac:dyDescent="0.2">
      <c r="C127" s="15"/>
      <c r="D127" s="15"/>
    </row>
    <row r="128" spans="3:4" x14ac:dyDescent="0.2">
      <c r="C128" s="15"/>
      <c r="D128" s="15"/>
    </row>
    <row r="129" spans="3:4" x14ac:dyDescent="0.2">
      <c r="C129" s="15"/>
      <c r="D129" s="15"/>
    </row>
    <row r="130" spans="3:4" x14ac:dyDescent="0.2">
      <c r="C130" s="15"/>
      <c r="D130" s="15"/>
    </row>
    <row r="131" spans="3:4" x14ac:dyDescent="0.2">
      <c r="C131" s="15"/>
      <c r="D131" s="15"/>
    </row>
    <row r="132" spans="3:4" x14ac:dyDescent="0.2">
      <c r="C132" s="15"/>
      <c r="D132" s="15"/>
    </row>
    <row r="133" spans="3:4" x14ac:dyDescent="0.2">
      <c r="C133" s="15"/>
      <c r="D133" s="15"/>
    </row>
    <row r="134" spans="3:4" x14ac:dyDescent="0.2">
      <c r="C134" s="15"/>
      <c r="D134" s="15"/>
    </row>
    <row r="135" spans="3:4" x14ac:dyDescent="0.2">
      <c r="C135" s="15"/>
      <c r="D135" s="15"/>
    </row>
    <row r="136" spans="3:4" x14ac:dyDescent="0.2">
      <c r="C136" s="15"/>
      <c r="D136" s="15"/>
    </row>
    <row r="137" spans="3:4" x14ac:dyDescent="0.2">
      <c r="C137" s="15"/>
      <c r="D137" s="15"/>
    </row>
    <row r="138" spans="3:4" x14ac:dyDescent="0.2">
      <c r="C138" s="15"/>
      <c r="D138" s="15"/>
    </row>
    <row r="139" spans="3:4" x14ac:dyDescent="0.2">
      <c r="C139" s="15"/>
      <c r="D139" s="15"/>
    </row>
    <row r="140" spans="3:4" x14ac:dyDescent="0.2">
      <c r="C140" s="15"/>
      <c r="D140" s="15"/>
    </row>
    <row r="141" spans="3:4" x14ac:dyDescent="0.2">
      <c r="C141" s="15"/>
      <c r="D141" s="15"/>
    </row>
    <row r="142" spans="3:4" x14ac:dyDescent="0.2">
      <c r="C142" s="15"/>
      <c r="D142" s="15"/>
    </row>
    <row r="143" spans="3:4" x14ac:dyDescent="0.2">
      <c r="C143" s="15"/>
      <c r="D143" s="15"/>
    </row>
    <row r="144" spans="3:4" x14ac:dyDescent="0.2">
      <c r="C144" s="15"/>
      <c r="D144" s="15"/>
    </row>
    <row r="145" spans="3:4" x14ac:dyDescent="0.2">
      <c r="C145" s="15"/>
      <c r="D145" s="15"/>
    </row>
    <row r="146" spans="3:4" x14ac:dyDescent="0.2">
      <c r="C146" s="15"/>
      <c r="D146" s="15"/>
    </row>
    <row r="147" spans="3:4" x14ac:dyDescent="0.2">
      <c r="C147" s="15"/>
      <c r="D147" s="15"/>
    </row>
    <row r="148" spans="3:4" x14ac:dyDescent="0.2">
      <c r="C148" s="15"/>
      <c r="D148" s="15"/>
    </row>
    <row r="149" spans="3:4" x14ac:dyDescent="0.2">
      <c r="C149" s="15"/>
      <c r="D149" s="15"/>
    </row>
    <row r="150" spans="3:4" x14ac:dyDescent="0.2">
      <c r="C150" s="15"/>
      <c r="D150" s="15"/>
    </row>
    <row r="151" spans="3:4" x14ac:dyDescent="0.2">
      <c r="C151" s="15"/>
      <c r="D151" s="15"/>
    </row>
    <row r="152" spans="3:4" x14ac:dyDescent="0.2">
      <c r="C152" s="15"/>
      <c r="D152" s="15"/>
    </row>
    <row r="153" spans="3:4" x14ac:dyDescent="0.2">
      <c r="C153" s="15"/>
      <c r="D153" s="15"/>
    </row>
    <row r="154" spans="3:4" x14ac:dyDescent="0.2">
      <c r="C154" s="15"/>
      <c r="D154" s="15"/>
    </row>
    <row r="155" spans="3:4" x14ac:dyDescent="0.2">
      <c r="C155" s="15"/>
      <c r="D155" s="15"/>
    </row>
    <row r="156" spans="3:4" x14ac:dyDescent="0.2">
      <c r="C156" s="15"/>
      <c r="D156" s="15"/>
    </row>
    <row r="157" spans="3:4" x14ac:dyDescent="0.2">
      <c r="C157" s="15"/>
      <c r="D157" s="15"/>
    </row>
    <row r="158" spans="3:4" x14ac:dyDescent="0.2">
      <c r="C158" s="15"/>
      <c r="D158" s="15"/>
    </row>
    <row r="159" spans="3:4" x14ac:dyDescent="0.2">
      <c r="C159" s="15"/>
      <c r="D159" s="15"/>
    </row>
    <row r="160" spans="3:4" x14ac:dyDescent="0.2">
      <c r="C160" s="15"/>
      <c r="D160" s="15"/>
    </row>
    <row r="161" spans="3:4" x14ac:dyDescent="0.2">
      <c r="C161" s="15"/>
      <c r="D161" s="15"/>
    </row>
    <row r="162" spans="3:4" x14ac:dyDescent="0.2">
      <c r="C162" s="15"/>
      <c r="D162" s="15"/>
    </row>
    <row r="163" spans="3:4" x14ac:dyDescent="0.2">
      <c r="C163" s="15"/>
      <c r="D163" s="15"/>
    </row>
    <row r="164" spans="3:4" x14ac:dyDescent="0.2">
      <c r="C164" s="15"/>
      <c r="D164" s="15"/>
    </row>
    <row r="165" spans="3:4" x14ac:dyDescent="0.2">
      <c r="C165" s="15"/>
      <c r="D165" s="15"/>
    </row>
    <row r="166" spans="3:4" x14ac:dyDescent="0.2">
      <c r="C166" s="15"/>
      <c r="D166" s="15"/>
    </row>
    <row r="167" spans="3:4" x14ac:dyDescent="0.2">
      <c r="C167" s="15"/>
      <c r="D167" s="15"/>
    </row>
    <row r="168" spans="3:4" x14ac:dyDescent="0.2">
      <c r="C168" s="15"/>
      <c r="D168" s="15"/>
    </row>
    <row r="169" spans="3:4" x14ac:dyDescent="0.2">
      <c r="C169" s="15"/>
      <c r="D169" s="15"/>
    </row>
    <row r="170" spans="3:4" x14ac:dyDescent="0.2">
      <c r="C170" s="15"/>
      <c r="D170" s="15"/>
    </row>
    <row r="171" spans="3:4" x14ac:dyDescent="0.2">
      <c r="C171" s="15"/>
      <c r="D171" s="15"/>
    </row>
    <row r="172" spans="3:4" x14ac:dyDescent="0.2">
      <c r="C172" s="15"/>
      <c r="D172" s="15"/>
    </row>
    <row r="173" spans="3:4" x14ac:dyDescent="0.2">
      <c r="C173" s="15"/>
      <c r="D173" s="15"/>
    </row>
    <row r="174" spans="3:4" x14ac:dyDescent="0.2">
      <c r="C174" s="15"/>
      <c r="D174" s="15"/>
    </row>
    <row r="175" spans="3:4" x14ac:dyDescent="0.2">
      <c r="C175" s="15"/>
      <c r="D175" s="15"/>
    </row>
    <row r="176" spans="3:4" x14ac:dyDescent="0.2">
      <c r="C176" s="15"/>
      <c r="D176" s="15"/>
    </row>
    <row r="177" spans="3:4" x14ac:dyDescent="0.2">
      <c r="C177" s="15"/>
      <c r="D177" s="15"/>
    </row>
    <row r="178" spans="3:4" x14ac:dyDescent="0.2">
      <c r="C178" s="15"/>
      <c r="D178" s="15"/>
    </row>
    <row r="179" spans="3:4" x14ac:dyDescent="0.2">
      <c r="C179" s="15"/>
      <c r="D179" s="15"/>
    </row>
    <row r="180" spans="3:4" x14ac:dyDescent="0.2">
      <c r="C180" s="15"/>
      <c r="D180" s="15"/>
    </row>
    <row r="181" spans="3:4" x14ac:dyDescent="0.2">
      <c r="C181" s="15"/>
      <c r="D181" s="15"/>
    </row>
    <row r="182" spans="3:4" x14ac:dyDescent="0.2">
      <c r="C182" s="15"/>
      <c r="D182" s="15"/>
    </row>
    <row r="183" spans="3:4" x14ac:dyDescent="0.2">
      <c r="C183" s="15"/>
      <c r="D183" s="15"/>
    </row>
    <row r="184" spans="3:4" x14ac:dyDescent="0.2">
      <c r="C184" s="15"/>
      <c r="D184" s="15"/>
    </row>
    <row r="185" spans="3:4" x14ac:dyDescent="0.2">
      <c r="C185" s="15"/>
      <c r="D185" s="15"/>
    </row>
    <row r="186" spans="3:4" x14ac:dyDescent="0.2">
      <c r="C186" s="15"/>
      <c r="D186" s="15"/>
    </row>
    <row r="187" spans="3:4" x14ac:dyDescent="0.2">
      <c r="C187" s="15"/>
      <c r="D187" s="15"/>
    </row>
    <row r="188" spans="3:4" x14ac:dyDescent="0.2">
      <c r="C188" s="15"/>
      <c r="D188" s="15"/>
    </row>
    <row r="189" spans="3:4" x14ac:dyDescent="0.2">
      <c r="C189" s="15"/>
      <c r="D189" s="15"/>
    </row>
    <row r="190" spans="3:4" x14ac:dyDescent="0.2">
      <c r="C190" s="15"/>
      <c r="D190" s="15"/>
    </row>
    <row r="191" spans="3:4" x14ac:dyDescent="0.2">
      <c r="C191" s="15"/>
      <c r="D191" s="15"/>
    </row>
    <row r="192" spans="3:4" x14ac:dyDescent="0.2">
      <c r="C192" s="15"/>
      <c r="D192" s="15"/>
    </row>
    <row r="193" spans="3:4" x14ac:dyDescent="0.2">
      <c r="C193" s="15"/>
      <c r="D193" s="15"/>
    </row>
    <row r="194" spans="3:4" x14ac:dyDescent="0.2">
      <c r="C194" s="15"/>
      <c r="D194" s="15"/>
    </row>
    <row r="195" spans="3:4" x14ac:dyDescent="0.2">
      <c r="C195" s="15"/>
      <c r="D195" s="15"/>
    </row>
    <row r="196" spans="3:4" x14ac:dyDescent="0.2">
      <c r="C196" s="15"/>
      <c r="D196" s="15"/>
    </row>
    <row r="197" spans="3:4" x14ac:dyDescent="0.2">
      <c r="C197" s="15"/>
      <c r="D197" s="15"/>
    </row>
    <row r="198" spans="3:4" x14ac:dyDescent="0.2">
      <c r="C198" s="15"/>
      <c r="D198" s="15"/>
    </row>
    <row r="199" spans="3:4" x14ac:dyDescent="0.2">
      <c r="C199" s="15"/>
      <c r="D199" s="15"/>
    </row>
    <row r="200" spans="3:4" x14ac:dyDescent="0.2">
      <c r="C200" s="15"/>
      <c r="D200" s="15"/>
    </row>
    <row r="201" spans="3:4" x14ac:dyDescent="0.2">
      <c r="C201" s="15"/>
      <c r="D201" s="15"/>
    </row>
    <row r="202" spans="3:4" x14ac:dyDescent="0.2">
      <c r="C202" s="15"/>
      <c r="D202" s="15"/>
    </row>
    <row r="203" spans="3:4" x14ac:dyDescent="0.2">
      <c r="C203" s="15"/>
      <c r="D203" s="15"/>
    </row>
    <row r="204" spans="3:4" x14ac:dyDescent="0.2">
      <c r="C204" s="15"/>
      <c r="D204" s="15"/>
    </row>
    <row r="205" spans="3:4" x14ac:dyDescent="0.2">
      <c r="C205" s="15"/>
      <c r="D205" s="15"/>
    </row>
    <row r="206" spans="3:4" x14ac:dyDescent="0.2">
      <c r="C206" s="15"/>
      <c r="D206" s="15"/>
    </row>
    <row r="207" spans="3:4" x14ac:dyDescent="0.2">
      <c r="C207" s="15"/>
      <c r="D207" s="15"/>
    </row>
    <row r="208" spans="3:4" x14ac:dyDescent="0.2">
      <c r="C208" s="15"/>
      <c r="D208" s="15"/>
    </row>
    <row r="209" spans="3:4" x14ac:dyDescent="0.2">
      <c r="C209" s="15"/>
      <c r="D209" s="15"/>
    </row>
    <row r="210" spans="3:4" x14ac:dyDescent="0.2">
      <c r="C210" s="15"/>
      <c r="D210" s="15"/>
    </row>
    <row r="211" spans="3:4" x14ac:dyDescent="0.2">
      <c r="C211" s="15"/>
      <c r="D211" s="15"/>
    </row>
    <row r="212" spans="3:4" x14ac:dyDescent="0.2">
      <c r="C212" s="15"/>
      <c r="D212" s="15"/>
    </row>
    <row r="213" spans="3:4" x14ac:dyDescent="0.2">
      <c r="C213" s="15"/>
      <c r="D213" s="15"/>
    </row>
    <row r="214" spans="3:4" x14ac:dyDescent="0.2">
      <c r="C214" s="15"/>
      <c r="D214" s="15"/>
    </row>
    <row r="215" spans="3:4" x14ac:dyDescent="0.2">
      <c r="C215" s="15"/>
      <c r="D215" s="15"/>
    </row>
    <row r="216" spans="3:4" x14ac:dyDescent="0.2">
      <c r="C216" s="15"/>
      <c r="D216" s="15"/>
    </row>
    <row r="217" spans="3:4" x14ac:dyDescent="0.2">
      <c r="C217" s="15"/>
      <c r="D217" s="15"/>
    </row>
    <row r="218" spans="3:4" x14ac:dyDescent="0.2">
      <c r="C218" s="15"/>
      <c r="D218" s="15"/>
    </row>
    <row r="219" spans="3:4" x14ac:dyDescent="0.2">
      <c r="C219" s="15"/>
      <c r="D219" s="15"/>
    </row>
    <row r="220" spans="3:4" x14ac:dyDescent="0.2">
      <c r="C220" s="15"/>
      <c r="D220" s="15"/>
    </row>
    <row r="221" spans="3:4" x14ac:dyDescent="0.2">
      <c r="C221" s="15"/>
      <c r="D221" s="15"/>
    </row>
    <row r="222" spans="3:4" x14ac:dyDescent="0.2">
      <c r="C222" s="15"/>
      <c r="D222" s="15"/>
    </row>
    <row r="223" spans="3:4" x14ac:dyDescent="0.2">
      <c r="C223" s="15"/>
      <c r="D223" s="15"/>
    </row>
    <row r="224" spans="3:4" x14ac:dyDescent="0.2">
      <c r="C224" s="15"/>
      <c r="D224" s="15"/>
    </row>
    <row r="225" spans="3:4" x14ac:dyDescent="0.2">
      <c r="C225" s="15"/>
      <c r="D225" s="15"/>
    </row>
    <row r="226" spans="3:4" x14ac:dyDescent="0.2">
      <c r="C226" s="15"/>
      <c r="D226" s="15"/>
    </row>
    <row r="227" spans="3:4" x14ac:dyDescent="0.2">
      <c r="C227" s="15"/>
      <c r="D227" s="15"/>
    </row>
    <row r="228" spans="3:4" x14ac:dyDescent="0.2">
      <c r="C228" s="15"/>
      <c r="D228" s="15"/>
    </row>
    <row r="229" spans="3:4" x14ac:dyDescent="0.2">
      <c r="C229" s="15"/>
      <c r="D229" s="15"/>
    </row>
    <row r="230" spans="3:4" x14ac:dyDescent="0.2">
      <c r="C230" s="15"/>
      <c r="D230" s="15"/>
    </row>
    <row r="231" spans="3:4" x14ac:dyDescent="0.2">
      <c r="C231" s="15"/>
      <c r="D231" s="15"/>
    </row>
    <row r="232" spans="3:4" x14ac:dyDescent="0.2">
      <c r="C232" s="15"/>
      <c r="D232" s="15"/>
    </row>
    <row r="233" spans="3:4" x14ac:dyDescent="0.2">
      <c r="C233" s="15"/>
      <c r="D233" s="15"/>
    </row>
    <row r="234" spans="3:4" x14ac:dyDescent="0.2">
      <c r="C234" s="15"/>
      <c r="D234" s="15"/>
    </row>
    <row r="235" spans="3:4" x14ac:dyDescent="0.2">
      <c r="C235" s="15"/>
      <c r="D235" s="15"/>
    </row>
    <row r="236" spans="3:4" x14ac:dyDescent="0.2">
      <c r="C236" s="15"/>
      <c r="D236" s="15"/>
    </row>
    <row r="237" spans="3:4" x14ac:dyDescent="0.2">
      <c r="C237" s="15"/>
      <c r="D237" s="15"/>
    </row>
    <row r="238" spans="3:4" x14ac:dyDescent="0.2">
      <c r="C238" s="15"/>
      <c r="D238" s="15"/>
    </row>
    <row r="239" spans="3:4" x14ac:dyDescent="0.2">
      <c r="C239" s="15"/>
      <c r="D239" s="15"/>
    </row>
    <row r="240" spans="3:4" x14ac:dyDescent="0.2">
      <c r="C240" s="15"/>
      <c r="D240" s="15"/>
    </row>
    <row r="241" spans="3:4" x14ac:dyDescent="0.2">
      <c r="C241" s="15"/>
      <c r="D241" s="15"/>
    </row>
    <row r="242" spans="3:4" x14ac:dyDescent="0.2">
      <c r="C242" s="15"/>
      <c r="D242" s="15"/>
    </row>
    <row r="243" spans="3:4" x14ac:dyDescent="0.2">
      <c r="C243" s="15"/>
      <c r="D243" s="15"/>
    </row>
    <row r="244" spans="3:4" x14ac:dyDescent="0.2">
      <c r="C244" s="15"/>
      <c r="D244" s="15"/>
    </row>
    <row r="245" spans="3:4" x14ac:dyDescent="0.2">
      <c r="C245" s="15"/>
      <c r="D245" s="15"/>
    </row>
    <row r="246" spans="3:4" x14ac:dyDescent="0.2">
      <c r="C246" s="15"/>
      <c r="D246" s="15"/>
    </row>
    <row r="247" spans="3:4" x14ac:dyDescent="0.2">
      <c r="C247" s="15"/>
      <c r="D247" s="15"/>
    </row>
    <row r="248" spans="3:4" x14ac:dyDescent="0.2">
      <c r="C248" s="15"/>
      <c r="D248" s="15"/>
    </row>
    <row r="249" spans="3:4" x14ac:dyDescent="0.2">
      <c r="C249" s="15"/>
      <c r="D249" s="15"/>
    </row>
    <row r="250" spans="3:4" x14ac:dyDescent="0.2">
      <c r="C250" s="15"/>
      <c r="D250" s="15"/>
    </row>
    <row r="251" spans="3:4" x14ac:dyDescent="0.2">
      <c r="C251" s="15"/>
      <c r="D251" s="15"/>
    </row>
    <row r="252" spans="3:4" x14ac:dyDescent="0.2">
      <c r="C252" s="15"/>
      <c r="D252" s="15"/>
    </row>
    <row r="253" spans="3:4" x14ac:dyDescent="0.2">
      <c r="C253" s="15"/>
      <c r="D253" s="15"/>
    </row>
    <row r="254" spans="3:4" x14ac:dyDescent="0.2">
      <c r="C254" s="15"/>
      <c r="D254" s="15"/>
    </row>
    <row r="255" spans="3:4" x14ac:dyDescent="0.2">
      <c r="C255" s="15"/>
      <c r="D255" s="15"/>
    </row>
    <row r="256" spans="3:4" x14ac:dyDescent="0.2">
      <c r="C256" s="15"/>
      <c r="D256" s="15"/>
    </row>
    <row r="257" spans="3:4" x14ac:dyDescent="0.2">
      <c r="C257" s="15"/>
      <c r="D257" s="15"/>
    </row>
    <row r="258" spans="3:4" x14ac:dyDescent="0.2">
      <c r="C258" s="15"/>
      <c r="D258" s="15"/>
    </row>
    <row r="259" spans="3:4" x14ac:dyDescent="0.2">
      <c r="C259" s="15"/>
      <c r="D259" s="15"/>
    </row>
    <row r="260" spans="3:4" x14ac:dyDescent="0.2">
      <c r="C260" s="15"/>
      <c r="D260" s="15"/>
    </row>
    <row r="261" spans="3:4" x14ac:dyDescent="0.2">
      <c r="C261" s="15"/>
      <c r="D261" s="15"/>
    </row>
    <row r="262" spans="3:4" x14ac:dyDescent="0.2">
      <c r="C262" s="15"/>
      <c r="D262" s="15"/>
    </row>
    <row r="263" spans="3:4" x14ac:dyDescent="0.2">
      <c r="C263" s="15"/>
      <c r="D263" s="15"/>
    </row>
    <row r="264" spans="3:4" x14ac:dyDescent="0.2">
      <c r="C264" s="15"/>
      <c r="D264" s="15"/>
    </row>
    <row r="265" spans="3:4" x14ac:dyDescent="0.2">
      <c r="C265" s="15"/>
      <c r="D265" s="15"/>
    </row>
    <row r="266" spans="3:4" x14ac:dyDescent="0.2">
      <c r="C266" s="15"/>
      <c r="D266" s="15"/>
    </row>
    <row r="267" spans="3:4" x14ac:dyDescent="0.2">
      <c r="C267" s="15"/>
      <c r="D267" s="15"/>
    </row>
    <row r="268" spans="3:4" x14ac:dyDescent="0.2">
      <c r="C268" s="15"/>
      <c r="D268" s="15"/>
    </row>
    <row r="269" spans="3:4" x14ac:dyDescent="0.2">
      <c r="C269" s="15"/>
      <c r="D269" s="15"/>
    </row>
    <row r="270" spans="3:4" x14ac:dyDescent="0.2">
      <c r="C270" s="15"/>
      <c r="D270" s="15"/>
    </row>
    <row r="271" spans="3:4" x14ac:dyDescent="0.2">
      <c r="C271" s="15"/>
      <c r="D271" s="15"/>
    </row>
    <row r="272" spans="3:4" x14ac:dyDescent="0.2">
      <c r="C272" s="15"/>
      <c r="D272" s="15"/>
    </row>
    <row r="273" spans="3:4" x14ac:dyDescent="0.2">
      <c r="C273" s="15"/>
      <c r="D273" s="15"/>
    </row>
    <row r="274" spans="3:4" x14ac:dyDescent="0.2">
      <c r="C274" s="15"/>
      <c r="D274" s="15"/>
    </row>
    <row r="275" spans="3:4" x14ac:dyDescent="0.2">
      <c r="C275" s="15"/>
      <c r="D275" s="15"/>
    </row>
    <row r="276" spans="3:4" x14ac:dyDescent="0.2">
      <c r="C276" s="15"/>
      <c r="D276" s="15"/>
    </row>
    <row r="277" spans="3:4" x14ac:dyDescent="0.2">
      <c r="C277" s="15"/>
      <c r="D277" s="15"/>
    </row>
    <row r="278" spans="3:4" x14ac:dyDescent="0.2">
      <c r="C278" s="15"/>
      <c r="D278" s="15"/>
    </row>
    <row r="279" spans="3:4" x14ac:dyDescent="0.2">
      <c r="C279" s="15"/>
      <c r="D279" s="15"/>
    </row>
    <row r="280" spans="3:4" x14ac:dyDescent="0.2">
      <c r="C280" s="15"/>
      <c r="D280" s="15"/>
    </row>
    <row r="281" spans="3:4" x14ac:dyDescent="0.2">
      <c r="C281" s="15"/>
      <c r="D281" s="15"/>
    </row>
    <row r="282" spans="3:4" x14ac:dyDescent="0.2">
      <c r="C282" s="15"/>
      <c r="D282" s="15"/>
    </row>
    <row r="283" spans="3:4" x14ac:dyDescent="0.2">
      <c r="C283" s="15"/>
      <c r="D283" s="15"/>
    </row>
    <row r="284" spans="3:4" x14ac:dyDescent="0.2">
      <c r="C284" s="15"/>
      <c r="D284" s="15"/>
    </row>
    <row r="285" spans="3:4" x14ac:dyDescent="0.2">
      <c r="C285" s="15"/>
      <c r="D285" s="15"/>
    </row>
    <row r="286" spans="3:4" x14ac:dyDescent="0.2">
      <c r="C286" s="15"/>
      <c r="D286" s="15"/>
    </row>
    <row r="287" spans="3:4" x14ac:dyDescent="0.2">
      <c r="C287" s="15"/>
      <c r="D287" s="15"/>
    </row>
    <row r="288" spans="3:4" x14ac:dyDescent="0.2">
      <c r="C288" s="15"/>
      <c r="D288" s="15"/>
    </row>
    <row r="289" spans="3:4" x14ac:dyDescent="0.2">
      <c r="C289" s="15"/>
      <c r="D289" s="15"/>
    </row>
    <row r="290" spans="3:4" x14ac:dyDescent="0.2">
      <c r="C290" s="15"/>
      <c r="D290" s="15"/>
    </row>
    <row r="291" spans="3:4" x14ac:dyDescent="0.2">
      <c r="C291" s="15"/>
      <c r="D291" s="15"/>
    </row>
    <row r="292" spans="3:4" x14ac:dyDescent="0.2">
      <c r="C292" s="15"/>
      <c r="D292" s="15"/>
    </row>
    <row r="293" spans="3:4" x14ac:dyDescent="0.2">
      <c r="C293" s="15"/>
      <c r="D293" s="15"/>
    </row>
    <row r="294" spans="3:4" x14ac:dyDescent="0.2">
      <c r="C294" s="15"/>
      <c r="D294" s="15"/>
    </row>
    <row r="295" spans="3:4" x14ac:dyDescent="0.2">
      <c r="C295" s="15"/>
      <c r="D295" s="15"/>
    </row>
    <row r="296" spans="3:4" x14ac:dyDescent="0.2">
      <c r="C296" s="15"/>
      <c r="D296" s="15"/>
    </row>
    <row r="297" spans="3:4" x14ac:dyDescent="0.2">
      <c r="C297" s="15"/>
      <c r="D297" s="15"/>
    </row>
    <row r="298" spans="3:4" x14ac:dyDescent="0.2">
      <c r="C298" s="15"/>
      <c r="D298" s="15"/>
    </row>
    <row r="299" spans="3:4" x14ac:dyDescent="0.2">
      <c r="C299" s="15"/>
      <c r="D299" s="15"/>
    </row>
    <row r="300" spans="3:4" x14ac:dyDescent="0.2">
      <c r="C300" s="15"/>
      <c r="D300" s="15"/>
    </row>
    <row r="301" spans="3:4" x14ac:dyDescent="0.2">
      <c r="C301" s="15"/>
      <c r="D301" s="15"/>
    </row>
    <row r="302" spans="3:4" x14ac:dyDescent="0.2">
      <c r="C302" s="15"/>
      <c r="D302" s="15"/>
    </row>
    <row r="303" spans="3:4" x14ac:dyDescent="0.2">
      <c r="C303" s="15"/>
      <c r="D303" s="15"/>
    </row>
    <row r="304" spans="3:4" x14ac:dyDescent="0.2">
      <c r="C304" s="15"/>
      <c r="D304" s="15"/>
    </row>
    <row r="305" spans="3:4" x14ac:dyDescent="0.2">
      <c r="C305" s="15"/>
      <c r="D305" s="15"/>
    </row>
    <row r="306" spans="3:4" x14ac:dyDescent="0.2">
      <c r="C306" s="15"/>
      <c r="D306" s="15"/>
    </row>
    <row r="307" spans="3:4" x14ac:dyDescent="0.2">
      <c r="C307" s="15"/>
      <c r="D307" s="15"/>
    </row>
    <row r="308" spans="3:4" x14ac:dyDescent="0.2">
      <c r="C308" s="15"/>
      <c r="D308" s="15"/>
    </row>
    <row r="309" spans="3:4" x14ac:dyDescent="0.2">
      <c r="C309" s="15"/>
      <c r="D309" s="15"/>
    </row>
    <row r="310" spans="3:4" x14ac:dyDescent="0.2">
      <c r="C310" s="15"/>
      <c r="D310" s="15"/>
    </row>
    <row r="311" spans="3:4" x14ac:dyDescent="0.2">
      <c r="C311" s="15"/>
      <c r="D311" s="15"/>
    </row>
    <row r="312" spans="3:4" x14ac:dyDescent="0.2">
      <c r="C312" s="15"/>
      <c r="D312" s="15"/>
    </row>
    <row r="313" spans="3:4" x14ac:dyDescent="0.2">
      <c r="C313" s="15"/>
      <c r="D313" s="15"/>
    </row>
    <row r="314" spans="3:4" x14ac:dyDescent="0.2">
      <c r="C314" s="15"/>
      <c r="D314" s="15"/>
    </row>
    <row r="315" spans="3:4" x14ac:dyDescent="0.2">
      <c r="C315" s="15"/>
      <c r="D315" s="15"/>
    </row>
    <row r="316" spans="3:4" x14ac:dyDescent="0.2">
      <c r="C316" s="15"/>
      <c r="D316" s="15"/>
    </row>
    <row r="317" spans="3:4" x14ac:dyDescent="0.2">
      <c r="C317" s="15"/>
      <c r="D317" s="15"/>
    </row>
    <row r="318" spans="3:4" x14ac:dyDescent="0.2">
      <c r="C318" s="15"/>
      <c r="D318" s="15"/>
    </row>
    <row r="319" spans="3:4" x14ac:dyDescent="0.2">
      <c r="C319" s="15"/>
      <c r="D319" s="15"/>
    </row>
    <row r="320" spans="3:4" x14ac:dyDescent="0.2">
      <c r="C320" s="15"/>
      <c r="D320" s="15"/>
    </row>
    <row r="321" spans="3:4" x14ac:dyDescent="0.2">
      <c r="C321" s="15"/>
      <c r="D321" s="15"/>
    </row>
    <row r="322" spans="3:4" x14ac:dyDescent="0.2">
      <c r="C322" s="15"/>
      <c r="D322" s="15"/>
    </row>
    <row r="323" spans="3:4" x14ac:dyDescent="0.2">
      <c r="C323" s="15"/>
      <c r="D323" s="15"/>
    </row>
    <row r="324" spans="3:4" x14ac:dyDescent="0.2">
      <c r="C324" s="15"/>
      <c r="D324" s="15"/>
    </row>
    <row r="325" spans="3:4" x14ac:dyDescent="0.2">
      <c r="C325" s="15"/>
      <c r="D325" s="15"/>
    </row>
    <row r="326" spans="3:4" x14ac:dyDescent="0.2">
      <c r="C326" s="15"/>
      <c r="D326" s="15"/>
    </row>
    <row r="327" spans="3:4" x14ac:dyDescent="0.2">
      <c r="C327" s="15"/>
      <c r="D327" s="15"/>
    </row>
    <row r="328" spans="3:4" x14ac:dyDescent="0.2">
      <c r="C328" s="15"/>
      <c r="D328" s="15"/>
    </row>
    <row r="329" spans="3:4" x14ac:dyDescent="0.2">
      <c r="C329" s="15"/>
      <c r="D329" s="15"/>
    </row>
    <row r="330" spans="3:4" x14ac:dyDescent="0.2">
      <c r="C330" s="15"/>
      <c r="D330" s="15"/>
    </row>
    <row r="331" spans="3:4" x14ac:dyDescent="0.2">
      <c r="C331" s="15"/>
      <c r="D331" s="15"/>
    </row>
    <row r="332" spans="3:4" x14ac:dyDescent="0.2">
      <c r="C332" s="15"/>
      <c r="D332" s="15"/>
    </row>
    <row r="333" spans="3:4" x14ac:dyDescent="0.2">
      <c r="C333" s="15"/>
      <c r="D333" s="15"/>
    </row>
    <row r="334" spans="3:4" x14ac:dyDescent="0.2">
      <c r="C334" s="15"/>
      <c r="D334" s="15"/>
    </row>
    <row r="335" spans="3:4" x14ac:dyDescent="0.2">
      <c r="C335" s="15"/>
      <c r="D335" s="15"/>
    </row>
    <row r="336" spans="3:4" x14ac:dyDescent="0.2">
      <c r="C336" s="15"/>
      <c r="D336" s="15"/>
    </row>
    <row r="337" spans="3:4" x14ac:dyDescent="0.2">
      <c r="C337" s="15"/>
      <c r="D337" s="15"/>
    </row>
    <row r="338" spans="3:4" x14ac:dyDescent="0.2">
      <c r="C338" s="15"/>
      <c r="D338" s="15"/>
    </row>
    <row r="339" spans="3:4" x14ac:dyDescent="0.2">
      <c r="C339" s="15"/>
      <c r="D339" s="15"/>
    </row>
    <row r="340" spans="3:4" x14ac:dyDescent="0.2">
      <c r="C340" s="15"/>
      <c r="D340" s="15"/>
    </row>
    <row r="341" spans="3:4" x14ac:dyDescent="0.2">
      <c r="C341" s="15"/>
      <c r="D341" s="15"/>
    </row>
    <row r="342" spans="3:4" x14ac:dyDescent="0.2">
      <c r="C342" s="15"/>
      <c r="D342" s="15"/>
    </row>
    <row r="343" spans="3:4" x14ac:dyDescent="0.2">
      <c r="C343" s="15"/>
      <c r="D343" s="15"/>
    </row>
    <row r="344" spans="3:4" x14ac:dyDescent="0.2">
      <c r="C344" s="15"/>
      <c r="D344" s="15"/>
    </row>
    <row r="345" spans="3:4" x14ac:dyDescent="0.2">
      <c r="C345" s="15"/>
      <c r="D345" s="15"/>
    </row>
    <row r="346" spans="3:4" x14ac:dyDescent="0.2">
      <c r="C346" s="15"/>
      <c r="D346" s="15"/>
    </row>
    <row r="347" spans="3:4" x14ac:dyDescent="0.2">
      <c r="C347" s="15"/>
      <c r="D347" s="15"/>
    </row>
    <row r="348" spans="3:4" x14ac:dyDescent="0.2">
      <c r="C348" s="15"/>
      <c r="D348" s="15"/>
    </row>
    <row r="349" spans="3:4" x14ac:dyDescent="0.2">
      <c r="C349" s="15"/>
      <c r="D349" s="15"/>
    </row>
    <row r="350" spans="3:4" x14ac:dyDescent="0.2">
      <c r="C350" s="15"/>
      <c r="D350" s="15"/>
    </row>
    <row r="351" spans="3:4" x14ac:dyDescent="0.2">
      <c r="C351" s="15"/>
      <c r="D351" s="15"/>
    </row>
    <row r="352" spans="3:4" x14ac:dyDescent="0.2">
      <c r="C352" s="15"/>
      <c r="D352" s="15"/>
    </row>
    <row r="353" spans="3:4" x14ac:dyDescent="0.2">
      <c r="C353" s="15"/>
      <c r="D353" s="15"/>
    </row>
    <row r="354" spans="3:4" x14ac:dyDescent="0.2">
      <c r="C354" s="15"/>
      <c r="D354" s="15"/>
    </row>
    <row r="355" spans="3:4" x14ac:dyDescent="0.2">
      <c r="C355" s="15"/>
      <c r="D355" s="15"/>
    </row>
    <row r="356" spans="3:4" x14ac:dyDescent="0.2">
      <c r="C356" s="15"/>
      <c r="D356" s="15"/>
    </row>
    <row r="357" spans="3:4" x14ac:dyDescent="0.2">
      <c r="C357" s="15"/>
      <c r="D357" s="15"/>
    </row>
    <row r="358" spans="3:4" x14ac:dyDescent="0.2">
      <c r="C358" s="15"/>
      <c r="D358" s="15"/>
    </row>
    <row r="359" spans="3:4" x14ac:dyDescent="0.2">
      <c r="C359" s="15"/>
      <c r="D359" s="15"/>
    </row>
    <row r="360" spans="3:4" x14ac:dyDescent="0.2">
      <c r="C360" s="15"/>
      <c r="D360" s="15"/>
    </row>
    <row r="361" spans="3:4" x14ac:dyDescent="0.2">
      <c r="C361" s="15"/>
      <c r="D361" s="15"/>
    </row>
    <row r="362" spans="3:4" x14ac:dyDescent="0.2">
      <c r="C362" s="15"/>
      <c r="D362" s="15"/>
    </row>
    <row r="363" spans="3:4" x14ac:dyDescent="0.2">
      <c r="C363" s="15"/>
      <c r="D363" s="15"/>
    </row>
    <row r="364" spans="3:4" x14ac:dyDescent="0.2">
      <c r="C364" s="15"/>
      <c r="D364" s="15"/>
    </row>
    <row r="365" spans="3:4" x14ac:dyDescent="0.2">
      <c r="C365" s="15"/>
      <c r="D365" s="15"/>
    </row>
    <row r="366" spans="3:4" x14ac:dyDescent="0.2">
      <c r="C366" s="15"/>
      <c r="D366" s="15"/>
    </row>
    <row r="367" spans="3:4" x14ac:dyDescent="0.2">
      <c r="C367" s="15"/>
      <c r="D367" s="15"/>
    </row>
    <row r="368" spans="3:4" x14ac:dyDescent="0.2">
      <c r="C368" s="15"/>
      <c r="D368" s="15"/>
    </row>
    <row r="369" spans="3:4" x14ac:dyDescent="0.2">
      <c r="C369" s="15"/>
      <c r="D369" s="15"/>
    </row>
    <row r="370" spans="3:4" x14ac:dyDescent="0.2">
      <c r="C370" s="15"/>
      <c r="D370" s="15"/>
    </row>
    <row r="371" spans="3:4" x14ac:dyDescent="0.2">
      <c r="C371" s="15"/>
      <c r="D371" s="15"/>
    </row>
    <row r="372" spans="3:4" x14ac:dyDescent="0.2">
      <c r="C372" s="15"/>
      <c r="D372" s="15"/>
    </row>
    <row r="373" spans="3:4" x14ac:dyDescent="0.2">
      <c r="C373" s="15"/>
      <c r="D373" s="15"/>
    </row>
    <row r="374" spans="3:4" x14ac:dyDescent="0.2">
      <c r="C374" s="15"/>
      <c r="D374" s="15"/>
    </row>
    <row r="375" spans="3:4" x14ac:dyDescent="0.2">
      <c r="C375" s="15"/>
      <c r="D375" s="15"/>
    </row>
    <row r="376" spans="3:4" x14ac:dyDescent="0.2">
      <c r="C376" s="15"/>
      <c r="D376" s="15"/>
    </row>
    <row r="377" spans="3:4" x14ac:dyDescent="0.2">
      <c r="C377" s="15"/>
      <c r="D377" s="15"/>
    </row>
    <row r="378" spans="3:4" x14ac:dyDescent="0.2">
      <c r="C378" s="15"/>
      <c r="D378" s="15"/>
    </row>
    <row r="379" spans="3:4" x14ac:dyDescent="0.2">
      <c r="C379" s="15"/>
      <c r="D379" s="15"/>
    </row>
    <row r="380" spans="3:4" x14ac:dyDescent="0.2">
      <c r="C380" s="15"/>
      <c r="D380" s="15"/>
    </row>
    <row r="381" spans="3:4" x14ac:dyDescent="0.2">
      <c r="C381" s="15"/>
      <c r="D381" s="15"/>
    </row>
    <row r="382" spans="3:4" x14ac:dyDescent="0.2">
      <c r="C382" s="15"/>
      <c r="D382" s="15"/>
    </row>
    <row r="383" spans="3:4" x14ac:dyDescent="0.2">
      <c r="C383" s="15"/>
      <c r="D383" s="15"/>
    </row>
    <row r="384" spans="3:4" x14ac:dyDescent="0.2">
      <c r="C384" s="15"/>
      <c r="D384" s="15"/>
    </row>
    <row r="385" spans="3:4" x14ac:dyDescent="0.2">
      <c r="C385" s="15"/>
      <c r="D385" s="15"/>
    </row>
    <row r="386" spans="3:4" x14ac:dyDescent="0.2">
      <c r="C386" s="15"/>
      <c r="D386" s="15"/>
    </row>
    <row r="387" spans="3:4" x14ac:dyDescent="0.2">
      <c r="C387" s="15"/>
      <c r="D387" s="15"/>
    </row>
    <row r="388" spans="3:4" x14ac:dyDescent="0.2">
      <c r="C388" s="15"/>
      <c r="D388" s="15"/>
    </row>
    <row r="389" spans="3:4" x14ac:dyDescent="0.2">
      <c r="C389" s="15"/>
      <c r="D389" s="15"/>
    </row>
    <row r="390" spans="3:4" x14ac:dyDescent="0.2">
      <c r="C390" s="15"/>
      <c r="D390" s="15"/>
    </row>
    <row r="391" spans="3:4" x14ac:dyDescent="0.2">
      <c r="C391" s="15"/>
      <c r="D391" s="15"/>
    </row>
    <row r="392" spans="3:4" x14ac:dyDescent="0.2">
      <c r="C392" s="15"/>
      <c r="D392" s="15"/>
    </row>
    <row r="393" spans="3:4" x14ac:dyDescent="0.2">
      <c r="C393" s="15"/>
      <c r="D393" s="15"/>
    </row>
    <row r="394" spans="3:4" x14ac:dyDescent="0.2">
      <c r="C394" s="15"/>
      <c r="D394" s="15"/>
    </row>
    <row r="395" spans="3:4" x14ac:dyDescent="0.2">
      <c r="C395" s="15"/>
      <c r="D395" s="15"/>
    </row>
    <row r="396" spans="3:4" x14ac:dyDescent="0.2">
      <c r="C396" s="15"/>
      <c r="D396" s="15"/>
    </row>
    <row r="397" spans="3:4" x14ac:dyDescent="0.2">
      <c r="C397" s="15"/>
      <c r="D397" s="15"/>
    </row>
    <row r="398" spans="3:4" x14ac:dyDescent="0.2">
      <c r="C398" s="15"/>
      <c r="D398" s="15"/>
    </row>
    <row r="399" spans="3:4" x14ac:dyDescent="0.2">
      <c r="C399" s="15"/>
      <c r="D399" s="15"/>
    </row>
    <row r="400" spans="3:4" x14ac:dyDescent="0.2">
      <c r="C400" s="15"/>
      <c r="D400" s="15"/>
    </row>
    <row r="401" spans="3:4" x14ac:dyDescent="0.2">
      <c r="C401" s="15"/>
      <c r="D401" s="15"/>
    </row>
    <row r="402" spans="3:4" x14ac:dyDescent="0.2">
      <c r="C402" s="15"/>
      <c r="D402" s="15"/>
    </row>
    <row r="403" spans="3:4" x14ac:dyDescent="0.2">
      <c r="C403" s="15"/>
      <c r="D403" s="15"/>
    </row>
    <row r="404" spans="3:4" x14ac:dyDescent="0.2">
      <c r="C404" s="15"/>
      <c r="D404" s="15"/>
    </row>
    <row r="405" spans="3:4" x14ac:dyDescent="0.2">
      <c r="C405" s="15"/>
      <c r="D405" s="15"/>
    </row>
    <row r="406" spans="3:4" x14ac:dyDescent="0.2">
      <c r="C406" s="15"/>
      <c r="D406" s="15"/>
    </row>
    <row r="407" spans="3:4" x14ac:dyDescent="0.2">
      <c r="C407" s="15"/>
      <c r="D407" s="15"/>
    </row>
    <row r="408" spans="3:4" x14ac:dyDescent="0.2">
      <c r="C408" s="15"/>
      <c r="D408" s="15"/>
    </row>
    <row r="409" spans="3:4" x14ac:dyDescent="0.2">
      <c r="C409" s="15"/>
      <c r="D409" s="15"/>
    </row>
    <row r="410" spans="3:4" x14ac:dyDescent="0.2">
      <c r="C410" s="15"/>
      <c r="D410" s="15"/>
    </row>
    <row r="411" spans="3:4" x14ac:dyDescent="0.2">
      <c r="C411" s="15"/>
      <c r="D411" s="15"/>
    </row>
    <row r="412" spans="3:4" x14ac:dyDescent="0.2">
      <c r="C412" s="15"/>
      <c r="D412" s="15"/>
    </row>
    <row r="413" spans="3:4" x14ac:dyDescent="0.2">
      <c r="C413" s="15"/>
      <c r="D413" s="15"/>
    </row>
    <row r="414" spans="3:4" x14ac:dyDescent="0.2">
      <c r="C414" s="15"/>
      <c r="D414" s="15"/>
    </row>
    <row r="415" spans="3:4" x14ac:dyDescent="0.2">
      <c r="C415" s="15"/>
      <c r="D415" s="15"/>
    </row>
    <row r="416" spans="3:4" x14ac:dyDescent="0.2">
      <c r="C416" s="15"/>
      <c r="D416" s="15"/>
    </row>
    <row r="417" spans="3:4" x14ac:dyDescent="0.2">
      <c r="C417" s="15"/>
      <c r="D417" s="15"/>
    </row>
    <row r="418" spans="3:4" x14ac:dyDescent="0.2">
      <c r="C418" s="15"/>
      <c r="D418" s="15"/>
    </row>
    <row r="419" spans="3:4" x14ac:dyDescent="0.2">
      <c r="C419" s="15"/>
      <c r="D419" s="15"/>
    </row>
    <row r="420" spans="3:4" x14ac:dyDescent="0.2">
      <c r="C420" s="15"/>
      <c r="D420" s="15"/>
    </row>
    <row r="421" spans="3:4" x14ac:dyDescent="0.2">
      <c r="C421" s="15"/>
      <c r="D421" s="15"/>
    </row>
    <row r="422" spans="3:4" x14ac:dyDescent="0.2">
      <c r="C422" s="15"/>
      <c r="D422" s="15"/>
    </row>
    <row r="423" spans="3:4" x14ac:dyDescent="0.2">
      <c r="C423" s="15"/>
      <c r="D423" s="15"/>
    </row>
    <row r="424" spans="3:4" x14ac:dyDescent="0.2">
      <c r="C424" s="15"/>
      <c r="D424" s="15"/>
    </row>
    <row r="425" spans="3:4" x14ac:dyDescent="0.2">
      <c r="C425" s="15"/>
      <c r="D425" s="15"/>
    </row>
    <row r="426" spans="3:4" x14ac:dyDescent="0.2">
      <c r="C426" s="15"/>
      <c r="D426" s="15"/>
    </row>
    <row r="427" spans="3:4" x14ac:dyDescent="0.2">
      <c r="C427" s="15"/>
      <c r="D427" s="15"/>
    </row>
    <row r="428" spans="3:4" x14ac:dyDescent="0.2">
      <c r="C428" s="15"/>
      <c r="D428" s="15"/>
    </row>
    <row r="429" spans="3:4" x14ac:dyDescent="0.2">
      <c r="C429" s="15"/>
      <c r="D429" s="15"/>
    </row>
    <row r="430" spans="3:4" x14ac:dyDescent="0.2">
      <c r="C430" s="15"/>
      <c r="D430" s="15"/>
    </row>
    <row r="431" spans="3:4" x14ac:dyDescent="0.2">
      <c r="C431" s="15"/>
      <c r="D431" s="15"/>
    </row>
    <row r="432" spans="3:4" x14ac:dyDescent="0.2">
      <c r="C432" s="15"/>
      <c r="D432" s="15"/>
    </row>
    <row r="433" spans="3:4" x14ac:dyDescent="0.2">
      <c r="C433" s="15"/>
      <c r="D433" s="15"/>
    </row>
    <row r="434" spans="3:4" x14ac:dyDescent="0.2">
      <c r="C434" s="15"/>
      <c r="D434" s="15"/>
    </row>
    <row r="435" spans="3:4" x14ac:dyDescent="0.2">
      <c r="C435" s="15"/>
      <c r="D435" s="15"/>
    </row>
    <row r="436" spans="3:4" x14ac:dyDescent="0.2">
      <c r="C436" s="15"/>
      <c r="D436" s="15"/>
    </row>
    <row r="437" spans="3:4" x14ac:dyDescent="0.2">
      <c r="C437" s="15"/>
      <c r="D437" s="15"/>
    </row>
    <row r="438" spans="3:4" x14ac:dyDescent="0.2">
      <c r="C438" s="15"/>
      <c r="D438" s="15"/>
    </row>
    <row r="439" spans="3:4" x14ac:dyDescent="0.2">
      <c r="C439" s="15"/>
      <c r="D439" s="15"/>
    </row>
    <row r="440" spans="3:4" x14ac:dyDescent="0.2">
      <c r="C440" s="15"/>
      <c r="D440" s="15"/>
    </row>
    <row r="441" spans="3:4" x14ac:dyDescent="0.2">
      <c r="C441" s="15"/>
      <c r="D441" s="15"/>
    </row>
    <row r="442" spans="3:4" x14ac:dyDescent="0.2">
      <c r="C442" s="15"/>
      <c r="D442" s="15"/>
    </row>
    <row r="443" spans="3:4" x14ac:dyDescent="0.2">
      <c r="C443" s="15"/>
      <c r="D443" s="15"/>
    </row>
    <row r="444" spans="3:4" x14ac:dyDescent="0.2">
      <c r="C444" s="15"/>
      <c r="D444" s="15"/>
    </row>
    <row r="445" spans="3:4" x14ac:dyDescent="0.2">
      <c r="C445" s="15"/>
      <c r="D445" s="15"/>
    </row>
    <row r="446" spans="3:4" x14ac:dyDescent="0.2">
      <c r="C446" s="15"/>
      <c r="D446" s="15"/>
    </row>
    <row r="447" spans="3:4" x14ac:dyDescent="0.2">
      <c r="C447" s="15"/>
      <c r="D447" s="15"/>
    </row>
    <row r="448" spans="3:4" x14ac:dyDescent="0.2">
      <c r="C448" s="15"/>
      <c r="D448" s="15"/>
    </row>
    <row r="449" spans="3:4" x14ac:dyDescent="0.2">
      <c r="C449" s="15"/>
      <c r="D449" s="15"/>
    </row>
    <row r="450" spans="3:4" x14ac:dyDescent="0.2">
      <c r="C450" s="15"/>
      <c r="D450" s="15"/>
    </row>
    <row r="451" spans="3:4" x14ac:dyDescent="0.2">
      <c r="C451" s="15"/>
      <c r="D451" s="15"/>
    </row>
    <row r="452" spans="3:4" x14ac:dyDescent="0.2">
      <c r="C452" s="15"/>
      <c r="D452" s="15"/>
    </row>
    <row r="453" spans="3:4" x14ac:dyDescent="0.2">
      <c r="C453" s="15"/>
      <c r="D453" s="15"/>
    </row>
    <row r="454" spans="3:4" x14ac:dyDescent="0.2">
      <c r="C454" s="15"/>
      <c r="D454" s="15"/>
    </row>
    <row r="455" spans="3:4" x14ac:dyDescent="0.2">
      <c r="C455" s="15"/>
      <c r="D455" s="15"/>
    </row>
    <row r="456" spans="3:4" x14ac:dyDescent="0.2">
      <c r="C456" s="15"/>
      <c r="D456" s="15"/>
    </row>
    <row r="457" spans="3:4" x14ac:dyDescent="0.2">
      <c r="C457" s="15"/>
      <c r="D457" s="15"/>
    </row>
    <row r="458" spans="3:4" x14ac:dyDescent="0.2">
      <c r="C458" s="15"/>
      <c r="D458" s="15"/>
    </row>
    <row r="459" spans="3:4" x14ac:dyDescent="0.2">
      <c r="C459" s="15"/>
      <c r="D459" s="15"/>
    </row>
    <row r="460" spans="3:4" x14ac:dyDescent="0.2">
      <c r="C460" s="15"/>
      <c r="D460" s="15"/>
    </row>
    <row r="461" spans="3:4" x14ac:dyDescent="0.2">
      <c r="C461" s="15"/>
      <c r="D461" s="15"/>
    </row>
    <row r="462" spans="3:4" x14ac:dyDescent="0.2">
      <c r="C462" s="15"/>
      <c r="D462" s="15"/>
    </row>
    <row r="463" spans="3:4" x14ac:dyDescent="0.2">
      <c r="C463" s="15"/>
      <c r="D463" s="15"/>
    </row>
    <row r="464" spans="3:4" x14ac:dyDescent="0.2">
      <c r="C464" s="15"/>
      <c r="D464" s="15"/>
    </row>
    <row r="465" spans="3:4" x14ac:dyDescent="0.2">
      <c r="C465" s="15"/>
      <c r="D465" s="15"/>
    </row>
    <row r="466" spans="3:4" x14ac:dyDescent="0.2">
      <c r="C466" s="15"/>
      <c r="D466" s="15"/>
    </row>
    <row r="467" spans="3:4" x14ac:dyDescent="0.2">
      <c r="C467" s="15"/>
      <c r="D467" s="15"/>
    </row>
    <row r="468" spans="3:4" x14ac:dyDescent="0.2">
      <c r="C468" s="15"/>
      <c r="D468" s="15"/>
    </row>
    <row r="469" spans="3:4" x14ac:dyDescent="0.2">
      <c r="C469" s="15"/>
      <c r="D469" s="15"/>
    </row>
    <row r="470" spans="3:4" x14ac:dyDescent="0.2">
      <c r="C470" s="15"/>
      <c r="D470" s="15"/>
    </row>
    <row r="471" spans="3:4" x14ac:dyDescent="0.2">
      <c r="C471" s="15"/>
      <c r="D471" s="15"/>
    </row>
    <row r="472" spans="3:4" x14ac:dyDescent="0.2">
      <c r="C472" s="15"/>
      <c r="D472" s="15"/>
    </row>
    <row r="473" spans="3:4" x14ac:dyDescent="0.2">
      <c r="C473" s="15"/>
      <c r="D473" s="15"/>
    </row>
    <row r="474" spans="3:4" x14ac:dyDescent="0.2">
      <c r="C474" s="15"/>
      <c r="D474" s="15"/>
    </row>
    <row r="475" spans="3:4" x14ac:dyDescent="0.2">
      <c r="C475" s="15"/>
      <c r="D475" s="15"/>
    </row>
    <row r="476" spans="3:4" x14ac:dyDescent="0.2">
      <c r="C476" s="15"/>
      <c r="D476" s="15"/>
    </row>
    <row r="477" spans="3:4" x14ac:dyDescent="0.2">
      <c r="C477" s="15"/>
      <c r="D477" s="15"/>
    </row>
    <row r="478" spans="3:4" x14ac:dyDescent="0.2">
      <c r="C478" s="15"/>
      <c r="D478" s="15"/>
    </row>
    <row r="479" spans="3:4" x14ac:dyDescent="0.2">
      <c r="C479" s="15"/>
      <c r="D479" s="15"/>
    </row>
    <row r="480" spans="3:4" x14ac:dyDescent="0.2">
      <c r="C480" s="15"/>
      <c r="D480" s="15"/>
    </row>
    <row r="481" spans="3:4" x14ac:dyDescent="0.2">
      <c r="C481" s="15"/>
      <c r="D481" s="15"/>
    </row>
    <row r="482" spans="3:4" x14ac:dyDescent="0.2">
      <c r="C482" s="15"/>
      <c r="D482" s="15"/>
    </row>
    <row r="483" spans="3:4" x14ac:dyDescent="0.2">
      <c r="C483" s="15"/>
      <c r="D483" s="15"/>
    </row>
    <row r="484" spans="3:4" x14ac:dyDescent="0.2">
      <c r="C484" s="15"/>
      <c r="D484" s="15"/>
    </row>
    <row r="485" spans="3:4" x14ac:dyDescent="0.2">
      <c r="C485" s="15"/>
      <c r="D485" s="15"/>
    </row>
    <row r="486" spans="3:4" x14ac:dyDescent="0.2">
      <c r="C486" s="15"/>
      <c r="D486" s="15"/>
    </row>
    <row r="487" spans="3:4" x14ac:dyDescent="0.2">
      <c r="C487" s="15"/>
      <c r="D487" s="15"/>
    </row>
    <row r="488" spans="3:4" x14ac:dyDescent="0.2">
      <c r="C488" s="15"/>
      <c r="D488" s="15"/>
    </row>
    <row r="489" spans="3:4" x14ac:dyDescent="0.2">
      <c r="C489" s="15"/>
      <c r="D489" s="15"/>
    </row>
    <row r="490" spans="3:4" x14ac:dyDescent="0.2">
      <c r="C490" s="15"/>
      <c r="D490" s="15"/>
    </row>
    <row r="491" spans="3:4" x14ac:dyDescent="0.2">
      <c r="C491" s="15"/>
      <c r="D491" s="15"/>
    </row>
    <row r="492" spans="3:4" x14ac:dyDescent="0.2">
      <c r="C492" s="15"/>
      <c r="D492" s="15"/>
    </row>
    <row r="493" spans="3:4" x14ac:dyDescent="0.2">
      <c r="C493" s="15"/>
      <c r="D493" s="15"/>
    </row>
    <row r="494" spans="3:4" x14ac:dyDescent="0.2">
      <c r="C494" s="15"/>
      <c r="D494" s="15"/>
    </row>
    <row r="495" spans="3:4" x14ac:dyDescent="0.2">
      <c r="C495" s="15"/>
      <c r="D495" s="15"/>
    </row>
    <row r="496" spans="3:4" x14ac:dyDescent="0.2">
      <c r="C496" s="15"/>
      <c r="D496" s="15"/>
    </row>
    <row r="497" spans="3:4" x14ac:dyDescent="0.2">
      <c r="C497" s="15"/>
      <c r="D497" s="15"/>
    </row>
    <row r="498" spans="3:4" x14ac:dyDescent="0.2">
      <c r="C498" s="15"/>
      <c r="D498" s="15"/>
    </row>
    <row r="499" spans="3:4" x14ac:dyDescent="0.2">
      <c r="C499" s="15"/>
      <c r="D499" s="15"/>
    </row>
    <row r="500" spans="3:4" x14ac:dyDescent="0.2">
      <c r="C500" s="15"/>
      <c r="D500" s="15"/>
    </row>
    <row r="501" spans="3:4" x14ac:dyDescent="0.2">
      <c r="C501" s="15"/>
      <c r="D501" s="15"/>
    </row>
    <row r="502" spans="3:4" x14ac:dyDescent="0.2">
      <c r="C502" s="15"/>
      <c r="D502" s="15"/>
    </row>
    <row r="503" spans="3:4" x14ac:dyDescent="0.2">
      <c r="C503" s="15"/>
      <c r="D503" s="15"/>
    </row>
    <row r="504" spans="3:4" x14ac:dyDescent="0.2">
      <c r="C504" s="15"/>
      <c r="D504" s="15"/>
    </row>
    <row r="505" spans="3:4" x14ac:dyDescent="0.2">
      <c r="C505" s="15"/>
      <c r="D505" s="15"/>
    </row>
    <row r="506" spans="3:4" x14ac:dyDescent="0.2">
      <c r="C506" s="15"/>
      <c r="D506" s="15"/>
    </row>
    <row r="507" spans="3:4" x14ac:dyDescent="0.2">
      <c r="C507" s="15"/>
      <c r="D507" s="15"/>
    </row>
    <row r="508" spans="3:4" x14ac:dyDescent="0.2">
      <c r="C508" s="15"/>
      <c r="D508" s="15"/>
    </row>
    <row r="509" spans="3:4" x14ac:dyDescent="0.2">
      <c r="C509" s="15"/>
      <c r="D509" s="15"/>
    </row>
    <row r="510" spans="3:4" x14ac:dyDescent="0.2">
      <c r="C510" s="15"/>
      <c r="D510" s="15"/>
    </row>
    <row r="511" spans="3:4" x14ac:dyDescent="0.2">
      <c r="C511" s="15"/>
      <c r="D511" s="15"/>
    </row>
    <row r="512" spans="3:4" x14ac:dyDescent="0.2">
      <c r="C512" s="15"/>
      <c r="D512" s="15"/>
    </row>
    <row r="513" spans="3:4" x14ac:dyDescent="0.2">
      <c r="C513" s="15"/>
      <c r="D513" s="15"/>
    </row>
    <row r="514" spans="3:4" x14ac:dyDescent="0.2">
      <c r="C514" s="15"/>
      <c r="D514" s="15"/>
    </row>
    <row r="515" spans="3:4" x14ac:dyDescent="0.2">
      <c r="C515" s="15"/>
      <c r="D515" s="15"/>
    </row>
    <row r="516" spans="3:4" x14ac:dyDescent="0.2">
      <c r="C516" s="15"/>
      <c r="D516" s="15"/>
    </row>
    <row r="517" spans="3:4" x14ac:dyDescent="0.2">
      <c r="C517" s="15"/>
      <c r="D517" s="15"/>
    </row>
    <row r="518" spans="3:4" x14ac:dyDescent="0.2">
      <c r="C518" s="15"/>
      <c r="D518" s="15"/>
    </row>
    <row r="519" spans="3:4" x14ac:dyDescent="0.2">
      <c r="C519" s="15"/>
      <c r="D519" s="15"/>
    </row>
    <row r="520" spans="3:4" x14ac:dyDescent="0.2">
      <c r="C520" s="15"/>
      <c r="D520" s="15"/>
    </row>
    <row r="521" spans="3:4" x14ac:dyDescent="0.2">
      <c r="C521" s="15"/>
      <c r="D521" s="15"/>
    </row>
    <row r="522" spans="3:4" x14ac:dyDescent="0.2">
      <c r="C522" s="15"/>
      <c r="D522" s="15"/>
    </row>
    <row r="523" spans="3:4" x14ac:dyDescent="0.2">
      <c r="C523" s="15"/>
      <c r="D523" s="15"/>
    </row>
    <row r="524" spans="3:4" x14ac:dyDescent="0.2">
      <c r="C524" s="15"/>
      <c r="D524" s="15"/>
    </row>
    <row r="525" spans="3:4" x14ac:dyDescent="0.2">
      <c r="C525" s="15"/>
      <c r="D525" s="15"/>
    </row>
    <row r="526" spans="3:4" x14ac:dyDescent="0.2">
      <c r="C526" s="15"/>
      <c r="D526" s="15"/>
    </row>
    <row r="527" spans="3:4" x14ac:dyDescent="0.2">
      <c r="C527" s="15"/>
      <c r="D527" s="15"/>
    </row>
    <row r="528" spans="3:4" x14ac:dyDescent="0.2">
      <c r="C528" s="15"/>
      <c r="D528" s="15"/>
    </row>
    <row r="529" spans="3:4" x14ac:dyDescent="0.2">
      <c r="C529" s="15"/>
      <c r="D529" s="15"/>
    </row>
    <row r="530" spans="3:4" x14ac:dyDescent="0.2">
      <c r="C530" s="15"/>
      <c r="D530" s="15"/>
    </row>
    <row r="531" spans="3:4" x14ac:dyDescent="0.2">
      <c r="C531" s="15"/>
      <c r="D531" s="15"/>
    </row>
    <row r="532" spans="3:4" x14ac:dyDescent="0.2">
      <c r="C532" s="15"/>
      <c r="D532" s="15"/>
    </row>
    <row r="533" spans="3:4" x14ac:dyDescent="0.2">
      <c r="C533" s="15"/>
      <c r="D533" s="15"/>
    </row>
    <row r="534" spans="3:4" x14ac:dyDescent="0.2">
      <c r="C534" s="15"/>
      <c r="D534" s="15"/>
    </row>
    <row r="535" spans="3:4" x14ac:dyDescent="0.2">
      <c r="C535" s="15"/>
      <c r="D535" s="15"/>
    </row>
    <row r="536" spans="3:4" x14ac:dyDescent="0.2">
      <c r="C536" s="15"/>
      <c r="D536" s="15"/>
    </row>
    <row r="537" spans="3:4" x14ac:dyDescent="0.2">
      <c r="C537" s="15"/>
      <c r="D537" s="15"/>
    </row>
    <row r="538" spans="3:4" x14ac:dyDescent="0.2">
      <c r="C538" s="15"/>
      <c r="D538" s="15"/>
    </row>
    <row r="539" spans="3:4" x14ac:dyDescent="0.2">
      <c r="C539" s="15"/>
      <c r="D539" s="15"/>
    </row>
    <row r="540" spans="3:4" x14ac:dyDescent="0.2">
      <c r="C540" s="15"/>
      <c r="D540" s="15"/>
    </row>
    <row r="541" spans="3:4" x14ac:dyDescent="0.2">
      <c r="C541" s="15"/>
      <c r="D541" s="15"/>
    </row>
    <row r="542" spans="3:4" x14ac:dyDescent="0.2">
      <c r="C542" s="15"/>
      <c r="D542" s="15"/>
    </row>
    <row r="543" spans="3:4" x14ac:dyDescent="0.2">
      <c r="C543" s="15"/>
      <c r="D543" s="15"/>
    </row>
    <row r="544" spans="3:4" x14ac:dyDescent="0.2">
      <c r="C544" s="15"/>
      <c r="D544" s="15"/>
    </row>
    <row r="545" spans="3:4" x14ac:dyDescent="0.2">
      <c r="C545" s="15"/>
      <c r="D545" s="15"/>
    </row>
    <row r="546" spans="3:4" x14ac:dyDescent="0.2">
      <c r="C546" s="15"/>
      <c r="D546" s="15"/>
    </row>
    <row r="547" spans="3:4" x14ac:dyDescent="0.2">
      <c r="C547" s="15"/>
      <c r="D547" s="15"/>
    </row>
    <row r="548" spans="3:4" x14ac:dyDescent="0.2">
      <c r="C548" s="15"/>
      <c r="D548" s="15"/>
    </row>
    <row r="549" spans="3:4" x14ac:dyDescent="0.2">
      <c r="C549" s="15"/>
      <c r="D549" s="15"/>
    </row>
    <row r="550" spans="3:4" x14ac:dyDescent="0.2">
      <c r="C550" s="15"/>
      <c r="D550" s="15"/>
    </row>
    <row r="551" spans="3:4" x14ac:dyDescent="0.2">
      <c r="C551" s="15"/>
      <c r="D551" s="15"/>
    </row>
    <row r="552" spans="3:4" x14ac:dyDescent="0.2">
      <c r="C552" s="15"/>
      <c r="D552" s="15"/>
    </row>
    <row r="553" spans="3:4" x14ac:dyDescent="0.2">
      <c r="C553" s="15"/>
      <c r="D553" s="15"/>
    </row>
    <row r="554" spans="3:4" x14ac:dyDescent="0.2">
      <c r="C554" s="15"/>
      <c r="D554" s="15"/>
    </row>
    <row r="555" spans="3:4" x14ac:dyDescent="0.2">
      <c r="C555" s="15"/>
      <c r="D555" s="15"/>
    </row>
    <row r="556" spans="3:4" x14ac:dyDescent="0.2">
      <c r="C556" s="15"/>
      <c r="D556" s="15"/>
    </row>
    <row r="557" spans="3:4" x14ac:dyDescent="0.2">
      <c r="C557" s="15"/>
      <c r="D557" s="15"/>
    </row>
    <row r="558" spans="3:4" x14ac:dyDescent="0.2">
      <c r="C558" s="15"/>
      <c r="D558" s="15"/>
    </row>
    <row r="559" spans="3:4" x14ac:dyDescent="0.2">
      <c r="C559" s="15"/>
      <c r="D559" s="15"/>
    </row>
    <row r="560" spans="3:4" x14ac:dyDescent="0.2">
      <c r="C560" s="15"/>
      <c r="D560" s="15"/>
    </row>
    <row r="561" spans="3:4" x14ac:dyDescent="0.2">
      <c r="C561" s="15"/>
      <c r="D561" s="15"/>
    </row>
    <row r="562" spans="3:4" x14ac:dyDescent="0.2">
      <c r="C562" s="15"/>
      <c r="D562" s="15"/>
    </row>
    <row r="563" spans="3:4" x14ac:dyDescent="0.2">
      <c r="C563" s="15"/>
      <c r="D563" s="15"/>
    </row>
    <row r="564" spans="3:4" x14ac:dyDescent="0.2">
      <c r="C564" s="15"/>
      <c r="D564" s="15"/>
    </row>
    <row r="565" spans="3:4" x14ac:dyDescent="0.2">
      <c r="C565" s="15"/>
      <c r="D565" s="15"/>
    </row>
    <row r="566" spans="3:4" x14ac:dyDescent="0.2">
      <c r="C566" s="15"/>
      <c r="D566" s="15"/>
    </row>
    <row r="567" spans="3:4" x14ac:dyDescent="0.2">
      <c r="C567" s="15"/>
      <c r="D567" s="15"/>
    </row>
    <row r="568" spans="3:4" x14ac:dyDescent="0.2">
      <c r="C568" s="15"/>
      <c r="D568" s="15"/>
    </row>
    <row r="569" spans="3:4" x14ac:dyDescent="0.2">
      <c r="C569" s="15"/>
      <c r="D569" s="15"/>
    </row>
    <row r="570" spans="3:4" x14ac:dyDescent="0.2">
      <c r="C570" s="15"/>
      <c r="D570" s="15"/>
    </row>
    <row r="571" spans="3:4" x14ac:dyDescent="0.2">
      <c r="C571" s="15"/>
      <c r="D571" s="15"/>
    </row>
    <row r="572" spans="3:4" x14ac:dyDescent="0.2">
      <c r="C572" s="15"/>
      <c r="D572" s="15"/>
    </row>
    <row r="573" spans="3:4" x14ac:dyDescent="0.2">
      <c r="C573" s="15"/>
      <c r="D573" s="15"/>
    </row>
    <row r="574" spans="3:4" x14ac:dyDescent="0.2">
      <c r="C574" s="15"/>
      <c r="D574" s="15"/>
    </row>
    <row r="575" spans="3:4" x14ac:dyDescent="0.2">
      <c r="C575" s="15"/>
      <c r="D575" s="15"/>
    </row>
    <row r="576" spans="3:4" x14ac:dyDescent="0.2">
      <c r="C576" s="15"/>
      <c r="D576" s="15"/>
    </row>
    <row r="577" spans="3:4" x14ac:dyDescent="0.2">
      <c r="C577" s="15"/>
      <c r="D577" s="15"/>
    </row>
    <row r="578" spans="3:4" x14ac:dyDescent="0.2">
      <c r="C578" s="15"/>
      <c r="D578" s="15"/>
    </row>
    <row r="579" spans="3:4" x14ac:dyDescent="0.2">
      <c r="C579" s="15"/>
      <c r="D579" s="15"/>
    </row>
    <row r="580" spans="3:4" x14ac:dyDescent="0.2">
      <c r="C580" s="15"/>
      <c r="D580" s="15"/>
    </row>
    <row r="581" spans="3:4" x14ac:dyDescent="0.2">
      <c r="C581" s="15"/>
      <c r="D581" s="15"/>
    </row>
    <row r="582" spans="3:4" x14ac:dyDescent="0.2">
      <c r="C582" s="15"/>
      <c r="D582" s="15"/>
    </row>
    <row r="583" spans="3:4" x14ac:dyDescent="0.2">
      <c r="C583" s="15"/>
      <c r="D583" s="15"/>
    </row>
    <row r="584" spans="3:4" x14ac:dyDescent="0.2">
      <c r="C584" s="15"/>
      <c r="D584" s="15"/>
    </row>
    <row r="585" spans="3:4" x14ac:dyDescent="0.2">
      <c r="C585" s="15"/>
      <c r="D585" s="15"/>
    </row>
    <row r="586" spans="3:4" x14ac:dyDescent="0.2">
      <c r="C586" s="15"/>
      <c r="D586" s="15"/>
    </row>
    <row r="587" spans="3:4" x14ac:dyDescent="0.2">
      <c r="C587" s="15"/>
      <c r="D587" s="15"/>
    </row>
    <row r="588" spans="3:4" x14ac:dyDescent="0.2">
      <c r="C588" s="15"/>
      <c r="D588" s="15"/>
    </row>
    <row r="589" spans="3:4" x14ac:dyDescent="0.2">
      <c r="C589" s="15"/>
      <c r="D589" s="15"/>
    </row>
    <row r="590" spans="3:4" x14ac:dyDescent="0.2">
      <c r="C590" s="15"/>
      <c r="D590" s="15"/>
    </row>
    <row r="591" spans="3:4" x14ac:dyDescent="0.2">
      <c r="C591" s="15"/>
      <c r="D591" s="15"/>
    </row>
    <row r="592" spans="3:4" x14ac:dyDescent="0.2">
      <c r="C592" s="15"/>
      <c r="D592" s="15"/>
    </row>
    <row r="593" spans="3:4" x14ac:dyDescent="0.2">
      <c r="C593" s="15"/>
      <c r="D593" s="15"/>
    </row>
    <row r="594" spans="3:4" x14ac:dyDescent="0.2">
      <c r="C594" s="15"/>
      <c r="D594" s="15"/>
    </row>
    <row r="595" spans="3:4" x14ac:dyDescent="0.2">
      <c r="C595" s="15"/>
      <c r="D595" s="15"/>
    </row>
    <row r="596" spans="3:4" x14ac:dyDescent="0.2">
      <c r="C596" s="15"/>
      <c r="D596" s="15"/>
    </row>
    <row r="597" spans="3:4" x14ac:dyDescent="0.2">
      <c r="C597" s="15"/>
      <c r="D597" s="15"/>
    </row>
    <row r="598" spans="3:4" x14ac:dyDescent="0.2">
      <c r="C598" s="15"/>
      <c r="D598" s="15"/>
    </row>
    <row r="599" spans="3:4" x14ac:dyDescent="0.2">
      <c r="C599" s="15"/>
      <c r="D599" s="15"/>
    </row>
    <row r="600" spans="3:4" x14ac:dyDescent="0.2">
      <c r="C600" s="15"/>
      <c r="D600" s="15"/>
    </row>
    <row r="601" spans="3:4" x14ac:dyDescent="0.2">
      <c r="C601" s="15"/>
      <c r="D601" s="15"/>
    </row>
    <row r="602" spans="3:4" x14ac:dyDescent="0.2">
      <c r="C602" s="15"/>
      <c r="D602" s="15"/>
    </row>
    <row r="603" spans="3:4" x14ac:dyDescent="0.2">
      <c r="C603" s="15"/>
      <c r="D603" s="15"/>
    </row>
    <row r="604" spans="3:4" x14ac:dyDescent="0.2">
      <c r="C604" s="15"/>
      <c r="D604" s="15"/>
    </row>
    <row r="605" spans="3:4" x14ac:dyDescent="0.2">
      <c r="C605" s="15"/>
      <c r="D605" s="15"/>
    </row>
    <row r="606" spans="3:4" x14ac:dyDescent="0.2">
      <c r="C606" s="15"/>
      <c r="D606" s="15"/>
    </row>
    <row r="607" spans="3:4" x14ac:dyDescent="0.2">
      <c r="C607" s="15"/>
      <c r="D607" s="15"/>
    </row>
    <row r="608" spans="3:4" x14ac:dyDescent="0.2">
      <c r="C608" s="15"/>
      <c r="D608" s="15"/>
    </row>
    <row r="609" spans="3:4" x14ac:dyDescent="0.2">
      <c r="C609" s="15"/>
      <c r="D609" s="15"/>
    </row>
    <row r="610" spans="3:4" x14ac:dyDescent="0.2">
      <c r="C610" s="15"/>
      <c r="D610" s="15"/>
    </row>
    <row r="611" spans="3:4" x14ac:dyDescent="0.2">
      <c r="C611" s="15"/>
      <c r="D611" s="15"/>
    </row>
    <row r="612" spans="3:4" x14ac:dyDescent="0.2">
      <c r="C612" s="15"/>
      <c r="D612" s="15"/>
    </row>
    <row r="613" spans="3:4" x14ac:dyDescent="0.2">
      <c r="C613" s="15"/>
      <c r="D613" s="15"/>
    </row>
    <row r="614" spans="3:4" x14ac:dyDescent="0.2">
      <c r="C614" s="15"/>
      <c r="D614" s="15"/>
    </row>
    <row r="615" spans="3:4" x14ac:dyDescent="0.2">
      <c r="C615" s="15"/>
      <c r="D615" s="15"/>
    </row>
    <row r="616" spans="3:4" x14ac:dyDescent="0.2">
      <c r="C616" s="15"/>
      <c r="D616" s="15"/>
    </row>
    <row r="617" spans="3:4" x14ac:dyDescent="0.2">
      <c r="C617" s="15"/>
      <c r="D617" s="15"/>
    </row>
    <row r="618" spans="3:4" x14ac:dyDescent="0.2">
      <c r="C618" s="15"/>
      <c r="D618" s="15"/>
    </row>
    <row r="619" spans="3:4" x14ac:dyDescent="0.2">
      <c r="C619" s="15"/>
      <c r="D619" s="15"/>
    </row>
    <row r="620" spans="3:4" x14ac:dyDescent="0.2">
      <c r="C620" s="15"/>
      <c r="D620" s="15"/>
    </row>
    <row r="621" spans="3:4" x14ac:dyDescent="0.2">
      <c r="C621" s="15"/>
      <c r="D621" s="15"/>
    </row>
    <row r="622" spans="3:4" x14ac:dyDescent="0.2">
      <c r="C622" s="15"/>
      <c r="D622" s="15"/>
    </row>
    <row r="623" spans="3:4" x14ac:dyDescent="0.2">
      <c r="C623" s="15"/>
      <c r="D623" s="15"/>
    </row>
    <row r="624" spans="3:4" x14ac:dyDescent="0.2">
      <c r="C624" s="15"/>
      <c r="D624" s="15"/>
    </row>
    <row r="625" spans="3:4" x14ac:dyDescent="0.2">
      <c r="C625" s="15"/>
      <c r="D625" s="15"/>
    </row>
    <row r="626" spans="3:4" x14ac:dyDescent="0.2">
      <c r="C626" s="15"/>
      <c r="D626" s="15"/>
    </row>
    <row r="627" spans="3:4" x14ac:dyDescent="0.2">
      <c r="C627" s="15"/>
      <c r="D627" s="15"/>
    </row>
    <row r="628" spans="3:4" x14ac:dyDescent="0.2">
      <c r="C628" s="15"/>
      <c r="D628" s="15"/>
    </row>
    <row r="629" spans="3:4" x14ac:dyDescent="0.2">
      <c r="C629" s="15"/>
      <c r="D629" s="15"/>
    </row>
    <row r="630" spans="3:4" x14ac:dyDescent="0.2">
      <c r="C630" s="15"/>
      <c r="D630" s="15"/>
    </row>
    <row r="631" spans="3:4" x14ac:dyDescent="0.2">
      <c r="C631" s="15"/>
      <c r="D631" s="15"/>
    </row>
    <row r="632" spans="3:4" x14ac:dyDescent="0.2">
      <c r="C632" s="15"/>
      <c r="D632" s="15"/>
    </row>
    <row r="633" spans="3:4" x14ac:dyDescent="0.2">
      <c r="C633" s="15"/>
      <c r="D633" s="15"/>
    </row>
    <row r="634" spans="3:4" x14ac:dyDescent="0.2">
      <c r="C634" s="15"/>
      <c r="D634" s="15"/>
    </row>
    <row r="635" spans="3:4" x14ac:dyDescent="0.2">
      <c r="C635" s="15"/>
      <c r="D635" s="15"/>
    </row>
    <row r="636" spans="3:4" x14ac:dyDescent="0.2">
      <c r="C636" s="15"/>
      <c r="D636" s="15"/>
    </row>
    <row r="637" spans="3:4" x14ac:dyDescent="0.2">
      <c r="C637" s="15"/>
      <c r="D637" s="15"/>
    </row>
    <row r="638" spans="3:4" x14ac:dyDescent="0.2">
      <c r="C638" s="15"/>
      <c r="D638" s="15"/>
    </row>
    <row r="639" spans="3:4" x14ac:dyDescent="0.2">
      <c r="C639" s="15"/>
      <c r="D639" s="15"/>
    </row>
    <row r="640" spans="3:4" x14ac:dyDescent="0.2">
      <c r="C640" s="15"/>
      <c r="D640" s="15"/>
    </row>
    <row r="641" spans="3:4" x14ac:dyDescent="0.2">
      <c r="C641" s="15"/>
      <c r="D641" s="15"/>
    </row>
    <row r="642" spans="3:4" x14ac:dyDescent="0.2">
      <c r="C642" s="15"/>
      <c r="D642" s="15"/>
    </row>
    <row r="643" spans="3:4" x14ac:dyDescent="0.2">
      <c r="C643" s="15"/>
      <c r="D643" s="15"/>
    </row>
    <row r="644" spans="3:4" x14ac:dyDescent="0.2">
      <c r="C644" s="15"/>
      <c r="D644" s="15"/>
    </row>
    <row r="645" spans="3:4" x14ac:dyDescent="0.2">
      <c r="C645" s="15"/>
      <c r="D645" s="15"/>
    </row>
    <row r="646" spans="3:4" x14ac:dyDescent="0.2">
      <c r="C646" s="15"/>
      <c r="D646" s="15"/>
    </row>
    <row r="647" spans="3:4" x14ac:dyDescent="0.2">
      <c r="C647" s="15"/>
      <c r="D647" s="15"/>
    </row>
    <row r="648" spans="3:4" x14ac:dyDescent="0.2">
      <c r="C648" s="15"/>
      <c r="D648" s="15"/>
    </row>
    <row r="649" spans="3:4" x14ac:dyDescent="0.2">
      <c r="C649" s="15"/>
      <c r="D649" s="15"/>
    </row>
    <row r="650" spans="3:4" x14ac:dyDescent="0.2">
      <c r="C650" s="15"/>
      <c r="D650" s="15"/>
    </row>
    <row r="651" spans="3:4" x14ac:dyDescent="0.2">
      <c r="C651" s="15"/>
      <c r="D651" s="15"/>
    </row>
    <row r="652" spans="3:4" x14ac:dyDescent="0.2">
      <c r="C652" s="15"/>
      <c r="D652" s="15"/>
    </row>
    <row r="653" spans="3:4" x14ac:dyDescent="0.2">
      <c r="C653" s="15"/>
      <c r="D653" s="15"/>
    </row>
    <row r="654" spans="3:4" x14ac:dyDescent="0.2">
      <c r="C654" s="15"/>
      <c r="D654" s="15"/>
    </row>
    <row r="655" spans="3:4" x14ac:dyDescent="0.2">
      <c r="C655" s="15"/>
      <c r="D655" s="15"/>
    </row>
    <row r="656" spans="3:4" x14ac:dyDescent="0.2">
      <c r="C656" s="15"/>
      <c r="D656" s="15"/>
    </row>
    <row r="657" spans="3:4" x14ac:dyDescent="0.2">
      <c r="C657" s="15"/>
      <c r="D657" s="15"/>
    </row>
    <row r="658" spans="3:4" x14ac:dyDescent="0.2">
      <c r="C658" s="15"/>
      <c r="D658" s="15"/>
    </row>
    <row r="659" spans="3:4" x14ac:dyDescent="0.2">
      <c r="C659" s="15"/>
      <c r="D659" s="15"/>
    </row>
    <row r="660" spans="3:4" x14ac:dyDescent="0.2">
      <c r="C660" s="15"/>
      <c r="D660" s="15"/>
    </row>
    <row r="661" spans="3:4" x14ac:dyDescent="0.2">
      <c r="C661" s="15"/>
      <c r="D661" s="15"/>
    </row>
    <row r="662" spans="3:4" x14ac:dyDescent="0.2">
      <c r="C662" s="15"/>
      <c r="D662" s="15"/>
    </row>
    <row r="663" spans="3:4" x14ac:dyDescent="0.2">
      <c r="C663" s="15"/>
      <c r="D663" s="15"/>
    </row>
    <row r="664" spans="3:4" x14ac:dyDescent="0.2">
      <c r="C664" s="15"/>
      <c r="D664" s="15"/>
    </row>
    <row r="665" spans="3:4" x14ac:dyDescent="0.2">
      <c r="C665" s="15"/>
      <c r="D665" s="15"/>
    </row>
    <row r="666" spans="3:4" x14ac:dyDescent="0.2">
      <c r="C666" s="15"/>
      <c r="D666" s="15"/>
    </row>
    <row r="667" spans="3:4" x14ac:dyDescent="0.2">
      <c r="C667" s="15"/>
      <c r="D667" s="15"/>
    </row>
    <row r="668" spans="3:4" x14ac:dyDescent="0.2">
      <c r="C668" s="15"/>
      <c r="D668" s="15"/>
    </row>
    <row r="669" spans="3:4" x14ac:dyDescent="0.2">
      <c r="C669" s="15"/>
      <c r="D669" s="15"/>
    </row>
    <row r="670" spans="3:4" x14ac:dyDescent="0.2">
      <c r="C670" s="15"/>
      <c r="D670" s="15"/>
    </row>
    <row r="671" spans="3:4" x14ac:dyDescent="0.2">
      <c r="C671" s="15"/>
      <c r="D671" s="15"/>
    </row>
    <row r="672" spans="3:4" x14ac:dyDescent="0.2">
      <c r="C672" s="15"/>
      <c r="D672" s="15"/>
    </row>
    <row r="673" spans="3:4" x14ac:dyDescent="0.2">
      <c r="C673" s="15"/>
      <c r="D673" s="15"/>
    </row>
    <row r="674" spans="3:4" x14ac:dyDescent="0.2">
      <c r="C674" s="15"/>
      <c r="D674" s="15"/>
    </row>
    <row r="675" spans="3:4" x14ac:dyDescent="0.2">
      <c r="C675" s="15"/>
      <c r="D675" s="15"/>
    </row>
    <row r="676" spans="3:4" x14ac:dyDescent="0.2">
      <c r="C676" s="15"/>
      <c r="D676" s="15"/>
    </row>
    <row r="677" spans="3:4" x14ac:dyDescent="0.2">
      <c r="C677" s="15"/>
      <c r="D677" s="15"/>
    </row>
    <row r="678" spans="3:4" x14ac:dyDescent="0.2">
      <c r="C678" s="15"/>
      <c r="D678" s="15"/>
    </row>
    <row r="679" spans="3:4" x14ac:dyDescent="0.2">
      <c r="C679" s="15"/>
      <c r="D679" s="15"/>
    </row>
    <row r="680" spans="3:4" x14ac:dyDescent="0.2">
      <c r="C680" s="15"/>
      <c r="D680" s="15"/>
    </row>
    <row r="681" spans="3:4" x14ac:dyDescent="0.2">
      <c r="C681" s="15"/>
      <c r="D681" s="15"/>
    </row>
    <row r="682" spans="3:4" x14ac:dyDescent="0.2">
      <c r="C682" s="15"/>
      <c r="D682" s="15"/>
    </row>
    <row r="683" spans="3:4" x14ac:dyDescent="0.2">
      <c r="C683" s="15"/>
      <c r="D683" s="15"/>
    </row>
    <row r="684" spans="3:4" x14ac:dyDescent="0.2">
      <c r="C684" s="15"/>
      <c r="D684" s="15"/>
    </row>
    <row r="685" spans="3:4" x14ac:dyDescent="0.2">
      <c r="C685" s="15"/>
      <c r="D685" s="15"/>
    </row>
    <row r="686" spans="3:4" x14ac:dyDescent="0.2">
      <c r="C686" s="15"/>
      <c r="D686" s="15"/>
    </row>
    <row r="687" spans="3:4" x14ac:dyDescent="0.2">
      <c r="C687" s="15"/>
      <c r="D687" s="15"/>
    </row>
    <row r="688" spans="3:4" x14ac:dyDescent="0.2">
      <c r="C688" s="15"/>
      <c r="D688" s="15"/>
    </row>
    <row r="689" spans="3:4" x14ac:dyDescent="0.2">
      <c r="C689" s="15"/>
      <c r="D689" s="15"/>
    </row>
    <row r="690" spans="3:4" x14ac:dyDescent="0.2">
      <c r="C690" s="15"/>
      <c r="D690" s="15"/>
    </row>
    <row r="691" spans="3:4" x14ac:dyDescent="0.2">
      <c r="C691" s="15"/>
      <c r="D691" s="15"/>
    </row>
    <row r="692" spans="3:4" x14ac:dyDescent="0.2">
      <c r="C692" s="15"/>
      <c r="D692" s="15"/>
    </row>
    <row r="693" spans="3:4" x14ac:dyDescent="0.2">
      <c r="C693" s="15"/>
      <c r="D693" s="15"/>
    </row>
    <row r="694" spans="3:4" x14ac:dyDescent="0.2">
      <c r="C694" s="15"/>
      <c r="D694" s="15"/>
    </row>
    <row r="695" spans="3:4" x14ac:dyDescent="0.2">
      <c r="C695" s="15"/>
      <c r="D695" s="15"/>
    </row>
    <row r="696" spans="3:4" x14ac:dyDescent="0.2">
      <c r="C696" s="15"/>
      <c r="D696" s="15"/>
    </row>
    <row r="697" spans="3:4" x14ac:dyDescent="0.2">
      <c r="C697" s="15"/>
      <c r="D697" s="15"/>
    </row>
    <row r="698" spans="3:4" x14ac:dyDescent="0.2">
      <c r="C698" s="15"/>
      <c r="D698" s="15"/>
    </row>
    <row r="699" spans="3:4" x14ac:dyDescent="0.2">
      <c r="C699" s="15"/>
      <c r="D699" s="15"/>
    </row>
    <row r="700" spans="3:4" x14ac:dyDescent="0.2">
      <c r="C700" s="15"/>
      <c r="D700" s="15"/>
    </row>
    <row r="701" spans="3:4" x14ac:dyDescent="0.2">
      <c r="C701" s="15"/>
      <c r="D701" s="15"/>
    </row>
    <row r="702" spans="3:4" x14ac:dyDescent="0.2">
      <c r="C702" s="15"/>
      <c r="D702" s="15"/>
    </row>
    <row r="703" spans="3:4" x14ac:dyDescent="0.2">
      <c r="C703" s="15"/>
      <c r="D703" s="15"/>
    </row>
    <row r="704" spans="3:4" x14ac:dyDescent="0.2">
      <c r="C704" s="15"/>
      <c r="D704" s="15"/>
    </row>
    <row r="705" spans="3:4" x14ac:dyDescent="0.2">
      <c r="C705" s="15"/>
      <c r="D705" s="15"/>
    </row>
    <row r="706" spans="3:4" x14ac:dyDescent="0.2">
      <c r="C706" s="15"/>
      <c r="D706" s="15"/>
    </row>
    <row r="707" spans="3:4" x14ac:dyDescent="0.2">
      <c r="C707" s="15"/>
      <c r="D707" s="15"/>
    </row>
    <row r="708" spans="3:4" x14ac:dyDescent="0.2">
      <c r="C708" s="15"/>
      <c r="D708" s="15"/>
    </row>
    <row r="709" spans="3:4" x14ac:dyDescent="0.2">
      <c r="C709" s="15"/>
      <c r="D709" s="15"/>
    </row>
    <row r="710" spans="3:4" x14ac:dyDescent="0.2">
      <c r="C710" s="15"/>
      <c r="D710" s="15"/>
    </row>
    <row r="711" spans="3:4" x14ac:dyDescent="0.2">
      <c r="C711" s="15"/>
      <c r="D711" s="15"/>
    </row>
    <row r="712" spans="3:4" x14ac:dyDescent="0.2">
      <c r="C712" s="15"/>
      <c r="D712" s="15"/>
    </row>
    <row r="713" spans="3:4" x14ac:dyDescent="0.2">
      <c r="C713" s="15"/>
      <c r="D713" s="15"/>
    </row>
    <row r="714" spans="3:4" x14ac:dyDescent="0.2">
      <c r="C714" s="15"/>
      <c r="D714" s="15"/>
    </row>
    <row r="715" spans="3:4" x14ac:dyDescent="0.2">
      <c r="C715" s="15"/>
      <c r="D715" s="15"/>
    </row>
    <row r="716" spans="3:4" x14ac:dyDescent="0.2">
      <c r="C716" s="15"/>
      <c r="D716" s="15"/>
    </row>
    <row r="717" spans="3:4" x14ac:dyDescent="0.2">
      <c r="C717" s="15"/>
      <c r="D717" s="15"/>
    </row>
    <row r="718" spans="3:4" x14ac:dyDescent="0.2">
      <c r="C718" s="15"/>
      <c r="D718" s="15"/>
    </row>
    <row r="719" spans="3:4" x14ac:dyDescent="0.2">
      <c r="C719" s="15"/>
      <c r="D719" s="15"/>
    </row>
    <row r="720" spans="3:4" x14ac:dyDescent="0.2">
      <c r="C720" s="15"/>
      <c r="D720" s="15"/>
    </row>
    <row r="721" spans="3:4" x14ac:dyDescent="0.2">
      <c r="C721" s="15"/>
      <c r="D721" s="15"/>
    </row>
    <row r="722" spans="3:4" x14ac:dyDescent="0.2">
      <c r="C722" s="15"/>
      <c r="D722" s="15"/>
    </row>
    <row r="723" spans="3:4" x14ac:dyDescent="0.2">
      <c r="C723" s="15"/>
      <c r="D723" s="15"/>
    </row>
    <row r="724" spans="3:4" x14ac:dyDescent="0.2">
      <c r="C724" s="15"/>
      <c r="D724" s="15"/>
    </row>
    <row r="725" spans="3:4" x14ac:dyDescent="0.2">
      <c r="C725" s="15"/>
      <c r="D725" s="15"/>
    </row>
    <row r="726" spans="3:4" x14ac:dyDescent="0.2">
      <c r="C726" s="15"/>
      <c r="D726" s="15"/>
    </row>
    <row r="727" spans="3:4" x14ac:dyDescent="0.2">
      <c r="C727" s="15"/>
      <c r="D727" s="15"/>
    </row>
    <row r="728" spans="3:4" x14ac:dyDescent="0.2">
      <c r="C728" s="15"/>
      <c r="D728" s="15"/>
    </row>
    <row r="729" spans="3:4" x14ac:dyDescent="0.2">
      <c r="C729" s="15"/>
      <c r="D729" s="15"/>
    </row>
    <row r="730" spans="3:4" x14ac:dyDescent="0.2">
      <c r="C730" s="15"/>
      <c r="D730" s="15"/>
    </row>
    <row r="731" spans="3:4" x14ac:dyDescent="0.2">
      <c r="C731" s="15"/>
      <c r="D731" s="15"/>
    </row>
    <row r="732" spans="3:4" x14ac:dyDescent="0.2">
      <c r="C732" s="15"/>
      <c r="D732" s="15"/>
    </row>
    <row r="733" spans="3:4" x14ac:dyDescent="0.2">
      <c r="C733" s="15"/>
      <c r="D733" s="15"/>
    </row>
    <row r="734" spans="3:4" x14ac:dyDescent="0.2">
      <c r="C734" s="15"/>
      <c r="D734" s="15"/>
    </row>
    <row r="735" spans="3:4" x14ac:dyDescent="0.2">
      <c r="C735" s="15"/>
      <c r="D735" s="15"/>
    </row>
    <row r="736" spans="3:4" x14ac:dyDescent="0.2">
      <c r="C736" s="15"/>
      <c r="D736" s="15"/>
    </row>
    <row r="737" spans="3:4" x14ac:dyDescent="0.2">
      <c r="C737" s="15"/>
      <c r="D737" s="15"/>
    </row>
    <row r="738" spans="3:4" x14ac:dyDescent="0.2">
      <c r="C738" s="15"/>
      <c r="D738" s="15"/>
    </row>
    <row r="739" spans="3:4" x14ac:dyDescent="0.2">
      <c r="C739" s="15"/>
      <c r="D739" s="15"/>
    </row>
    <row r="740" spans="3:4" x14ac:dyDescent="0.2">
      <c r="C740" s="15"/>
      <c r="D740" s="15"/>
    </row>
    <row r="741" spans="3:4" x14ac:dyDescent="0.2">
      <c r="C741" s="15"/>
      <c r="D741" s="15"/>
    </row>
    <row r="742" spans="3:4" x14ac:dyDescent="0.2">
      <c r="C742" s="15"/>
      <c r="D742" s="15"/>
    </row>
    <row r="743" spans="3:4" x14ac:dyDescent="0.2">
      <c r="C743" s="15"/>
      <c r="D743" s="15"/>
    </row>
    <row r="744" spans="3:4" x14ac:dyDescent="0.2">
      <c r="C744" s="15"/>
      <c r="D744" s="15"/>
    </row>
    <row r="745" spans="3:4" x14ac:dyDescent="0.2">
      <c r="C745" s="15"/>
      <c r="D745" s="15"/>
    </row>
    <row r="746" spans="3:4" x14ac:dyDescent="0.2">
      <c r="C746" s="15"/>
      <c r="D746" s="15"/>
    </row>
    <row r="747" spans="3:4" x14ac:dyDescent="0.2">
      <c r="C747" s="15"/>
      <c r="D747" s="15"/>
    </row>
    <row r="748" spans="3:4" x14ac:dyDescent="0.2">
      <c r="C748" s="15"/>
      <c r="D748" s="15"/>
    </row>
    <row r="749" spans="3:4" x14ac:dyDescent="0.2">
      <c r="C749" s="15"/>
      <c r="D749" s="15"/>
    </row>
    <row r="750" spans="3:4" x14ac:dyDescent="0.2">
      <c r="C750" s="15"/>
      <c r="D750" s="15"/>
    </row>
    <row r="751" spans="3:4" x14ac:dyDescent="0.2">
      <c r="C751" s="15"/>
      <c r="D751" s="15"/>
    </row>
    <row r="752" spans="3:4" x14ac:dyDescent="0.2">
      <c r="C752" s="15"/>
      <c r="D752" s="15"/>
    </row>
    <row r="753" spans="3:4" x14ac:dyDescent="0.2">
      <c r="C753" s="15"/>
      <c r="D753" s="15"/>
    </row>
    <row r="754" spans="3:4" x14ac:dyDescent="0.2">
      <c r="C754" s="15"/>
      <c r="D754" s="15"/>
    </row>
    <row r="755" spans="3:4" x14ac:dyDescent="0.2">
      <c r="C755" s="15"/>
      <c r="D755" s="15"/>
    </row>
    <row r="756" spans="3:4" x14ac:dyDescent="0.2">
      <c r="C756" s="15"/>
      <c r="D756" s="15"/>
    </row>
    <row r="757" spans="3:4" x14ac:dyDescent="0.2">
      <c r="C757" s="15"/>
      <c r="D757" s="15"/>
    </row>
    <row r="758" spans="3:4" x14ac:dyDescent="0.2">
      <c r="C758" s="15"/>
      <c r="D758" s="15"/>
    </row>
    <row r="759" spans="3:4" x14ac:dyDescent="0.2">
      <c r="C759" s="15"/>
      <c r="D759" s="15"/>
    </row>
    <row r="760" spans="3:4" x14ac:dyDescent="0.2">
      <c r="C760" s="15"/>
      <c r="D760" s="15"/>
    </row>
    <row r="761" spans="3:4" x14ac:dyDescent="0.2">
      <c r="C761" s="15"/>
      <c r="D761" s="15"/>
    </row>
    <row r="762" spans="3:4" x14ac:dyDescent="0.2">
      <c r="C762" s="15"/>
      <c r="D762" s="15"/>
    </row>
    <row r="763" spans="3:4" x14ac:dyDescent="0.2">
      <c r="C763" s="15"/>
      <c r="D763" s="15"/>
    </row>
    <row r="764" spans="3:4" x14ac:dyDescent="0.2">
      <c r="C764" s="15"/>
      <c r="D764" s="15"/>
    </row>
    <row r="765" spans="3:4" x14ac:dyDescent="0.2">
      <c r="C765" s="15"/>
      <c r="D765" s="15"/>
    </row>
    <row r="766" spans="3:4" x14ac:dyDescent="0.2">
      <c r="C766" s="15"/>
      <c r="D766" s="15"/>
    </row>
    <row r="767" spans="3:4" x14ac:dyDescent="0.2">
      <c r="C767" s="15"/>
      <c r="D767" s="15"/>
    </row>
    <row r="768" spans="3:4" x14ac:dyDescent="0.2">
      <c r="C768" s="15"/>
      <c r="D768" s="15"/>
    </row>
    <row r="769" spans="3:4" x14ac:dyDescent="0.2">
      <c r="C769" s="15"/>
      <c r="D769" s="15"/>
    </row>
    <row r="770" spans="3:4" x14ac:dyDescent="0.2">
      <c r="C770" s="15"/>
      <c r="D770" s="15"/>
    </row>
    <row r="771" spans="3:4" x14ac:dyDescent="0.2">
      <c r="C771" s="15"/>
      <c r="D771" s="15"/>
    </row>
    <row r="772" spans="3:4" x14ac:dyDescent="0.2">
      <c r="C772" s="15"/>
      <c r="D772" s="15"/>
    </row>
    <row r="773" spans="3:4" x14ac:dyDescent="0.2">
      <c r="C773" s="15"/>
      <c r="D773" s="15"/>
    </row>
    <row r="774" spans="3:4" x14ac:dyDescent="0.2">
      <c r="C774" s="15"/>
      <c r="D774" s="15"/>
    </row>
    <row r="775" spans="3:4" x14ac:dyDescent="0.2">
      <c r="C775" s="15"/>
      <c r="D775" s="15"/>
    </row>
    <row r="776" spans="3:4" x14ac:dyDescent="0.2">
      <c r="C776" s="15"/>
      <c r="D776" s="15"/>
    </row>
    <row r="777" spans="3:4" x14ac:dyDescent="0.2">
      <c r="C777" s="15"/>
      <c r="D777" s="15"/>
    </row>
    <row r="778" spans="3:4" x14ac:dyDescent="0.2">
      <c r="C778" s="15"/>
      <c r="D778" s="15"/>
    </row>
    <row r="779" spans="3:4" x14ac:dyDescent="0.2">
      <c r="C779" s="15"/>
      <c r="D779" s="15"/>
    </row>
    <row r="780" spans="3:4" x14ac:dyDescent="0.2">
      <c r="C780" s="15"/>
      <c r="D780" s="15"/>
    </row>
    <row r="781" spans="3:4" x14ac:dyDescent="0.2">
      <c r="C781" s="15"/>
      <c r="D781" s="15"/>
    </row>
    <row r="782" spans="3:4" x14ac:dyDescent="0.2">
      <c r="C782" s="15"/>
      <c r="D782" s="15"/>
    </row>
    <row r="783" spans="3:4" x14ac:dyDescent="0.2">
      <c r="C783" s="15"/>
      <c r="D783" s="15"/>
    </row>
    <row r="784" spans="3:4" x14ac:dyDescent="0.2">
      <c r="C784" s="15"/>
      <c r="D784" s="15"/>
    </row>
    <row r="785" spans="3:4" x14ac:dyDescent="0.2">
      <c r="C785" s="15"/>
      <c r="D785" s="15"/>
    </row>
    <row r="786" spans="3:4" x14ac:dyDescent="0.2">
      <c r="C786" s="15"/>
      <c r="D786" s="15"/>
    </row>
    <row r="787" spans="3:4" x14ac:dyDescent="0.2">
      <c r="C787" s="15"/>
      <c r="D787" s="15"/>
    </row>
    <row r="788" spans="3:4" x14ac:dyDescent="0.2">
      <c r="C788" s="15"/>
      <c r="D788" s="15"/>
    </row>
    <row r="789" spans="3:4" x14ac:dyDescent="0.2">
      <c r="C789" s="15"/>
      <c r="D789" s="15"/>
    </row>
    <row r="790" spans="3:4" x14ac:dyDescent="0.2">
      <c r="C790" s="15"/>
      <c r="D790" s="15"/>
    </row>
    <row r="791" spans="3:4" x14ac:dyDescent="0.2">
      <c r="C791" s="15"/>
      <c r="D791" s="15"/>
    </row>
    <row r="792" spans="3:4" x14ac:dyDescent="0.2">
      <c r="C792" s="15"/>
      <c r="D792" s="15"/>
    </row>
    <row r="793" spans="3:4" x14ac:dyDescent="0.2">
      <c r="C793" s="15"/>
      <c r="D793" s="15"/>
    </row>
    <row r="794" spans="3:4" x14ac:dyDescent="0.2">
      <c r="C794" s="15"/>
      <c r="D794" s="15"/>
    </row>
    <row r="795" spans="3:4" x14ac:dyDescent="0.2">
      <c r="C795" s="15"/>
      <c r="D795" s="15"/>
    </row>
    <row r="796" spans="3:4" x14ac:dyDescent="0.2">
      <c r="C796" s="15"/>
      <c r="D796" s="15"/>
    </row>
    <row r="797" spans="3:4" x14ac:dyDescent="0.2">
      <c r="C797" s="15"/>
      <c r="D797" s="15"/>
    </row>
    <row r="798" spans="3:4" x14ac:dyDescent="0.2">
      <c r="C798" s="15"/>
      <c r="D798" s="15"/>
    </row>
    <row r="799" spans="3:4" x14ac:dyDescent="0.2">
      <c r="C799" s="15"/>
      <c r="D799" s="15"/>
    </row>
    <row r="800" spans="3:4" x14ac:dyDescent="0.2">
      <c r="C800" s="15"/>
      <c r="D800" s="15"/>
    </row>
    <row r="801" spans="3:4" x14ac:dyDescent="0.2">
      <c r="C801" s="15"/>
      <c r="D801" s="15"/>
    </row>
    <row r="802" spans="3:4" x14ac:dyDescent="0.2">
      <c r="C802" s="15"/>
      <c r="D802" s="15"/>
    </row>
    <row r="803" spans="3:4" x14ac:dyDescent="0.2">
      <c r="C803" s="15"/>
      <c r="D803" s="15"/>
    </row>
    <row r="804" spans="3:4" x14ac:dyDescent="0.2">
      <c r="C804" s="15"/>
      <c r="D804" s="15"/>
    </row>
    <row r="805" spans="3:4" x14ac:dyDescent="0.2">
      <c r="C805" s="15"/>
      <c r="D805" s="15"/>
    </row>
    <row r="806" spans="3:4" x14ac:dyDescent="0.2">
      <c r="C806" s="15"/>
      <c r="D806" s="15"/>
    </row>
    <row r="807" spans="3:4" x14ac:dyDescent="0.2">
      <c r="C807" s="15"/>
      <c r="D807" s="15"/>
    </row>
    <row r="808" spans="3:4" x14ac:dyDescent="0.2">
      <c r="C808" s="15"/>
      <c r="D808" s="15"/>
    </row>
    <row r="809" spans="3:4" x14ac:dyDescent="0.2">
      <c r="C809" s="15"/>
      <c r="D809" s="15"/>
    </row>
    <row r="810" spans="3:4" x14ac:dyDescent="0.2">
      <c r="C810" s="15"/>
      <c r="D810" s="15"/>
    </row>
    <row r="811" spans="3:4" x14ac:dyDescent="0.2">
      <c r="C811" s="15"/>
      <c r="D811" s="15"/>
    </row>
    <row r="812" spans="3:4" x14ac:dyDescent="0.2">
      <c r="C812" s="15"/>
      <c r="D812" s="15"/>
    </row>
    <row r="813" spans="3:4" x14ac:dyDescent="0.2">
      <c r="C813" s="15"/>
      <c r="D813" s="15"/>
    </row>
    <row r="814" spans="3:4" x14ac:dyDescent="0.2">
      <c r="C814" s="15"/>
      <c r="D814" s="15"/>
    </row>
    <row r="815" spans="3:4" x14ac:dyDescent="0.2">
      <c r="C815" s="15"/>
      <c r="D815" s="15"/>
    </row>
    <row r="816" spans="3:4" x14ac:dyDescent="0.2">
      <c r="C816" s="15"/>
      <c r="D816" s="15"/>
    </row>
    <row r="817" spans="3:4" x14ac:dyDescent="0.2">
      <c r="C817" s="15"/>
      <c r="D817" s="15"/>
    </row>
    <row r="818" spans="3:4" x14ac:dyDescent="0.2">
      <c r="C818" s="15"/>
      <c r="D818" s="15"/>
    </row>
    <row r="819" spans="3:4" x14ac:dyDescent="0.2">
      <c r="C819" s="15"/>
      <c r="D819" s="15"/>
    </row>
    <row r="820" spans="3:4" x14ac:dyDescent="0.2">
      <c r="C820" s="15"/>
      <c r="D820" s="15"/>
    </row>
    <row r="821" spans="3:4" x14ac:dyDescent="0.2">
      <c r="C821" s="15"/>
      <c r="D821" s="15"/>
    </row>
    <row r="822" spans="3:4" x14ac:dyDescent="0.2">
      <c r="C822" s="15"/>
      <c r="D822" s="15"/>
    </row>
    <row r="823" spans="3:4" x14ac:dyDescent="0.2">
      <c r="C823" s="15"/>
      <c r="D823" s="15"/>
    </row>
    <row r="824" spans="3:4" x14ac:dyDescent="0.2">
      <c r="C824" s="15"/>
      <c r="D824" s="15"/>
    </row>
    <row r="825" spans="3:4" x14ac:dyDescent="0.2">
      <c r="C825" s="15"/>
      <c r="D825" s="15"/>
    </row>
    <row r="826" spans="3:4" x14ac:dyDescent="0.2">
      <c r="C826" s="15"/>
      <c r="D826" s="15"/>
    </row>
    <row r="827" spans="3:4" x14ac:dyDescent="0.2">
      <c r="C827" s="15"/>
      <c r="D827" s="15"/>
    </row>
    <row r="828" spans="3:4" x14ac:dyDescent="0.2">
      <c r="C828" s="15"/>
      <c r="D828" s="15"/>
    </row>
    <row r="829" spans="3:4" x14ac:dyDescent="0.2">
      <c r="C829" s="15"/>
      <c r="D829" s="15"/>
    </row>
    <row r="830" spans="3:4" x14ac:dyDescent="0.2">
      <c r="C830" s="15"/>
      <c r="D830" s="15"/>
    </row>
    <row r="831" spans="3:4" x14ac:dyDescent="0.2">
      <c r="C831" s="15"/>
      <c r="D831" s="15"/>
    </row>
    <row r="832" spans="3:4" x14ac:dyDescent="0.2">
      <c r="C832" s="15"/>
      <c r="D832" s="15"/>
    </row>
    <row r="833" spans="3:4" x14ac:dyDescent="0.2">
      <c r="C833" s="15"/>
      <c r="D833" s="15"/>
    </row>
    <row r="834" spans="3:4" x14ac:dyDescent="0.2">
      <c r="C834" s="15"/>
      <c r="D834" s="15"/>
    </row>
    <row r="835" spans="3:4" x14ac:dyDescent="0.2">
      <c r="C835" s="15"/>
      <c r="D835" s="15"/>
    </row>
    <row r="836" spans="3:4" x14ac:dyDescent="0.2">
      <c r="C836" s="15"/>
      <c r="D836" s="15"/>
    </row>
    <row r="837" spans="3:4" x14ac:dyDescent="0.2">
      <c r="C837" s="15"/>
      <c r="D837" s="15"/>
    </row>
    <row r="838" spans="3:4" x14ac:dyDescent="0.2">
      <c r="C838" s="15"/>
      <c r="D838" s="15"/>
    </row>
    <row r="839" spans="3:4" x14ac:dyDescent="0.2">
      <c r="C839" s="15"/>
      <c r="D839" s="15"/>
    </row>
    <row r="840" spans="3:4" x14ac:dyDescent="0.2">
      <c r="C840" s="15"/>
      <c r="D840" s="15"/>
    </row>
    <row r="841" spans="3:4" x14ac:dyDescent="0.2">
      <c r="C841" s="15"/>
      <c r="D841" s="15"/>
    </row>
    <row r="842" spans="3:4" x14ac:dyDescent="0.2">
      <c r="C842" s="15"/>
      <c r="D842" s="15"/>
    </row>
    <row r="843" spans="3:4" x14ac:dyDescent="0.2">
      <c r="C843" s="15"/>
      <c r="D843" s="15"/>
    </row>
    <row r="844" spans="3:4" x14ac:dyDescent="0.2">
      <c r="C844" s="15"/>
      <c r="D844" s="15"/>
    </row>
    <row r="845" spans="3:4" x14ac:dyDescent="0.2">
      <c r="C845" s="15"/>
      <c r="D845" s="15"/>
    </row>
    <row r="846" spans="3:4" x14ac:dyDescent="0.2">
      <c r="C846" s="15"/>
      <c r="D846" s="15"/>
    </row>
    <row r="847" spans="3:4" x14ac:dyDescent="0.2">
      <c r="C847" s="15"/>
      <c r="D847" s="15"/>
    </row>
    <row r="848" spans="3:4" x14ac:dyDescent="0.2">
      <c r="C848" s="15"/>
      <c r="D848" s="15"/>
    </row>
    <row r="849" spans="3:4" x14ac:dyDescent="0.2">
      <c r="C849" s="15"/>
      <c r="D849" s="15"/>
    </row>
    <row r="850" spans="3:4" x14ac:dyDescent="0.2">
      <c r="C850" s="15"/>
      <c r="D850" s="15"/>
    </row>
    <row r="851" spans="3:4" x14ac:dyDescent="0.2">
      <c r="C851" s="15"/>
      <c r="D851" s="15"/>
    </row>
    <row r="852" spans="3:4" x14ac:dyDescent="0.2">
      <c r="C852" s="15"/>
      <c r="D852" s="15"/>
    </row>
    <row r="853" spans="3:4" x14ac:dyDescent="0.2">
      <c r="C853" s="15"/>
      <c r="D853" s="15"/>
    </row>
    <row r="854" spans="3:4" x14ac:dyDescent="0.2">
      <c r="C854" s="15"/>
      <c r="D854" s="15"/>
    </row>
    <row r="855" spans="3:4" x14ac:dyDescent="0.2">
      <c r="C855" s="15"/>
      <c r="D855" s="15"/>
    </row>
    <row r="856" spans="3:4" x14ac:dyDescent="0.2">
      <c r="C856" s="15"/>
      <c r="D856" s="15"/>
    </row>
    <row r="857" spans="3:4" x14ac:dyDescent="0.2">
      <c r="C857" s="15"/>
      <c r="D857" s="15"/>
    </row>
    <row r="858" spans="3:4" x14ac:dyDescent="0.2">
      <c r="C858" s="15"/>
      <c r="D858" s="15"/>
    </row>
    <row r="859" spans="3:4" x14ac:dyDescent="0.2">
      <c r="C859" s="15"/>
      <c r="D859" s="15"/>
    </row>
    <row r="860" spans="3:4" x14ac:dyDescent="0.2">
      <c r="C860" s="15"/>
      <c r="D860" s="15"/>
    </row>
    <row r="861" spans="3:4" x14ac:dyDescent="0.2">
      <c r="C861" s="15"/>
      <c r="D861" s="15"/>
    </row>
    <row r="862" spans="3:4" x14ac:dyDescent="0.2">
      <c r="C862" s="15"/>
      <c r="D862" s="15"/>
    </row>
    <row r="863" spans="3:4" x14ac:dyDescent="0.2">
      <c r="C863" s="15"/>
      <c r="D863" s="15"/>
    </row>
    <row r="864" spans="3:4" x14ac:dyDescent="0.2">
      <c r="C864" s="15"/>
      <c r="D864" s="15"/>
    </row>
    <row r="865" spans="3:4" x14ac:dyDescent="0.2">
      <c r="C865" s="15"/>
      <c r="D865" s="15"/>
    </row>
    <row r="866" spans="3:4" x14ac:dyDescent="0.2">
      <c r="C866" s="15"/>
      <c r="D866" s="15"/>
    </row>
    <row r="867" spans="3:4" x14ac:dyDescent="0.2">
      <c r="C867" s="15"/>
      <c r="D867" s="15"/>
    </row>
    <row r="868" spans="3:4" x14ac:dyDescent="0.2">
      <c r="C868" s="15"/>
      <c r="D868" s="15"/>
    </row>
    <row r="869" spans="3:4" x14ac:dyDescent="0.2">
      <c r="C869" s="15"/>
      <c r="D869" s="15"/>
    </row>
    <row r="870" spans="3:4" x14ac:dyDescent="0.2">
      <c r="C870" s="15"/>
      <c r="D870" s="15"/>
    </row>
    <row r="871" spans="3:4" x14ac:dyDescent="0.2">
      <c r="C871" s="15"/>
      <c r="D871" s="15"/>
    </row>
    <row r="872" spans="3:4" x14ac:dyDescent="0.2">
      <c r="C872" s="15"/>
      <c r="D872" s="15"/>
    </row>
    <row r="873" spans="3:4" x14ac:dyDescent="0.2">
      <c r="C873" s="15"/>
      <c r="D873" s="15"/>
    </row>
    <row r="874" spans="3:4" x14ac:dyDescent="0.2">
      <c r="C874" s="15"/>
      <c r="D874" s="15"/>
    </row>
    <row r="875" spans="3:4" x14ac:dyDescent="0.2">
      <c r="C875" s="15"/>
      <c r="D875" s="15"/>
    </row>
    <row r="876" spans="3:4" x14ac:dyDescent="0.2">
      <c r="C876" s="15"/>
      <c r="D876" s="15"/>
    </row>
    <row r="877" spans="3:4" x14ac:dyDescent="0.2">
      <c r="C877" s="15"/>
      <c r="D877" s="15"/>
    </row>
    <row r="878" spans="3:4" x14ac:dyDescent="0.2">
      <c r="C878" s="15"/>
      <c r="D878" s="15"/>
    </row>
    <row r="879" spans="3:4" x14ac:dyDescent="0.2">
      <c r="C879" s="15"/>
      <c r="D879" s="15"/>
    </row>
    <row r="880" spans="3:4" x14ac:dyDescent="0.2">
      <c r="C880" s="15"/>
      <c r="D880" s="15"/>
    </row>
    <row r="881" spans="3:4" x14ac:dyDescent="0.2">
      <c r="C881" s="15"/>
      <c r="D881" s="15"/>
    </row>
    <row r="882" spans="3:4" x14ac:dyDescent="0.2">
      <c r="C882" s="15"/>
      <c r="D882" s="15"/>
    </row>
    <row r="883" spans="3:4" x14ac:dyDescent="0.2">
      <c r="C883" s="15"/>
      <c r="D883" s="15"/>
    </row>
    <row r="884" spans="3:4" x14ac:dyDescent="0.2">
      <c r="C884" s="15"/>
      <c r="D884" s="15"/>
    </row>
    <row r="885" spans="3:4" x14ac:dyDescent="0.2">
      <c r="C885" s="15"/>
      <c r="D885" s="15"/>
    </row>
    <row r="886" spans="3:4" x14ac:dyDescent="0.2">
      <c r="C886" s="15"/>
      <c r="D886" s="15"/>
    </row>
    <row r="887" spans="3:4" x14ac:dyDescent="0.2">
      <c r="C887" s="15"/>
      <c r="D887" s="15"/>
    </row>
    <row r="888" spans="3:4" x14ac:dyDescent="0.2">
      <c r="C888" s="15"/>
      <c r="D888" s="15"/>
    </row>
    <row r="889" spans="3:4" x14ac:dyDescent="0.2">
      <c r="C889" s="15"/>
      <c r="D889" s="15"/>
    </row>
    <row r="890" spans="3:4" x14ac:dyDescent="0.2">
      <c r="C890" s="15"/>
      <c r="D890" s="15"/>
    </row>
    <row r="891" spans="3:4" x14ac:dyDescent="0.2">
      <c r="C891" s="15"/>
      <c r="D891" s="15"/>
    </row>
    <row r="892" spans="3:4" x14ac:dyDescent="0.2">
      <c r="C892" s="15"/>
      <c r="D892" s="15"/>
    </row>
    <row r="893" spans="3:4" x14ac:dyDescent="0.2">
      <c r="C893" s="15"/>
      <c r="D893" s="15"/>
    </row>
    <row r="894" spans="3:4" x14ac:dyDescent="0.2">
      <c r="C894" s="15"/>
      <c r="D894" s="15"/>
    </row>
    <row r="895" spans="3:4" x14ac:dyDescent="0.2">
      <c r="C895" s="15"/>
      <c r="D895" s="15"/>
    </row>
    <row r="896" spans="3:4" x14ac:dyDescent="0.2">
      <c r="C896" s="15"/>
      <c r="D896" s="15"/>
    </row>
    <row r="897" spans="3:4" x14ac:dyDescent="0.2">
      <c r="C897" s="15"/>
      <c r="D897" s="15"/>
    </row>
    <row r="898" spans="3:4" x14ac:dyDescent="0.2">
      <c r="C898" s="15"/>
      <c r="D898" s="15"/>
    </row>
    <row r="899" spans="3:4" x14ac:dyDescent="0.2">
      <c r="C899" s="15"/>
      <c r="D899" s="15"/>
    </row>
    <row r="900" spans="3:4" x14ac:dyDescent="0.2">
      <c r="C900" s="15"/>
      <c r="D900" s="15"/>
    </row>
    <row r="901" spans="3:4" x14ac:dyDescent="0.2">
      <c r="C901" s="15"/>
      <c r="D901" s="15"/>
    </row>
    <row r="902" spans="3:4" x14ac:dyDescent="0.2">
      <c r="C902" s="15"/>
      <c r="D902" s="15"/>
    </row>
    <row r="903" spans="3:4" x14ac:dyDescent="0.2">
      <c r="C903" s="15"/>
      <c r="D903" s="15"/>
    </row>
    <row r="904" spans="3:4" x14ac:dyDescent="0.2">
      <c r="C904" s="15"/>
      <c r="D904" s="15"/>
    </row>
    <row r="905" spans="3:4" x14ac:dyDescent="0.2">
      <c r="C905" s="15"/>
      <c r="D905" s="15"/>
    </row>
    <row r="906" spans="3:4" x14ac:dyDescent="0.2">
      <c r="C906" s="15"/>
      <c r="D906" s="15"/>
    </row>
    <row r="907" spans="3:4" x14ac:dyDescent="0.2">
      <c r="C907" s="15"/>
      <c r="D907" s="15"/>
    </row>
    <row r="908" spans="3:4" x14ac:dyDescent="0.2">
      <c r="C908" s="15"/>
      <c r="D908" s="15"/>
    </row>
    <row r="909" spans="3:4" x14ac:dyDescent="0.2">
      <c r="C909" s="15"/>
      <c r="D909" s="15"/>
    </row>
    <row r="910" spans="3:4" x14ac:dyDescent="0.2">
      <c r="C910" s="15"/>
      <c r="D910" s="15"/>
    </row>
    <row r="911" spans="3:4" x14ac:dyDescent="0.2">
      <c r="C911" s="15"/>
      <c r="D911" s="15"/>
    </row>
    <row r="912" spans="3:4" x14ac:dyDescent="0.2">
      <c r="C912" s="15"/>
      <c r="D912" s="15"/>
    </row>
    <row r="913" spans="3:4" x14ac:dyDescent="0.2">
      <c r="C913" s="15"/>
      <c r="D913" s="15"/>
    </row>
    <row r="914" spans="3:4" x14ac:dyDescent="0.2">
      <c r="C914" s="15"/>
      <c r="D914" s="15"/>
    </row>
    <row r="915" spans="3:4" x14ac:dyDescent="0.2">
      <c r="C915" s="15"/>
      <c r="D915" s="15"/>
    </row>
    <row r="916" spans="3:4" x14ac:dyDescent="0.2">
      <c r="C916" s="15"/>
      <c r="D916" s="15"/>
    </row>
    <row r="917" spans="3:4" x14ac:dyDescent="0.2">
      <c r="C917" s="15"/>
      <c r="D917" s="15"/>
    </row>
    <row r="918" spans="3:4" x14ac:dyDescent="0.2">
      <c r="C918" s="15"/>
      <c r="D918" s="15"/>
    </row>
    <row r="919" spans="3:4" x14ac:dyDescent="0.2">
      <c r="C919" s="15"/>
      <c r="D919" s="15"/>
    </row>
    <row r="920" spans="3:4" x14ac:dyDescent="0.2">
      <c r="C920" s="15"/>
      <c r="D920" s="15"/>
    </row>
    <row r="921" spans="3:4" x14ac:dyDescent="0.2">
      <c r="C921" s="15"/>
      <c r="D921" s="15"/>
    </row>
    <row r="922" spans="3:4" x14ac:dyDescent="0.2">
      <c r="C922" s="15"/>
      <c r="D922" s="15"/>
    </row>
    <row r="923" spans="3:4" x14ac:dyDescent="0.2">
      <c r="C923" s="15"/>
      <c r="D923" s="15"/>
    </row>
    <row r="924" spans="3:4" x14ac:dyDescent="0.2">
      <c r="C924" s="15"/>
      <c r="D924" s="15"/>
    </row>
    <row r="925" spans="3:4" x14ac:dyDescent="0.2">
      <c r="C925" s="15"/>
      <c r="D925" s="15"/>
    </row>
    <row r="926" spans="3:4" x14ac:dyDescent="0.2">
      <c r="C926" s="15"/>
      <c r="D926" s="15"/>
    </row>
    <row r="927" spans="3:4" x14ac:dyDescent="0.2">
      <c r="C927" s="15"/>
      <c r="D927" s="15"/>
    </row>
    <row r="928" spans="3:4" x14ac:dyDescent="0.2">
      <c r="C928" s="15"/>
      <c r="D928" s="15"/>
    </row>
    <row r="929" spans="3:4" x14ac:dyDescent="0.2">
      <c r="C929" s="15"/>
      <c r="D929" s="15"/>
    </row>
    <row r="930" spans="3:4" x14ac:dyDescent="0.2">
      <c r="C930" s="15"/>
      <c r="D930" s="15"/>
    </row>
    <row r="931" spans="3:4" x14ac:dyDescent="0.2">
      <c r="C931" s="15"/>
      <c r="D931" s="15"/>
    </row>
    <row r="932" spans="3:4" x14ac:dyDescent="0.2">
      <c r="C932" s="15"/>
      <c r="D932" s="15"/>
    </row>
    <row r="933" spans="3:4" x14ac:dyDescent="0.2">
      <c r="C933" s="15"/>
      <c r="D933" s="15"/>
    </row>
    <row r="934" spans="3:4" x14ac:dyDescent="0.2">
      <c r="C934" s="15"/>
      <c r="D934" s="15"/>
    </row>
    <row r="935" spans="3:4" x14ac:dyDescent="0.2">
      <c r="C935" s="15"/>
      <c r="D935" s="15"/>
    </row>
    <row r="936" spans="3:4" x14ac:dyDescent="0.2">
      <c r="C936" s="15"/>
      <c r="D936" s="15"/>
    </row>
    <row r="937" spans="3:4" x14ac:dyDescent="0.2">
      <c r="C937" s="15"/>
      <c r="D937" s="15"/>
    </row>
    <row r="938" spans="3:4" x14ac:dyDescent="0.2">
      <c r="C938" s="15"/>
      <c r="D938" s="15"/>
    </row>
    <row r="939" spans="3:4" x14ac:dyDescent="0.2">
      <c r="C939" s="15"/>
      <c r="D939" s="15"/>
    </row>
    <row r="940" spans="3:4" x14ac:dyDescent="0.2">
      <c r="C940" s="15"/>
      <c r="D940" s="15"/>
    </row>
    <row r="941" spans="3:4" x14ac:dyDescent="0.2">
      <c r="C941" s="15"/>
      <c r="D941" s="15"/>
    </row>
    <row r="942" spans="3:4" x14ac:dyDescent="0.2">
      <c r="C942" s="15"/>
      <c r="D942" s="15"/>
    </row>
    <row r="943" spans="3:4" x14ac:dyDescent="0.2">
      <c r="C943" s="15"/>
      <c r="D943" s="15"/>
    </row>
    <row r="944" spans="3:4" x14ac:dyDescent="0.2">
      <c r="C944" s="15"/>
      <c r="D944" s="15"/>
    </row>
    <row r="945" spans="3:4" x14ac:dyDescent="0.2">
      <c r="C945" s="15"/>
      <c r="D945" s="15"/>
    </row>
    <row r="946" spans="3:4" x14ac:dyDescent="0.2">
      <c r="C946" s="15"/>
      <c r="D946" s="15"/>
    </row>
    <row r="947" spans="3:4" x14ac:dyDescent="0.2">
      <c r="C947" s="15"/>
      <c r="D947" s="15"/>
    </row>
    <row r="948" spans="3:4" x14ac:dyDescent="0.2">
      <c r="C948" s="15"/>
      <c r="D948" s="15"/>
    </row>
    <row r="949" spans="3:4" x14ac:dyDescent="0.2">
      <c r="C949" s="15"/>
      <c r="D949" s="15"/>
    </row>
    <row r="950" spans="3:4" x14ac:dyDescent="0.2">
      <c r="C950" s="15"/>
      <c r="D950" s="15"/>
    </row>
    <row r="951" spans="3:4" x14ac:dyDescent="0.2">
      <c r="C951" s="15"/>
      <c r="D951" s="15"/>
    </row>
    <row r="952" spans="3:4" x14ac:dyDescent="0.2">
      <c r="C952" s="15"/>
      <c r="D952" s="15"/>
    </row>
    <row r="953" spans="3:4" x14ac:dyDescent="0.2">
      <c r="C953" s="15"/>
      <c r="D953" s="15"/>
    </row>
    <row r="954" spans="3:4" x14ac:dyDescent="0.2">
      <c r="C954" s="15"/>
      <c r="D954" s="15"/>
    </row>
    <row r="955" spans="3:4" x14ac:dyDescent="0.2">
      <c r="C955" s="15"/>
      <c r="D955" s="15"/>
    </row>
    <row r="956" spans="3:4" x14ac:dyDescent="0.2">
      <c r="C956" s="15"/>
      <c r="D956" s="15"/>
    </row>
    <row r="957" spans="3:4" x14ac:dyDescent="0.2">
      <c r="C957" s="15"/>
      <c r="D957" s="15"/>
    </row>
    <row r="958" spans="3:4" x14ac:dyDescent="0.2">
      <c r="C958" s="15"/>
      <c r="D958" s="15"/>
    </row>
    <row r="959" spans="3:4" x14ac:dyDescent="0.2">
      <c r="C959" s="15"/>
      <c r="D959" s="15"/>
    </row>
    <row r="960" spans="3:4" x14ac:dyDescent="0.2">
      <c r="C960" s="15"/>
      <c r="D960" s="15"/>
    </row>
    <row r="961" spans="3:4" x14ac:dyDescent="0.2">
      <c r="C961" s="15"/>
      <c r="D961" s="15"/>
    </row>
    <row r="962" spans="3:4" x14ac:dyDescent="0.2">
      <c r="C962" s="15"/>
      <c r="D962" s="15"/>
    </row>
    <row r="963" spans="3:4" x14ac:dyDescent="0.2">
      <c r="C963" s="15"/>
      <c r="D963" s="15"/>
    </row>
    <row r="964" spans="3:4" x14ac:dyDescent="0.2">
      <c r="C964" s="15"/>
      <c r="D964" s="15"/>
    </row>
    <row r="965" spans="3:4" x14ac:dyDescent="0.2">
      <c r="C965" s="15"/>
      <c r="D965" s="15"/>
    </row>
    <row r="966" spans="3:4" x14ac:dyDescent="0.2">
      <c r="C966" s="15"/>
      <c r="D966" s="15"/>
    </row>
    <row r="967" spans="3:4" x14ac:dyDescent="0.2">
      <c r="C967" s="15"/>
      <c r="D967" s="15"/>
    </row>
    <row r="968" spans="3:4" x14ac:dyDescent="0.2">
      <c r="C968" s="15"/>
      <c r="D968" s="15"/>
    </row>
    <row r="969" spans="3:4" x14ac:dyDescent="0.2">
      <c r="C969" s="15"/>
      <c r="D969" s="15"/>
    </row>
    <row r="970" spans="3:4" x14ac:dyDescent="0.2">
      <c r="C970" s="15"/>
      <c r="D970" s="15"/>
    </row>
    <row r="971" spans="3:4" x14ac:dyDescent="0.2">
      <c r="C971" s="15"/>
      <c r="D971" s="15"/>
    </row>
    <row r="972" spans="3:4" x14ac:dyDescent="0.2">
      <c r="C972" s="15"/>
      <c r="D972" s="15"/>
    </row>
    <row r="973" spans="3:4" x14ac:dyDescent="0.2">
      <c r="C973" s="15"/>
      <c r="D973" s="15"/>
    </row>
    <row r="974" spans="3:4" x14ac:dyDescent="0.2">
      <c r="C974" s="15"/>
      <c r="D974" s="15"/>
    </row>
    <row r="975" spans="3:4" x14ac:dyDescent="0.2">
      <c r="C975" s="15"/>
      <c r="D975" s="15"/>
    </row>
    <row r="976" spans="3:4" x14ac:dyDescent="0.2">
      <c r="C976" s="15"/>
      <c r="D976" s="15"/>
    </row>
    <row r="977" spans="3:4" x14ac:dyDescent="0.2">
      <c r="C977" s="15"/>
      <c r="D977" s="15"/>
    </row>
    <row r="978" spans="3:4" x14ac:dyDescent="0.2">
      <c r="C978" s="15"/>
      <c r="D978" s="15"/>
    </row>
    <row r="979" spans="3:4" x14ac:dyDescent="0.2">
      <c r="C979" s="15"/>
      <c r="D979" s="15"/>
    </row>
    <row r="980" spans="3:4" x14ac:dyDescent="0.2">
      <c r="C980" s="15"/>
      <c r="D980" s="15"/>
    </row>
    <row r="981" spans="3:4" x14ac:dyDescent="0.2">
      <c r="C981" s="15"/>
      <c r="D981" s="15"/>
    </row>
    <row r="982" spans="3:4" x14ac:dyDescent="0.2">
      <c r="C982" s="15"/>
      <c r="D982" s="15"/>
    </row>
    <row r="983" spans="3:4" x14ac:dyDescent="0.2">
      <c r="C983" s="15"/>
      <c r="D983" s="15"/>
    </row>
    <row r="984" spans="3:4" x14ac:dyDescent="0.2">
      <c r="C984" s="15"/>
      <c r="D984" s="15"/>
    </row>
    <row r="985" spans="3:4" x14ac:dyDescent="0.2">
      <c r="C985" s="15"/>
      <c r="D985" s="15"/>
    </row>
    <row r="986" spans="3:4" x14ac:dyDescent="0.2">
      <c r="C986" s="15"/>
      <c r="D986" s="15"/>
    </row>
    <row r="987" spans="3:4" x14ac:dyDescent="0.2">
      <c r="C987" s="15"/>
      <c r="D987" s="15"/>
    </row>
    <row r="988" spans="3:4" x14ac:dyDescent="0.2">
      <c r="C988" s="15"/>
      <c r="D988" s="15"/>
    </row>
    <row r="989" spans="3:4" x14ac:dyDescent="0.2">
      <c r="C989" s="15"/>
      <c r="D989" s="15"/>
    </row>
    <row r="990" spans="3:4" x14ac:dyDescent="0.2">
      <c r="C990" s="15"/>
      <c r="D990" s="15"/>
    </row>
    <row r="991" spans="3:4" x14ac:dyDescent="0.2">
      <c r="C991" s="15"/>
      <c r="D991" s="15"/>
    </row>
    <row r="992" spans="3:4" x14ac:dyDescent="0.2">
      <c r="C992" s="15"/>
      <c r="D992" s="15"/>
    </row>
    <row r="993" spans="3:4" x14ac:dyDescent="0.2">
      <c r="C993" s="15"/>
      <c r="D993" s="15"/>
    </row>
    <row r="994" spans="3:4" x14ac:dyDescent="0.2">
      <c r="C994" s="15"/>
      <c r="D994" s="15"/>
    </row>
    <row r="995" spans="3:4" x14ac:dyDescent="0.2">
      <c r="C995" s="15"/>
      <c r="D995" s="15"/>
    </row>
    <row r="996" spans="3:4" x14ac:dyDescent="0.2">
      <c r="C996" s="15"/>
      <c r="D996" s="15"/>
    </row>
    <row r="997" spans="3:4" x14ac:dyDescent="0.2">
      <c r="C997" s="15"/>
      <c r="D997" s="15"/>
    </row>
    <row r="998" spans="3:4" x14ac:dyDescent="0.2">
      <c r="C998" s="15"/>
      <c r="D998" s="15"/>
    </row>
    <row r="999" spans="3:4" x14ac:dyDescent="0.2">
      <c r="C999" s="15"/>
      <c r="D999" s="15"/>
    </row>
    <row r="1000" spans="3:4" x14ac:dyDescent="0.2">
      <c r="C1000" s="15"/>
      <c r="D1000" s="15"/>
    </row>
    <row r="1001" spans="3:4" x14ac:dyDescent="0.2">
      <c r="C1001" s="15"/>
      <c r="D1001" s="15"/>
    </row>
    <row r="1002" spans="3:4" x14ac:dyDescent="0.2">
      <c r="C1002" s="15"/>
      <c r="D1002" s="15"/>
    </row>
    <row r="1003" spans="3:4" x14ac:dyDescent="0.2">
      <c r="C1003" s="15"/>
      <c r="D1003" s="15"/>
    </row>
    <row r="1004" spans="3:4" x14ac:dyDescent="0.2">
      <c r="C1004" s="15"/>
      <c r="D1004" s="15"/>
    </row>
    <row r="1005" spans="3:4" x14ac:dyDescent="0.2">
      <c r="C1005" s="15"/>
      <c r="D1005" s="15"/>
    </row>
    <row r="1006" spans="3:4" x14ac:dyDescent="0.2">
      <c r="C1006" s="15"/>
      <c r="D1006" s="15"/>
    </row>
    <row r="1007" spans="3:4" x14ac:dyDescent="0.2">
      <c r="C1007" s="15"/>
      <c r="D1007" s="15"/>
    </row>
    <row r="1008" spans="3:4" x14ac:dyDescent="0.2">
      <c r="C1008" s="15"/>
      <c r="D1008" s="15"/>
    </row>
    <row r="1009" spans="3:4" x14ac:dyDescent="0.2">
      <c r="C1009" s="15"/>
      <c r="D1009" s="15"/>
    </row>
    <row r="1010" spans="3:4" x14ac:dyDescent="0.2">
      <c r="C1010" s="15"/>
      <c r="D1010" s="15"/>
    </row>
    <row r="1011" spans="3:4" x14ac:dyDescent="0.2">
      <c r="C1011" s="15"/>
      <c r="D1011" s="15"/>
    </row>
    <row r="1012" spans="3:4" x14ac:dyDescent="0.2">
      <c r="C1012" s="15"/>
      <c r="D1012" s="15"/>
    </row>
    <row r="1013" spans="3:4" x14ac:dyDescent="0.2">
      <c r="C1013" s="15"/>
      <c r="D1013" s="15"/>
    </row>
    <row r="1014" spans="3:4" x14ac:dyDescent="0.2">
      <c r="C1014" s="15"/>
      <c r="D1014" s="15"/>
    </row>
    <row r="1015" spans="3:4" x14ac:dyDescent="0.2">
      <c r="C1015" s="15"/>
      <c r="D1015" s="15"/>
    </row>
    <row r="1016" spans="3:4" x14ac:dyDescent="0.2">
      <c r="C1016" s="15"/>
      <c r="D1016" s="15"/>
    </row>
    <row r="1017" spans="3:4" x14ac:dyDescent="0.2">
      <c r="C1017" s="15"/>
      <c r="D1017" s="15"/>
    </row>
    <row r="1018" spans="3:4" x14ac:dyDescent="0.2">
      <c r="C1018" s="15"/>
      <c r="D1018" s="15"/>
    </row>
    <row r="1019" spans="3:4" x14ac:dyDescent="0.2">
      <c r="C1019" s="15"/>
      <c r="D1019" s="15"/>
    </row>
    <row r="1020" spans="3:4" x14ac:dyDescent="0.2">
      <c r="C1020" s="15"/>
      <c r="D1020" s="15"/>
    </row>
    <row r="1021" spans="3:4" x14ac:dyDescent="0.2">
      <c r="C1021" s="15"/>
      <c r="D1021" s="15"/>
    </row>
    <row r="1022" spans="3:4" x14ac:dyDescent="0.2">
      <c r="C1022" s="15"/>
      <c r="D1022" s="15"/>
    </row>
    <row r="1023" spans="3:4" x14ac:dyDescent="0.2">
      <c r="C1023" s="15"/>
      <c r="D1023" s="15"/>
    </row>
    <row r="1024" spans="3:4" x14ac:dyDescent="0.2">
      <c r="C1024" s="15"/>
      <c r="D1024" s="15"/>
    </row>
    <row r="1025" spans="3:4" x14ac:dyDescent="0.2">
      <c r="C1025" s="15"/>
      <c r="D1025" s="15"/>
    </row>
    <row r="1026" spans="3:4" x14ac:dyDescent="0.2">
      <c r="C1026" s="15"/>
      <c r="D1026" s="15"/>
    </row>
    <row r="1027" spans="3:4" x14ac:dyDescent="0.2">
      <c r="C1027" s="15"/>
      <c r="D1027" s="15"/>
    </row>
    <row r="1028" spans="3:4" x14ac:dyDescent="0.2">
      <c r="C1028" s="15"/>
      <c r="D1028" s="15"/>
    </row>
    <row r="1029" spans="3:4" x14ac:dyDescent="0.2">
      <c r="C1029" s="15"/>
      <c r="D1029" s="15"/>
    </row>
    <row r="1030" spans="3:4" x14ac:dyDescent="0.2">
      <c r="C1030" s="15"/>
      <c r="D1030" s="15"/>
    </row>
    <row r="1031" spans="3:4" x14ac:dyDescent="0.2">
      <c r="C1031" s="15"/>
      <c r="D1031" s="15"/>
    </row>
    <row r="1032" spans="3:4" x14ac:dyDescent="0.2">
      <c r="C1032" s="15"/>
      <c r="D1032" s="15"/>
    </row>
    <row r="1033" spans="3:4" x14ac:dyDescent="0.2">
      <c r="C1033" s="15"/>
      <c r="D1033" s="15"/>
    </row>
    <row r="1034" spans="3:4" x14ac:dyDescent="0.2">
      <c r="C1034" s="15"/>
      <c r="D1034" s="15"/>
    </row>
    <row r="1035" spans="3:4" x14ac:dyDescent="0.2">
      <c r="C1035" s="15"/>
      <c r="D1035" s="15"/>
    </row>
    <row r="1036" spans="3:4" x14ac:dyDescent="0.2">
      <c r="C1036" s="15"/>
      <c r="D1036" s="15"/>
    </row>
    <row r="1037" spans="3:4" x14ac:dyDescent="0.2">
      <c r="C1037" s="15"/>
      <c r="D1037" s="15"/>
    </row>
    <row r="1038" spans="3:4" x14ac:dyDescent="0.2">
      <c r="C1038" s="15"/>
      <c r="D1038" s="15"/>
    </row>
    <row r="1039" spans="3:4" x14ac:dyDescent="0.2">
      <c r="C1039" s="15"/>
      <c r="D1039" s="15"/>
    </row>
    <row r="1040" spans="3:4" x14ac:dyDescent="0.2">
      <c r="C1040" s="15"/>
      <c r="D1040" s="15"/>
    </row>
    <row r="1041" spans="3:4" x14ac:dyDescent="0.2">
      <c r="C1041" s="15"/>
      <c r="D1041" s="15"/>
    </row>
    <row r="1042" spans="3:4" x14ac:dyDescent="0.2">
      <c r="C1042" s="15"/>
      <c r="D1042" s="15"/>
    </row>
    <row r="1043" spans="3:4" x14ac:dyDescent="0.2">
      <c r="C1043" s="15"/>
      <c r="D1043" s="15"/>
    </row>
    <row r="1044" spans="3:4" x14ac:dyDescent="0.2">
      <c r="C1044" s="15"/>
      <c r="D1044" s="15"/>
    </row>
    <row r="1045" spans="3:4" x14ac:dyDescent="0.2">
      <c r="C1045" s="15"/>
      <c r="D1045" s="15"/>
    </row>
    <row r="1046" spans="3:4" x14ac:dyDescent="0.2">
      <c r="C1046" s="15"/>
      <c r="D1046" s="15"/>
    </row>
    <row r="1047" spans="3:4" x14ac:dyDescent="0.2">
      <c r="C1047" s="15"/>
      <c r="D1047" s="15"/>
    </row>
    <row r="1048" spans="3:4" x14ac:dyDescent="0.2">
      <c r="C1048" s="15"/>
      <c r="D1048" s="15"/>
    </row>
    <row r="1049" spans="3:4" x14ac:dyDescent="0.2">
      <c r="C1049" s="15"/>
      <c r="D1049" s="15"/>
    </row>
    <row r="1050" spans="3:4" x14ac:dyDescent="0.2">
      <c r="C1050" s="15"/>
      <c r="D1050" s="15"/>
    </row>
    <row r="1051" spans="3:4" x14ac:dyDescent="0.2">
      <c r="C1051" s="15"/>
      <c r="D1051" s="15"/>
    </row>
    <row r="1052" spans="3:4" x14ac:dyDescent="0.2">
      <c r="C1052" s="15"/>
      <c r="D1052" s="15"/>
    </row>
    <row r="1053" spans="3:4" x14ac:dyDescent="0.2">
      <c r="C1053" s="15"/>
      <c r="D1053" s="15"/>
    </row>
    <row r="1054" spans="3:4" x14ac:dyDescent="0.2">
      <c r="C1054" s="15"/>
      <c r="D1054" s="15"/>
    </row>
    <row r="1055" spans="3:4" x14ac:dyDescent="0.2">
      <c r="C1055" s="15"/>
      <c r="D1055" s="15"/>
    </row>
    <row r="1056" spans="3:4" x14ac:dyDescent="0.2">
      <c r="C1056" s="15"/>
      <c r="D1056" s="15"/>
    </row>
    <row r="1057" spans="3:4" x14ac:dyDescent="0.2">
      <c r="C1057" s="15"/>
      <c r="D1057" s="15"/>
    </row>
    <row r="1058" spans="3:4" x14ac:dyDescent="0.2">
      <c r="C1058" s="15"/>
      <c r="D1058" s="15"/>
    </row>
    <row r="1059" spans="3:4" x14ac:dyDescent="0.2">
      <c r="C1059" s="15"/>
      <c r="D1059" s="15"/>
    </row>
    <row r="1060" spans="3:4" x14ac:dyDescent="0.2">
      <c r="C1060" s="15"/>
      <c r="D1060" s="15"/>
    </row>
    <row r="1061" spans="3:4" x14ac:dyDescent="0.2">
      <c r="C1061" s="15"/>
      <c r="D1061" s="15"/>
    </row>
    <row r="1062" spans="3:4" x14ac:dyDescent="0.2">
      <c r="C1062" s="15"/>
      <c r="D1062" s="15"/>
    </row>
    <row r="1063" spans="3:4" x14ac:dyDescent="0.2">
      <c r="C1063" s="15"/>
      <c r="D1063" s="15"/>
    </row>
    <row r="1064" spans="3:4" x14ac:dyDescent="0.2">
      <c r="C1064" s="15"/>
      <c r="D1064" s="15"/>
    </row>
    <row r="1065" spans="3:4" x14ac:dyDescent="0.2">
      <c r="C1065" s="15"/>
      <c r="D1065" s="15"/>
    </row>
    <row r="1066" spans="3:4" x14ac:dyDescent="0.2">
      <c r="C1066" s="15"/>
      <c r="D1066" s="15"/>
    </row>
    <row r="1067" spans="3:4" x14ac:dyDescent="0.2">
      <c r="C1067" s="15"/>
      <c r="D1067" s="15"/>
    </row>
    <row r="1068" spans="3:4" x14ac:dyDescent="0.2">
      <c r="C1068" s="15"/>
      <c r="D1068" s="15"/>
    </row>
    <row r="1069" spans="3:4" x14ac:dyDescent="0.2">
      <c r="C1069" s="15"/>
      <c r="D1069" s="15"/>
    </row>
    <row r="1070" spans="3:4" x14ac:dyDescent="0.2">
      <c r="C1070" s="15"/>
      <c r="D1070" s="15"/>
    </row>
    <row r="1071" spans="3:4" x14ac:dyDescent="0.2">
      <c r="C1071" s="15"/>
      <c r="D1071" s="15"/>
    </row>
    <row r="1072" spans="3:4" x14ac:dyDescent="0.2">
      <c r="C1072" s="15"/>
      <c r="D1072" s="15"/>
    </row>
    <row r="1073" spans="3:4" x14ac:dyDescent="0.2">
      <c r="C1073" s="15"/>
      <c r="D1073" s="15"/>
    </row>
    <row r="1074" spans="3:4" x14ac:dyDescent="0.2">
      <c r="C1074" s="15"/>
      <c r="D1074" s="15"/>
    </row>
    <row r="1075" spans="3:4" x14ac:dyDescent="0.2">
      <c r="C1075" s="15"/>
      <c r="D1075" s="15"/>
    </row>
    <row r="1076" spans="3:4" x14ac:dyDescent="0.2">
      <c r="C1076" s="15"/>
      <c r="D1076" s="15"/>
    </row>
    <row r="1077" spans="3:4" x14ac:dyDescent="0.2">
      <c r="C1077" s="15"/>
      <c r="D1077" s="15"/>
    </row>
    <row r="1078" spans="3:4" x14ac:dyDescent="0.2">
      <c r="C1078" s="15"/>
      <c r="D1078" s="15"/>
    </row>
    <row r="1079" spans="3:4" x14ac:dyDescent="0.2">
      <c r="C1079" s="15"/>
      <c r="D1079" s="15"/>
    </row>
    <row r="1080" spans="3:4" x14ac:dyDescent="0.2">
      <c r="C1080" s="15"/>
      <c r="D1080" s="15"/>
    </row>
    <row r="1081" spans="3:4" x14ac:dyDescent="0.2">
      <c r="C1081" s="15"/>
      <c r="D1081" s="15"/>
    </row>
    <row r="1082" spans="3:4" x14ac:dyDescent="0.2">
      <c r="C1082" s="15"/>
      <c r="D1082" s="15"/>
    </row>
    <row r="1083" spans="3:4" x14ac:dyDescent="0.2">
      <c r="C1083" s="15"/>
      <c r="D1083" s="15"/>
    </row>
    <row r="1084" spans="3:4" x14ac:dyDescent="0.2">
      <c r="C1084" s="15"/>
      <c r="D1084" s="15"/>
    </row>
    <row r="1085" spans="3:4" x14ac:dyDescent="0.2">
      <c r="C1085" s="15"/>
      <c r="D1085" s="15"/>
    </row>
    <row r="1086" spans="3:4" x14ac:dyDescent="0.2">
      <c r="C1086" s="15"/>
      <c r="D1086" s="15"/>
    </row>
    <row r="1087" spans="3:4" x14ac:dyDescent="0.2">
      <c r="C1087" s="15"/>
      <c r="D1087" s="15"/>
    </row>
    <row r="1088" spans="3:4" x14ac:dyDescent="0.2">
      <c r="C1088" s="15"/>
      <c r="D1088" s="15"/>
    </row>
    <row r="1089" spans="3:4" x14ac:dyDescent="0.2">
      <c r="C1089" s="15"/>
      <c r="D1089" s="15"/>
    </row>
    <row r="1090" spans="3:4" x14ac:dyDescent="0.2">
      <c r="C1090" s="15"/>
      <c r="D1090" s="15"/>
    </row>
    <row r="1091" spans="3:4" x14ac:dyDescent="0.2">
      <c r="C1091" s="15"/>
      <c r="D1091" s="15"/>
    </row>
    <row r="1092" spans="3:4" x14ac:dyDescent="0.2">
      <c r="C1092" s="15"/>
      <c r="D1092" s="15"/>
    </row>
    <row r="1093" spans="3:4" x14ac:dyDescent="0.2">
      <c r="C1093" s="15"/>
      <c r="D1093" s="15"/>
    </row>
    <row r="1094" spans="3:4" x14ac:dyDescent="0.2">
      <c r="C1094" s="15"/>
      <c r="D1094" s="15"/>
    </row>
    <row r="1095" spans="3:4" x14ac:dyDescent="0.2">
      <c r="C1095" s="15"/>
      <c r="D1095" s="15"/>
    </row>
    <row r="1096" spans="3:4" x14ac:dyDescent="0.2">
      <c r="C1096" s="15"/>
      <c r="D1096" s="15"/>
    </row>
    <row r="1097" spans="3:4" x14ac:dyDescent="0.2">
      <c r="C1097" s="15"/>
      <c r="D1097" s="15"/>
    </row>
    <row r="1098" spans="3:4" x14ac:dyDescent="0.2">
      <c r="C1098" s="15"/>
      <c r="D1098" s="15"/>
    </row>
    <row r="1099" spans="3:4" x14ac:dyDescent="0.2">
      <c r="C1099" s="15"/>
      <c r="D1099" s="15"/>
    </row>
    <row r="1100" spans="3:4" x14ac:dyDescent="0.2">
      <c r="C1100" s="15"/>
      <c r="D1100" s="15"/>
    </row>
    <row r="1101" spans="3:4" x14ac:dyDescent="0.2">
      <c r="C1101" s="15"/>
      <c r="D1101" s="15"/>
    </row>
    <row r="1102" spans="3:4" x14ac:dyDescent="0.2">
      <c r="C1102" s="15"/>
      <c r="D1102" s="15"/>
    </row>
    <row r="1103" spans="3:4" x14ac:dyDescent="0.2">
      <c r="C1103" s="15"/>
      <c r="D1103" s="15"/>
    </row>
    <row r="1104" spans="3:4" x14ac:dyDescent="0.2">
      <c r="C1104" s="15"/>
      <c r="D1104" s="15"/>
    </row>
    <row r="1105" spans="3:4" x14ac:dyDescent="0.2">
      <c r="C1105" s="15"/>
      <c r="D1105" s="15"/>
    </row>
    <row r="1106" spans="3:4" x14ac:dyDescent="0.2">
      <c r="C1106" s="15"/>
      <c r="D1106" s="15"/>
    </row>
    <row r="1107" spans="3:4" x14ac:dyDescent="0.2">
      <c r="C1107" s="15"/>
      <c r="D1107" s="15"/>
    </row>
    <row r="1108" spans="3:4" x14ac:dyDescent="0.2">
      <c r="C1108" s="15"/>
      <c r="D1108" s="15"/>
    </row>
    <row r="1109" spans="3:4" x14ac:dyDescent="0.2">
      <c r="C1109" s="15"/>
      <c r="D1109" s="15"/>
    </row>
    <row r="1110" spans="3:4" x14ac:dyDescent="0.2">
      <c r="C1110" s="15"/>
      <c r="D1110" s="15"/>
    </row>
    <row r="1111" spans="3:4" x14ac:dyDescent="0.2">
      <c r="C1111" s="15"/>
      <c r="D1111" s="15"/>
    </row>
    <row r="1112" spans="3:4" x14ac:dyDescent="0.2">
      <c r="C1112" s="15"/>
      <c r="D1112" s="15"/>
    </row>
    <row r="1113" spans="3:4" x14ac:dyDescent="0.2">
      <c r="C1113" s="15"/>
      <c r="D1113" s="15"/>
    </row>
    <row r="1114" spans="3:4" x14ac:dyDescent="0.2">
      <c r="C1114" s="15"/>
      <c r="D1114" s="15"/>
    </row>
    <row r="1115" spans="3:4" x14ac:dyDescent="0.2">
      <c r="C1115" s="15"/>
      <c r="D1115" s="15"/>
    </row>
    <row r="1116" spans="3:4" x14ac:dyDescent="0.2">
      <c r="C1116" s="15"/>
      <c r="D1116" s="15"/>
    </row>
    <row r="1117" spans="3:4" x14ac:dyDescent="0.2">
      <c r="C1117" s="15"/>
      <c r="D1117" s="15"/>
    </row>
    <row r="1118" spans="3:4" x14ac:dyDescent="0.2">
      <c r="C1118" s="15"/>
      <c r="D1118" s="15"/>
    </row>
    <row r="1119" spans="3:4" x14ac:dyDescent="0.2">
      <c r="C1119" s="15"/>
      <c r="D1119" s="15"/>
    </row>
    <row r="1120" spans="3:4" x14ac:dyDescent="0.2">
      <c r="C1120" s="15"/>
      <c r="D1120" s="15"/>
    </row>
    <row r="1121" spans="3:4" x14ac:dyDescent="0.2">
      <c r="C1121" s="15"/>
      <c r="D1121" s="15"/>
    </row>
    <row r="1122" spans="3:4" x14ac:dyDescent="0.2">
      <c r="C1122" s="15"/>
      <c r="D1122" s="15"/>
    </row>
    <row r="1123" spans="3:4" x14ac:dyDescent="0.2">
      <c r="C1123" s="15"/>
      <c r="D1123" s="15"/>
    </row>
    <row r="1124" spans="3:4" x14ac:dyDescent="0.2">
      <c r="C1124" s="15"/>
      <c r="D1124" s="15"/>
    </row>
    <row r="1125" spans="3:4" x14ac:dyDescent="0.2">
      <c r="C1125" s="15"/>
      <c r="D1125" s="15"/>
    </row>
    <row r="1126" spans="3:4" x14ac:dyDescent="0.2">
      <c r="C1126" s="15"/>
      <c r="D1126" s="15"/>
    </row>
    <row r="1127" spans="3:4" x14ac:dyDescent="0.2">
      <c r="C1127" s="15"/>
      <c r="D1127" s="15"/>
    </row>
    <row r="1128" spans="3:4" x14ac:dyDescent="0.2">
      <c r="C1128" s="15"/>
      <c r="D1128" s="15"/>
    </row>
    <row r="1129" spans="3:4" x14ac:dyDescent="0.2">
      <c r="C1129" s="15"/>
      <c r="D1129" s="15"/>
    </row>
    <row r="1130" spans="3:4" x14ac:dyDescent="0.2">
      <c r="C1130" s="15"/>
      <c r="D1130" s="15"/>
    </row>
    <row r="1131" spans="3:4" x14ac:dyDescent="0.2">
      <c r="C1131" s="15"/>
      <c r="D1131" s="15"/>
    </row>
    <row r="1132" spans="3:4" x14ac:dyDescent="0.2">
      <c r="C1132" s="15"/>
      <c r="D1132" s="15"/>
    </row>
    <row r="1133" spans="3:4" x14ac:dyDescent="0.2">
      <c r="C1133" s="15"/>
      <c r="D1133" s="15"/>
    </row>
    <row r="1134" spans="3:4" x14ac:dyDescent="0.2">
      <c r="C1134" s="15"/>
      <c r="D1134" s="15"/>
    </row>
    <row r="1135" spans="3:4" x14ac:dyDescent="0.2">
      <c r="C1135" s="15"/>
      <c r="D1135" s="15"/>
    </row>
    <row r="1136" spans="3:4" x14ac:dyDescent="0.2">
      <c r="C1136" s="15"/>
      <c r="D1136" s="15"/>
    </row>
    <row r="1137" spans="3:4" x14ac:dyDescent="0.2">
      <c r="C1137" s="15"/>
      <c r="D1137" s="15"/>
    </row>
    <row r="1138" spans="3:4" x14ac:dyDescent="0.2">
      <c r="C1138" s="15"/>
      <c r="D1138" s="15"/>
    </row>
    <row r="1139" spans="3:4" x14ac:dyDescent="0.2">
      <c r="C1139" s="15"/>
      <c r="D1139" s="15"/>
    </row>
    <row r="1140" spans="3:4" x14ac:dyDescent="0.2">
      <c r="C1140" s="15"/>
      <c r="D1140" s="15"/>
    </row>
    <row r="1141" spans="3:4" x14ac:dyDescent="0.2">
      <c r="C1141" s="15"/>
      <c r="D1141" s="15"/>
    </row>
    <row r="1142" spans="3:4" x14ac:dyDescent="0.2">
      <c r="C1142" s="15"/>
      <c r="D1142" s="15"/>
    </row>
    <row r="1143" spans="3:4" x14ac:dyDescent="0.2">
      <c r="C1143" s="15"/>
      <c r="D1143" s="15"/>
    </row>
    <row r="1144" spans="3:4" x14ac:dyDescent="0.2">
      <c r="C1144" s="15"/>
      <c r="D1144" s="15"/>
    </row>
    <row r="1145" spans="3:4" x14ac:dyDescent="0.2">
      <c r="C1145" s="15"/>
      <c r="D1145" s="15"/>
    </row>
    <row r="1146" spans="3:4" x14ac:dyDescent="0.2">
      <c r="C1146" s="15"/>
      <c r="D1146" s="15"/>
    </row>
    <row r="1147" spans="3:4" x14ac:dyDescent="0.2">
      <c r="C1147" s="15"/>
      <c r="D1147" s="15"/>
    </row>
    <row r="1148" spans="3:4" x14ac:dyDescent="0.2">
      <c r="C1148" s="15"/>
      <c r="D1148" s="15"/>
    </row>
    <row r="1149" spans="3:4" x14ac:dyDescent="0.2">
      <c r="C1149" s="15"/>
      <c r="D1149" s="15"/>
    </row>
    <row r="1150" spans="3:4" x14ac:dyDescent="0.2">
      <c r="C1150" s="15"/>
      <c r="D1150" s="15"/>
    </row>
    <row r="1151" spans="3:4" x14ac:dyDescent="0.2">
      <c r="C1151" s="15"/>
      <c r="D1151" s="15"/>
    </row>
    <row r="1152" spans="3:4" x14ac:dyDescent="0.2">
      <c r="C1152" s="15"/>
      <c r="D1152" s="15"/>
    </row>
    <row r="1153" spans="3:4" x14ac:dyDescent="0.2">
      <c r="C1153" s="15"/>
      <c r="D1153" s="15"/>
    </row>
    <row r="1154" spans="3:4" x14ac:dyDescent="0.2">
      <c r="C1154" s="15"/>
      <c r="D1154" s="15"/>
    </row>
    <row r="1155" spans="3:4" x14ac:dyDescent="0.2">
      <c r="C1155" s="15"/>
      <c r="D1155" s="15"/>
    </row>
    <row r="1156" spans="3:4" x14ac:dyDescent="0.2">
      <c r="C1156" s="15"/>
      <c r="D1156" s="15"/>
    </row>
    <row r="1157" spans="3:4" x14ac:dyDescent="0.2">
      <c r="C1157" s="15"/>
      <c r="D1157" s="15"/>
    </row>
    <row r="1158" spans="3:4" x14ac:dyDescent="0.2">
      <c r="C1158" s="15"/>
      <c r="D1158" s="15"/>
    </row>
    <row r="1159" spans="3:4" x14ac:dyDescent="0.2">
      <c r="C1159" s="15"/>
      <c r="D1159" s="15"/>
    </row>
    <row r="1160" spans="3:4" x14ac:dyDescent="0.2">
      <c r="C1160" s="15"/>
      <c r="D1160" s="15"/>
    </row>
    <row r="1161" spans="3:4" x14ac:dyDescent="0.2">
      <c r="C1161" s="15"/>
      <c r="D1161" s="15"/>
    </row>
    <row r="1162" spans="3:4" x14ac:dyDescent="0.2">
      <c r="C1162" s="15"/>
      <c r="D1162" s="15"/>
    </row>
    <row r="1163" spans="3:4" x14ac:dyDescent="0.2">
      <c r="C1163" s="15"/>
      <c r="D1163" s="15"/>
    </row>
    <row r="1164" spans="3:4" x14ac:dyDescent="0.2">
      <c r="C1164" s="15"/>
      <c r="D1164" s="15"/>
    </row>
    <row r="1165" spans="3:4" x14ac:dyDescent="0.2">
      <c r="C1165" s="15"/>
      <c r="D1165" s="15"/>
    </row>
    <row r="1166" spans="3:4" x14ac:dyDescent="0.2">
      <c r="C1166" s="15"/>
      <c r="D1166" s="15"/>
    </row>
    <row r="1167" spans="3:4" x14ac:dyDescent="0.2">
      <c r="C1167" s="15"/>
      <c r="D1167" s="15"/>
    </row>
    <row r="1168" spans="3:4" x14ac:dyDescent="0.2">
      <c r="C1168" s="15"/>
      <c r="D1168" s="15"/>
    </row>
    <row r="1169" spans="3:4" x14ac:dyDescent="0.2">
      <c r="C1169" s="15"/>
      <c r="D1169" s="15"/>
    </row>
    <row r="1170" spans="3:4" x14ac:dyDescent="0.2">
      <c r="C1170" s="15"/>
      <c r="D1170" s="15"/>
    </row>
    <row r="1171" spans="3:4" x14ac:dyDescent="0.2">
      <c r="C1171" s="15"/>
      <c r="D1171" s="15"/>
    </row>
    <row r="1172" spans="3:4" x14ac:dyDescent="0.2">
      <c r="C1172" s="15"/>
      <c r="D1172" s="15"/>
    </row>
    <row r="1173" spans="3:4" x14ac:dyDescent="0.2">
      <c r="C1173" s="15"/>
      <c r="D1173" s="15"/>
    </row>
    <row r="1174" spans="3:4" x14ac:dyDescent="0.2">
      <c r="C1174" s="15"/>
      <c r="D1174" s="15"/>
    </row>
    <row r="1175" spans="3:4" x14ac:dyDescent="0.2">
      <c r="C1175" s="15"/>
      <c r="D1175" s="15"/>
    </row>
    <row r="1176" spans="3:4" x14ac:dyDescent="0.2">
      <c r="C1176" s="15"/>
      <c r="D1176" s="15"/>
    </row>
    <row r="1177" spans="3:4" x14ac:dyDescent="0.2">
      <c r="C1177" s="15"/>
      <c r="D1177" s="15"/>
    </row>
    <row r="1178" spans="3:4" x14ac:dyDescent="0.2">
      <c r="C1178" s="15"/>
      <c r="D1178" s="15"/>
    </row>
    <row r="1179" spans="3:4" x14ac:dyDescent="0.2">
      <c r="C1179" s="15"/>
      <c r="D1179" s="15"/>
    </row>
    <row r="1180" spans="3:4" x14ac:dyDescent="0.2">
      <c r="C1180" s="15"/>
      <c r="D1180" s="15"/>
    </row>
    <row r="1181" spans="3:4" x14ac:dyDescent="0.2">
      <c r="C1181" s="15"/>
      <c r="D1181" s="15"/>
    </row>
    <row r="1182" spans="3:4" x14ac:dyDescent="0.2">
      <c r="C1182" s="15"/>
      <c r="D1182" s="15"/>
    </row>
    <row r="1183" spans="3:4" x14ac:dyDescent="0.2">
      <c r="C1183" s="15"/>
      <c r="D1183" s="15"/>
    </row>
    <row r="1184" spans="3:4" x14ac:dyDescent="0.2">
      <c r="C1184" s="15"/>
      <c r="D1184" s="15"/>
    </row>
    <row r="1185" spans="3:4" x14ac:dyDescent="0.2">
      <c r="C1185" s="15"/>
      <c r="D1185" s="15"/>
    </row>
    <row r="1186" spans="3:4" x14ac:dyDescent="0.2">
      <c r="C1186" s="15"/>
      <c r="D1186" s="15"/>
    </row>
    <row r="1187" spans="3:4" x14ac:dyDescent="0.2">
      <c r="C1187" s="15"/>
      <c r="D1187" s="15"/>
    </row>
    <row r="1188" spans="3:4" x14ac:dyDescent="0.2">
      <c r="C1188" s="15"/>
      <c r="D1188" s="15"/>
    </row>
    <row r="1189" spans="3:4" x14ac:dyDescent="0.2">
      <c r="C1189" s="15"/>
      <c r="D1189" s="15"/>
    </row>
    <row r="1190" spans="3:4" x14ac:dyDescent="0.2">
      <c r="C1190" s="15"/>
      <c r="D1190" s="15"/>
    </row>
    <row r="1191" spans="3:4" x14ac:dyDescent="0.2">
      <c r="C1191" s="15"/>
      <c r="D1191" s="15"/>
    </row>
    <row r="1192" spans="3:4" x14ac:dyDescent="0.2">
      <c r="C1192" s="15"/>
      <c r="D1192" s="15"/>
    </row>
    <row r="1193" spans="3:4" x14ac:dyDescent="0.2">
      <c r="C1193" s="15"/>
      <c r="D1193" s="15"/>
    </row>
    <row r="1194" spans="3:4" x14ac:dyDescent="0.2">
      <c r="C1194" s="15"/>
      <c r="D1194" s="15"/>
    </row>
    <row r="1195" spans="3:4" x14ac:dyDescent="0.2">
      <c r="C1195" s="15"/>
      <c r="D1195" s="15"/>
    </row>
    <row r="1196" spans="3:4" x14ac:dyDescent="0.2">
      <c r="C1196" s="15"/>
      <c r="D1196" s="15"/>
    </row>
    <row r="1197" spans="3:4" x14ac:dyDescent="0.2">
      <c r="C1197" s="15"/>
      <c r="D1197" s="15"/>
    </row>
    <row r="1198" spans="3:4" x14ac:dyDescent="0.2">
      <c r="C1198" s="15"/>
      <c r="D1198" s="15"/>
    </row>
    <row r="1199" spans="3:4" x14ac:dyDescent="0.2">
      <c r="C1199" s="15"/>
      <c r="D1199" s="15"/>
    </row>
    <row r="1200" spans="3:4" x14ac:dyDescent="0.2">
      <c r="C1200" s="15"/>
      <c r="D1200" s="15"/>
    </row>
    <row r="1201" spans="3:4" x14ac:dyDescent="0.2">
      <c r="C1201" s="15"/>
      <c r="D1201" s="15"/>
    </row>
    <row r="1202" spans="3:4" x14ac:dyDescent="0.2">
      <c r="C1202" s="15"/>
      <c r="D1202" s="15"/>
    </row>
    <row r="1203" spans="3:4" x14ac:dyDescent="0.2">
      <c r="C1203" s="15"/>
      <c r="D1203" s="15"/>
    </row>
    <row r="1204" spans="3:4" x14ac:dyDescent="0.2">
      <c r="C1204" s="15"/>
      <c r="D1204" s="15"/>
    </row>
    <row r="1205" spans="3:4" x14ac:dyDescent="0.2">
      <c r="C1205" s="15"/>
      <c r="D1205" s="15"/>
    </row>
    <row r="1206" spans="3:4" x14ac:dyDescent="0.2">
      <c r="C1206" s="15"/>
      <c r="D1206" s="15"/>
    </row>
    <row r="1207" spans="3:4" x14ac:dyDescent="0.2">
      <c r="C1207" s="15"/>
      <c r="D1207" s="15"/>
    </row>
    <row r="1208" spans="3:4" x14ac:dyDescent="0.2">
      <c r="C1208" s="15"/>
      <c r="D1208" s="15"/>
    </row>
    <row r="1209" spans="3:4" x14ac:dyDescent="0.2">
      <c r="C1209" s="15"/>
      <c r="D1209" s="15"/>
    </row>
    <row r="1210" spans="3:4" x14ac:dyDescent="0.2">
      <c r="C1210" s="15"/>
      <c r="D1210" s="15"/>
    </row>
    <row r="1211" spans="3:4" x14ac:dyDescent="0.2">
      <c r="C1211" s="15"/>
      <c r="D1211" s="15"/>
    </row>
    <row r="1212" spans="3:4" x14ac:dyDescent="0.2">
      <c r="C1212" s="15"/>
      <c r="D1212" s="15"/>
    </row>
    <row r="1213" spans="3:4" x14ac:dyDescent="0.2">
      <c r="C1213" s="15"/>
      <c r="D1213" s="15"/>
    </row>
    <row r="1214" spans="3:4" x14ac:dyDescent="0.2">
      <c r="C1214" s="15"/>
      <c r="D1214" s="15"/>
    </row>
    <row r="1215" spans="3:4" x14ac:dyDescent="0.2">
      <c r="C1215" s="15"/>
      <c r="D1215" s="15"/>
    </row>
    <row r="1216" spans="3:4" x14ac:dyDescent="0.2">
      <c r="C1216" s="15"/>
      <c r="D1216" s="15"/>
    </row>
    <row r="1217" spans="3:4" x14ac:dyDescent="0.2">
      <c r="C1217" s="15"/>
      <c r="D1217" s="15"/>
    </row>
    <row r="1218" spans="3:4" x14ac:dyDescent="0.2">
      <c r="C1218" s="15"/>
      <c r="D1218" s="15"/>
    </row>
    <row r="1219" spans="3:4" x14ac:dyDescent="0.2">
      <c r="C1219" s="15"/>
      <c r="D1219" s="15"/>
    </row>
    <row r="1220" spans="3:4" x14ac:dyDescent="0.2">
      <c r="C1220" s="15"/>
      <c r="D1220" s="15"/>
    </row>
    <row r="1221" spans="3:4" x14ac:dyDescent="0.2">
      <c r="C1221" s="15"/>
      <c r="D1221" s="15"/>
    </row>
    <row r="1222" spans="3:4" x14ac:dyDescent="0.2">
      <c r="C1222" s="15"/>
      <c r="D1222" s="15"/>
    </row>
    <row r="1223" spans="3:4" x14ac:dyDescent="0.2">
      <c r="C1223" s="15"/>
      <c r="D1223" s="15"/>
    </row>
    <row r="1224" spans="3:4" x14ac:dyDescent="0.2">
      <c r="C1224" s="15"/>
      <c r="D1224" s="15"/>
    </row>
    <row r="1225" spans="3:4" x14ac:dyDescent="0.2">
      <c r="C1225" s="15"/>
      <c r="D1225" s="15"/>
    </row>
    <row r="1226" spans="3:4" x14ac:dyDescent="0.2">
      <c r="C1226" s="15"/>
      <c r="D1226" s="15"/>
    </row>
    <row r="1227" spans="3:4" x14ac:dyDescent="0.2">
      <c r="C1227" s="15"/>
      <c r="D1227" s="15"/>
    </row>
    <row r="1228" spans="3:4" x14ac:dyDescent="0.2">
      <c r="C1228" s="15"/>
      <c r="D1228" s="15"/>
    </row>
    <row r="1229" spans="3:4" x14ac:dyDescent="0.2">
      <c r="C1229" s="15"/>
      <c r="D1229" s="15"/>
    </row>
    <row r="1230" spans="3:4" x14ac:dyDescent="0.2">
      <c r="C1230" s="15"/>
      <c r="D1230" s="15"/>
    </row>
    <row r="1231" spans="3:4" x14ac:dyDescent="0.2">
      <c r="C1231" s="15"/>
      <c r="D1231" s="15"/>
    </row>
    <row r="1232" spans="3:4" x14ac:dyDescent="0.2">
      <c r="C1232" s="15"/>
      <c r="D1232" s="15"/>
    </row>
    <row r="1233" spans="3:4" x14ac:dyDescent="0.2">
      <c r="C1233" s="15"/>
      <c r="D1233" s="15"/>
    </row>
    <row r="1234" spans="3:4" x14ac:dyDescent="0.2">
      <c r="C1234" s="15"/>
      <c r="D1234" s="15"/>
    </row>
  </sheetData>
  <sheetProtection sheet="1"/>
  <phoneticPr fontId="7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39"/>
  <sheetViews>
    <sheetView topLeftCell="A265" workbookViewId="0">
      <selection activeCell="A58" sqref="A58:D310"/>
    </sheetView>
  </sheetViews>
  <sheetFormatPr defaultRowHeight="12.75" x14ac:dyDescent="0.2"/>
  <cols>
    <col min="1" max="1" width="19.7109375" style="15" customWidth="1"/>
    <col min="2" max="2" width="4.42578125" style="18" customWidth="1"/>
    <col min="3" max="3" width="12.7109375" style="15" customWidth="1"/>
    <col min="4" max="4" width="5.42578125" style="18" customWidth="1"/>
    <col min="5" max="5" width="14.85546875" style="18" customWidth="1"/>
    <col min="6" max="6" width="9.140625" style="18"/>
    <col min="7" max="7" width="12" style="18" customWidth="1"/>
    <col min="8" max="8" width="14.140625" style="15" customWidth="1"/>
    <col min="9" max="9" width="22.570312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03125" style="18" customWidth="1"/>
    <col min="14" max="14" width="14.140625" style="18" customWidth="1"/>
    <col min="15" max="15" width="23.42578125" style="18" customWidth="1"/>
    <col min="16" max="16" width="16.5703125" style="18" customWidth="1"/>
    <col min="17" max="17" width="41" style="18" customWidth="1"/>
    <col min="18" max="16384" width="9.140625" style="18"/>
  </cols>
  <sheetData>
    <row r="1" spans="1:16" ht="15.75" x14ac:dyDescent="0.25">
      <c r="A1" s="54" t="s">
        <v>73</v>
      </c>
      <c r="I1" s="55" t="s">
        <v>74</v>
      </c>
      <c r="J1" s="56" t="s">
        <v>75</v>
      </c>
    </row>
    <row r="2" spans="1:16" x14ac:dyDescent="0.2">
      <c r="I2" s="57" t="s">
        <v>76</v>
      </c>
      <c r="J2" s="58" t="s">
        <v>62</v>
      </c>
    </row>
    <row r="3" spans="1:16" x14ac:dyDescent="0.2">
      <c r="A3" s="59" t="s">
        <v>77</v>
      </c>
      <c r="I3" s="57" t="s">
        <v>78</v>
      </c>
      <c r="J3" s="58" t="s">
        <v>79</v>
      </c>
    </row>
    <row r="4" spans="1:16" x14ac:dyDescent="0.2">
      <c r="I4" s="57" t="s">
        <v>80</v>
      </c>
      <c r="J4" s="58" t="s">
        <v>79</v>
      </c>
    </row>
    <row r="5" spans="1:16" ht="13.5" thickBot="1" x14ac:dyDescent="0.25">
      <c r="I5" s="60" t="s">
        <v>81</v>
      </c>
      <c r="J5" s="61" t="s">
        <v>56</v>
      </c>
    </row>
    <row r="10" spans="1:16" ht="13.5" thickBot="1" x14ac:dyDescent="0.25"/>
    <row r="11" spans="1:16" ht="12.75" customHeight="1" thickBot="1" x14ac:dyDescent="0.25">
      <c r="A11" s="15" t="str">
        <f t="shared" ref="A11:A74" si="0">P11</f>
        <v> TTAO 9.28 </v>
      </c>
      <c r="B11" s="20" t="str">
        <f t="shared" ref="B11:B74" si="1">IF(H11=INT(H11),"I","II")</f>
        <v>II</v>
      </c>
      <c r="C11" s="15">
        <f t="shared" ref="C11:C74" si="2">1*G11</f>
        <v>29364.149000000001</v>
      </c>
      <c r="D11" s="18" t="str">
        <f t="shared" ref="D11:D74" si="3">VLOOKUP(F11,I$1:J$5,2,FALSE)</f>
        <v>vis</v>
      </c>
      <c r="E11" s="62">
        <f>VLOOKUP(C11,Active!C$21:E$966,3,FALSE)</f>
        <v>-24666.12471863881</v>
      </c>
      <c r="F11" s="20" t="s">
        <v>81</v>
      </c>
      <c r="G11" s="18" t="str">
        <f t="shared" ref="G11:G74" si="4">MID(I11,3,LEN(I11)-3)</f>
        <v>29364.149</v>
      </c>
      <c r="H11" s="15">
        <f t="shared" ref="H11:H74" si="5">1*K11</f>
        <v>-6166.5</v>
      </c>
      <c r="I11" s="63" t="s">
        <v>198</v>
      </c>
      <c r="J11" s="64" t="s">
        <v>199</v>
      </c>
      <c r="K11" s="63">
        <v>-6166.5</v>
      </c>
      <c r="L11" s="63" t="s">
        <v>106</v>
      </c>
      <c r="M11" s="64" t="s">
        <v>83</v>
      </c>
      <c r="N11" s="64"/>
      <c r="O11" s="65" t="s">
        <v>196</v>
      </c>
      <c r="P11" s="65" t="s">
        <v>197</v>
      </c>
    </row>
    <row r="12" spans="1:16" ht="12.75" customHeight="1" thickBot="1" x14ac:dyDescent="0.25">
      <c r="A12" s="15" t="str">
        <f t="shared" si="0"/>
        <v> TTAO 9.28 </v>
      </c>
      <c r="B12" s="20" t="str">
        <f t="shared" si="1"/>
        <v>II</v>
      </c>
      <c r="C12" s="15">
        <f t="shared" si="2"/>
        <v>34514.514000000003</v>
      </c>
      <c r="D12" s="18" t="str">
        <f t="shared" si="3"/>
        <v>vis</v>
      </c>
      <c r="E12" s="62">
        <f>VLOOKUP(C12,Active!C$21:E$966,3,FALSE)</f>
        <v>-14278.219417350396</v>
      </c>
      <c r="F12" s="20" t="s">
        <v>81</v>
      </c>
      <c r="G12" s="18" t="str">
        <f t="shared" si="4"/>
        <v>34514.514</v>
      </c>
      <c r="H12" s="15">
        <f t="shared" si="5"/>
        <v>-3569.5</v>
      </c>
      <c r="I12" s="63" t="s">
        <v>236</v>
      </c>
      <c r="J12" s="64" t="s">
        <v>237</v>
      </c>
      <c r="K12" s="63">
        <v>-3569.5</v>
      </c>
      <c r="L12" s="63" t="s">
        <v>238</v>
      </c>
      <c r="M12" s="64" t="s">
        <v>83</v>
      </c>
      <c r="N12" s="64"/>
      <c r="O12" s="65" t="s">
        <v>196</v>
      </c>
      <c r="P12" s="65" t="s">
        <v>197</v>
      </c>
    </row>
    <row r="13" spans="1:16" ht="12.75" customHeight="1" thickBot="1" x14ac:dyDescent="0.25">
      <c r="A13" s="15" t="str">
        <f t="shared" si="0"/>
        <v> TTAO 9.28 </v>
      </c>
      <c r="B13" s="20" t="str">
        <f t="shared" si="1"/>
        <v>I</v>
      </c>
      <c r="C13" s="15">
        <f t="shared" si="2"/>
        <v>34894.381000000001</v>
      </c>
      <c r="D13" s="18" t="str">
        <f t="shared" si="3"/>
        <v>vis</v>
      </c>
      <c r="E13" s="62">
        <f>VLOOKUP(C13,Active!C$21:E$966,3,FALSE)</f>
        <v>-13512.055772038946</v>
      </c>
      <c r="F13" s="20" t="s">
        <v>81</v>
      </c>
      <c r="G13" s="18" t="str">
        <f t="shared" si="4"/>
        <v>34894.381</v>
      </c>
      <c r="H13" s="15">
        <f t="shared" si="5"/>
        <v>-3378</v>
      </c>
      <c r="I13" s="63" t="s">
        <v>252</v>
      </c>
      <c r="J13" s="64" t="s">
        <v>253</v>
      </c>
      <c r="K13" s="63">
        <v>-3378</v>
      </c>
      <c r="L13" s="63" t="s">
        <v>254</v>
      </c>
      <c r="M13" s="64" t="s">
        <v>107</v>
      </c>
      <c r="N13" s="64"/>
      <c r="O13" s="65" t="s">
        <v>247</v>
      </c>
      <c r="P13" s="65" t="s">
        <v>197</v>
      </c>
    </row>
    <row r="14" spans="1:16" ht="12.75" customHeight="1" thickBot="1" x14ac:dyDescent="0.25">
      <c r="A14" s="15" t="str">
        <f t="shared" si="0"/>
        <v>IBVS 201 </v>
      </c>
      <c r="B14" s="20" t="str">
        <f t="shared" si="1"/>
        <v>I</v>
      </c>
      <c r="C14" s="15">
        <f t="shared" si="2"/>
        <v>39376.492400000003</v>
      </c>
      <c r="D14" s="18" t="str">
        <f t="shared" si="3"/>
        <v>vis</v>
      </c>
      <c r="E14" s="62">
        <f>VLOOKUP(C14,Active!C$21:E$966,3,FALSE)</f>
        <v>-4471.968560156829</v>
      </c>
      <c r="F14" s="20" t="s">
        <v>81</v>
      </c>
      <c r="G14" s="18" t="str">
        <f t="shared" si="4"/>
        <v>39376.4924</v>
      </c>
      <c r="H14" s="15">
        <f t="shared" si="5"/>
        <v>-1118</v>
      </c>
      <c r="I14" s="63" t="s">
        <v>393</v>
      </c>
      <c r="J14" s="64" t="s">
        <v>394</v>
      </c>
      <c r="K14" s="63">
        <v>-1118</v>
      </c>
      <c r="L14" s="63" t="s">
        <v>395</v>
      </c>
      <c r="M14" s="64" t="s">
        <v>171</v>
      </c>
      <c r="N14" s="64" t="s">
        <v>172</v>
      </c>
      <c r="O14" s="65" t="s">
        <v>396</v>
      </c>
      <c r="P14" s="66" t="s">
        <v>397</v>
      </c>
    </row>
    <row r="15" spans="1:16" ht="12.75" customHeight="1" thickBot="1" x14ac:dyDescent="0.25">
      <c r="A15" s="15" t="str">
        <f t="shared" si="0"/>
        <v>IBVS 201 </v>
      </c>
      <c r="B15" s="20" t="str">
        <f t="shared" si="1"/>
        <v>II</v>
      </c>
      <c r="C15" s="15">
        <f t="shared" si="2"/>
        <v>39383.438399999999</v>
      </c>
      <c r="D15" s="18" t="str">
        <f t="shared" si="3"/>
        <v>vis</v>
      </c>
      <c r="E15" s="62">
        <f>VLOOKUP(C15,Active!C$21:E$966,3,FALSE)</f>
        <v>-4457.9589918596866</v>
      </c>
      <c r="F15" s="20" t="s">
        <v>81</v>
      </c>
      <c r="G15" s="18" t="str">
        <f t="shared" si="4"/>
        <v>39383.4384</v>
      </c>
      <c r="H15" s="15">
        <f t="shared" si="5"/>
        <v>-1114.5</v>
      </c>
      <c r="I15" s="63" t="s">
        <v>403</v>
      </c>
      <c r="J15" s="64" t="s">
        <v>404</v>
      </c>
      <c r="K15" s="63">
        <v>-1114.5</v>
      </c>
      <c r="L15" s="63" t="s">
        <v>405</v>
      </c>
      <c r="M15" s="64" t="s">
        <v>171</v>
      </c>
      <c r="N15" s="64" t="s">
        <v>172</v>
      </c>
      <c r="O15" s="65" t="s">
        <v>396</v>
      </c>
      <c r="P15" s="66" t="s">
        <v>397</v>
      </c>
    </row>
    <row r="16" spans="1:16" ht="12.75" customHeight="1" thickBot="1" x14ac:dyDescent="0.25">
      <c r="A16" s="15" t="str">
        <f t="shared" si="0"/>
        <v> PASP 94.496 </v>
      </c>
      <c r="B16" s="20" t="str">
        <f t="shared" si="1"/>
        <v>I</v>
      </c>
      <c r="C16" s="15">
        <f t="shared" si="2"/>
        <v>40546.583400000003</v>
      </c>
      <c r="D16" s="18" t="str">
        <f t="shared" si="3"/>
        <v>vis</v>
      </c>
      <c r="E16" s="62">
        <f>VLOOKUP(C16,Active!C$21:E$966,3,FALSE)</f>
        <v>-2111.9815491605473</v>
      </c>
      <c r="F16" s="20" t="s">
        <v>81</v>
      </c>
      <c r="G16" s="18" t="str">
        <f t="shared" si="4"/>
        <v>40546.5834</v>
      </c>
      <c r="H16" s="15">
        <f t="shared" si="5"/>
        <v>-528</v>
      </c>
      <c r="I16" s="63" t="s">
        <v>450</v>
      </c>
      <c r="J16" s="64" t="s">
        <v>451</v>
      </c>
      <c r="K16" s="63">
        <v>-528</v>
      </c>
      <c r="L16" s="63" t="s">
        <v>452</v>
      </c>
      <c r="M16" s="64" t="s">
        <v>171</v>
      </c>
      <c r="N16" s="64" t="s">
        <v>172</v>
      </c>
      <c r="O16" s="65" t="s">
        <v>453</v>
      </c>
      <c r="P16" s="65" t="s">
        <v>454</v>
      </c>
    </row>
    <row r="17" spans="1:16" ht="12.75" customHeight="1" thickBot="1" x14ac:dyDescent="0.25">
      <c r="A17" s="15" t="str">
        <f t="shared" si="0"/>
        <v> PASP 94.496 </v>
      </c>
      <c r="B17" s="20" t="str">
        <f t="shared" si="1"/>
        <v>II</v>
      </c>
      <c r="C17" s="15">
        <f t="shared" si="2"/>
        <v>40561.470500000003</v>
      </c>
      <c r="D17" s="18" t="str">
        <f t="shared" si="3"/>
        <v>vis</v>
      </c>
      <c r="E17" s="62">
        <f>VLOOKUP(C17,Active!C$21:E$966,3,FALSE)</f>
        <v>-2081.9553694605047</v>
      </c>
      <c r="F17" s="20" t="s">
        <v>81</v>
      </c>
      <c r="G17" s="18" t="str">
        <f t="shared" si="4"/>
        <v>40561.4705</v>
      </c>
      <c r="H17" s="15">
        <f t="shared" si="5"/>
        <v>-520.5</v>
      </c>
      <c r="I17" s="63" t="s">
        <v>455</v>
      </c>
      <c r="J17" s="64" t="s">
        <v>456</v>
      </c>
      <c r="K17" s="63">
        <v>-520.5</v>
      </c>
      <c r="L17" s="63" t="s">
        <v>457</v>
      </c>
      <c r="M17" s="64" t="s">
        <v>171</v>
      </c>
      <c r="N17" s="64" t="s">
        <v>172</v>
      </c>
      <c r="O17" s="65" t="s">
        <v>453</v>
      </c>
      <c r="P17" s="65" t="s">
        <v>454</v>
      </c>
    </row>
    <row r="18" spans="1:16" ht="12.75" customHeight="1" thickBot="1" x14ac:dyDescent="0.25">
      <c r="A18" s="15" t="str">
        <f t="shared" si="0"/>
        <v>IBVS 817 </v>
      </c>
      <c r="B18" s="20" t="str">
        <f t="shared" si="1"/>
        <v>II</v>
      </c>
      <c r="C18" s="15">
        <f t="shared" si="2"/>
        <v>40932.316800000001</v>
      </c>
      <c r="D18" s="18" t="str">
        <f t="shared" si="3"/>
        <v>vis</v>
      </c>
      <c r="E18" s="62">
        <f>VLOOKUP(C18,Active!C$21:E$966,3,FALSE)</f>
        <v>-1333.9858089083564</v>
      </c>
      <c r="F18" s="20" t="s">
        <v>81</v>
      </c>
      <c r="G18" s="18" t="str">
        <f t="shared" si="4"/>
        <v>40932.3168</v>
      </c>
      <c r="H18" s="15">
        <f t="shared" si="5"/>
        <v>-333.5</v>
      </c>
      <c r="I18" s="63" t="s">
        <v>458</v>
      </c>
      <c r="J18" s="64" t="s">
        <v>459</v>
      </c>
      <c r="K18" s="63">
        <v>-333.5</v>
      </c>
      <c r="L18" s="63" t="s">
        <v>460</v>
      </c>
      <c r="M18" s="64" t="s">
        <v>171</v>
      </c>
      <c r="N18" s="64" t="s">
        <v>172</v>
      </c>
      <c r="O18" s="65" t="s">
        <v>461</v>
      </c>
      <c r="P18" s="66" t="s">
        <v>462</v>
      </c>
    </row>
    <row r="19" spans="1:16" ht="12.75" customHeight="1" thickBot="1" x14ac:dyDescent="0.25">
      <c r="A19" s="15" t="str">
        <f t="shared" si="0"/>
        <v> PASP 94.496 </v>
      </c>
      <c r="B19" s="20" t="str">
        <f t="shared" si="1"/>
        <v>II</v>
      </c>
      <c r="C19" s="15">
        <f t="shared" si="2"/>
        <v>40932.316800000001</v>
      </c>
      <c r="D19" s="18" t="str">
        <f t="shared" si="3"/>
        <v>vis</v>
      </c>
      <c r="E19" s="62">
        <f>VLOOKUP(C19,Active!C$21:E$966,3,FALSE)</f>
        <v>-1333.9858089083564</v>
      </c>
      <c r="F19" s="20" t="s">
        <v>81</v>
      </c>
      <c r="G19" s="18" t="str">
        <f t="shared" si="4"/>
        <v>40932.3168</v>
      </c>
      <c r="H19" s="15">
        <f t="shared" si="5"/>
        <v>-333.5</v>
      </c>
      <c r="I19" s="63" t="s">
        <v>458</v>
      </c>
      <c r="J19" s="64" t="s">
        <v>459</v>
      </c>
      <c r="K19" s="63">
        <v>-333.5</v>
      </c>
      <c r="L19" s="63" t="s">
        <v>460</v>
      </c>
      <c r="M19" s="64" t="s">
        <v>171</v>
      </c>
      <c r="N19" s="64" t="s">
        <v>172</v>
      </c>
      <c r="O19" s="65" t="s">
        <v>453</v>
      </c>
      <c r="P19" s="65" t="s">
        <v>454</v>
      </c>
    </row>
    <row r="20" spans="1:16" ht="12.75" customHeight="1" thickBot="1" x14ac:dyDescent="0.25">
      <c r="A20" s="15" t="str">
        <f t="shared" si="0"/>
        <v>IBVS 937 </v>
      </c>
      <c r="B20" s="20" t="str">
        <f t="shared" si="1"/>
        <v>II</v>
      </c>
      <c r="C20" s="15">
        <f t="shared" si="2"/>
        <v>41513.391000000003</v>
      </c>
      <c r="D20" s="18" t="str">
        <f t="shared" si="3"/>
        <v>vis</v>
      </c>
      <c r="E20" s="62">
        <f>VLOOKUP(C20,Active!C$21:E$966,3,FALSE)</f>
        <v>-162.00212180618948</v>
      </c>
      <c r="F20" s="20" t="s">
        <v>81</v>
      </c>
      <c r="G20" s="18" t="str">
        <f t="shared" si="4"/>
        <v>41513.391</v>
      </c>
      <c r="H20" s="15">
        <f t="shared" si="5"/>
        <v>-40.5</v>
      </c>
      <c r="I20" s="63" t="s">
        <v>482</v>
      </c>
      <c r="J20" s="64" t="s">
        <v>483</v>
      </c>
      <c r="K20" s="63">
        <v>-40.5</v>
      </c>
      <c r="L20" s="63" t="s">
        <v>484</v>
      </c>
      <c r="M20" s="64" t="s">
        <v>171</v>
      </c>
      <c r="N20" s="64" t="s">
        <v>172</v>
      </c>
      <c r="O20" s="65" t="s">
        <v>485</v>
      </c>
      <c r="P20" s="66" t="s">
        <v>486</v>
      </c>
    </row>
    <row r="21" spans="1:16" ht="12.75" customHeight="1" thickBot="1" x14ac:dyDescent="0.25">
      <c r="A21" s="15" t="str">
        <f t="shared" si="0"/>
        <v> PASP 94.496 </v>
      </c>
      <c r="B21" s="20" t="str">
        <f t="shared" si="1"/>
        <v>II</v>
      </c>
      <c r="C21" s="15">
        <f t="shared" si="2"/>
        <v>41608.595099999999</v>
      </c>
      <c r="D21" s="18" t="str">
        <f t="shared" si="3"/>
        <v>vis</v>
      </c>
      <c r="E21" s="62">
        <f>VLOOKUP(C21,Active!C$21:E$966,3,FALSE)</f>
        <v>30.01750691805513</v>
      </c>
      <c r="F21" s="20" t="s">
        <v>81</v>
      </c>
      <c r="G21" s="18" t="str">
        <f t="shared" si="4"/>
        <v>41608.5951</v>
      </c>
      <c r="H21" s="15">
        <f t="shared" si="5"/>
        <v>7.5</v>
      </c>
      <c r="I21" s="63" t="s">
        <v>498</v>
      </c>
      <c r="J21" s="64" t="s">
        <v>499</v>
      </c>
      <c r="K21" s="63">
        <v>7.5</v>
      </c>
      <c r="L21" s="63" t="s">
        <v>500</v>
      </c>
      <c r="M21" s="64" t="s">
        <v>171</v>
      </c>
      <c r="N21" s="64" t="s">
        <v>172</v>
      </c>
      <c r="O21" s="65" t="s">
        <v>453</v>
      </c>
      <c r="P21" s="65" t="s">
        <v>454</v>
      </c>
    </row>
    <row r="22" spans="1:16" ht="12.75" customHeight="1" thickBot="1" x14ac:dyDescent="0.25">
      <c r="A22" s="15" t="str">
        <f t="shared" si="0"/>
        <v>IBVS 1379 </v>
      </c>
      <c r="B22" s="20" t="str">
        <f t="shared" si="1"/>
        <v>I</v>
      </c>
      <c r="C22" s="15">
        <f t="shared" si="2"/>
        <v>42287.827499999999</v>
      </c>
      <c r="D22" s="18" t="str">
        <f t="shared" si="3"/>
        <v>vis</v>
      </c>
      <c r="E22" s="62">
        <f>VLOOKUP(C22,Active!C$21:E$966,3,FALSE)</f>
        <v>1399.9790239691495</v>
      </c>
      <c r="F22" s="20" t="s">
        <v>81</v>
      </c>
      <c r="G22" s="18" t="str">
        <f t="shared" si="4"/>
        <v>42287.8275</v>
      </c>
      <c r="H22" s="15">
        <f t="shared" si="5"/>
        <v>350</v>
      </c>
      <c r="I22" s="63" t="s">
        <v>553</v>
      </c>
      <c r="J22" s="64" t="s">
        <v>554</v>
      </c>
      <c r="K22" s="63">
        <v>350</v>
      </c>
      <c r="L22" s="63" t="s">
        <v>555</v>
      </c>
      <c r="M22" s="64" t="s">
        <v>171</v>
      </c>
      <c r="N22" s="64" t="s">
        <v>172</v>
      </c>
      <c r="O22" s="65" t="s">
        <v>556</v>
      </c>
      <c r="P22" s="66" t="s">
        <v>557</v>
      </c>
    </row>
    <row r="23" spans="1:16" ht="12.75" customHeight="1" thickBot="1" x14ac:dyDescent="0.25">
      <c r="A23" s="15" t="str">
        <f t="shared" si="0"/>
        <v>IBVS 1379 </v>
      </c>
      <c r="B23" s="20" t="str">
        <f t="shared" si="1"/>
        <v>II</v>
      </c>
      <c r="C23" s="15">
        <f t="shared" si="2"/>
        <v>42288.821499999998</v>
      </c>
      <c r="D23" s="18" t="str">
        <f t="shared" si="3"/>
        <v>vis</v>
      </c>
      <c r="E23" s="62">
        <f>VLOOKUP(C23,Active!C$21:E$966,3,FALSE)</f>
        <v>1401.9838484562426</v>
      </c>
      <c r="F23" s="20" t="s">
        <v>81</v>
      </c>
      <c r="G23" s="18" t="str">
        <f t="shared" si="4"/>
        <v>42288.8215</v>
      </c>
      <c r="H23" s="15">
        <f t="shared" si="5"/>
        <v>350.5</v>
      </c>
      <c r="I23" s="63" t="s">
        <v>558</v>
      </c>
      <c r="J23" s="64" t="s">
        <v>559</v>
      </c>
      <c r="K23" s="63">
        <v>350.5</v>
      </c>
      <c r="L23" s="63" t="s">
        <v>560</v>
      </c>
      <c r="M23" s="64" t="s">
        <v>171</v>
      </c>
      <c r="N23" s="64" t="s">
        <v>172</v>
      </c>
      <c r="O23" s="65" t="s">
        <v>556</v>
      </c>
      <c r="P23" s="66" t="s">
        <v>557</v>
      </c>
    </row>
    <row r="24" spans="1:16" ht="12.75" customHeight="1" thickBot="1" x14ac:dyDescent="0.25">
      <c r="A24" s="15" t="str">
        <f t="shared" si="0"/>
        <v> ASS 78.124 </v>
      </c>
      <c r="B24" s="20" t="str">
        <f t="shared" si="1"/>
        <v>I</v>
      </c>
      <c r="C24" s="15">
        <f t="shared" si="2"/>
        <v>42700.303999999996</v>
      </c>
      <c r="D24" s="18" t="str">
        <f t="shared" si="3"/>
        <v>vis</v>
      </c>
      <c r="E24" s="62">
        <f>VLOOKUP(C24,Active!C$21:E$966,3,FALSE)</f>
        <v>2231.9136190914096</v>
      </c>
      <c r="F24" s="20" t="s">
        <v>81</v>
      </c>
      <c r="G24" s="18" t="str">
        <f t="shared" si="4"/>
        <v>42700.304</v>
      </c>
      <c r="H24" s="15">
        <f t="shared" si="5"/>
        <v>558</v>
      </c>
      <c r="I24" s="63" t="s">
        <v>578</v>
      </c>
      <c r="J24" s="64" t="s">
        <v>579</v>
      </c>
      <c r="K24" s="63">
        <v>558</v>
      </c>
      <c r="L24" s="63" t="s">
        <v>580</v>
      </c>
      <c r="M24" s="64" t="s">
        <v>171</v>
      </c>
      <c r="N24" s="64" t="s">
        <v>172</v>
      </c>
      <c r="O24" s="65" t="s">
        <v>581</v>
      </c>
      <c r="P24" s="65" t="s">
        <v>582</v>
      </c>
    </row>
    <row r="25" spans="1:16" ht="12.75" customHeight="1" thickBot="1" x14ac:dyDescent="0.25">
      <c r="A25" s="15" t="str">
        <f t="shared" si="0"/>
        <v> ASS 78.124 </v>
      </c>
      <c r="B25" s="20" t="str">
        <f t="shared" si="1"/>
        <v>II</v>
      </c>
      <c r="C25" s="15">
        <f t="shared" si="2"/>
        <v>42701.313999999998</v>
      </c>
      <c r="D25" s="18" t="str">
        <f t="shared" si="3"/>
        <v>vis</v>
      </c>
      <c r="E25" s="62">
        <f>VLOOKUP(C25,Active!C$21:E$966,3,FALSE)</f>
        <v>2233.9507143952028</v>
      </c>
      <c r="F25" s="20" t="s">
        <v>81</v>
      </c>
      <c r="G25" s="18" t="str">
        <f t="shared" si="4"/>
        <v>42701.314</v>
      </c>
      <c r="H25" s="15">
        <f t="shared" si="5"/>
        <v>558.5</v>
      </c>
      <c r="I25" s="63" t="s">
        <v>583</v>
      </c>
      <c r="J25" s="64" t="s">
        <v>584</v>
      </c>
      <c r="K25" s="63">
        <v>558.5</v>
      </c>
      <c r="L25" s="63" t="s">
        <v>585</v>
      </c>
      <c r="M25" s="64" t="s">
        <v>171</v>
      </c>
      <c r="N25" s="64" t="s">
        <v>172</v>
      </c>
      <c r="O25" s="65" t="s">
        <v>581</v>
      </c>
      <c r="P25" s="65" t="s">
        <v>582</v>
      </c>
    </row>
    <row r="26" spans="1:16" ht="12.75" customHeight="1" thickBot="1" x14ac:dyDescent="0.25">
      <c r="A26" s="15" t="str">
        <f t="shared" si="0"/>
        <v> ASS 78.124 </v>
      </c>
      <c r="B26" s="20" t="str">
        <f t="shared" si="1"/>
        <v>II</v>
      </c>
      <c r="C26" s="15">
        <f t="shared" si="2"/>
        <v>42715.167000000001</v>
      </c>
      <c r="D26" s="18" t="str">
        <f t="shared" si="3"/>
        <v>vis</v>
      </c>
      <c r="E26" s="62">
        <f>VLOOKUP(C26,Active!C$21:E$966,3,FALSE)</f>
        <v>2261.8911908738169</v>
      </c>
      <c r="F26" s="20" t="s">
        <v>81</v>
      </c>
      <c r="G26" s="18" t="str">
        <f t="shared" si="4"/>
        <v>42715.167</v>
      </c>
      <c r="H26" s="15">
        <f t="shared" si="5"/>
        <v>565.5</v>
      </c>
      <c r="I26" s="63" t="s">
        <v>586</v>
      </c>
      <c r="J26" s="64" t="s">
        <v>587</v>
      </c>
      <c r="K26" s="63">
        <v>565.5</v>
      </c>
      <c r="L26" s="63" t="s">
        <v>347</v>
      </c>
      <c r="M26" s="64" t="s">
        <v>171</v>
      </c>
      <c r="N26" s="64" t="s">
        <v>172</v>
      </c>
      <c r="O26" s="65" t="s">
        <v>581</v>
      </c>
      <c r="P26" s="65" t="s">
        <v>582</v>
      </c>
    </row>
    <row r="27" spans="1:16" ht="12.75" customHeight="1" thickBot="1" x14ac:dyDescent="0.25">
      <c r="A27" s="15" t="str">
        <f t="shared" si="0"/>
        <v> ASS 78.124 </v>
      </c>
      <c r="B27" s="20" t="str">
        <f t="shared" si="1"/>
        <v>I</v>
      </c>
      <c r="C27" s="15">
        <f t="shared" si="2"/>
        <v>42716.199000000001</v>
      </c>
      <c r="D27" s="18" t="str">
        <f t="shared" si="3"/>
        <v>vis</v>
      </c>
      <c r="E27" s="62">
        <f>VLOOKUP(C27,Active!C$21:E$966,3,FALSE)</f>
        <v>2263.9726585505587</v>
      </c>
      <c r="F27" s="20" t="s">
        <v>81</v>
      </c>
      <c r="G27" s="18" t="str">
        <f t="shared" si="4"/>
        <v>42716.199</v>
      </c>
      <c r="H27" s="15">
        <f t="shared" si="5"/>
        <v>566</v>
      </c>
      <c r="I27" s="63" t="s">
        <v>588</v>
      </c>
      <c r="J27" s="64" t="s">
        <v>589</v>
      </c>
      <c r="K27" s="63">
        <v>566</v>
      </c>
      <c r="L27" s="63" t="s">
        <v>338</v>
      </c>
      <c r="M27" s="64" t="s">
        <v>171</v>
      </c>
      <c r="N27" s="64" t="s">
        <v>172</v>
      </c>
      <c r="O27" s="65" t="s">
        <v>581</v>
      </c>
      <c r="P27" s="65" t="s">
        <v>582</v>
      </c>
    </row>
    <row r="28" spans="1:16" ht="12.75" customHeight="1" thickBot="1" x14ac:dyDescent="0.25">
      <c r="A28" s="15" t="str">
        <f t="shared" si="0"/>
        <v> ASS 78.124 </v>
      </c>
      <c r="B28" s="20" t="str">
        <f t="shared" si="1"/>
        <v>II</v>
      </c>
      <c r="C28" s="15">
        <f t="shared" si="2"/>
        <v>42717.186999999998</v>
      </c>
      <c r="D28" s="18" t="str">
        <f t="shared" si="3"/>
        <v>vis</v>
      </c>
      <c r="E28" s="62">
        <f>VLOOKUP(C28,Active!C$21:E$966,3,FALSE)</f>
        <v>2265.9653814813896</v>
      </c>
      <c r="F28" s="20" t="s">
        <v>81</v>
      </c>
      <c r="G28" s="18" t="str">
        <f t="shared" si="4"/>
        <v>42717.187</v>
      </c>
      <c r="H28" s="15">
        <f t="shared" si="5"/>
        <v>566.5</v>
      </c>
      <c r="I28" s="63" t="s">
        <v>590</v>
      </c>
      <c r="J28" s="64" t="s">
        <v>591</v>
      </c>
      <c r="K28" s="63">
        <v>566.5</v>
      </c>
      <c r="L28" s="63" t="s">
        <v>364</v>
      </c>
      <c r="M28" s="64" t="s">
        <v>171</v>
      </c>
      <c r="N28" s="64" t="s">
        <v>172</v>
      </c>
      <c r="O28" s="65" t="s">
        <v>581</v>
      </c>
      <c r="P28" s="65" t="s">
        <v>582</v>
      </c>
    </row>
    <row r="29" spans="1:16" ht="12.75" customHeight="1" thickBot="1" x14ac:dyDescent="0.25">
      <c r="A29" s="15" t="str">
        <f t="shared" si="0"/>
        <v> ASS 78.124 </v>
      </c>
      <c r="B29" s="20" t="str">
        <f t="shared" si="1"/>
        <v>I</v>
      </c>
      <c r="C29" s="15">
        <f t="shared" si="2"/>
        <v>42730.095000000001</v>
      </c>
      <c r="D29" s="18" t="str">
        <f t="shared" si="3"/>
        <v>vis</v>
      </c>
      <c r="E29" s="62">
        <f>VLOOKUP(C29,Active!C$21:E$966,3,FALSE)</f>
        <v>2291.999862849033</v>
      </c>
      <c r="F29" s="20" t="s">
        <v>81</v>
      </c>
      <c r="G29" s="18" t="str">
        <f t="shared" si="4"/>
        <v>42730.095</v>
      </c>
      <c r="H29" s="15">
        <f t="shared" si="5"/>
        <v>573</v>
      </c>
      <c r="I29" s="63" t="s">
        <v>592</v>
      </c>
      <c r="J29" s="64" t="s">
        <v>593</v>
      </c>
      <c r="K29" s="63">
        <v>573</v>
      </c>
      <c r="L29" s="63" t="s">
        <v>444</v>
      </c>
      <c r="M29" s="64" t="s">
        <v>171</v>
      </c>
      <c r="N29" s="64" t="s">
        <v>172</v>
      </c>
      <c r="O29" s="65" t="s">
        <v>581</v>
      </c>
      <c r="P29" s="65" t="s">
        <v>582</v>
      </c>
    </row>
    <row r="30" spans="1:16" ht="12.75" customHeight="1" thickBot="1" x14ac:dyDescent="0.25">
      <c r="A30" s="15" t="str">
        <f t="shared" si="0"/>
        <v>IBVS 1712 </v>
      </c>
      <c r="B30" s="20" t="str">
        <f t="shared" si="1"/>
        <v>II</v>
      </c>
      <c r="C30" s="15">
        <f t="shared" si="2"/>
        <v>43084.076999999997</v>
      </c>
      <c r="D30" s="18" t="str">
        <f t="shared" si="3"/>
        <v>vis</v>
      </c>
      <c r="E30" s="62">
        <f>VLOOKUP(C30,Active!C$21:E$966,3,FALSE)</f>
        <v>3005.9553775282134</v>
      </c>
      <c r="F30" s="20" t="s">
        <v>81</v>
      </c>
      <c r="G30" s="18" t="str">
        <f t="shared" si="4"/>
        <v>43084.077</v>
      </c>
      <c r="H30" s="15">
        <f t="shared" si="5"/>
        <v>751.5</v>
      </c>
      <c r="I30" s="63" t="s">
        <v>609</v>
      </c>
      <c r="J30" s="64" t="s">
        <v>610</v>
      </c>
      <c r="K30" s="63">
        <v>751.5</v>
      </c>
      <c r="L30" s="63" t="s">
        <v>364</v>
      </c>
      <c r="M30" s="64" t="s">
        <v>171</v>
      </c>
      <c r="N30" s="64" t="s">
        <v>172</v>
      </c>
      <c r="O30" s="65" t="s">
        <v>611</v>
      </c>
      <c r="P30" s="66" t="s">
        <v>612</v>
      </c>
    </row>
    <row r="31" spans="1:16" ht="12.75" customHeight="1" thickBot="1" x14ac:dyDescent="0.25">
      <c r="A31" s="15" t="str">
        <f t="shared" si="0"/>
        <v>IBVS 1712 </v>
      </c>
      <c r="B31" s="20" t="str">
        <f t="shared" si="1"/>
        <v>I</v>
      </c>
      <c r="C31" s="15">
        <f t="shared" si="2"/>
        <v>43420.226999999999</v>
      </c>
      <c r="D31" s="18" t="str">
        <f t="shared" si="3"/>
        <v>vis</v>
      </c>
      <c r="E31" s="62">
        <f>VLOOKUP(C31,Active!C$21:E$966,3,FALSE)</f>
        <v>3683.9450670022825</v>
      </c>
      <c r="F31" s="20" t="s">
        <v>81</v>
      </c>
      <c r="G31" s="18" t="str">
        <f t="shared" si="4"/>
        <v>43420.227</v>
      </c>
      <c r="H31" s="15">
        <f t="shared" si="5"/>
        <v>921</v>
      </c>
      <c r="I31" s="63" t="s">
        <v>619</v>
      </c>
      <c r="J31" s="64" t="s">
        <v>620</v>
      </c>
      <c r="K31" s="63">
        <v>921</v>
      </c>
      <c r="L31" s="63" t="s">
        <v>386</v>
      </c>
      <c r="M31" s="64" t="s">
        <v>171</v>
      </c>
      <c r="N31" s="64" t="s">
        <v>172</v>
      </c>
      <c r="O31" s="65" t="s">
        <v>611</v>
      </c>
      <c r="P31" s="66" t="s">
        <v>612</v>
      </c>
    </row>
    <row r="32" spans="1:16" ht="12.75" customHeight="1" thickBot="1" x14ac:dyDescent="0.25">
      <c r="A32" s="15" t="str">
        <f t="shared" si="0"/>
        <v>IBVS 1712 </v>
      </c>
      <c r="B32" s="20" t="str">
        <f t="shared" si="1"/>
        <v>II</v>
      </c>
      <c r="C32" s="15">
        <f t="shared" si="2"/>
        <v>43427.17</v>
      </c>
      <c r="D32" s="18" t="str">
        <f t="shared" si="3"/>
        <v>vis</v>
      </c>
      <c r="E32" s="62">
        <f>VLOOKUP(C32,Active!C$21:E$966,3,FALSE)</f>
        <v>3697.9485845213007</v>
      </c>
      <c r="F32" s="20" t="s">
        <v>81</v>
      </c>
      <c r="G32" s="18" t="str">
        <f t="shared" si="4"/>
        <v>43427.170</v>
      </c>
      <c r="H32" s="15">
        <f t="shared" si="5"/>
        <v>924.5</v>
      </c>
      <c r="I32" s="63" t="s">
        <v>621</v>
      </c>
      <c r="J32" s="64" t="s">
        <v>622</v>
      </c>
      <c r="K32" s="63">
        <v>924.5</v>
      </c>
      <c r="L32" s="63" t="s">
        <v>82</v>
      </c>
      <c r="M32" s="64" t="s">
        <v>171</v>
      </c>
      <c r="N32" s="64" t="s">
        <v>172</v>
      </c>
      <c r="O32" s="65" t="s">
        <v>611</v>
      </c>
      <c r="P32" s="66" t="s">
        <v>612</v>
      </c>
    </row>
    <row r="33" spans="1:16" ht="12.75" customHeight="1" thickBot="1" x14ac:dyDescent="0.25">
      <c r="A33" s="15" t="str">
        <f t="shared" si="0"/>
        <v>IBVS 1712 </v>
      </c>
      <c r="B33" s="20" t="str">
        <f t="shared" si="1"/>
        <v>I</v>
      </c>
      <c r="C33" s="15">
        <f t="shared" si="2"/>
        <v>43428.163</v>
      </c>
      <c r="D33" s="18" t="str">
        <f t="shared" si="3"/>
        <v>vis</v>
      </c>
      <c r="E33" s="62">
        <f>VLOOKUP(C33,Active!C$21:E$966,3,FALSE)</f>
        <v>3699.9513920823574</v>
      </c>
      <c r="F33" s="20" t="s">
        <v>81</v>
      </c>
      <c r="G33" s="18" t="str">
        <f t="shared" si="4"/>
        <v>43428.163</v>
      </c>
      <c r="H33" s="15">
        <f t="shared" si="5"/>
        <v>925</v>
      </c>
      <c r="I33" s="63" t="s">
        <v>623</v>
      </c>
      <c r="J33" s="64" t="s">
        <v>624</v>
      </c>
      <c r="K33" s="63">
        <v>925</v>
      </c>
      <c r="L33" s="63" t="s">
        <v>484</v>
      </c>
      <c r="M33" s="64" t="s">
        <v>171</v>
      </c>
      <c r="N33" s="64" t="s">
        <v>172</v>
      </c>
      <c r="O33" s="65" t="s">
        <v>611</v>
      </c>
      <c r="P33" s="66" t="s">
        <v>612</v>
      </c>
    </row>
    <row r="34" spans="1:16" ht="12.75" customHeight="1" thickBot="1" x14ac:dyDescent="0.25">
      <c r="A34" s="15" t="str">
        <f t="shared" si="0"/>
        <v> ASS 77.325 </v>
      </c>
      <c r="B34" s="20" t="str">
        <f t="shared" si="1"/>
        <v>I</v>
      </c>
      <c r="C34" s="15">
        <f t="shared" si="2"/>
        <v>43739.519399999997</v>
      </c>
      <c r="D34" s="18" t="str">
        <f t="shared" si="3"/>
        <v>vis</v>
      </c>
      <c r="E34" s="62">
        <f>VLOOKUP(C34,Active!C$21:E$966,3,FALSE)</f>
        <v>4327.9342240078704</v>
      </c>
      <c r="F34" s="20" t="s">
        <v>81</v>
      </c>
      <c r="G34" s="18" t="str">
        <f t="shared" si="4"/>
        <v>43739.5194</v>
      </c>
      <c r="H34" s="15">
        <f t="shared" si="5"/>
        <v>1082</v>
      </c>
      <c r="I34" s="63" t="s">
        <v>634</v>
      </c>
      <c r="J34" s="64" t="s">
        <v>635</v>
      </c>
      <c r="K34" s="63">
        <v>1082</v>
      </c>
      <c r="L34" s="63" t="s">
        <v>636</v>
      </c>
      <c r="M34" s="64" t="s">
        <v>171</v>
      </c>
      <c r="N34" s="64" t="s">
        <v>172</v>
      </c>
      <c r="O34" s="65" t="s">
        <v>637</v>
      </c>
      <c r="P34" s="65" t="s">
        <v>638</v>
      </c>
    </row>
    <row r="35" spans="1:16" ht="12.75" customHeight="1" thickBot="1" x14ac:dyDescent="0.25">
      <c r="A35" s="15" t="str">
        <f t="shared" si="0"/>
        <v> ASS 77.325 </v>
      </c>
      <c r="B35" s="20" t="str">
        <f t="shared" si="1"/>
        <v>II</v>
      </c>
      <c r="C35" s="15">
        <f t="shared" si="2"/>
        <v>43740.510399999999</v>
      </c>
      <c r="D35" s="18" t="str">
        <f t="shared" si="3"/>
        <v>vis</v>
      </c>
      <c r="E35" s="62">
        <f>VLOOKUP(C35,Active!C$21:E$966,3,FALSE)</f>
        <v>4329.9329977168391</v>
      </c>
      <c r="F35" s="20" t="s">
        <v>81</v>
      </c>
      <c r="G35" s="18" t="str">
        <f t="shared" si="4"/>
        <v>43740.5104</v>
      </c>
      <c r="H35" s="15">
        <f t="shared" si="5"/>
        <v>1082.5</v>
      </c>
      <c r="I35" s="63" t="s">
        <v>639</v>
      </c>
      <c r="J35" s="64" t="s">
        <v>640</v>
      </c>
      <c r="K35" s="63">
        <v>1082.5</v>
      </c>
      <c r="L35" s="63" t="s">
        <v>641</v>
      </c>
      <c r="M35" s="64" t="s">
        <v>171</v>
      </c>
      <c r="N35" s="64" t="s">
        <v>172</v>
      </c>
      <c r="O35" s="65" t="s">
        <v>637</v>
      </c>
      <c r="P35" s="65" t="s">
        <v>638</v>
      </c>
    </row>
    <row r="36" spans="1:16" ht="12.75" customHeight="1" thickBot="1" x14ac:dyDescent="0.25">
      <c r="A36" s="15" t="str">
        <f t="shared" si="0"/>
        <v> ASS 77.325 </v>
      </c>
      <c r="B36" s="20" t="str">
        <f t="shared" si="1"/>
        <v>I</v>
      </c>
      <c r="C36" s="15">
        <f t="shared" si="2"/>
        <v>43745.470099999999</v>
      </c>
      <c r="D36" s="18" t="str">
        <f t="shared" si="3"/>
        <v>vis</v>
      </c>
      <c r="E36" s="62">
        <f>VLOOKUP(C36,Active!C$21:E$966,3,FALSE)</f>
        <v>4339.9363458140706</v>
      </c>
      <c r="F36" s="20" t="s">
        <v>81</v>
      </c>
      <c r="G36" s="18" t="str">
        <f t="shared" si="4"/>
        <v>43745.4701</v>
      </c>
      <c r="H36" s="15">
        <f t="shared" si="5"/>
        <v>1085</v>
      </c>
      <c r="I36" s="63" t="s">
        <v>645</v>
      </c>
      <c r="J36" s="64" t="s">
        <v>646</v>
      </c>
      <c r="K36" s="63">
        <v>1085</v>
      </c>
      <c r="L36" s="63" t="s">
        <v>647</v>
      </c>
      <c r="M36" s="64" t="s">
        <v>171</v>
      </c>
      <c r="N36" s="64" t="s">
        <v>172</v>
      </c>
      <c r="O36" s="65" t="s">
        <v>637</v>
      </c>
      <c r="P36" s="65" t="s">
        <v>638</v>
      </c>
    </row>
    <row r="37" spans="1:16" ht="12.75" customHeight="1" thickBot="1" x14ac:dyDescent="0.25">
      <c r="A37" s="15" t="str">
        <f t="shared" si="0"/>
        <v> ASS 77.325 </v>
      </c>
      <c r="B37" s="20" t="str">
        <f t="shared" si="1"/>
        <v>II</v>
      </c>
      <c r="C37" s="15">
        <f t="shared" si="2"/>
        <v>43750.4274</v>
      </c>
      <c r="D37" s="18" t="str">
        <f t="shared" si="3"/>
        <v>vis</v>
      </c>
      <c r="E37" s="62">
        <f>VLOOKUP(C37,Active!C$21:E$966,3,FALSE)</f>
        <v>4349.9348532888016</v>
      </c>
      <c r="F37" s="20" t="s">
        <v>81</v>
      </c>
      <c r="G37" s="18" t="str">
        <f t="shared" si="4"/>
        <v>43750.4274</v>
      </c>
      <c r="H37" s="15">
        <f t="shared" si="5"/>
        <v>1087.5</v>
      </c>
      <c r="I37" s="63" t="s">
        <v>651</v>
      </c>
      <c r="J37" s="64" t="s">
        <v>652</v>
      </c>
      <c r="K37" s="63">
        <v>1087.5</v>
      </c>
      <c r="L37" s="63" t="s">
        <v>653</v>
      </c>
      <c r="M37" s="64" t="s">
        <v>171</v>
      </c>
      <c r="N37" s="64" t="s">
        <v>172</v>
      </c>
      <c r="O37" s="65" t="s">
        <v>637</v>
      </c>
      <c r="P37" s="65" t="s">
        <v>638</v>
      </c>
    </row>
    <row r="38" spans="1:16" ht="12.75" customHeight="1" thickBot="1" x14ac:dyDescent="0.25">
      <c r="A38" s="15" t="str">
        <f t="shared" si="0"/>
        <v> ASS 77.325 </v>
      </c>
      <c r="B38" s="20" t="str">
        <f t="shared" si="1"/>
        <v>I</v>
      </c>
      <c r="C38" s="15">
        <f t="shared" si="2"/>
        <v>43751.4182</v>
      </c>
      <c r="D38" s="18" t="str">
        <f t="shared" si="3"/>
        <v>vis</v>
      </c>
      <c r="E38" s="62">
        <f>VLOOKUP(C38,Active!C$21:E$966,3,FALSE)</f>
        <v>4351.9332236125583</v>
      </c>
      <c r="F38" s="20" t="s">
        <v>81</v>
      </c>
      <c r="G38" s="18" t="str">
        <f t="shared" si="4"/>
        <v>43751.4182</v>
      </c>
      <c r="H38" s="15">
        <f t="shared" si="5"/>
        <v>1088</v>
      </c>
      <c r="I38" s="63" t="s">
        <v>654</v>
      </c>
      <c r="J38" s="64" t="s">
        <v>655</v>
      </c>
      <c r="K38" s="63">
        <v>1088</v>
      </c>
      <c r="L38" s="63" t="s">
        <v>656</v>
      </c>
      <c r="M38" s="64" t="s">
        <v>171</v>
      </c>
      <c r="N38" s="64" t="s">
        <v>172</v>
      </c>
      <c r="O38" s="65" t="s">
        <v>637</v>
      </c>
      <c r="P38" s="65" t="s">
        <v>638</v>
      </c>
    </row>
    <row r="39" spans="1:16" ht="12.75" customHeight="1" thickBot="1" x14ac:dyDescent="0.25">
      <c r="A39" s="15" t="str">
        <f t="shared" si="0"/>
        <v> ASS 77.325 </v>
      </c>
      <c r="B39" s="20" t="str">
        <f t="shared" si="1"/>
        <v>I</v>
      </c>
      <c r="C39" s="15">
        <f t="shared" si="2"/>
        <v>43755.385799999996</v>
      </c>
      <c r="D39" s="18" t="str">
        <f t="shared" si="3"/>
        <v>vis</v>
      </c>
      <c r="E39" s="62">
        <f>VLOOKUP(C39,Active!C$21:E$966,3,FALSE)</f>
        <v>4359.9355793821696</v>
      </c>
      <c r="F39" s="20" t="s">
        <v>81</v>
      </c>
      <c r="G39" s="18" t="str">
        <f t="shared" si="4"/>
        <v>43755.3858</v>
      </c>
      <c r="H39" s="15">
        <f t="shared" si="5"/>
        <v>1090</v>
      </c>
      <c r="I39" s="63" t="s">
        <v>660</v>
      </c>
      <c r="J39" s="64" t="s">
        <v>661</v>
      </c>
      <c r="K39" s="63">
        <v>1090</v>
      </c>
      <c r="L39" s="63" t="s">
        <v>662</v>
      </c>
      <c r="M39" s="64" t="s">
        <v>171</v>
      </c>
      <c r="N39" s="64" t="s">
        <v>172</v>
      </c>
      <c r="O39" s="65" t="s">
        <v>637</v>
      </c>
      <c r="P39" s="65" t="s">
        <v>638</v>
      </c>
    </row>
    <row r="40" spans="1:16" ht="13.5" thickBot="1" x14ac:dyDescent="0.25">
      <c r="A40" s="15" t="str">
        <f t="shared" si="0"/>
        <v>IBVS 2189 </v>
      </c>
      <c r="B40" s="20" t="str">
        <f t="shared" si="1"/>
        <v>I</v>
      </c>
      <c r="C40" s="15">
        <f t="shared" si="2"/>
        <v>44449.497199999998</v>
      </c>
      <c r="D40" s="18" t="str">
        <f t="shared" si="3"/>
        <v>vis</v>
      </c>
      <c r="E40" s="62">
        <f>VLOOKUP(C40,Active!C$21:E$966,3,FALSE)</f>
        <v>5759.9069390323566</v>
      </c>
      <c r="F40" s="20" t="s">
        <v>81</v>
      </c>
      <c r="G40" s="18" t="str">
        <f t="shared" si="4"/>
        <v>44449.4972</v>
      </c>
      <c r="H40" s="15">
        <f t="shared" si="5"/>
        <v>1440</v>
      </c>
      <c r="I40" s="63" t="s">
        <v>707</v>
      </c>
      <c r="J40" s="64" t="s">
        <v>708</v>
      </c>
      <c r="K40" s="63">
        <v>1440</v>
      </c>
      <c r="L40" s="63" t="s">
        <v>709</v>
      </c>
      <c r="M40" s="64" t="s">
        <v>171</v>
      </c>
      <c r="N40" s="64" t="s">
        <v>172</v>
      </c>
      <c r="O40" s="65" t="s">
        <v>710</v>
      </c>
      <c r="P40" s="66" t="s">
        <v>711</v>
      </c>
    </row>
    <row r="41" spans="1:16" ht="13.5" thickBot="1" x14ac:dyDescent="0.25">
      <c r="A41" s="15" t="str">
        <f t="shared" si="0"/>
        <v>IBVS 2189 </v>
      </c>
      <c r="B41" s="20" t="str">
        <f t="shared" si="1"/>
        <v>I</v>
      </c>
      <c r="C41" s="15">
        <f t="shared" si="2"/>
        <v>44451.480300000003</v>
      </c>
      <c r="D41" s="18" t="str">
        <f t="shared" si="3"/>
        <v>vis</v>
      </c>
      <c r="E41" s="62">
        <f>VLOOKUP(C41,Active!C$21:E$966,3,FALSE)</f>
        <v>5763.9067050689455</v>
      </c>
      <c r="F41" s="20" t="s">
        <v>81</v>
      </c>
      <c r="G41" s="18" t="str">
        <f t="shared" si="4"/>
        <v>44451.4803</v>
      </c>
      <c r="H41" s="15">
        <f t="shared" si="5"/>
        <v>1441</v>
      </c>
      <c r="I41" s="63" t="s">
        <v>712</v>
      </c>
      <c r="J41" s="64" t="s">
        <v>713</v>
      </c>
      <c r="K41" s="63">
        <v>1441</v>
      </c>
      <c r="L41" s="63" t="s">
        <v>714</v>
      </c>
      <c r="M41" s="64" t="s">
        <v>171</v>
      </c>
      <c r="N41" s="64" t="s">
        <v>172</v>
      </c>
      <c r="O41" s="65" t="s">
        <v>715</v>
      </c>
      <c r="P41" s="66" t="s">
        <v>711</v>
      </c>
    </row>
    <row r="42" spans="1:16" ht="13.5" thickBot="1" x14ac:dyDescent="0.25">
      <c r="A42" s="15" t="str">
        <f t="shared" si="0"/>
        <v>IBVS 2189 </v>
      </c>
      <c r="B42" s="20" t="str">
        <f t="shared" si="1"/>
        <v>II</v>
      </c>
      <c r="C42" s="15">
        <f t="shared" si="2"/>
        <v>44458.421399999999</v>
      </c>
      <c r="D42" s="18" t="str">
        <f t="shared" si="3"/>
        <v>vis</v>
      </c>
      <c r="E42" s="62">
        <f>VLOOKUP(C42,Active!C$21:E$966,3,FALSE)</f>
        <v>5777.9063904284758</v>
      </c>
      <c r="F42" s="20" t="s">
        <v>81</v>
      </c>
      <c r="G42" s="18" t="str">
        <f t="shared" si="4"/>
        <v>44458.4214</v>
      </c>
      <c r="H42" s="15">
        <f t="shared" si="5"/>
        <v>1444.5</v>
      </c>
      <c r="I42" s="63" t="s">
        <v>716</v>
      </c>
      <c r="J42" s="64" t="s">
        <v>717</v>
      </c>
      <c r="K42" s="63">
        <v>1444.5</v>
      </c>
      <c r="L42" s="63" t="s">
        <v>718</v>
      </c>
      <c r="M42" s="64" t="s">
        <v>171</v>
      </c>
      <c r="N42" s="64" t="s">
        <v>172</v>
      </c>
      <c r="O42" s="65" t="s">
        <v>719</v>
      </c>
      <c r="P42" s="66" t="s">
        <v>711</v>
      </c>
    </row>
    <row r="43" spans="1:16" ht="13.5" thickBot="1" x14ac:dyDescent="0.25">
      <c r="A43" s="15" t="str">
        <f t="shared" si="0"/>
        <v>IBVS 2189 </v>
      </c>
      <c r="B43" s="20" t="str">
        <f t="shared" si="1"/>
        <v>II</v>
      </c>
      <c r="C43" s="15">
        <f t="shared" si="2"/>
        <v>44809.445</v>
      </c>
      <c r="D43" s="18" t="str">
        <f t="shared" si="3"/>
        <v>vis</v>
      </c>
      <c r="E43" s="62">
        <f>VLOOKUP(C43,Active!C$21:E$966,3,FALSE)</f>
        <v>6485.8950311010003</v>
      </c>
      <c r="F43" s="20" t="s">
        <v>81</v>
      </c>
      <c r="G43" s="18" t="str">
        <f t="shared" si="4"/>
        <v>44809.4450</v>
      </c>
      <c r="H43" s="15">
        <f t="shared" si="5"/>
        <v>1621.5</v>
      </c>
      <c r="I43" s="63" t="s">
        <v>727</v>
      </c>
      <c r="J43" s="64" t="s">
        <v>728</v>
      </c>
      <c r="K43" s="63">
        <v>1621.5</v>
      </c>
      <c r="L43" s="63" t="s">
        <v>729</v>
      </c>
      <c r="M43" s="64" t="s">
        <v>171</v>
      </c>
      <c r="N43" s="64" t="s">
        <v>172</v>
      </c>
      <c r="O43" s="65" t="s">
        <v>710</v>
      </c>
      <c r="P43" s="66" t="s">
        <v>711</v>
      </c>
    </row>
    <row r="44" spans="1:16" ht="13.5" thickBot="1" x14ac:dyDescent="0.25">
      <c r="A44" s="15" t="str">
        <f t="shared" si="0"/>
        <v>IBVS 2189 </v>
      </c>
      <c r="B44" s="20" t="str">
        <f t="shared" si="1"/>
        <v>II</v>
      </c>
      <c r="C44" s="15">
        <f t="shared" si="2"/>
        <v>44817.381099999999</v>
      </c>
      <c r="D44" s="18" t="str">
        <f t="shared" si="3"/>
        <v>vis</v>
      </c>
      <c r="E44" s="62">
        <f>VLOOKUP(C44,Active!C$21:E$966,3,FALSE)</f>
        <v>6501.9015578736744</v>
      </c>
      <c r="F44" s="20" t="s">
        <v>81</v>
      </c>
      <c r="G44" s="18" t="str">
        <f t="shared" si="4"/>
        <v>44817.3811</v>
      </c>
      <c r="H44" s="15">
        <f t="shared" si="5"/>
        <v>1625.5</v>
      </c>
      <c r="I44" s="63" t="s">
        <v>730</v>
      </c>
      <c r="J44" s="64" t="s">
        <v>731</v>
      </c>
      <c r="K44" s="63">
        <v>1625.5</v>
      </c>
      <c r="L44" s="63" t="s">
        <v>732</v>
      </c>
      <c r="M44" s="64" t="s">
        <v>171</v>
      </c>
      <c r="N44" s="64" t="s">
        <v>172</v>
      </c>
      <c r="O44" s="65" t="s">
        <v>715</v>
      </c>
      <c r="P44" s="66" t="s">
        <v>711</v>
      </c>
    </row>
    <row r="45" spans="1:16" ht="13.5" thickBot="1" x14ac:dyDescent="0.25">
      <c r="A45" s="15" t="str">
        <f t="shared" si="0"/>
        <v>IBVS 2303 </v>
      </c>
      <c r="B45" s="20" t="str">
        <f t="shared" si="1"/>
        <v>II</v>
      </c>
      <c r="C45" s="15">
        <f t="shared" si="2"/>
        <v>44898.682800000002</v>
      </c>
      <c r="D45" s="18" t="str">
        <f t="shared" si="3"/>
        <v>vis</v>
      </c>
      <c r="E45" s="62">
        <f>VLOOKUP(C45,Active!C$21:E$966,3,FALSE)</f>
        <v>6665.8810739727851</v>
      </c>
      <c r="F45" s="20" t="s">
        <v>81</v>
      </c>
      <c r="G45" s="18" t="str">
        <f t="shared" si="4"/>
        <v>44898.6828</v>
      </c>
      <c r="H45" s="15">
        <f t="shared" si="5"/>
        <v>1666.5</v>
      </c>
      <c r="I45" s="63" t="s">
        <v>733</v>
      </c>
      <c r="J45" s="64" t="s">
        <v>734</v>
      </c>
      <c r="K45" s="63">
        <v>1666.5</v>
      </c>
      <c r="L45" s="63" t="s">
        <v>735</v>
      </c>
      <c r="M45" s="64" t="s">
        <v>171</v>
      </c>
      <c r="N45" s="64" t="s">
        <v>172</v>
      </c>
      <c r="O45" s="65" t="s">
        <v>736</v>
      </c>
      <c r="P45" s="66" t="s">
        <v>737</v>
      </c>
    </row>
    <row r="46" spans="1:16" ht="13.5" thickBot="1" x14ac:dyDescent="0.25">
      <c r="A46" s="15" t="str">
        <f t="shared" si="0"/>
        <v> ASS 95.406 </v>
      </c>
      <c r="B46" s="20" t="str">
        <f t="shared" si="1"/>
        <v>I</v>
      </c>
      <c r="C46" s="15">
        <f t="shared" si="2"/>
        <v>45163.438199999997</v>
      </c>
      <c r="D46" s="18" t="str">
        <f t="shared" si="3"/>
        <v>vis</v>
      </c>
      <c r="E46" s="62">
        <f>VLOOKUP(C46,Active!C$21:E$966,3,FALSE)</f>
        <v>7199.8731353518679</v>
      </c>
      <c r="F46" s="20" t="s">
        <v>81</v>
      </c>
      <c r="G46" s="18" t="str">
        <f t="shared" si="4"/>
        <v>45163.4382</v>
      </c>
      <c r="H46" s="15">
        <f t="shared" si="5"/>
        <v>1800</v>
      </c>
      <c r="I46" s="63" t="s">
        <v>743</v>
      </c>
      <c r="J46" s="64" t="s">
        <v>744</v>
      </c>
      <c r="K46" s="63">
        <v>1800</v>
      </c>
      <c r="L46" s="63" t="s">
        <v>745</v>
      </c>
      <c r="M46" s="64" t="s">
        <v>171</v>
      </c>
      <c r="N46" s="64" t="s">
        <v>172</v>
      </c>
      <c r="O46" s="65" t="s">
        <v>746</v>
      </c>
      <c r="P46" s="65" t="s">
        <v>747</v>
      </c>
    </row>
    <row r="47" spans="1:16" ht="13.5" thickBot="1" x14ac:dyDescent="0.25">
      <c r="A47" s="15" t="str">
        <f t="shared" si="0"/>
        <v> ASS 95.406 </v>
      </c>
      <c r="B47" s="20" t="str">
        <f t="shared" si="1"/>
        <v>II</v>
      </c>
      <c r="C47" s="15">
        <f t="shared" si="2"/>
        <v>45164.4378</v>
      </c>
      <c r="D47" s="18" t="str">
        <f t="shared" si="3"/>
        <v>vis</v>
      </c>
      <c r="E47" s="62">
        <f>VLOOKUP(C47,Active!C$21:E$966,3,FALSE)</f>
        <v>7201.8892546248117</v>
      </c>
      <c r="F47" s="20" t="s">
        <v>81</v>
      </c>
      <c r="G47" s="18" t="str">
        <f t="shared" si="4"/>
        <v>45164.4378</v>
      </c>
      <c r="H47" s="15">
        <f t="shared" si="5"/>
        <v>1800.5</v>
      </c>
      <c r="I47" s="63" t="s">
        <v>748</v>
      </c>
      <c r="J47" s="64" t="s">
        <v>749</v>
      </c>
      <c r="K47" s="63">
        <v>1800.5</v>
      </c>
      <c r="L47" s="63" t="s">
        <v>718</v>
      </c>
      <c r="M47" s="64" t="s">
        <v>171</v>
      </c>
      <c r="N47" s="64" t="s">
        <v>172</v>
      </c>
      <c r="O47" s="65" t="s">
        <v>746</v>
      </c>
      <c r="P47" s="65" t="s">
        <v>747</v>
      </c>
    </row>
    <row r="48" spans="1:16" ht="13.5" thickBot="1" x14ac:dyDescent="0.25">
      <c r="A48" s="15" t="str">
        <f t="shared" si="0"/>
        <v> ASS 95.406 </v>
      </c>
      <c r="B48" s="20" t="str">
        <f t="shared" si="1"/>
        <v>I</v>
      </c>
      <c r="C48" s="15">
        <f t="shared" si="2"/>
        <v>45165.418899999997</v>
      </c>
      <c r="D48" s="18" t="str">
        <f t="shared" si="3"/>
        <v>vis</v>
      </c>
      <c r="E48" s="62">
        <f>VLOOKUP(C48,Active!C$21:E$966,3,FALSE)</f>
        <v>7203.8680607659426</v>
      </c>
      <c r="F48" s="20" t="s">
        <v>81</v>
      </c>
      <c r="G48" s="18" t="str">
        <f t="shared" si="4"/>
        <v>45165.4189</v>
      </c>
      <c r="H48" s="15">
        <f t="shared" si="5"/>
        <v>1801</v>
      </c>
      <c r="I48" s="63" t="s">
        <v>750</v>
      </c>
      <c r="J48" s="64" t="s">
        <v>751</v>
      </c>
      <c r="K48" s="63">
        <v>1801</v>
      </c>
      <c r="L48" s="63" t="s">
        <v>752</v>
      </c>
      <c r="M48" s="64" t="s">
        <v>171</v>
      </c>
      <c r="N48" s="64" t="s">
        <v>172</v>
      </c>
      <c r="O48" s="65" t="s">
        <v>746</v>
      </c>
      <c r="P48" s="65" t="s">
        <v>747</v>
      </c>
    </row>
    <row r="49" spans="1:16" ht="13.5" thickBot="1" x14ac:dyDescent="0.25">
      <c r="A49" s="15" t="str">
        <f t="shared" si="0"/>
        <v> ASS 95.406 </v>
      </c>
      <c r="B49" s="20" t="str">
        <f t="shared" si="1"/>
        <v>II</v>
      </c>
      <c r="C49" s="15">
        <f t="shared" si="2"/>
        <v>45166.409800000001</v>
      </c>
      <c r="D49" s="18" t="str">
        <f t="shared" si="3"/>
        <v>vis</v>
      </c>
      <c r="E49" s="62">
        <f>VLOOKUP(C49,Active!C$21:E$966,3,FALSE)</f>
        <v>7205.866632782313</v>
      </c>
      <c r="F49" s="20" t="s">
        <v>81</v>
      </c>
      <c r="G49" s="18" t="str">
        <f t="shared" si="4"/>
        <v>45166.4098</v>
      </c>
      <c r="H49" s="15">
        <f t="shared" si="5"/>
        <v>1801.5</v>
      </c>
      <c r="I49" s="63" t="s">
        <v>753</v>
      </c>
      <c r="J49" s="64" t="s">
        <v>754</v>
      </c>
      <c r="K49" s="63">
        <v>1801.5</v>
      </c>
      <c r="L49" s="63" t="s">
        <v>755</v>
      </c>
      <c r="M49" s="64" t="s">
        <v>171</v>
      </c>
      <c r="N49" s="64" t="s">
        <v>172</v>
      </c>
      <c r="O49" s="65" t="s">
        <v>746</v>
      </c>
      <c r="P49" s="65" t="s">
        <v>747</v>
      </c>
    </row>
    <row r="50" spans="1:16" ht="13.5" thickBot="1" x14ac:dyDescent="0.25">
      <c r="A50" s="15" t="str">
        <f t="shared" si="0"/>
        <v> ASS 95.406 </v>
      </c>
      <c r="B50" s="20" t="str">
        <f t="shared" si="1"/>
        <v>I</v>
      </c>
      <c r="C50" s="15">
        <f t="shared" si="2"/>
        <v>45296.306499999999</v>
      </c>
      <c r="D50" s="18" t="str">
        <f t="shared" si="3"/>
        <v>vis</v>
      </c>
      <c r="E50" s="62">
        <f>VLOOKUP(C50,Active!C$21:E$966,3,FALSE)</f>
        <v>7467.8586699582884</v>
      </c>
      <c r="F50" s="20" t="s">
        <v>81</v>
      </c>
      <c r="G50" s="18" t="str">
        <f t="shared" si="4"/>
        <v>45296.3065</v>
      </c>
      <c r="H50" s="15">
        <f t="shared" si="5"/>
        <v>1867</v>
      </c>
      <c r="I50" s="63" t="s">
        <v>762</v>
      </c>
      <c r="J50" s="64" t="s">
        <v>763</v>
      </c>
      <c r="K50" s="63">
        <v>1867</v>
      </c>
      <c r="L50" s="63" t="s">
        <v>764</v>
      </c>
      <c r="M50" s="64" t="s">
        <v>171</v>
      </c>
      <c r="N50" s="64" t="s">
        <v>172</v>
      </c>
      <c r="O50" s="65" t="s">
        <v>746</v>
      </c>
      <c r="P50" s="65" t="s">
        <v>747</v>
      </c>
    </row>
    <row r="51" spans="1:16" ht="13.5" thickBot="1" x14ac:dyDescent="0.25">
      <c r="A51" s="15" t="str">
        <f t="shared" si="0"/>
        <v>IBVS 4263 </v>
      </c>
      <c r="B51" s="20" t="str">
        <f t="shared" si="1"/>
        <v>I</v>
      </c>
      <c r="C51" s="15">
        <f t="shared" si="2"/>
        <v>49292.3868</v>
      </c>
      <c r="D51" s="18" t="str">
        <f t="shared" si="3"/>
        <v>vis</v>
      </c>
      <c r="E51" s="62">
        <f>VLOOKUP(C51,Active!C$21:E$966,3,FALSE)</f>
        <v>15527.657098369518</v>
      </c>
      <c r="F51" s="20" t="s">
        <v>81</v>
      </c>
      <c r="G51" s="18" t="str">
        <f t="shared" si="4"/>
        <v>49292.3868</v>
      </c>
      <c r="H51" s="15">
        <f t="shared" si="5"/>
        <v>3882</v>
      </c>
      <c r="I51" s="63" t="s">
        <v>909</v>
      </c>
      <c r="J51" s="64" t="s">
        <v>910</v>
      </c>
      <c r="K51" s="63">
        <v>3882</v>
      </c>
      <c r="L51" s="63" t="s">
        <v>911</v>
      </c>
      <c r="M51" s="64" t="s">
        <v>171</v>
      </c>
      <c r="N51" s="64" t="s">
        <v>912</v>
      </c>
      <c r="O51" s="65" t="s">
        <v>913</v>
      </c>
      <c r="P51" s="66" t="s">
        <v>914</v>
      </c>
    </row>
    <row r="52" spans="1:16" ht="13.5" thickBot="1" x14ac:dyDescent="0.25">
      <c r="A52" s="15" t="str">
        <f t="shared" si="0"/>
        <v>IBVS 4340 </v>
      </c>
      <c r="B52" s="20" t="str">
        <f t="shared" si="1"/>
        <v>I</v>
      </c>
      <c r="C52" s="15">
        <f t="shared" si="2"/>
        <v>49998.406300000002</v>
      </c>
      <c r="D52" s="18" t="str">
        <f t="shared" si="3"/>
        <v>vis</v>
      </c>
      <c r="E52" s="62">
        <f>VLOOKUP(C52,Active!C$21:E$966,3,FALSE)</f>
        <v>16951.646215036591</v>
      </c>
      <c r="F52" s="20" t="s">
        <v>81</v>
      </c>
      <c r="G52" s="18" t="str">
        <f t="shared" si="4"/>
        <v>49998.4063</v>
      </c>
      <c r="H52" s="15">
        <f t="shared" si="5"/>
        <v>4238</v>
      </c>
      <c r="I52" s="63" t="s">
        <v>935</v>
      </c>
      <c r="J52" s="64" t="s">
        <v>936</v>
      </c>
      <c r="K52" s="63">
        <v>4238</v>
      </c>
      <c r="L52" s="63" t="s">
        <v>937</v>
      </c>
      <c r="M52" s="64" t="s">
        <v>171</v>
      </c>
      <c r="N52" s="64" t="s">
        <v>923</v>
      </c>
      <c r="O52" s="65" t="s">
        <v>938</v>
      </c>
      <c r="P52" s="66" t="s">
        <v>939</v>
      </c>
    </row>
    <row r="53" spans="1:16" ht="13.5" thickBot="1" x14ac:dyDescent="0.25">
      <c r="A53" s="15" t="str">
        <f t="shared" si="0"/>
        <v>IBVS 5583 </v>
      </c>
      <c r="B53" s="20" t="str">
        <f t="shared" si="1"/>
        <v>I</v>
      </c>
      <c r="C53" s="15">
        <f t="shared" si="2"/>
        <v>52941.449800000002</v>
      </c>
      <c r="D53" s="18" t="str">
        <f t="shared" si="3"/>
        <v>vis</v>
      </c>
      <c r="E53" s="62">
        <f>VLOOKUP(C53,Active!C$21:E$966,3,FALSE)</f>
        <v>22887.54729691572</v>
      </c>
      <c r="F53" s="20" t="s">
        <v>81</v>
      </c>
      <c r="G53" s="18" t="str">
        <f t="shared" si="4"/>
        <v>52941.4498</v>
      </c>
      <c r="H53" s="15">
        <f t="shared" si="5"/>
        <v>5722</v>
      </c>
      <c r="I53" s="63" t="s">
        <v>1002</v>
      </c>
      <c r="J53" s="64" t="s">
        <v>1003</v>
      </c>
      <c r="K53" s="63">
        <v>5722</v>
      </c>
      <c r="L53" s="63" t="s">
        <v>1004</v>
      </c>
      <c r="M53" s="64" t="s">
        <v>171</v>
      </c>
      <c r="N53" s="64" t="s">
        <v>918</v>
      </c>
      <c r="O53" s="65" t="s">
        <v>1005</v>
      </c>
      <c r="P53" s="66" t="s">
        <v>1006</v>
      </c>
    </row>
    <row r="54" spans="1:16" ht="13.5" thickBot="1" x14ac:dyDescent="0.25">
      <c r="A54" s="15" t="str">
        <f t="shared" si="0"/>
        <v>IBVS 5753 </v>
      </c>
      <c r="B54" s="20" t="str">
        <f t="shared" si="1"/>
        <v>II</v>
      </c>
      <c r="C54" s="15">
        <f t="shared" si="2"/>
        <v>54001.461799999997</v>
      </c>
      <c r="D54" s="18" t="str">
        <f t="shared" si="3"/>
        <v>vis</v>
      </c>
      <c r="E54" s="62">
        <f>VLOOKUP(C54,Active!C$21:E$966,3,FALSE)</f>
        <v>25025.513105985425</v>
      </c>
      <c r="F54" s="20" t="s">
        <v>81</v>
      </c>
      <c r="G54" s="18" t="str">
        <f t="shared" si="4"/>
        <v>54001.4618</v>
      </c>
      <c r="H54" s="15">
        <f t="shared" si="5"/>
        <v>6256.5</v>
      </c>
      <c r="I54" s="63" t="s">
        <v>1052</v>
      </c>
      <c r="J54" s="64" t="s">
        <v>1053</v>
      </c>
      <c r="K54" s="63">
        <v>6256.5</v>
      </c>
      <c r="L54" s="63" t="s">
        <v>1054</v>
      </c>
      <c r="M54" s="64" t="s">
        <v>171</v>
      </c>
      <c r="N54" s="64" t="s">
        <v>172</v>
      </c>
      <c r="O54" s="65" t="s">
        <v>1055</v>
      </c>
      <c r="P54" s="66" t="s">
        <v>1056</v>
      </c>
    </row>
    <row r="55" spans="1:16" ht="13.5" thickBot="1" x14ac:dyDescent="0.25">
      <c r="A55" s="15" t="str">
        <f t="shared" si="0"/>
        <v>JAAVSO 37(1);44 </v>
      </c>
      <c r="B55" s="20" t="str">
        <f t="shared" si="1"/>
        <v>I</v>
      </c>
      <c r="C55" s="15">
        <f t="shared" si="2"/>
        <v>54797.7215</v>
      </c>
      <c r="D55" s="18" t="str">
        <f t="shared" si="3"/>
        <v>vis</v>
      </c>
      <c r="E55" s="62">
        <f>VLOOKUP(C55,Active!C$21:E$966,3,FALSE)</f>
        <v>26631.510032190141</v>
      </c>
      <c r="F55" s="20" t="s">
        <v>81</v>
      </c>
      <c r="G55" s="18" t="str">
        <f t="shared" si="4"/>
        <v>54797.7215</v>
      </c>
      <c r="H55" s="15">
        <f t="shared" si="5"/>
        <v>6658</v>
      </c>
      <c r="I55" s="63" t="s">
        <v>1064</v>
      </c>
      <c r="J55" s="64" t="s">
        <v>1065</v>
      </c>
      <c r="K55" s="63">
        <v>6658</v>
      </c>
      <c r="L55" s="63" t="s">
        <v>1066</v>
      </c>
      <c r="M55" s="64" t="s">
        <v>946</v>
      </c>
      <c r="N55" s="64" t="s">
        <v>947</v>
      </c>
      <c r="O55" s="65" t="s">
        <v>604</v>
      </c>
      <c r="P55" s="66" t="s">
        <v>1067</v>
      </c>
    </row>
    <row r="56" spans="1:16" ht="13.5" thickBot="1" x14ac:dyDescent="0.25">
      <c r="A56" s="15" t="str">
        <f t="shared" si="0"/>
        <v>IBVS 6007 </v>
      </c>
      <c r="B56" s="20" t="str">
        <f t="shared" si="1"/>
        <v>II</v>
      </c>
      <c r="C56" s="15">
        <f t="shared" si="2"/>
        <v>55062.47453</v>
      </c>
      <c r="D56" s="18" t="str">
        <f t="shared" si="3"/>
        <v>vis</v>
      </c>
      <c r="E56" s="62">
        <f>VLOOKUP(C56,Active!C$21:E$966,3,FALSE)</f>
        <v>27165.497313454511</v>
      </c>
      <c r="F56" s="20" t="s">
        <v>81</v>
      </c>
      <c r="G56" s="18" t="str">
        <f t="shared" si="4"/>
        <v>55062.47453</v>
      </c>
      <c r="H56" s="15">
        <f t="shared" si="5"/>
        <v>6791.5</v>
      </c>
      <c r="I56" s="63" t="s">
        <v>1080</v>
      </c>
      <c r="J56" s="64" t="s">
        <v>1081</v>
      </c>
      <c r="K56" s="63" t="s">
        <v>1082</v>
      </c>
      <c r="L56" s="63" t="s">
        <v>1083</v>
      </c>
      <c r="M56" s="64" t="s">
        <v>946</v>
      </c>
      <c r="N56" s="64" t="s">
        <v>74</v>
      </c>
      <c r="O56" s="65" t="s">
        <v>1084</v>
      </c>
      <c r="P56" s="66" t="s">
        <v>1085</v>
      </c>
    </row>
    <row r="57" spans="1:16" ht="13.5" thickBot="1" x14ac:dyDescent="0.25">
      <c r="A57" s="15" t="str">
        <f t="shared" si="0"/>
        <v> JAAVSO 38;120 </v>
      </c>
      <c r="B57" s="20" t="str">
        <f t="shared" si="1"/>
        <v>I</v>
      </c>
      <c r="C57" s="15">
        <f t="shared" si="2"/>
        <v>55146.7644</v>
      </c>
      <c r="D57" s="18" t="str">
        <f t="shared" si="3"/>
        <v>vis</v>
      </c>
      <c r="E57" s="62">
        <f>VLOOKUP(C57,Active!C$21:E$966,3,FALSE)</f>
        <v>27335.503747448591</v>
      </c>
      <c r="F57" s="20" t="s">
        <v>81</v>
      </c>
      <c r="G57" s="18" t="str">
        <f t="shared" si="4"/>
        <v>55146.7644</v>
      </c>
      <c r="H57" s="15">
        <f t="shared" si="5"/>
        <v>6834</v>
      </c>
      <c r="I57" s="63" t="s">
        <v>1102</v>
      </c>
      <c r="J57" s="64" t="s">
        <v>1103</v>
      </c>
      <c r="K57" s="63" t="s">
        <v>1104</v>
      </c>
      <c r="L57" s="63" t="s">
        <v>1105</v>
      </c>
      <c r="M57" s="64" t="s">
        <v>946</v>
      </c>
      <c r="N57" s="64" t="s">
        <v>947</v>
      </c>
      <c r="O57" s="65" t="s">
        <v>604</v>
      </c>
      <c r="P57" s="65" t="s">
        <v>1106</v>
      </c>
    </row>
    <row r="58" spans="1:16" ht="12.75" customHeight="1" thickBot="1" x14ac:dyDescent="0.25">
      <c r="A58" s="15" t="str">
        <f t="shared" si="0"/>
        <v> CPRI 19.53 </v>
      </c>
      <c r="B58" s="20" t="str">
        <f t="shared" si="1"/>
        <v>I</v>
      </c>
      <c r="C58" s="15">
        <f t="shared" si="2"/>
        <v>15300.058999999999</v>
      </c>
      <c r="D58" s="18" t="str">
        <f t="shared" si="3"/>
        <v>vis</v>
      </c>
      <c r="E58" s="62">
        <f>VLOOKUP(C58,Active!C$21:E$966,3,FALSE)</f>
        <v>-53032.354115739276</v>
      </c>
      <c r="F58" s="20" t="s">
        <v>81</v>
      </c>
      <c r="G58" s="18" t="str">
        <f t="shared" si="4"/>
        <v>15300.059</v>
      </c>
      <c r="H58" s="15">
        <f t="shared" si="5"/>
        <v>-13258</v>
      </c>
      <c r="I58" s="63" t="s">
        <v>84</v>
      </c>
      <c r="J58" s="64" t="s">
        <v>85</v>
      </c>
      <c r="K58" s="63">
        <v>-13258</v>
      </c>
      <c r="L58" s="63" t="s">
        <v>86</v>
      </c>
      <c r="M58" s="64" t="s">
        <v>83</v>
      </c>
      <c r="N58" s="64"/>
      <c r="O58" s="65" t="s">
        <v>87</v>
      </c>
      <c r="P58" s="65" t="s">
        <v>88</v>
      </c>
    </row>
    <row r="59" spans="1:16" ht="12.75" customHeight="1" thickBot="1" x14ac:dyDescent="0.25">
      <c r="A59" s="15" t="str">
        <f t="shared" si="0"/>
        <v> CPRI 19.53 </v>
      </c>
      <c r="B59" s="20" t="str">
        <f t="shared" si="1"/>
        <v>I</v>
      </c>
      <c r="C59" s="15">
        <f t="shared" si="2"/>
        <v>17005.649000000001</v>
      </c>
      <c r="D59" s="18" t="str">
        <f t="shared" si="3"/>
        <v>vis</v>
      </c>
      <c r="E59" s="62">
        <f>VLOOKUP(C59,Active!C$21:E$966,3,FALSE)</f>
        <v>-49592.305225451986</v>
      </c>
      <c r="F59" s="20" t="s">
        <v>81</v>
      </c>
      <c r="G59" s="18" t="str">
        <f t="shared" si="4"/>
        <v>17005.649</v>
      </c>
      <c r="H59" s="15">
        <f t="shared" si="5"/>
        <v>-12398</v>
      </c>
      <c r="I59" s="63" t="s">
        <v>89</v>
      </c>
      <c r="J59" s="64" t="s">
        <v>90</v>
      </c>
      <c r="K59" s="63">
        <v>-12398</v>
      </c>
      <c r="L59" s="63" t="s">
        <v>91</v>
      </c>
      <c r="M59" s="64" t="s">
        <v>83</v>
      </c>
      <c r="N59" s="64"/>
      <c r="O59" s="65" t="s">
        <v>87</v>
      </c>
      <c r="P59" s="65" t="s">
        <v>88</v>
      </c>
    </row>
    <row r="60" spans="1:16" ht="12.75" customHeight="1" thickBot="1" x14ac:dyDescent="0.25">
      <c r="A60" s="15" t="str">
        <f t="shared" si="0"/>
        <v> CPRI 19.53 </v>
      </c>
      <c r="B60" s="20" t="str">
        <f t="shared" si="1"/>
        <v>I</v>
      </c>
      <c r="C60" s="15">
        <f t="shared" si="2"/>
        <v>18889.728999999999</v>
      </c>
      <c r="D60" s="18" t="str">
        <f t="shared" si="3"/>
        <v>vis</v>
      </c>
      <c r="E60" s="62">
        <f>VLOOKUP(C60,Active!C$21:E$966,3,FALSE)</f>
        <v>-45792.255205686117</v>
      </c>
      <c r="F60" s="20" t="s">
        <v>81</v>
      </c>
      <c r="G60" s="18" t="str">
        <f t="shared" si="4"/>
        <v>18889.729</v>
      </c>
      <c r="H60" s="15">
        <f t="shared" si="5"/>
        <v>-11448</v>
      </c>
      <c r="I60" s="63" t="s">
        <v>92</v>
      </c>
      <c r="J60" s="64" t="s">
        <v>93</v>
      </c>
      <c r="K60" s="63">
        <v>-11448</v>
      </c>
      <c r="L60" s="63" t="s">
        <v>94</v>
      </c>
      <c r="M60" s="64" t="s">
        <v>83</v>
      </c>
      <c r="N60" s="64"/>
      <c r="O60" s="65" t="s">
        <v>87</v>
      </c>
      <c r="P60" s="65" t="s">
        <v>88</v>
      </c>
    </row>
    <row r="61" spans="1:16" ht="12.75" customHeight="1" thickBot="1" x14ac:dyDescent="0.25">
      <c r="A61" s="15" t="str">
        <f t="shared" si="0"/>
        <v> CPRI 19.53 </v>
      </c>
      <c r="B61" s="20" t="str">
        <f t="shared" si="1"/>
        <v>I</v>
      </c>
      <c r="C61" s="15">
        <f t="shared" si="2"/>
        <v>20991.973000000002</v>
      </c>
      <c r="D61" s="18" t="str">
        <f t="shared" si="3"/>
        <v>vis</v>
      </c>
      <c r="E61" s="62">
        <f>VLOOKUP(C61,Active!C$21:E$966,3,FALSE)</f>
        <v>-41552.184532597552</v>
      </c>
      <c r="F61" s="20" t="s">
        <v>81</v>
      </c>
      <c r="G61" s="18" t="str">
        <f t="shared" si="4"/>
        <v>20991.973</v>
      </c>
      <c r="H61" s="15">
        <f t="shared" si="5"/>
        <v>-10388</v>
      </c>
      <c r="I61" s="63" t="s">
        <v>95</v>
      </c>
      <c r="J61" s="64" t="s">
        <v>96</v>
      </c>
      <c r="K61" s="63">
        <v>-10388</v>
      </c>
      <c r="L61" s="63" t="s">
        <v>97</v>
      </c>
      <c r="M61" s="64" t="s">
        <v>83</v>
      </c>
      <c r="N61" s="64"/>
      <c r="O61" s="65" t="s">
        <v>87</v>
      </c>
      <c r="P61" s="65" t="s">
        <v>88</v>
      </c>
    </row>
    <row r="62" spans="1:16" ht="12.75" customHeight="1" thickBot="1" x14ac:dyDescent="0.25">
      <c r="A62" s="15" t="str">
        <f t="shared" si="0"/>
        <v> CPRI 19.53 </v>
      </c>
      <c r="B62" s="20" t="str">
        <f t="shared" si="1"/>
        <v>I</v>
      </c>
      <c r="C62" s="15">
        <f t="shared" si="2"/>
        <v>22995.038</v>
      </c>
      <c r="D62" s="18" t="str">
        <f t="shared" si="3"/>
        <v>vis</v>
      </c>
      <c r="E62" s="62">
        <f>VLOOKUP(C62,Active!C$21:E$966,3,FALSE)</f>
        <v>-37512.150567562981</v>
      </c>
      <c r="F62" s="20" t="s">
        <v>81</v>
      </c>
      <c r="G62" s="18" t="str">
        <f t="shared" si="4"/>
        <v>22995.038</v>
      </c>
      <c r="H62" s="15">
        <f t="shared" si="5"/>
        <v>-9378</v>
      </c>
      <c r="I62" s="63" t="s">
        <v>98</v>
      </c>
      <c r="J62" s="64" t="s">
        <v>99</v>
      </c>
      <c r="K62" s="63">
        <v>-9378</v>
      </c>
      <c r="L62" s="63" t="s">
        <v>100</v>
      </c>
      <c r="M62" s="64" t="s">
        <v>83</v>
      </c>
      <c r="N62" s="64"/>
      <c r="O62" s="65" t="s">
        <v>87</v>
      </c>
      <c r="P62" s="65" t="s">
        <v>88</v>
      </c>
    </row>
    <row r="63" spans="1:16" ht="12.75" customHeight="1" thickBot="1" x14ac:dyDescent="0.25">
      <c r="A63" s="15" t="str">
        <f t="shared" si="0"/>
        <v> CPRI 19.53 </v>
      </c>
      <c r="B63" s="20" t="str">
        <f t="shared" si="1"/>
        <v>I</v>
      </c>
      <c r="C63" s="15">
        <f t="shared" si="2"/>
        <v>25196.444</v>
      </c>
      <c r="D63" s="18" t="str">
        <f t="shared" si="3"/>
        <v>vis</v>
      </c>
      <c r="E63" s="62">
        <f>VLOOKUP(C63,Active!C$21:E$966,3,FALSE)</f>
        <v>-33072.077474163176</v>
      </c>
      <c r="F63" s="20" t="s">
        <v>81</v>
      </c>
      <c r="G63" s="18" t="str">
        <f t="shared" si="4"/>
        <v>25196.444</v>
      </c>
      <c r="H63" s="15">
        <f t="shared" si="5"/>
        <v>-8268</v>
      </c>
      <c r="I63" s="63" t="s">
        <v>101</v>
      </c>
      <c r="J63" s="64" t="s">
        <v>102</v>
      </c>
      <c r="K63" s="63">
        <v>-8268</v>
      </c>
      <c r="L63" s="63" t="s">
        <v>103</v>
      </c>
      <c r="M63" s="64" t="s">
        <v>83</v>
      </c>
      <c r="N63" s="64"/>
      <c r="O63" s="65" t="s">
        <v>87</v>
      </c>
      <c r="P63" s="65" t="s">
        <v>88</v>
      </c>
    </row>
    <row r="64" spans="1:16" ht="12.75" customHeight="1" thickBot="1" x14ac:dyDescent="0.25">
      <c r="A64" s="15" t="str">
        <f t="shared" si="0"/>
        <v> AN 237.252 </v>
      </c>
      <c r="B64" s="20" t="str">
        <f t="shared" si="1"/>
        <v>I</v>
      </c>
      <c r="C64" s="15">
        <f t="shared" si="2"/>
        <v>25555.428</v>
      </c>
      <c r="D64" s="18" t="str">
        <f t="shared" si="3"/>
        <v>vis</v>
      </c>
      <c r="E64" s="62">
        <f>VLOOKUP(C64,Active!C$21:E$966,3,FALSE)</f>
        <v>-32348.03329541512</v>
      </c>
      <c r="F64" s="20" t="s">
        <v>81</v>
      </c>
      <c r="G64" s="18" t="str">
        <f t="shared" si="4"/>
        <v>25555.428</v>
      </c>
      <c r="H64" s="15">
        <f t="shared" si="5"/>
        <v>-8087</v>
      </c>
      <c r="I64" s="63" t="s">
        <v>104</v>
      </c>
      <c r="J64" s="64" t="s">
        <v>105</v>
      </c>
      <c r="K64" s="63">
        <v>-8087</v>
      </c>
      <c r="L64" s="63" t="s">
        <v>106</v>
      </c>
      <c r="M64" s="64" t="s">
        <v>107</v>
      </c>
      <c r="N64" s="64"/>
      <c r="O64" s="65" t="s">
        <v>108</v>
      </c>
      <c r="P64" s="65" t="s">
        <v>109</v>
      </c>
    </row>
    <row r="65" spans="1:16" ht="12.75" customHeight="1" thickBot="1" x14ac:dyDescent="0.25">
      <c r="A65" s="15" t="str">
        <f t="shared" si="0"/>
        <v> GAZA 16+17 </v>
      </c>
      <c r="B65" s="20" t="str">
        <f t="shared" si="1"/>
        <v>I</v>
      </c>
      <c r="C65" s="15">
        <f t="shared" si="2"/>
        <v>25573.277999999998</v>
      </c>
      <c r="D65" s="18" t="str">
        <f t="shared" si="3"/>
        <v>vis</v>
      </c>
      <c r="E65" s="62">
        <f>VLOOKUP(C65,Active!C$21:E$966,3,FALSE)</f>
        <v>-32312.031165541222</v>
      </c>
      <c r="F65" s="20" t="s">
        <v>81</v>
      </c>
      <c r="G65" s="18" t="str">
        <f t="shared" si="4"/>
        <v>25573.278</v>
      </c>
      <c r="H65" s="15">
        <f t="shared" si="5"/>
        <v>-8078</v>
      </c>
      <c r="I65" s="63" t="s">
        <v>110</v>
      </c>
      <c r="J65" s="64" t="s">
        <v>111</v>
      </c>
      <c r="K65" s="63">
        <v>-8078</v>
      </c>
      <c r="L65" s="63" t="s">
        <v>112</v>
      </c>
      <c r="M65" s="64" t="s">
        <v>107</v>
      </c>
      <c r="N65" s="64"/>
      <c r="O65" s="65" t="s">
        <v>113</v>
      </c>
      <c r="P65" s="65" t="s">
        <v>114</v>
      </c>
    </row>
    <row r="66" spans="1:16" ht="12.75" customHeight="1" thickBot="1" x14ac:dyDescent="0.25">
      <c r="A66" s="15" t="str">
        <f t="shared" si="0"/>
        <v> AN 245.387 </v>
      </c>
      <c r="B66" s="20" t="str">
        <f t="shared" si="1"/>
        <v>I</v>
      </c>
      <c r="C66" s="15">
        <f t="shared" si="2"/>
        <v>25712.085999999999</v>
      </c>
      <c r="D66" s="18" t="str">
        <f t="shared" si="3"/>
        <v>vis</v>
      </c>
      <c r="E66" s="62">
        <f>VLOOKUP(C66,Active!C$21:E$966,3,FALSE)</f>
        <v>-32032.065695315083</v>
      </c>
      <c r="F66" s="20" t="s">
        <v>81</v>
      </c>
      <c r="G66" s="18" t="str">
        <f t="shared" si="4"/>
        <v>25712.086</v>
      </c>
      <c r="H66" s="15">
        <f t="shared" si="5"/>
        <v>-8008</v>
      </c>
      <c r="I66" s="63" t="s">
        <v>115</v>
      </c>
      <c r="J66" s="64" t="s">
        <v>116</v>
      </c>
      <c r="K66" s="63">
        <v>-8008</v>
      </c>
      <c r="L66" s="63" t="s">
        <v>117</v>
      </c>
      <c r="M66" s="64" t="s">
        <v>83</v>
      </c>
      <c r="N66" s="64"/>
      <c r="O66" s="65" t="s">
        <v>118</v>
      </c>
      <c r="P66" s="65" t="s">
        <v>119</v>
      </c>
    </row>
    <row r="67" spans="1:16" ht="12.75" customHeight="1" thickBot="1" x14ac:dyDescent="0.25">
      <c r="A67" s="15" t="str">
        <f t="shared" si="0"/>
        <v> AN 238.209 </v>
      </c>
      <c r="B67" s="20" t="str">
        <f t="shared" si="1"/>
        <v>I</v>
      </c>
      <c r="C67" s="15">
        <f t="shared" si="2"/>
        <v>25801.328000000001</v>
      </c>
      <c r="D67" s="18" t="str">
        <f t="shared" si="3"/>
        <v>vis</v>
      </c>
      <c r="E67" s="62">
        <f>VLOOKUP(C67,Active!C$21:E$966,3,FALSE)</f>
        <v>-31852.071181353916</v>
      </c>
      <c r="F67" s="20" t="s">
        <v>81</v>
      </c>
      <c r="G67" s="18" t="str">
        <f t="shared" si="4"/>
        <v>25801.328</v>
      </c>
      <c r="H67" s="15">
        <f t="shared" si="5"/>
        <v>-7963</v>
      </c>
      <c r="I67" s="63" t="s">
        <v>120</v>
      </c>
      <c r="J67" s="64" t="s">
        <v>121</v>
      </c>
      <c r="K67" s="63">
        <v>-7963</v>
      </c>
      <c r="L67" s="63" t="s">
        <v>122</v>
      </c>
      <c r="M67" s="64" t="s">
        <v>107</v>
      </c>
      <c r="N67" s="64"/>
      <c r="O67" s="65" t="s">
        <v>123</v>
      </c>
      <c r="P67" s="65" t="s">
        <v>124</v>
      </c>
    </row>
    <row r="68" spans="1:16" ht="12.75" customHeight="1" thickBot="1" x14ac:dyDescent="0.25">
      <c r="A68" s="15" t="str">
        <f t="shared" si="0"/>
        <v> PSMO 12.35 </v>
      </c>
      <c r="B68" s="20" t="str">
        <f t="shared" si="1"/>
        <v>I</v>
      </c>
      <c r="C68" s="15">
        <f t="shared" si="2"/>
        <v>25803.32</v>
      </c>
      <c r="D68" s="18" t="str">
        <f t="shared" si="3"/>
        <v>vis</v>
      </c>
      <c r="E68" s="62">
        <f>VLOOKUP(C68,Active!C$21:E$966,3,FALSE)</f>
        <v>-31848.053464675555</v>
      </c>
      <c r="F68" s="20" t="s">
        <v>81</v>
      </c>
      <c r="G68" s="18" t="str">
        <f t="shared" si="4"/>
        <v>25803.320</v>
      </c>
      <c r="H68" s="15">
        <f t="shared" si="5"/>
        <v>-7962</v>
      </c>
      <c r="I68" s="63" t="s">
        <v>125</v>
      </c>
      <c r="J68" s="64" t="s">
        <v>126</v>
      </c>
      <c r="K68" s="63">
        <v>-7962</v>
      </c>
      <c r="L68" s="63" t="s">
        <v>127</v>
      </c>
      <c r="M68" s="64" t="s">
        <v>107</v>
      </c>
      <c r="N68" s="64"/>
      <c r="O68" s="65" t="s">
        <v>123</v>
      </c>
      <c r="P68" s="65" t="s">
        <v>128</v>
      </c>
    </row>
    <row r="69" spans="1:16" ht="12.75" customHeight="1" thickBot="1" x14ac:dyDescent="0.25">
      <c r="A69" s="15" t="str">
        <f t="shared" si="0"/>
        <v> AN 245.40 </v>
      </c>
      <c r="B69" s="20" t="str">
        <f t="shared" si="1"/>
        <v>I</v>
      </c>
      <c r="C69" s="15">
        <f t="shared" si="2"/>
        <v>26146.404999999999</v>
      </c>
      <c r="D69" s="18" t="str">
        <f t="shared" si="3"/>
        <v>vis</v>
      </c>
      <c r="E69" s="62">
        <f>VLOOKUP(C69,Active!C$21:E$966,3,FALSE)</f>
        <v>-31156.076393090818</v>
      </c>
      <c r="F69" s="20" t="s">
        <v>81</v>
      </c>
      <c r="G69" s="18" t="str">
        <f t="shared" si="4"/>
        <v>26146.405</v>
      </c>
      <c r="H69" s="15">
        <f t="shared" si="5"/>
        <v>-7789</v>
      </c>
      <c r="I69" s="63" t="s">
        <v>129</v>
      </c>
      <c r="J69" s="64" t="s">
        <v>130</v>
      </c>
      <c r="K69" s="63">
        <v>-7789</v>
      </c>
      <c r="L69" s="63" t="s">
        <v>131</v>
      </c>
      <c r="M69" s="64" t="s">
        <v>83</v>
      </c>
      <c r="N69" s="64"/>
      <c r="O69" s="65" t="s">
        <v>132</v>
      </c>
      <c r="P69" s="65" t="s">
        <v>133</v>
      </c>
    </row>
    <row r="70" spans="1:16" ht="12.75" customHeight="1" thickBot="1" x14ac:dyDescent="0.25">
      <c r="A70" s="15" t="str">
        <f t="shared" si="0"/>
        <v> AN 245.40 </v>
      </c>
      <c r="B70" s="20" t="str">
        <f t="shared" si="1"/>
        <v>I</v>
      </c>
      <c r="C70" s="15">
        <f t="shared" si="2"/>
        <v>26489.526000000002</v>
      </c>
      <c r="D70" s="18" t="str">
        <f t="shared" si="3"/>
        <v>vis</v>
      </c>
      <c r="E70" s="62">
        <f>VLOOKUP(C70,Active!C$21:E$966,3,FALSE)</f>
        <v>-30464.02671216851</v>
      </c>
      <c r="F70" s="20" t="s">
        <v>81</v>
      </c>
      <c r="G70" s="18" t="str">
        <f t="shared" si="4"/>
        <v>26489.526</v>
      </c>
      <c r="H70" s="15">
        <f t="shared" si="5"/>
        <v>-7616</v>
      </c>
      <c r="I70" s="63" t="s">
        <v>134</v>
      </c>
      <c r="J70" s="64" t="s">
        <v>135</v>
      </c>
      <c r="K70" s="63">
        <v>-7616</v>
      </c>
      <c r="L70" s="63" t="s">
        <v>136</v>
      </c>
      <c r="M70" s="64" t="s">
        <v>83</v>
      </c>
      <c r="N70" s="64"/>
      <c r="O70" s="65" t="s">
        <v>132</v>
      </c>
      <c r="P70" s="65" t="s">
        <v>133</v>
      </c>
    </row>
    <row r="71" spans="1:16" ht="12.75" customHeight="1" thickBot="1" x14ac:dyDescent="0.25">
      <c r="A71" s="15" t="str">
        <f t="shared" si="0"/>
        <v> AN 245.40 </v>
      </c>
      <c r="B71" s="20" t="str">
        <f t="shared" si="1"/>
        <v>I</v>
      </c>
      <c r="C71" s="15">
        <f t="shared" si="2"/>
        <v>26592.651000000002</v>
      </c>
      <c r="D71" s="18" t="str">
        <f t="shared" si="3"/>
        <v>vis</v>
      </c>
      <c r="E71" s="62">
        <f>VLOOKUP(C71,Active!C$21:E$966,3,FALSE)</f>
        <v>-30256.031213947441</v>
      </c>
      <c r="F71" s="20" t="s">
        <v>81</v>
      </c>
      <c r="G71" s="18" t="str">
        <f t="shared" si="4"/>
        <v>26592.651</v>
      </c>
      <c r="H71" s="15">
        <f t="shared" si="5"/>
        <v>-7564</v>
      </c>
      <c r="I71" s="63" t="s">
        <v>137</v>
      </c>
      <c r="J71" s="64" t="s">
        <v>138</v>
      </c>
      <c r="K71" s="63">
        <v>-7564</v>
      </c>
      <c r="L71" s="63" t="s">
        <v>139</v>
      </c>
      <c r="M71" s="64" t="s">
        <v>83</v>
      </c>
      <c r="N71" s="64"/>
      <c r="O71" s="65" t="s">
        <v>132</v>
      </c>
      <c r="P71" s="65" t="s">
        <v>133</v>
      </c>
    </row>
    <row r="72" spans="1:16" ht="12.75" customHeight="1" thickBot="1" x14ac:dyDescent="0.25">
      <c r="A72" s="15" t="str">
        <f t="shared" si="0"/>
        <v> PSMO 8.43 </v>
      </c>
      <c r="B72" s="20" t="str">
        <f t="shared" si="1"/>
        <v>I</v>
      </c>
      <c r="C72" s="15">
        <f t="shared" si="2"/>
        <v>26604.547999999999</v>
      </c>
      <c r="D72" s="18" t="str">
        <f t="shared" si="3"/>
        <v>vis</v>
      </c>
      <c r="E72" s="62">
        <f>VLOOKUP(C72,Active!C$21:E$966,3,FALSE)</f>
        <v>-30232.035844809641</v>
      </c>
      <c r="F72" s="20" t="s">
        <v>81</v>
      </c>
      <c r="G72" s="18" t="str">
        <f t="shared" si="4"/>
        <v>26604.548</v>
      </c>
      <c r="H72" s="15">
        <f t="shared" si="5"/>
        <v>-7558</v>
      </c>
      <c r="I72" s="63" t="s">
        <v>140</v>
      </c>
      <c r="J72" s="64" t="s">
        <v>141</v>
      </c>
      <c r="K72" s="63">
        <v>-7558</v>
      </c>
      <c r="L72" s="63" t="s">
        <v>142</v>
      </c>
      <c r="M72" s="64" t="s">
        <v>107</v>
      </c>
      <c r="N72" s="64"/>
      <c r="O72" s="65" t="s">
        <v>143</v>
      </c>
      <c r="P72" s="65" t="s">
        <v>144</v>
      </c>
    </row>
    <row r="73" spans="1:16" ht="12.75" customHeight="1" thickBot="1" x14ac:dyDescent="0.25">
      <c r="A73" s="15" t="str">
        <f t="shared" si="0"/>
        <v> AN 245.40 </v>
      </c>
      <c r="B73" s="20" t="str">
        <f t="shared" si="1"/>
        <v>I</v>
      </c>
      <c r="C73" s="15">
        <f t="shared" si="2"/>
        <v>26622.395</v>
      </c>
      <c r="D73" s="18" t="str">
        <f t="shared" si="3"/>
        <v>vis</v>
      </c>
      <c r="E73" s="62">
        <f>VLOOKUP(C73,Active!C$21:E$966,3,FALSE)</f>
        <v>-30196.039765713867</v>
      </c>
      <c r="F73" s="20" t="s">
        <v>81</v>
      </c>
      <c r="G73" s="18" t="str">
        <f t="shared" si="4"/>
        <v>26622.395</v>
      </c>
      <c r="H73" s="15">
        <f t="shared" si="5"/>
        <v>-7549</v>
      </c>
      <c r="I73" s="63" t="s">
        <v>145</v>
      </c>
      <c r="J73" s="64" t="s">
        <v>146</v>
      </c>
      <c r="K73" s="63">
        <v>-7549</v>
      </c>
      <c r="L73" s="63" t="s">
        <v>147</v>
      </c>
      <c r="M73" s="64" t="s">
        <v>83</v>
      </c>
      <c r="N73" s="64"/>
      <c r="O73" s="65" t="s">
        <v>132</v>
      </c>
      <c r="P73" s="65" t="s">
        <v>133</v>
      </c>
    </row>
    <row r="74" spans="1:16" ht="12.75" customHeight="1" thickBot="1" x14ac:dyDescent="0.25">
      <c r="A74" s="15" t="str">
        <f t="shared" si="0"/>
        <v> AN 245.40 </v>
      </c>
      <c r="B74" s="20" t="str">
        <f t="shared" si="1"/>
        <v>I</v>
      </c>
      <c r="C74" s="15">
        <f t="shared" si="2"/>
        <v>26624.378000000001</v>
      </c>
      <c r="D74" s="18" t="str">
        <f t="shared" si="3"/>
        <v>vis</v>
      </c>
      <c r="E74" s="62">
        <f>VLOOKUP(C74,Active!C$21:E$966,3,FALSE)</f>
        <v>-30192.040201369891</v>
      </c>
      <c r="F74" s="20" t="s">
        <v>81</v>
      </c>
      <c r="G74" s="18" t="str">
        <f t="shared" si="4"/>
        <v>26624.378</v>
      </c>
      <c r="H74" s="15">
        <f t="shared" si="5"/>
        <v>-7548</v>
      </c>
      <c r="I74" s="63" t="s">
        <v>148</v>
      </c>
      <c r="J74" s="64" t="s">
        <v>149</v>
      </c>
      <c r="K74" s="63">
        <v>-7548</v>
      </c>
      <c r="L74" s="63" t="s">
        <v>147</v>
      </c>
      <c r="M74" s="64" t="s">
        <v>83</v>
      </c>
      <c r="N74" s="64"/>
      <c r="O74" s="65" t="s">
        <v>132</v>
      </c>
      <c r="P74" s="65" t="s">
        <v>133</v>
      </c>
    </row>
    <row r="75" spans="1:16" ht="12.75" customHeight="1" thickBot="1" x14ac:dyDescent="0.25">
      <c r="A75" s="15" t="str">
        <f t="shared" ref="A75:A138" si="6">P75</f>
        <v> AN 261.255 </v>
      </c>
      <c r="B75" s="20" t="str">
        <f t="shared" ref="B75:B138" si="7">IF(H75=INT(H75),"I","II")</f>
        <v>I</v>
      </c>
      <c r="C75" s="15">
        <f t="shared" ref="C75:C138" si="8">1*G75</f>
        <v>26626.333999999999</v>
      </c>
      <c r="D75" s="18" t="str">
        <f t="shared" ref="D75:D138" si="9">VLOOKUP(F75,I$1:J$5,2,FALSE)</f>
        <v>vis</v>
      </c>
      <c r="E75" s="62">
        <f>VLOOKUP(C75,Active!C$21:E$966,3,FALSE)</f>
        <v>-30188.095094029093</v>
      </c>
      <c r="F75" s="20" t="s">
        <v>81</v>
      </c>
      <c r="G75" s="18" t="str">
        <f t="shared" ref="G75:G138" si="10">MID(I75,3,LEN(I75)-3)</f>
        <v>26626.334</v>
      </c>
      <c r="H75" s="15">
        <f t="shared" ref="H75:H138" si="11">1*K75</f>
        <v>-7547</v>
      </c>
      <c r="I75" s="63" t="s">
        <v>150</v>
      </c>
      <c r="J75" s="64" t="s">
        <v>151</v>
      </c>
      <c r="K75" s="63">
        <v>-7547</v>
      </c>
      <c r="L75" s="63" t="s">
        <v>152</v>
      </c>
      <c r="M75" s="64" t="s">
        <v>107</v>
      </c>
      <c r="N75" s="64"/>
      <c r="O75" s="65" t="s">
        <v>153</v>
      </c>
      <c r="P75" s="65" t="s">
        <v>154</v>
      </c>
    </row>
    <row r="76" spans="1:16" ht="12.75" customHeight="1" thickBot="1" x14ac:dyDescent="0.25">
      <c r="A76" s="15" t="str">
        <f t="shared" si="6"/>
        <v> AN 245.40 </v>
      </c>
      <c r="B76" s="20" t="str">
        <f t="shared" si="7"/>
        <v>I</v>
      </c>
      <c r="C76" s="15">
        <f t="shared" si="8"/>
        <v>26626.361000000001</v>
      </c>
      <c r="D76" s="18" t="str">
        <f t="shared" si="9"/>
        <v>vis</v>
      </c>
      <c r="E76" s="62">
        <f>VLOOKUP(C76,Active!C$21:E$966,3,FALSE)</f>
        <v>-30188.040637025919</v>
      </c>
      <c r="F76" s="20" t="s">
        <v>81</v>
      </c>
      <c r="G76" s="18" t="str">
        <f t="shared" si="10"/>
        <v>26626.361</v>
      </c>
      <c r="H76" s="15">
        <f t="shared" si="11"/>
        <v>-7547</v>
      </c>
      <c r="I76" s="63" t="s">
        <v>155</v>
      </c>
      <c r="J76" s="64" t="s">
        <v>156</v>
      </c>
      <c r="K76" s="63">
        <v>-7547</v>
      </c>
      <c r="L76" s="63" t="s">
        <v>147</v>
      </c>
      <c r="M76" s="64" t="s">
        <v>83</v>
      </c>
      <c r="N76" s="64"/>
      <c r="O76" s="65" t="s">
        <v>132</v>
      </c>
      <c r="P76" s="65" t="s">
        <v>133</v>
      </c>
    </row>
    <row r="77" spans="1:16" ht="12.75" customHeight="1" thickBot="1" x14ac:dyDescent="0.25">
      <c r="A77" s="15" t="str">
        <f t="shared" si="6"/>
        <v> CPRI 19.53 </v>
      </c>
      <c r="B77" s="20" t="str">
        <f t="shared" si="7"/>
        <v>I</v>
      </c>
      <c r="C77" s="15">
        <f t="shared" si="8"/>
        <v>26842.542000000001</v>
      </c>
      <c r="D77" s="18" t="str">
        <f t="shared" si="9"/>
        <v>vis</v>
      </c>
      <c r="E77" s="62">
        <f>VLOOKUP(C77,Active!C$21:E$966,3,FALSE)</f>
        <v>-29752.019548047207</v>
      </c>
      <c r="F77" s="20" t="s">
        <v>81</v>
      </c>
      <c r="G77" s="18" t="str">
        <f t="shared" si="10"/>
        <v>26842.542</v>
      </c>
      <c r="H77" s="15">
        <f t="shared" si="11"/>
        <v>-7438</v>
      </c>
      <c r="I77" s="63" t="s">
        <v>157</v>
      </c>
      <c r="J77" s="64" t="s">
        <v>158</v>
      </c>
      <c r="K77" s="63">
        <v>-7438</v>
      </c>
      <c r="L77" s="63" t="s">
        <v>159</v>
      </c>
      <c r="M77" s="64" t="s">
        <v>83</v>
      </c>
      <c r="N77" s="64"/>
      <c r="O77" s="65" t="s">
        <v>87</v>
      </c>
      <c r="P77" s="65" t="s">
        <v>88</v>
      </c>
    </row>
    <row r="78" spans="1:16" ht="12.75" customHeight="1" thickBot="1" x14ac:dyDescent="0.25">
      <c r="A78" s="15" t="str">
        <f t="shared" si="6"/>
        <v> IPUL 16(5) </v>
      </c>
      <c r="B78" s="20" t="str">
        <f t="shared" si="7"/>
        <v>I</v>
      </c>
      <c r="C78" s="15">
        <f t="shared" si="8"/>
        <v>29115.29</v>
      </c>
      <c r="D78" s="18" t="str">
        <f t="shared" si="9"/>
        <v>vis</v>
      </c>
      <c r="E78" s="62">
        <f>VLOOKUP(C78,Active!C$21:E$966,3,FALSE)</f>
        <v>-25168.054916862304</v>
      </c>
      <c r="F78" s="20" t="s">
        <v>81</v>
      </c>
      <c r="G78" s="18" t="str">
        <f t="shared" si="10"/>
        <v>29115.290</v>
      </c>
      <c r="H78" s="15">
        <f t="shared" si="11"/>
        <v>-6292</v>
      </c>
      <c r="I78" s="63" t="s">
        <v>160</v>
      </c>
      <c r="J78" s="64" t="s">
        <v>161</v>
      </c>
      <c r="K78" s="63">
        <v>-6292</v>
      </c>
      <c r="L78" s="63" t="s">
        <v>162</v>
      </c>
      <c r="M78" s="64" t="s">
        <v>83</v>
      </c>
      <c r="N78" s="64"/>
      <c r="O78" s="65" t="s">
        <v>163</v>
      </c>
      <c r="P78" s="65" t="s">
        <v>164</v>
      </c>
    </row>
    <row r="79" spans="1:16" ht="12.75" customHeight="1" thickBot="1" x14ac:dyDescent="0.25">
      <c r="A79" s="15" t="str">
        <f t="shared" si="6"/>
        <v> IPUL 16(5) </v>
      </c>
      <c r="B79" s="20" t="str">
        <f t="shared" si="7"/>
        <v>II</v>
      </c>
      <c r="C79" s="15">
        <f t="shared" si="8"/>
        <v>29122.271000000001</v>
      </c>
      <c r="D79" s="18" t="str">
        <f t="shared" si="9"/>
        <v>vis</v>
      </c>
      <c r="E79" s="62">
        <f>VLOOKUP(C79,Active!C$21:E$966,3,FALSE)</f>
        <v>-25153.974756153639</v>
      </c>
      <c r="F79" s="20" t="s">
        <v>81</v>
      </c>
      <c r="G79" s="18" t="str">
        <f t="shared" si="10"/>
        <v>29122.271</v>
      </c>
      <c r="H79" s="15">
        <f t="shared" si="11"/>
        <v>-6288.5</v>
      </c>
      <c r="I79" s="63" t="s">
        <v>165</v>
      </c>
      <c r="J79" s="64" t="s">
        <v>166</v>
      </c>
      <c r="K79" s="63">
        <v>-6288.5</v>
      </c>
      <c r="L79" s="63" t="s">
        <v>167</v>
      </c>
      <c r="M79" s="64" t="s">
        <v>83</v>
      </c>
      <c r="N79" s="64"/>
      <c r="O79" s="65" t="s">
        <v>163</v>
      </c>
      <c r="P79" s="65" t="s">
        <v>164</v>
      </c>
    </row>
    <row r="80" spans="1:16" ht="12.75" customHeight="1" thickBot="1" x14ac:dyDescent="0.25">
      <c r="A80" s="15" t="str">
        <f t="shared" si="6"/>
        <v> ASS 52.220 </v>
      </c>
      <c r="B80" s="20" t="str">
        <f t="shared" si="7"/>
        <v>I</v>
      </c>
      <c r="C80" s="15">
        <f t="shared" si="8"/>
        <v>29150.991999999998</v>
      </c>
      <c r="D80" s="18" t="str">
        <f t="shared" si="9"/>
        <v>vis</v>
      </c>
      <c r="E80" s="62">
        <f>VLOOKUP(C80,Active!C$21:E$966,3,FALSE)</f>
        <v>-25096.04662326242</v>
      </c>
      <c r="F80" s="20" t="s">
        <v>81</v>
      </c>
      <c r="G80" s="18" t="str">
        <f t="shared" si="10"/>
        <v>29150.992</v>
      </c>
      <c r="H80" s="15">
        <f t="shared" si="11"/>
        <v>-6274</v>
      </c>
      <c r="I80" s="63" t="s">
        <v>168</v>
      </c>
      <c r="J80" s="64" t="s">
        <v>169</v>
      </c>
      <c r="K80" s="63">
        <v>-6274</v>
      </c>
      <c r="L80" s="63" t="s">
        <v>170</v>
      </c>
      <c r="M80" s="64" t="s">
        <v>171</v>
      </c>
      <c r="N80" s="64" t="s">
        <v>172</v>
      </c>
      <c r="O80" s="65" t="s">
        <v>173</v>
      </c>
      <c r="P80" s="65" t="s">
        <v>174</v>
      </c>
    </row>
    <row r="81" spans="1:16" ht="12.75" customHeight="1" thickBot="1" x14ac:dyDescent="0.25">
      <c r="A81" s="15" t="str">
        <f t="shared" si="6"/>
        <v> ASS 52.220 </v>
      </c>
      <c r="B81" s="20" t="str">
        <f t="shared" si="7"/>
        <v>I</v>
      </c>
      <c r="C81" s="15">
        <f t="shared" si="8"/>
        <v>29176.775000000001</v>
      </c>
      <c r="D81" s="18" t="str">
        <f t="shared" si="9"/>
        <v>vis</v>
      </c>
      <c r="E81" s="62">
        <f>VLOOKUP(C81,Active!C$21:E$966,3,FALSE)</f>
        <v>-25044.044219086569</v>
      </c>
      <c r="F81" s="20" t="s">
        <v>81</v>
      </c>
      <c r="G81" s="18" t="str">
        <f t="shared" si="10"/>
        <v>29176.775</v>
      </c>
      <c r="H81" s="15">
        <f t="shared" si="11"/>
        <v>-6261</v>
      </c>
      <c r="I81" s="63" t="s">
        <v>175</v>
      </c>
      <c r="J81" s="64" t="s">
        <v>176</v>
      </c>
      <c r="K81" s="63">
        <v>-6261</v>
      </c>
      <c r="L81" s="63" t="s">
        <v>177</v>
      </c>
      <c r="M81" s="64" t="s">
        <v>171</v>
      </c>
      <c r="N81" s="64" t="s">
        <v>172</v>
      </c>
      <c r="O81" s="65" t="s">
        <v>173</v>
      </c>
      <c r="P81" s="65" t="s">
        <v>174</v>
      </c>
    </row>
    <row r="82" spans="1:16" ht="12.75" customHeight="1" thickBot="1" x14ac:dyDescent="0.25">
      <c r="A82" s="15" t="str">
        <f t="shared" si="6"/>
        <v> ASS 52.220 </v>
      </c>
      <c r="B82" s="20" t="str">
        <f t="shared" si="7"/>
        <v>I</v>
      </c>
      <c r="C82" s="15">
        <f t="shared" si="8"/>
        <v>29178.76</v>
      </c>
      <c r="D82" s="18" t="str">
        <f t="shared" si="9"/>
        <v>vis</v>
      </c>
      <c r="E82" s="62">
        <f>VLOOKUP(C82,Active!C$21:E$966,3,FALSE)</f>
        <v>-25040.040620890515</v>
      </c>
      <c r="F82" s="20" t="s">
        <v>81</v>
      </c>
      <c r="G82" s="18" t="str">
        <f t="shared" si="10"/>
        <v>29178.760</v>
      </c>
      <c r="H82" s="15">
        <f t="shared" si="11"/>
        <v>-6260</v>
      </c>
      <c r="I82" s="63" t="s">
        <v>178</v>
      </c>
      <c r="J82" s="64" t="s">
        <v>179</v>
      </c>
      <c r="K82" s="63">
        <v>-6260</v>
      </c>
      <c r="L82" s="63" t="s">
        <v>180</v>
      </c>
      <c r="M82" s="64" t="s">
        <v>171</v>
      </c>
      <c r="N82" s="64" t="s">
        <v>172</v>
      </c>
      <c r="O82" s="65" t="s">
        <v>173</v>
      </c>
      <c r="P82" s="65" t="s">
        <v>174</v>
      </c>
    </row>
    <row r="83" spans="1:16" ht="12.75" customHeight="1" thickBot="1" x14ac:dyDescent="0.25">
      <c r="A83" s="15" t="str">
        <f t="shared" si="6"/>
        <v> CPRI 21.10 </v>
      </c>
      <c r="B83" s="20" t="str">
        <f t="shared" si="7"/>
        <v>I</v>
      </c>
      <c r="C83" s="15">
        <f t="shared" si="8"/>
        <v>29178.760999999999</v>
      </c>
      <c r="D83" s="18" t="str">
        <f t="shared" si="9"/>
        <v>vis</v>
      </c>
      <c r="E83" s="62">
        <f>VLOOKUP(C83,Active!C$21:E$966,3,FALSE)</f>
        <v>-25040.038603964469</v>
      </c>
      <c r="F83" s="20" t="s">
        <v>81</v>
      </c>
      <c r="G83" s="18" t="str">
        <f t="shared" si="10"/>
        <v>29178.761</v>
      </c>
      <c r="H83" s="15">
        <f t="shared" si="11"/>
        <v>-6260</v>
      </c>
      <c r="I83" s="63" t="s">
        <v>181</v>
      </c>
      <c r="J83" s="64" t="s">
        <v>182</v>
      </c>
      <c r="K83" s="63">
        <v>-6260</v>
      </c>
      <c r="L83" s="63" t="s">
        <v>183</v>
      </c>
      <c r="M83" s="64" t="s">
        <v>171</v>
      </c>
      <c r="N83" s="64" t="s">
        <v>172</v>
      </c>
      <c r="O83" s="65" t="s">
        <v>184</v>
      </c>
      <c r="P83" s="65" t="s">
        <v>185</v>
      </c>
    </row>
    <row r="84" spans="1:16" ht="12.75" customHeight="1" thickBot="1" x14ac:dyDescent="0.25">
      <c r="A84" s="15" t="str">
        <f t="shared" si="6"/>
        <v> ASS 52.220 </v>
      </c>
      <c r="B84" s="20" t="str">
        <f t="shared" si="7"/>
        <v>I</v>
      </c>
      <c r="C84" s="15">
        <f t="shared" si="8"/>
        <v>29182.724999999999</v>
      </c>
      <c r="D84" s="18" t="str">
        <f t="shared" si="9"/>
        <v>vis</v>
      </c>
      <c r="E84" s="62">
        <f>VLOOKUP(C84,Active!C$21:E$966,3,FALSE)</f>
        <v>-25032.043509128609</v>
      </c>
      <c r="F84" s="20" t="s">
        <v>81</v>
      </c>
      <c r="G84" s="18" t="str">
        <f t="shared" si="10"/>
        <v>29182.725</v>
      </c>
      <c r="H84" s="15">
        <f t="shared" si="11"/>
        <v>-6258</v>
      </c>
      <c r="I84" s="63" t="s">
        <v>186</v>
      </c>
      <c r="J84" s="64" t="s">
        <v>187</v>
      </c>
      <c r="K84" s="63">
        <v>-6258</v>
      </c>
      <c r="L84" s="63" t="s">
        <v>177</v>
      </c>
      <c r="M84" s="64" t="s">
        <v>171</v>
      </c>
      <c r="N84" s="64" t="s">
        <v>172</v>
      </c>
      <c r="O84" s="65" t="s">
        <v>173</v>
      </c>
      <c r="P84" s="65" t="s">
        <v>174</v>
      </c>
    </row>
    <row r="85" spans="1:16" ht="12.75" customHeight="1" thickBot="1" x14ac:dyDescent="0.25">
      <c r="A85" s="15" t="str">
        <f t="shared" si="6"/>
        <v> CPRI 21.10 </v>
      </c>
      <c r="B85" s="20" t="str">
        <f t="shared" si="7"/>
        <v>I</v>
      </c>
      <c r="C85" s="15">
        <f t="shared" si="8"/>
        <v>29186.692999999999</v>
      </c>
      <c r="D85" s="18" t="str">
        <f t="shared" si="9"/>
        <v>vis</v>
      </c>
      <c r="E85" s="62">
        <f>VLOOKUP(C85,Active!C$21:E$966,3,FALSE)</f>
        <v>-25024.040346588568</v>
      </c>
      <c r="F85" s="20" t="s">
        <v>81</v>
      </c>
      <c r="G85" s="18" t="str">
        <f t="shared" si="10"/>
        <v>29186.693</v>
      </c>
      <c r="H85" s="15">
        <f t="shared" si="11"/>
        <v>-6256</v>
      </c>
      <c r="I85" s="63" t="s">
        <v>188</v>
      </c>
      <c r="J85" s="64" t="s">
        <v>189</v>
      </c>
      <c r="K85" s="63">
        <v>-6256</v>
      </c>
      <c r="L85" s="63" t="s">
        <v>180</v>
      </c>
      <c r="M85" s="64" t="s">
        <v>171</v>
      </c>
      <c r="N85" s="64" t="s">
        <v>172</v>
      </c>
      <c r="O85" s="65" t="s">
        <v>184</v>
      </c>
      <c r="P85" s="65" t="s">
        <v>185</v>
      </c>
    </row>
    <row r="86" spans="1:16" ht="12.75" customHeight="1" thickBot="1" x14ac:dyDescent="0.25">
      <c r="A86" s="15" t="str">
        <f t="shared" si="6"/>
        <v> CPRI 21.10 </v>
      </c>
      <c r="B86" s="20" t="str">
        <f t="shared" si="7"/>
        <v>I</v>
      </c>
      <c r="C86" s="15">
        <f t="shared" si="8"/>
        <v>29188.674999999999</v>
      </c>
      <c r="D86" s="18" t="str">
        <f t="shared" si="9"/>
        <v>vis</v>
      </c>
      <c r="E86" s="62">
        <f>VLOOKUP(C86,Active!C$21:E$966,3,FALSE)</f>
        <v>-25020.042799170638</v>
      </c>
      <c r="F86" s="20" t="s">
        <v>81</v>
      </c>
      <c r="G86" s="18" t="str">
        <f t="shared" si="10"/>
        <v>29188.675</v>
      </c>
      <c r="H86" s="15">
        <f t="shared" si="11"/>
        <v>-6255</v>
      </c>
      <c r="I86" s="63" t="s">
        <v>190</v>
      </c>
      <c r="J86" s="64" t="s">
        <v>191</v>
      </c>
      <c r="K86" s="63">
        <v>-6255</v>
      </c>
      <c r="L86" s="63" t="s">
        <v>192</v>
      </c>
      <c r="M86" s="64" t="s">
        <v>171</v>
      </c>
      <c r="N86" s="64" t="s">
        <v>172</v>
      </c>
      <c r="O86" s="65" t="s">
        <v>184</v>
      </c>
      <c r="P86" s="65" t="s">
        <v>185</v>
      </c>
    </row>
    <row r="87" spans="1:16" ht="12.75" customHeight="1" thickBot="1" x14ac:dyDescent="0.25">
      <c r="A87" s="15" t="str">
        <f t="shared" si="6"/>
        <v> TTAO 9.28 </v>
      </c>
      <c r="B87" s="20" t="str">
        <f t="shared" si="7"/>
        <v>I</v>
      </c>
      <c r="C87" s="15">
        <f t="shared" si="8"/>
        <v>29303.696</v>
      </c>
      <c r="D87" s="18" t="str">
        <f t="shared" si="9"/>
        <v>vis</v>
      </c>
      <c r="E87" s="62">
        <f>VLOOKUP(C87,Active!C$21:E$966,3,FALSE)</f>
        <v>-24788.053948737805</v>
      </c>
      <c r="F87" s="20" t="s">
        <v>81</v>
      </c>
      <c r="G87" s="18" t="str">
        <f t="shared" si="10"/>
        <v>29303.696</v>
      </c>
      <c r="H87" s="15">
        <f t="shared" si="11"/>
        <v>-6197</v>
      </c>
      <c r="I87" s="63" t="s">
        <v>193</v>
      </c>
      <c r="J87" s="64" t="s">
        <v>194</v>
      </c>
      <c r="K87" s="63">
        <v>-6197</v>
      </c>
      <c r="L87" s="63" t="s">
        <v>195</v>
      </c>
      <c r="M87" s="64" t="s">
        <v>83</v>
      </c>
      <c r="N87" s="64"/>
      <c r="O87" s="65" t="s">
        <v>196</v>
      </c>
      <c r="P87" s="65" t="s">
        <v>197</v>
      </c>
    </row>
    <row r="88" spans="1:16" ht="12.75" customHeight="1" thickBot="1" x14ac:dyDescent="0.25">
      <c r="A88" s="15" t="str">
        <f t="shared" si="6"/>
        <v> CPRI 21.10 </v>
      </c>
      <c r="B88" s="20" t="str">
        <f t="shared" si="7"/>
        <v>I</v>
      </c>
      <c r="C88" s="15">
        <f t="shared" si="8"/>
        <v>29404.847000000002</v>
      </c>
      <c r="D88" s="18" t="str">
        <f t="shared" si="9"/>
        <v>vis</v>
      </c>
      <c r="E88" s="62">
        <f>VLOOKUP(C88,Active!C$21:E$966,3,FALSE)</f>
        <v>-24584.039862526315</v>
      </c>
      <c r="F88" s="20" t="s">
        <v>81</v>
      </c>
      <c r="G88" s="18" t="str">
        <f t="shared" si="10"/>
        <v>29404.847</v>
      </c>
      <c r="H88" s="15">
        <f t="shared" si="11"/>
        <v>-6146</v>
      </c>
      <c r="I88" s="63" t="s">
        <v>200</v>
      </c>
      <c r="J88" s="64" t="s">
        <v>201</v>
      </c>
      <c r="K88" s="63">
        <v>-6146</v>
      </c>
      <c r="L88" s="63" t="s">
        <v>202</v>
      </c>
      <c r="M88" s="64" t="s">
        <v>171</v>
      </c>
      <c r="N88" s="64" t="s">
        <v>172</v>
      </c>
      <c r="O88" s="65" t="s">
        <v>184</v>
      </c>
      <c r="P88" s="65" t="s">
        <v>185</v>
      </c>
    </row>
    <row r="89" spans="1:16" ht="12.75" customHeight="1" thickBot="1" x14ac:dyDescent="0.25">
      <c r="A89" s="15" t="str">
        <f t="shared" si="6"/>
        <v> ASS 52.220 </v>
      </c>
      <c r="B89" s="20" t="str">
        <f t="shared" si="7"/>
        <v>I</v>
      </c>
      <c r="C89" s="15">
        <f t="shared" si="8"/>
        <v>29515.895</v>
      </c>
      <c r="D89" s="18" t="str">
        <f t="shared" si="9"/>
        <v>vis</v>
      </c>
      <c r="E89" s="62">
        <f>VLOOKUP(C89,Active!C$21:E$966,3,FALSE)</f>
        <v>-24360.064259263738</v>
      </c>
      <c r="F89" s="20" t="s">
        <v>81</v>
      </c>
      <c r="G89" s="18" t="str">
        <f t="shared" si="10"/>
        <v>29515.895</v>
      </c>
      <c r="H89" s="15">
        <f t="shared" si="11"/>
        <v>-6090</v>
      </c>
      <c r="I89" s="63" t="s">
        <v>203</v>
      </c>
      <c r="J89" s="64" t="s">
        <v>204</v>
      </c>
      <c r="K89" s="63">
        <v>-6090</v>
      </c>
      <c r="L89" s="63" t="s">
        <v>162</v>
      </c>
      <c r="M89" s="64" t="s">
        <v>171</v>
      </c>
      <c r="N89" s="64" t="s">
        <v>172</v>
      </c>
      <c r="O89" s="65" t="s">
        <v>173</v>
      </c>
      <c r="P89" s="65" t="s">
        <v>174</v>
      </c>
    </row>
    <row r="90" spans="1:16" ht="12.75" customHeight="1" thickBot="1" x14ac:dyDescent="0.25">
      <c r="A90" s="15" t="str">
        <f t="shared" si="6"/>
        <v> ASS 52.220 </v>
      </c>
      <c r="B90" s="20" t="str">
        <f t="shared" si="7"/>
        <v>I</v>
      </c>
      <c r="C90" s="15">
        <f t="shared" si="8"/>
        <v>29523.831999999999</v>
      </c>
      <c r="D90" s="18" t="str">
        <f t="shared" si="9"/>
        <v>vis</v>
      </c>
      <c r="E90" s="62">
        <f>VLOOKUP(C90,Active!C$21:E$966,3,FALSE)</f>
        <v>-24344.055917257625</v>
      </c>
      <c r="F90" s="20" t="s">
        <v>81</v>
      </c>
      <c r="G90" s="18" t="str">
        <f t="shared" si="10"/>
        <v>29523.832</v>
      </c>
      <c r="H90" s="15">
        <f t="shared" si="11"/>
        <v>-6086</v>
      </c>
      <c r="I90" s="63" t="s">
        <v>205</v>
      </c>
      <c r="J90" s="64" t="s">
        <v>206</v>
      </c>
      <c r="K90" s="63">
        <v>-6086</v>
      </c>
      <c r="L90" s="63" t="s">
        <v>207</v>
      </c>
      <c r="M90" s="64" t="s">
        <v>171</v>
      </c>
      <c r="N90" s="64" t="s">
        <v>172</v>
      </c>
      <c r="O90" s="65" t="s">
        <v>173</v>
      </c>
      <c r="P90" s="65" t="s">
        <v>174</v>
      </c>
    </row>
    <row r="91" spans="1:16" ht="12.75" customHeight="1" thickBot="1" x14ac:dyDescent="0.25">
      <c r="A91" s="15" t="str">
        <f t="shared" si="6"/>
        <v> ASS 52.220 </v>
      </c>
      <c r="B91" s="20" t="str">
        <f t="shared" si="7"/>
        <v>I</v>
      </c>
      <c r="C91" s="15">
        <f t="shared" si="8"/>
        <v>29529.785</v>
      </c>
      <c r="D91" s="18" t="str">
        <f t="shared" si="9"/>
        <v>vis</v>
      </c>
      <c r="E91" s="62">
        <f>VLOOKUP(C91,Active!C$21:E$966,3,FALSE)</f>
        <v>-24332.049156521527</v>
      </c>
      <c r="F91" s="20" t="s">
        <v>81</v>
      </c>
      <c r="G91" s="18" t="str">
        <f t="shared" si="10"/>
        <v>29529.785</v>
      </c>
      <c r="H91" s="15">
        <f t="shared" si="11"/>
        <v>-6083</v>
      </c>
      <c r="I91" s="63" t="s">
        <v>208</v>
      </c>
      <c r="J91" s="64" t="s">
        <v>209</v>
      </c>
      <c r="K91" s="63">
        <v>-6083</v>
      </c>
      <c r="L91" s="63" t="s">
        <v>180</v>
      </c>
      <c r="M91" s="64" t="s">
        <v>171</v>
      </c>
      <c r="N91" s="64" t="s">
        <v>172</v>
      </c>
      <c r="O91" s="65" t="s">
        <v>173</v>
      </c>
      <c r="P91" s="65" t="s">
        <v>174</v>
      </c>
    </row>
    <row r="92" spans="1:16" ht="12.75" customHeight="1" thickBot="1" x14ac:dyDescent="0.25">
      <c r="A92" s="15" t="str">
        <f t="shared" si="6"/>
        <v> CPRI 21.10 </v>
      </c>
      <c r="B92" s="20" t="str">
        <f t="shared" si="7"/>
        <v>I</v>
      </c>
      <c r="C92" s="15">
        <f t="shared" si="8"/>
        <v>29535.736000000001</v>
      </c>
      <c r="D92" s="18" t="str">
        <f t="shared" si="9"/>
        <v>vis</v>
      </c>
      <c r="E92" s="62">
        <f>VLOOKUP(C92,Active!C$21:E$966,3,FALSE)</f>
        <v>-24320.046429637514</v>
      </c>
      <c r="F92" s="20" t="s">
        <v>81</v>
      </c>
      <c r="G92" s="18" t="str">
        <f t="shared" si="10"/>
        <v>29535.736</v>
      </c>
      <c r="H92" s="15">
        <f t="shared" si="11"/>
        <v>-6080</v>
      </c>
      <c r="I92" s="63" t="s">
        <v>210</v>
      </c>
      <c r="J92" s="64" t="s">
        <v>211</v>
      </c>
      <c r="K92" s="63">
        <v>-6080</v>
      </c>
      <c r="L92" s="63" t="s">
        <v>183</v>
      </c>
      <c r="M92" s="64" t="s">
        <v>171</v>
      </c>
      <c r="N92" s="64" t="s">
        <v>172</v>
      </c>
      <c r="O92" s="65" t="s">
        <v>184</v>
      </c>
      <c r="P92" s="65" t="s">
        <v>185</v>
      </c>
    </row>
    <row r="93" spans="1:16" ht="12.75" customHeight="1" thickBot="1" x14ac:dyDescent="0.25">
      <c r="A93" s="15" t="str">
        <f t="shared" si="6"/>
        <v> IKZ 22.3 </v>
      </c>
      <c r="B93" s="20" t="str">
        <f t="shared" si="7"/>
        <v>I</v>
      </c>
      <c r="C93" s="15">
        <f t="shared" si="8"/>
        <v>29692.411</v>
      </c>
      <c r="D93" s="18" t="str">
        <f t="shared" si="9"/>
        <v>vis</v>
      </c>
      <c r="E93" s="62">
        <f>VLOOKUP(C93,Active!C$21:E$966,3,FALSE)</f>
        <v>-24004.044541794738</v>
      </c>
      <c r="F93" s="20" t="s">
        <v>81</v>
      </c>
      <c r="G93" s="18" t="str">
        <f t="shared" si="10"/>
        <v>29692.411</v>
      </c>
      <c r="H93" s="15">
        <f t="shared" si="11"/>
        <v>-6001</v>
      </c>
      <c r="I93" s="63" t="s">
        <v>212</v>
      </c>
      <c r="J93" s="64" t="s">
        <v>213</v>
      </c>
      <c r="K93" s="63">
        <v>-6001</v>
      </c>
      <c r="L93" s="63" t="s">
        <v>214</v>
      </c>
      <c r="M93" s="64" t="s">
        <v>83</v>
      </c>
      <c r="N93" s="64"/>
      <c r="O93" s="65" t="s">
        <v>215</v>
      </c>
      <c r="P93" s="65" t="s">
        <v>216</v>
      </c>
    </row>
    <row r="94" spans="1:16" ht="12.75" customHeight="1" thickBot="1" x14ac:dyDescent="0.25">
      <c r="A94" s="15" t="str">
        <f t="shared" si="6"/>
        <v> ASS 52.220 </v>
      </c>
      <c r="B94" s="20" t="str">
        <f t="shared" si="7"/>
        <v>I</v>
      </c>
      <c r="C94" s="15">
        <f t="shared" si="8"/>
        <v>32125.835999999999</v>
      </c>
      <c r="D94" s="18" t="str">
        <f t="shared" si="9"/>
        <v>vis</v>
      </c>
      <c r="E94" s="62">
        <f>VLOOKUP(C94,Active!C$21:E$966,3,FALSE)</f>
        <v>-19096.00628474155</v>
      </c>
      <c r="F94" s="20" t="s">
        <v>81</v>
      </c>
      <c r="G94" s="18" t="str">
        <f t="shared" si="10"/>
        <v>32125.836</v>
      </c>
      <c r="H94" s="15">
        <f t="shared" si="11"/>
        <v>-4774</v>
      </c>
      <c r="I94" s="63" t="s">
        <v>217</v>
      </c>
      <c r="J94" s="64" t="s">
        <v>218</v>
      </c>
      <c r="K94" s="63">
        <v>-4774</v>
      </c>
      <c r="L94" s="63" t="s">
        <v>219</v>
      </c>
      <c r="M94" s="64" t="s">
        <v>171</v>
      </c>
      <c r="N94" s="64" t="s">
        <v>172</v>
      </c>
      <c r="O94" s="65" t="s">
        <v>173</v>
      </c>
      <c r="P94" s="65" t="s">
        <v>174</v>
      </c>
    </row>
    <row r="95" spans="1:16" ht="12.75" customHeight="1" thickBot="1" x14ac:dyDescent="0.25">
      <c r="A95" s="15" t="str">
        <f t="shared" si="6"/>
        <v> ASS 52.220 </v>
      </c>
      <c r="B95" s="20" t="str">
        <f t="shared" si="7"/>
        <v>I</v>
      </c>
      <c r="C95" s="15">
        <f t="shared" si="8"/>
        <v>32476.789000000001</v>
      </c>
      <c r="D95" s="18" t="str">
        <f t="shared" si="9"/>
        <v>vis</v>
      </c>
      <c r="E95" s="62">
        <f>VLOOKUP(C95,Active!C$21:E$966,3,FALSE)</f>
        <v>-18388.160039047685</v>
      </c>
      <c r="F95" s="20" t="s">
        <v>81</v>
      </c>
      <c r="G95" s="18" t="str">
        <f t="shared" si="10"/>
        <v>32476.789</v>
      </c>
      <c r="H95" s="15">
        <f t="shared" si="11"/>
        <v>-4597</v>
      </c>
      <c r="I95" s="63" t="s">
        <v>220</v>
      </c>
      <c r="J95" s="64" t="s">
        <v>221</v>
      </c>
      <c r="K95" s="63">
        <v>-4597</v>
      </c>
      <c r="L95" s="63" t="s">
        <v>222</v>
      </c>
      <c r="M95" s="64" t="s">
        <v>171</v>
      </c>
      <c r="N95" s="64" t="s">
        <v>172</v>
      </c>
      <c r="O95" s="65" t="s">
        <v>173</v>
      </c>
      <c r="P95" s="65" t="s">
        <v>174</v>
      </c>
    </row>
    <row r="96" spans="1:16" ht="12.75" customHeight="1" thickBot="1" x14ac:dyDescent="0.25">
      <c r="A96" s="15" t="str">
        <f t="shared" si="6"/>
        <v> ASS 52.220 </v>
      </c>
      <c r="B96" s="20" t="str">
        <f t="shared" si="7"/>
        <v>I</v>
      </c>
      <c r="C96" s="15">
        <f t="shared" si="8"/>
        <v>32478.784</v>
      </c>
      <c r="D96" s="18" t="str">
        <f t="shared" si="9"/>
        <v>vis</v>
      </c>
      <c r="E96" s="62">
        <f>VLOOKUP(C96,Active!C$21:E$966,3,FALSE)</f>
        <v>-18384.136271591193</v>
      </c>
      <c r="F96" s="20" t="s">
        <v>81</v>
      </c>
      <c r="G96" s="18" t="str">
        <f t="shared" si="10"/>
        <v>32478.784</v>
      </c>
      <c r="H96" s="15">
        <f t="shared" si="11"/>
        <v>-4596</v>
      </c>
      <c r="I96" s="63" t="s">
        <v>223</v>
      </c>
      <c r="J96" s="64" t="s">
        <v>224</v>
      </c>
      <c r="K96" s="63">
        <v>-4596</v>
      </c>
      <c r="L96" s="63" t="s">
        <v>162</v>
      </c>
      <c r="M96" s="64" t="s">
        <v>171</v>
      </c>
      <c r="N96" s="64" t="s">
        <v>172</v>
      </c>
      <c r="O96" s="65" t="s">
        <v>173</v>
      </c>
      <c r="P96" s="65" t="s">
        <v>174</v>
      </c>
    </row>
    <row r="97" spans="1:16" ht="12.75" customHeight="1" thickBot="1" x14ac:dyDescent="0.25">
      <c r="A97" s="15" t="str">
        <f t="shared" si="6"/>
        <v> ASS 52.220 </v>
      </c>
      <c r="B97" s="20" t="str">
        <f t="shared" si="7"/>
        <v>I</v>
      </c>
      <c r="C97" s="15">
        <f t="shared" si="8"/>
        <v>32843.69</v>
      </c>
      <c r="D97" s="18" t="str">
        <f t="shared" si="9"/>
        <v>vis</v>
      </c>
      <c r="E97" s="62">
        <f>VLOOKUP(C97,Active!C$21:E$966,3,FALSE)</f>
        <v>-17648.147856814379</v>
      </c>
      <c r="F97" s="20" t="s">
        <v>81</v>
      </c>
      <c r="G97" s="18" t="str">
        <f t="shared" si="10"/>
        <v>32843.690</v>
      </c>
      <c r="H97" s="15">
        <f t="shared" si="11"/>
        <v>-4412</v>
      </c>
      <c r="I97" s="63" t="s">
        <v>225</v>
      </c>
      <c r="J97" s="64" t="s">
        <v>226</v>
      </c>
      <c r="K97" s="63">
        <v>-4412</v>
      </c>
      <c r="L97" s="63" t="s">
        <v>227</v>
      </c>
      <c r="M97" s="64" t="s">
        <v>171</v>
      </c>
      <c r="N97" s="64" t="s">
        <v>172</v>
      </c>
      <c r="O97" s="65" t="s">
        <v>173</v>
      </c>
      <c r="P97" s="65" t="s">
        <v>174</v>
      </c>
    </row>
    <row r="98" spans="1:16" ht="12.75" customHeight="1" thickBot="1" x14ac:dyDescent="0.25">
      <c r="A98" s="15" t="str">
        <f t="shared" si="6"/>
        <v> AN 277.190 </v>
      </c>
      <c r="B98" s="20" t="str">
        <f t="shared" si="7"/>
        <v>I</v>
      </c>
      <c r="C98" s="15">
        <f t="shared" si="8"/>
        <v>32889.336000000003</v>
      </c>
      <c r="D98" s="18" t="str">
        <f t="shared" si="9"/>
        <v>vis</v>
      </c>
      <c r="E98" s="62">
        <f>VLOOKUP(C98,Active!C$21:E$966,3,FALSE)</f>
        <v>-17556.083250639356</v>
      </c>
      <c r="F98" s="20" t="s">
        <v>81</v>
      </c>
      <c r="G98" s="18" t="str">
        <f t="shared" si="10"/>
        <v>32889.336</v>
      </c>
      <c r="H98" s="15">
        <f t="shared" si="11"/>
        <v>-4389</v>
      </c>
      <c r="I98" s="63" t="s">
        <v>228</v>
      </c>
      <c r="J98" s="64" t="s">
        <v>229</v>
      </c>
      <c r="K98" s="63">
        <v>-4389</v>
      </c>
      <c r="L98" s="63" t="s">
        <v>230</v>
      </c>
      <c r="M98" s="64" t="s">
        <v>107</v>
      </c>
      <c r="N98" s="64"/>
      <c r="O98" s="65" t="s">
        <v>231</v>
      </c>
      <c r="P98" s="65" t="s">
        <v>232</v>
      </c>
    </row>
    <row r="99" spans="1:16" ht="12.75" customHeight="1" thickBot="1" x14ac:dyDescent="0.25">
      <c r="A99" s="15" t="str">
        <f t="shared" si="6"/>
        <v> TTAO 9.28 </v>
      </c>
      <c r="B99" s="20" t="str">
        <f t="shared" si="7"/>
        <v>I</v>
      </c>
      <c r="C99" s="15">
        <f t="shared" si="8"/>
        <v>34235.917999999998</v>
      </c>
      <c r="D99" s="18" t="str">
        <f t="shared" si="9"/>
        <v>vis</v>
      </c>
      <c r="E99" s="62">
        <f>VLOOKUP(C99,Active!C$21:E$966,3,FALSE)</f>
        <v>-14840.126945325172</v>
      </c>
      <c r="F99" s="20" t="s">
        <v>81</v>
      </c>
      <c r="G99" s="18" t="str">
        <f t="shared" si="10"/>
        <v>34235.918</v>
      </c>
      <c r="H99" s="15">
        <f t="shared" si="11"/>
        <v>-3710</v>
      </c>
      <c r="I99" s="63" t="s">
        <v>233</v>
      </c>
      <c r="J99" s="64" t="s">
        <v>234</v>
      </c>
      <c r="K99" s="63">
        <v>-3710</v>
      </c>
      <c r="L99" s="63" t="s">
        <v>235</v>
      </c>
      <c r="M99" s="64" t="s">
        <v>83</v>
      </c>
      <c r="N99" s="64"/>
      <c r="O99" s="65" t="s">
        <v>196</v>
      </c>
      <c r="P99" s="65" t="s">
        <v>197</v>
      </c>
    </row>
    <row r="100" spans="1:16" ht="12.75" customHeight="1" thickBot="1" x14ac:dyDescent="0.25">
      <c r="A100" s="15" t="str">
        <f t="shared" si="6"/>
        <v> PZ 10.263 </v>
      </c>
      <c r="B100" s="20" t="str">
        <f t="shared" si="7"/>
        <v>I</v>
      </c>
      <c r="C100" s="15">
        <f t="shared" si="8"/>
        <v>34646.47</v>
      </c>
      <c r="D100" s="18" t="str">
        <f t="shared" si="9"/>
        <v>vis</v>
      </c>
      <c r="E100" s="62">
        <f>VLOOKUP(C100,Active!C$21:E$966,3,FALSE)</f>
        <v>-14012.073924373337</v>
      </c>
      <c r="F100" s="20" t="s">
        <v>81</v>
      </c>
      <c r="G100" s="18" t="str">
        <f t="shared" si="10"/>
        <v>34646.470</v>
      </c>
      <c r="H100" s="15">
        <f t="shared" si="11"/>
        <v>-3503</v>
      </c>
      <c r="I100" s="63" t="s">
        <v>239</v>
      </c>
      <c r="J100" s="64" t="s">
        <v>240</v>
      </c>
      <c r="K100" s="63">
        <v>-3503</v>
      </c>
      <c r="L100" s="63" t="s">
        <v>241</v>
      </c>
      <c r="M100" s="64" t="s">
        <v>107</v>
      </c>
      <c r="N100" s="64"/>
      <c r="O100" s="65" t="s">
        <v>242</v>
      </c>
      <c r="P100" s="65" t="s">
        <v>243</v>
      </c>
    </row>
    <row r="101" spans="1:16" ht="12.75" customHeight="1" thickBot="1" x14ac:dyDescent="0.25">
      <c r="A101" s="15" t="str">
        <f t="shared" si="6"/>
        <v> AA 6.146 </v>
      </c>
      <c r="B101" s="20" t="str">
        <f t="shared" si="7"/>
        <v>I</v>
      </c>
      <c r="C101" s="15">
        <f t="shared" si="8"/>
        <v>34888.428999999996</v>
      </c>
      <c r="D101" s="18" t="str">
        <f t="shared" si="9"/>
        <v>vis</v>
      </c>
      <c r="E101" s="62">
        <f>VLOOKUP(C101,Active!C$21:E$966,3,FALSE)</f>
        <v>-13524.060515849011</v>
      </c>
      <c r="F101" s="20" t="s">
        <v>81</v>
      </c>
      <c r="G101" s="18" t="str">
        <f t="shared" si="10"/>
        <v>34888.429</v>
      </c>
      <c r="H101" s="15">
        <f t="shared" si="11"/>
        <v>-3381</v>
      </c>
      <c r="I101" s="63" t="s">
        <v>244</v>
      </c>
      <c r="J101" s="64" t="s">
        <v>245</v>
      </c>
      <c r="K101" s="63">
        <v>-3381</v>
      </c>
      <c r="L101" s="63" t="s">
        <v>246</v>
      </c>
      <c r="M101" s="64" t="s">
        <v>107</v>
      </c>
      <c r="N101" s="64"/>
      <c r="O101" s="65" t="s">
        <v>247</v>
      </c>
      <c r="P101" s="65" t="s">
        <v>248</v>
      </c>
    </row>
    <row r="102" spans="1:16" ht="12.75" customHeight="1" thickBot="1" x14ac:dyDescent="0.25">
      <c r="A102" s="15" t="str">
        <f t="shared" si="6"/>
        <v> AA 6.146 </v>
      </c>
      <c r="B102" s="20" t="str">
        <f t="shared" si="7"/>
        <v>I</v>
      </c>
      <c r="C102" s="15">
        <f t="shared" si="8"/>
        <v>34890.406000000003</v>
      </c>
      <c r="D102" s="18" t="str">
        <f t="shared" si="9"/>
        <v>vis</v>
      </c>
      <c r="E102" s="62">
        <f>VLOOKUP(C102,Active!C$21:E$966,3,FALSE)</f>
        <v>-13520.073053061284</v>
      </c>
      <c r="F102" s="20" t="s">
        <v>81</v>
      </c>
      <c r="G102" s="18" t="str">
        <f t="shared" si="10"/>
        <v>34890.406</v>
      </c>
      <c r="H102" s="15">
        <f t="shared" si="11"/>
        <v>-3380</v>
      </c>
      <c r="I102" s="63" t="s">
        <v>249</v>
      </c>
      <c r="J102" s="64" t="s">
        <v>250</v>
      </c>
      <c r="K102" s="63">
        <v>-3380</v>
      </c>
      <c r="L102" s="63" t="s">
        <v>251</v>
      </c>
      <c r="M102" s="64" t="s">
        <v>107</v>
      </c>
      <c r="N102" s="64"/>
      <c r="O102" s="65" t="s">
        <v>247</v>
      </c>
      <c r="P102" s="65" t="s">
        <v>248</v>
      </c>
    </row>
    <row r="103" spans="1:16" ht="12.75" customHeight="1" thickBot="1" x14ac:dyDescent="0.25">
      <c r="A103" s="15" t="str">
        <f t="shared" si="6"/>
        <v> AA 6.146 </v>
      </c>
      <c r="B103" s="20" t="str">
        <f t="shared" si="7"/>
        <v>I</v>
      </c>
      <c r="C103" s="15">
        <f t="shared" si="8"/>
        <v>34902.322999999997</v>
      </c>
      <c r="D103" s="18" t="str">
        <f t="shared" si="9"/>
        <v>vis</v>
      </c>
      <c r="E103" s="62">
        <f>VLOOKUP(C103,Active!C$21:E$966,3,FALSE)</f>
        <v>-13496.037345402623</v>
      </c>
      <c r="F103" s="20" t="s">
        <v>81</v>
      </c>
      <c r="G103" s="18" t="str">
        <f t="shared" si="10"/>
        <v>34902.323</v>
      </c>
      <c r="H103" s="15">
        <f t="shared" si="11"/>
        <v>-3374</v>
      </c>
      <c r="I103" s="63" t="s">
        <v>255</v>
      </c>
      <c r="J103" s="64" t="s">
        <v>256</v>
      </c>
      <c r="K103" s="63">
        <v>-3374</v>
      </c>
      <c r="L103" s="63" t="s">
        <v>257</v>
      </c>
      <c r="M103" s="64" t="s">
        <v>107</v>
      </c>
      <c r="N103" s="64"/>
      <c r="O103" s="65" t="s">
        <v>247</v>
      </c>
      <c r="P103" s="65" t="s">
        <v>248</v>
      </c>
    </row>
    <row r="104" spans="1:16" ht="12.75" customHeight="1" thickBot="1" x14ac:dyDescent="0.25">
      <c r="A104" s="15" t="str">
        <f t="shared" si="6"/>
        <v> AC 187.17 </v>
      </c>
      <c r="B104" s="20" t="str">
        <f t="shared" si="7"/>
        <v>I</v>
      </c>
      <c r="C104" s="15">
        <f t="shared" si="8"/>
        <v>36080.334000000003</v>
      </c>
      <c r="D104" s="18" t="str">
        <f t="shared" si="9"/>
        <v>vis</v>
      </c>
      <c r="E104" s="62">
        <f>VLOOKUP(C104,Active!C$21:E$966,3,FALSE)</f>
        <v>-11120.076280142952</v>
      </c>
      <c r="F104" s="20" t="s">
        <v>81</v>
      </c>
      <c r="G104" s="18" t="str">
        <f t="shared" si="10"/>
        <v>36080.334</v>
      </c>
      <c r="H104" s="15">
        <f t="shared" si="11"/>
        <v>-2780</v>
      </c>
      <c r="I104" s="63" t="s">
        <v>258</v>
      </c>
      <c r="J104" s="64" t="s">
        <v>259</v>
      </c>
      <c r="K104" s="63">
        <v>-2780</v>
      </c>
      <c r="L104" s="63" t="s">
        <v>260</v>
      </c>
      <c r="M104" s="64" t="s">
        <v>107</v>
      </c>
      <c r="N104" s="64"/>
      <c r="O104" s="65" t="s">
        <v>261</v>
      </c>
      <c r="P104" s="65" t="s">
        <v>262</v>
      </c>
    </row>
    <row r="105" spans="1:16" ht="12.75" customHeight="1" thickBot="1" x14ac:dyDescent="0.25">
      <c r="A105" s="15" t="str">
        <f t="shared" si="6"/>
        <v> AC 187.17 </v>
      </c>
      <c r="B105" s="20" t="str">
        <f t="shared" si="7"/>
        <v>I</v>
      </c>
      <c r="C105" s="15">
        <f t="shared" si="8"/>
        <v>36082.322</v>
      </c>
      <c r="D105" s="18" t="str">
        <f t="shared" si="9"/>
        <v>vis</v>
      </c>
      <c r="E105" s="62">
        <f>VLOOKUP(C105,Active!C$21:E$966,3,FALSE)</f>
        <v>-11116.066631168766</v>
      </c>
      <c r="F105" s="20" t="s">
        <v>81</v>
      </c>
      <c r="G105" s="18" t="str">
        <f t="shared" si="10"/>
        <v>36082.322</v>
      </c>
      <c r="H105" s="15">
        <f t="shared" si="11"/>
        <v>-2779</v>
      </c>
      <c r="I105" s="63" t="s">
        <v>263</v>
      </c>
      <c r="J105" s="64" t="s">
        <v>264</v>
      </c>
      <c r="K105" s="63">
        <v>-2779</v>
      </c>
      <c r="L105" s="63" t="s">
        <v>265</v>
      </c>
      <c r="M105" s="64" t="s">
        <v>107</v>
      </c>
      <c r="N105" s="64"/>
      <c r="O105" s="65" t="s">
        <v>261</v>
      </c>
      <c r="P105" s="65" t="s">
        <v>262</v>
      </c>
    </row>
    <row r="106" spans="1:16" ht="12.75" customHeight="1" thickBot="1" x14ac:dyDescent="0.25">
      <c r="A106" s="15" t="str">
        <f t="shared" si="6"/>
        <v> AC 187.17 </v>
      </c>
      <c r="B106" s="20" t="str">
        <f t="shared" si="7"/>
        <v>I</v>
      </c>
      <c r="C106" s="15">
        <f t="shared" si="8"/>
        <v>36084.303</v>
      </c>
      <c r="D106" s="18" t="str">
        <f t="shared" si="9"/>
        <v>vis</v>
      </c>
      <c r="E106" s="62">
        <f>VLOOKUP(C106,Active!C$21:E$966,3,FALSE)</f>
        <v>-11112.071100676878</v>
      </c>
      <c r="F106" s="20" t="s">
        <v>81</v>
      </c>
      <c r="G106" s="18" t="str">
        <f t="shared" si="10"/>
        <v>36084.303</v>
      </c>
      <c r="H106" s="15">
        <f t="shared" si="11"/>
        <v>-2778</v>
      </c>
      <c r="I106" s="63" t="s">
        <v>266</v>
      </c>
      <c r="J106" s="64" t="s">
        <v>267</v>
      </c>
      <c r="K106" s="63">
        <v>-2778</v>
      </c>
      <c r="L106" s="63" t="s">
        <v>268</v>
      </c>
      <c r="M106" s="64" t="s">
        <v>107</v>
      </c>
      <c r="N106" s="64"/>
      <c r="O106" s="65" t="s">
        <v>269</v>
      </c>
      <c r="P106" s="65" t="s">
        <v>262</v>
      </c>
    </row>
    <row r="107" spans="1:16" ht="12.75" customHeight="1" thickBot="1" x14ac:dyDescent="0.25">
      <c r="A107" s="15" t="str">
        <f t="shared" si="6"/>
        <v> AC 207.17 </v>
      </c>
      <c r="B107" s="20" t="str">
        <f t="shared" si="7"/>
        <v>I</v>
      </c>
      <c r="C107" s="15">
        <f t="shared" si="8"/>
        <v>36766.525000000001</v>
      </c>
      <c r="D107" s="18" t="str">
        <f t="shared" si="9"/>
        <v>vis</v>
      </c>
      <c r="E107" s="62">
        <f>VLOOKUP(C107,Active!C$21:E$966,3,FALSE)</f>
        <v>-9736.0797815265669</v>
      </c>
      <c r="F107" s="20" t="s">
        <v>81</v>
      </c>
      <c r="G107" s="18" t="str">
        <f t="shared" si="10"/>
        <v>36766.525</v>
      </c>
      <c r="H107" s="15">
        <f t="shared" si="11"/>
        <v>-2434</v>
      </c>
      <c r="I107" s="63" t="s">
        <v>270</v>
      </c>
      <c r="J107" s="64" t="s">
        <v>271</v>
      </c>
      <c r="K107" s="63">
        <v>-2434</v>
      </c>
      <c r="L107" s="63" t="s">
        <v>272</v>
      </c>
      <c r="M107" s="64" t="s">
        <v>107</v>
      </c>
      <c r="N107" s="64"/>
      <c r="O107" s="65" t="s">
        <v>273</v>
      </c>
      <c r="P107" s="65" t="s">
        <v>274</v>
      </c>
    </row>
    <row r="108" spans="1:16" ht="12.75" customHeight="1" thickBot="1" x14ac:dyDescent="0.25">
      <c r="A108" s="15" t="str">
        <f t="shared" si="6"/>
        <v> AC 207.17 </v>
      </c>
      <c r="B108" s="20" t="str">
        <f t="shared" si="7"/>
        <v>I</v>
      </c>
      <c r="C108" s="15">
        <f t="shared" si="8"/>
        <v>36774.474000000002</v>
      </c>
      <c r="D108" s="18" t="str">
        <f t="shared" si="9"/>
        <v>vis</v>
      </c>
      <c r="E108" s="62">
        <f>VLOOKUP(C108,Active!C$21:E$966,3,FALSE)</f>
        <v>-9720.0472364079287</v>
      </c>
      <c r="F108" s="20" t="s">
        <v>81</v>
      </c>
      <c r="G108" s="18" t="str">
        <f t="shared" si="10"/>
        <v>36774.474</v>
      </c>
      <c r="H108" s="15">
        <f t="shared" si="11"/>
        <v>-2430</v>
      </c>
      <c r="I108" s="63" t="s">
        <v>275</v>
      </c>
      <c r="J108" s="64" t="s">
        <v>276</v>
      </c>
      <c r="K108" s="63">
        <v>-2430</v>
      </c>
      <c r="L108" s="63" t="s">
        <v>277</v>
      </c>
      <c r="M108" s="64" t="s">
        <v>107</v>
      </c>
      <c r="N108" s="64"/>
      <c r="O108" s="65" t="s">
        <v>273</v>
      </c>
      <c r="P108" s="65" t="s">
        <v>274</v>
      </c>
    </row>
    <row r="109" spans="1:16" ht="12.75" customHeight="1" thickBot="1" x14ac:dyDescent="0.25">
      <c r="A109" s="15" t="str">
        <f t="shared" si="6"/>
        <v> AC 207.17 </v>
      </c>
      <c r="B109" s="20" t="str">
        <f t="shared" si="7"/>
        <v>I</v>
      </c>
      <c r="C109" s="15">
        <f t="shared" si="8"/>
        <v>36778.446000000004</v>
      </c>
      <c r="D109" s="18" t="str">
        <f t="shared" si="9"/>
        <v>vis</v>
      </c>
      <c r="E109" s="62">
        <f>VLOOKUP(C109,Active!C$21:E$966,3,FALSE)</f>
        <v>-9712.0360061637166</v>
      </c>
      <c r="F109" s="20" t="s">
        <v>81</v>
      </c>
      <c r="G109" s="18" t="str">
        <f t="shared" si="10"/>
        <v>36778.446</v>
      </c>
      <c r="H109" s="15">
        <f t="shared" si="11"/>
        <v>-2428</v>
      </c>
      <c r="I109" s="63" t="s">
        <v>278</v>
      </c>
      <c r="J109" s="64" t="s">
        <v>279</v>
      </c>
      <c r="K109" s="63">
        <v>-2428</v>
      </c>
      <c r="L109" s="63" t="s">
        <v>280</v>
      </c>
      <c r="M109" s="64" t="s">
        <v>107</v>
      </c>
      <c r="N109" s="64"/>
      <c r="O109" s="65" t="s">
        <v>273</v>
      </c>
      <c r="P109" s="65" t="s">
        <v>274</v>
      </c>
    </row>
    <row r="110" spans="1:16" ht="12.75" customHeight="1" thickBot="1" x14ac:dyDescent="0.25">
      <c r="A110" s="15" t="str">
        <f t="shared" si="6"/>
        <v> AC 207.17 </v>
      </c>
      <c r="B110" s="20" t="str">
        <f t="shared" si="7"/>
        <v>I</v>
      </c>
      <c r="C110" s="15">
        <f t="shared" si="8"/>
        <v>36784.410000000003</v>
      </c>
      <c r="D110" s="18" t="str">
        <f t="shared" si="9"/>
        <v>vis</v>
      </c>
      <c r="E110" s="62">
        <f>VLOOKUP(C110,Active!C$21:E$966,3,FALSE)</f>
        <v>-9700.007059241143</v>
      </c>
      <c r="F110" s="20" t="s">
        <v>81</v>
      </c>
      <c r="G110" s="18" t="str">
        <f t="shared" si="10"/>
        <v>36784.410</v>
      </c>
      <c r="H110" s="15">
        <f t="shared" si="11"/>
        <v>-2425</v>
      </c>
      <c r="I110" s="63" t="s">
        <v>281</v>
      </c>
      <c r="J110" s="64" t="s">
        <v>282</v>
      </c>
      <c r="K110" s="63">
        <v>-2425</v>
      </c>
      <c r="L110" s="63" t="s">
        <v>283</v>
      </c>
      <c r="M110" s="64" t="s">
        <v>107</v>
      </c>
      <c r="N110" s="64"/>
      <c r="O110" s="65" t="s">
        <v>273</v>
      </c>
      <c r="P110" s="65" t="s">
        <v>274</v>
      </c>
    </row>
    <row r="111" spans="1:16" ht="12.75" customHeight="1" thickBot="1" x14ac:dyDescent="0.25">
      <c r="A111" s="15" t="str">
        <f t="shared" si="6"/>
        <v> AC 205.19 </v>
      </c>
      <c r="B111" s="20" t="str">
        <f t="shared" si="7"/>
        <v>I</v>
      </c>
      <c r="C111" s="15">
        <f t="shared" si="8"/>
        <v>36784.425000000003</v>
      </c>
      <c r="D111" s="18" t="str">
        <f t="shared" si="9"/>
        <v>vis</v>
      </c>
      <c r="E111" s="62">
        <f>VLOOKUP(C111,Active!C$21:E$966,3,FALSE)</f>
        <v>-9699.976805350494</v>
      </c>
      <c r="F111" s="20" t="s">
        <v>81</v>
      </c>
      <c r="G111" s="18" t="str">
        <f t="shared" si="10"/>
        <v>36784.425</v>
      </c>
      <c r="H111" s="15">
        <f t="shared" si="11"/>
        <v>-2425</v>
      </c>
      <c r="I111" s="63" t="s">
        <v>284</v>
      </c>
      <c r="J111" s="64" t="s">
        <v>285</v>
      </c>
      <c r="K111" s="63">
        <v>-2425</v>
      </c>
      <c r="L111" s="63" t="s">
        <v>286</v>
      </c>
      <c r="M111" s="64" t="s">
        <v>107</v>
      </c>
      <c r="N111" s="64"/>
      <c r="O111" s="65" t="s">
        <v>287</v>
      </c>
      <c r="P111" s="65" t="s">
        <v>288</v>
      </c>
    </row>
    <row r="112" spans="1:16" ht="12.75" customHeight="1" thickBot="1" x14ac:dyDescent="0.25">
      <c r="A112" s="15" t="str">
        <f t="shared" si="6"/>
        <v> PZ 13.421 </v>
      </c>
      <c r="B112" s="20" t="str">
        <f t="shared" si="7"/>
        <v>I</v>
      </c>
      <c r="C112" s="15">
        <f t="shared" si="8"/>
        <v>37018.413999999997</v>
      </c>
      <c r="D112" s="18" t="str">
        <f t="shared" si="9"/>
        <v>vis</v>
      </c>
      <c r="E112" s="62">
        <f>VLOOKUP(C112,Active!C$21:E$966,3,FALSE)</f>
        <v>-9228.0382973917149</v>
      </c>
      <c r="F112" s="20" t="s">
        <v>81</v>
      </c>
      <c r="G112" s="18" t="str">
        <f t="shared" si="10"/>
        <v>37018.414</v>
      </c>
      <c r="H112" s="15">
        <f t="shared" si="11"/>
        <v>-2307</v>
      </c>
      <c r="I112" s="63" t="s">
        <v>289</v>
      </c>
      <c r="J112" s="64" t="s">
        <v>290</v>
      </c>
      <c r="K112" s="63">
        <v>-2307</v>
      </c>
      <c r="L112" s="63" t="s">
        <v>291</v>
      </c>
      <c r="M112" s="64" t="s">
        <v>107</v>
      </c>
      <c r="N112" s="64"/>
      <c r="O112" s="65" t="s">
        <v>273</v>
      </c>
      <c r="P112" s="65" t="s">
        <v>292</v>
      </c>
    </row>
    <row r="113" spans="1:16" ht="12.75" customHeight="1" thickBot="1" x14ac:dyDescent="0.25">
      <c r="A113" s="15" t="str">
        <f t="shared" si="6"/>
        <v> AC 215.20 </v>
      </c>
      <c r="B113" s="20" t="str">
        <f t="shared" si="7"/>
        <v>I</v>
      </c>
      <c r="C113" s="15">
        <f t="shared" si="8"/>
        <v>37137.440999999999</v>
      </c>
      <c r="D113" s="18" t="str">
        <f t="shared" si="9"/>
        <v>vis</v>
      </c>
      <c r="E113" s="62">
        <f>VLOOKUP(C113,Active!C$21:E$966,3,FALSE)</f>
        <v>-8987.969641229196</v>
      </c>
      <c r="F113" s="20" t="s">
        <v>81</v>
      </c>
      <c r="G113" s="18" t="str">
        <f t="shared" si="10"/>
        <v>37137.441</v>
      </c>
      <c r="H113" s="15">
        <f t="shared" si="11"/>
        <v>-2247</v>
      </c>
      <c r="I113" s="63" t="s">
        <v>293</v>
      </c>
      <c r="J113" s="64" t="s">
        <v>294</v>
      </c>
      <c r="K113" s="63">
        <v>-2247</v>
      </c>
      <c r="L113" s="63" t="s">
        <v>295</v>
      </c>
      <c r="M113" s="64" t="s">
        <v>107</v>
      </c>
      <c r="N113" s="64"/>
      <c r="O113" s="65" t="s">
        <v>273</v>
      </c>
      <c r="P113" s="65" t="s">
        <v>296</v>
      </c>
    </row>
    <row r="114" spans="1:16" ht="12.75" customHeight="1" thickBot="1" x14ac:dyDescent="0.25">
      <c r="A114" s="15" t="str">
        <f t="shared" si="6"/>
        <v> PASP 74.245 </v>
      </c>
      <c r="B114" s="20" t="str">
        <f t="shared" si="7"/>
        <v>I</v>
      </c>
      <c r="C114" s="15">
        <f t="shared" si="8"/>
        <v>37569.797700000003</v>
      </c>
      <c r="D114" s="18" t="str">
        <f t="shared" si="9"/>
        <v>vis</v>
      </c>
      <c r="E114" s="62">
        <f>VLOOKUP(C114,Active!C$21:E$966,3,FALSE)</f>
        <v>-8115.9381529797993</v>
      </c>
      <c r="F114" s="20" t="s">
        <v>81</v>
      </c>
      <c r="G114" s="18" t="str">
        <f t="shared" si="10"/>
        <v>37569.7977</v>
      </c>
      <c r="H114" s="15">
        <f t="shared" si="11"/>
        <v>-2029</v>
      </c>
      <c r="I114" s="63" t="s">
        <v>297</v>
      </c>
      <c r="J114" s="64" t="s">
        <v>298</v>
      </c>
      <c r="K114" s="63">
        <v>-2029</v>
      </c>
      <c r="L114" s="63" t="s">
        <v>299</v>
      </c>
      <c r="M114" s="64" t="s">
        <v>171</v>
      </c>
      <c r="N114" s="64" t="s">
        <v>172</v>
      </c>
      <c r="O114" s="65" t="s">
        <v>300</v>
      </c>
      <c r="P114" s="65" t="s">
        <v>301</v>
      </c>
    </row>
    <row r="115" spans="1:16" ht="12.75" customHeight="1" thickBot="1" x14ac:dyDescent="0.25">
      <c r="A115" s="15" t="str">
        <f t="shared" si="6"/>
        <v>BAVM 15 </v>
      </c>
      <c r="B115" s="20" t="str">
        <f t="shared" si="7"/>
        <v>I</v>
      </c>
      <c r="C115" s="15">
        <f t="shared" si="8"/>
        <v>37623.332000000002</v>
      </c>
      <c r="D115" s="18" t="str">
        <f t="shared" si="9"/>
        <v>vis</v>
      </c>
      <c r="E115" s="62">
        <f>VLOOKUP(C115,Active!C$21:E$966,3,FALSE)</f>
        <v>-8007.9634290969752</v>
      </c>
      <c r="F115" s="20" t="s">
        <v>81</v>
      </c>
      <c r="G115" s="18" t="str">
        <f t="shared" si="10"/>
        <v>37623.332</v>
      </c>
      <c r="H115" s="15">
        <f t="shared" si="11"/>
        <v>-2002</v>
      </c>
      <c r="I115" s="63" t="s">
        <v>302</v>
      </c>
      <c r="J115" s="64" t="s">
        <v>303</v>
      </c>
      <c r="K115" s="63">
        <v>-2002</v>
      </c>
      <c r="L115" s="63" t="s">
        <v>304</v>
      </c>
      <c r="M115" s="64" t="s">
        <v>107</v>
      </c>
      <c r="N115" s="64"/>
      <c r="O115" s="65" t="s">
        <v>305</v>
      </c>
      <c r="P115" s="66" t="s">
        <v>306</v>
      </c>
    </row>
    <row r="116" spans="1:16" ht="12.75" customHeight="1" thickBot="1" x14ac:dyDescent="0.25">
      <c r="A116" s="15" t="str">
        <f t="shared" si="6"/>
        <v>BAVM 15 </v>
      </c>
      <c r="B116" s="20" t="str">
        <f t="shared" si="7"/>
        <v>I</v>
      </c>
      <c r="C116" s="15">
        <f t="shared" si="8"/>
        <v>37958.47</v>
      </c>
      <c r="D116" s="18" t="str">
        <f t="shared" si="9"/>
        <v>vis</v>
      </c>
      <c r="E116" s="62">
        <f>VLOOKUP(C116,Active!C$21:E$966,3,FALSE)</f>
        <v>-7332.0148687787878</v>
      </c>
      <c r="F116" s="20" t="s">
        <v>81</v>
      </c>
      <c r="G116" s="18" t="str">
        <f t="shared" si="10"/>
        <v>37958.470</v>
      </c>
      <c r="H116" s="15">
        <f t="shared" si="11"/>
        <v>-1833</v>
      </c>
      <c r="I116" s="63" t="s">
        <v>307</v>
      </c>
      <c r="J116" s="64" t="s">
        <v>308</v>
      </c>
      <c r="K116" s="63">
        <v>-1833</v>
      </c>
      <c r="L116" s="63" t="s">
        <v>309</v>
      </c>
      <c r="M116" s="64" t="s">
        <v>107</v>
      </c>
      <c r="N116" s="64"/>
      <c r="O116" s="65" t="s">
        <v>310</v>
      </c>
      <c r="P116" s="66" t="s">
        <v>306</v>
      </c>
    </row>
    <row r="117" spans="1:16" ht="12.75" customHeight="1" thickBot="1" x14ac:dyDescent="0.25">
      <c r="A117" s="15" t="str">
        <f t="shared" si="6"/>
        <v>BAVM 18 </v>
      </c>
      <c r="B117" s="20" t="str">
        <f t="shared" si="7"/>
        <v>I</v>
      </c>
      <c r="C117" s="15">
        <f t="shared" si="8"/>
        <v>37958.474000000002</v>
      </c>
      <c r="D117" s="18" t="str">
        <f t="shared" si="9"/>
        <v>vis</v>
      </c>
      <c r="E117" s="62">
        <f>VLOOKUP(C117,Active!C$21:E$966,3,FALSE)</f>
        <v>-7332.0068010746127</v>
      </c>
      <c r="F117" s="20" t="s">
        <v>81</v>
      </c>
      <c r="G117" s="18" t="str">
        <f t="shared" si="10"/>
        <v>37958.474</v>
      </c>
      <c r="H117" s="15">
        <f t="shared" si="11"/>
        <v>-1833</v>
      </c>
      <c r="I117" s="63" t="s">
        <v>311</v>
      </c>
      <c r="J117" s="64" t="s">
        <v>312</v>
      </c>
      <c r="K117" s="63">
        <v>-1833</v>
      </c>
      <c r="L117" s="63" t="s">
        <v>286</v>
      </c>
      <c r="M117" s="64" t="s">
        <v>107</v>
      </c>
      <c r="N117" s="64"/>
      <c r="O117" s="65" t="s">
        <v>313</v>
      </c>
      <c r="P117" s="66" t="s">
        <v>314</v>
      </c>
    </row>
    <row r="118" spans="1:16" ht="12.75" customHeight="1" thickBot="1" x14ac:dyDescent="0.25">
      <c r="A118" s="15" t="str">
        <f t="shared" si="6"/>
        <v>BAVM 15 </v>
      </c>
      <c r="B118" s="20" t="str">
        <f t="shared" si="7"/>
        <v>I</v>
      </c>
      <c r="C118" s="15">
        <f t="shared" si="8"/>
        <v>37958.474999999999</v>
      </c>
      <c r="D118" s="18" t="str">
        <f t="shared" si="9"/>
        <v>vis</v>
      </c>
      <c r="E118" s="62">
        <f>VLOOKUP(C118,Active!C$21:E$966,3,FALSE)</f>
        <v>-7332.0047841485757</v>
      </c>
      <c r="F118" s="20" t="s">
        <v>81</v>
      </c>
      <c r="G118" s="18" t="str">
        <f t="shared" si="10"/>
        <v>37958.475</v>
      </c>
      <c r="H118" s="15">
        <f t="shared" si="11"/>
        <v>-1833</v>
      </c>
      <c r="I118" s="63" t="s">
        <v>315</v>
      </c>
      <c r="J118" s="64" t="s">
        <v>316</v>
      </c>
      <c r="K118" s="63">
        <v>-1833</v>
      </c>
      <c r="L118" s="63" t="s">
        <v>317</v>
      </c>
      <c r="M118" s="64" t="s">
        <v>107</v>
      </c>
      <c r="N118" s="64"/>
      <c r="O118" s="65" t="s">
        <v>318</v>
      </c>
      <c r="P118" s="66" t="s">
        <v>306</v>
      </c>
    </row>
    <row r="119" spans="1:16" ht="12.75" customHeight="1" thickBot="1" x14ac:dyDescent="0.25">
      <c r="A119" s="15" t="str">
        <f t="shared" si="6"/>
        <v>BAVM 18 </v>
      </c>
      <c r="B119" s="20" t="str">
        <f t="shared" si="7"/>
        <v>I</v>
      </c>
      <c r="C119" s="15">
        <f t="shared" si="8"/>
        <v>37958.476999999999</v>
      </c>
      <c r="D119" s="18" t="str">
        <f t="shared" si="9"/>
        <v>vis</v>
      </c>
      <c r="E119" s="62">
        <f>VLOOKUP(C119,Active!C$21:E$966,3,FALSE)</f>
        <v>-7332.0007502964881</v>
      </c>
      <c r="F119" s="20" t="s">
        <v>81</v>
      </c>
      <c r="G119" s="18" t="str">
        <f t="shared" si="10"/>
        <v>37958.477</v>
      </c>
      <c r="H119" s="15">
        <f t="shared" si="11"/>
        <v>-1833</v>
      </c>
      <c r="I119" s="63" t="s">
        <v>319</v>
      </c>
      <c r="J119" s="64" t="s">
        <v>320</v>
      </c>
      <c r="K119" s="63">
        <v>-1833</v>
      </c>
      <c r="L119" s="63" t="s">
        <v>321</v>
      </c>
      <c r="M119" s="64" t="s">
        <v>107</v>
      </c>
      <c r="N119" s="64"/>
      <c r="O119" s="65" t="s">
        <v>322</v>
      </c>
      <c r="P119" s="66" t="s">
        <v>314</v>
      </c>
    </row>
    <row r="120" spans="1:16" ht="12.75" customHeight="1" thickBot="1" x14ac:dyDescent="0.25">
      <c r="A120" s="15" t="str">
        <f t="shared" si="6"/>
        <v> BRNO 6 </v>
      </c>
      <c r="B120" s="20" t="str">
        <f t="shared" si="7"/>
        <v>I</v>
      </c>
      <c r="C120" s="15">
        <f t="shared" si="8"/>
        <v>38315.451999999997</v>
      </c>
      <c r="D120" s="18" t="str">
        <f t="shared" si="9"/>
        <v>vis</v>
      </c>
      <c r="E120" s="62">
        <f>VLOOKUP(C120,Active!C$21:E$966,3,FALSE)</f>
        <v>-6612.0085759695394</v>
      </c>
      <c r="F120" s="20" t="s">
        <v>81</v>
      </c>
      <c r="G120" s="18" t="str">
        <f t="shared" si="10"/>
        <v>38315.452</v>
      </c>
      <c r="H120" s="15">
        <f t="shared" si="11"/>
        <v>-1653</v>
      </c>
      <c r="I120" s="63" t="s">
        <v>323</v>
      </c>
      <c r="J120" s="64" t="s">
        <v>324</v>
      </c>
      <c r="K120" s="63">
        <v>-1653</v>
      </c>
      <c r="L120" s="63" t="s">
        <v>321</v>
      </c>
      <c r="M120" s="64" t="s">
        <v>107</v>
      </c>
      <c r="N120" s="64"/>
      <c r="O120" s="65" t="s">
        <v>325</v>
      </c>
      <c r="P120" s="65" t="s">
        <v>326</v>
      </c>
    </row>
    <row r="121" spans="1:16" ht="12.75" customHeight="1" thickBot="1" x14ac:dyDescent="0.25">
      <c r="A121" s="15" t="str">
        <f t="shared" si="6"/>
        <v> BRNO 6 </v>
      </c>
      <c r="B121" s="20" t="str">
        <f t="shared" si="7"/>
        <v>I</v>
      </c>
      <c r="C121" s="15">
        <f t="shared" si="8"/>
        <v>38321.392999999996</v>
      </c>
      <c r="D121" s="18" t="str">
        <f t="shared" si="9"/>
        <v>vis</v>
      </c>
      <c r="E121" s="62">
        <f>VLOOKUP(C121,Active!C$21:E$966,3,FALSE)</f>
        <v>-6600.026018345965</v>
      </c>
      <c r="F121" s="20" t="s">
        <v>81</v>
      </c>
      <c r="G121" s="18" t="str">
        <f t="shared" si="10"/>
        <v>38321.393</v>
      </c>
      <c r="H121" s="15">
        <f t="shared" si="11"/>
        <v>-1650</v>
      </c>
      <c r="I121" s="63" t="s">
        <v>327</v>
      </c>
      <c r="J121" s="64" t="s">
        <v>328</v>
      </c>
      <c r="K121" s="63">
        <v>-1650</v>
      </c>
      <c r="L121" s="63" t="s">
        <v>329</v>
      </c>
      <c r="M121" s="64" t="s">
        <v>107</v>
      </c>
      <c r="N121" s="64"/>
      <c r="O121" s="65" t="s">
        <v>325</v>
      </c>
      <c r="P121" s="65" t="s">
        <v>326</v>
      </c>
    </row>
    <row r="122" spans="1:16" ht="12.75" customHeight="1" thickBot="1" x14ac:dyDescent="0.25">
      <c r="A122" s="15" t="str">
        <f t="shared" si="6"/>
        <v> BRNO 6 </v>
      </c>
      <c r="B122" s="20" t="str">
        <f t="shared" si="7"/>
        <v>I</v>
      </c>
      <c r="C122" s="15">
        <f t="shared" si="8"/>
        <v>38323.368999999999</v>
      </c>
      <c r="D122" s="18" t="str">
        <f t="shared" si="9"/>
        <v>vis</v>
      </c>
      <c r="E122" s="62">
        <f>VLOOKUP(C122,Active!C$21:E$966,3,FALSE)</f>
        <v>-6596.0405724842885</v>
      </c>
      <c r="F122" s="20" t="str">
        <f>LEFT(M122,1)</f>
        <v>V</v>
      </c>
      <c r="G122" s="18" t="str">
        <f t="shared" si="10"/>
        <v>38323.369</v>
      </c>
      <c r="H122" s="15">
        <f t="shared" si="11"/>
        <v>-1649</v>
      </c>
      <c r="I122" s="63" t="s">
        <v>330</v>
      </c>
      <c r="J122" s="64" t="s">
        <v>331</v>
      </c>
      <c r="K122" s="63">
        <v>-1649</v>
      </c>
      <c r="L122" s="63" t="s">
        <v>332</v>
      </c>
      <c r="M122" s="64" t="s">
        <v>107</v>
      </c>
      <c r="N122" s="64"/>
      <c r="O122" s="65" t="s">
        <v>325</v>
      </c>
      <c r="P122" s="65" t="s">
        <v>326</v>
      </c>
    </row>
    <row r="123" spans="1:16" ht="12.75" customHeight="1" thickBot="1" x14ac:dyDescent="0.25">
      <c r="A123" s="15" t="str">
        <f t="shared" si="6"/>
        <v>BAVM 18 </v>
      </c>
      <c r="B123" s="20" t="str">
        <f t="shared" si="7"/>
        <v>I</v>
      </c>
      <c r="C123" s="15">
        <f t="shared" si="8"/>
        <v>38323.413</v>
      </c>
      <c r="D123" s="18" t="str">
        <f t="shared" si="9"/>
        <v>vis</v>
      </c>
      <c r="E123" s="62">
        <f>VLOOKUP(C123,Active!C$21:E$966,3,FALSE)</f>
        <v>-6595.9518277383777</v>
      </c>
      <c r="F123" s="20" t="str">
        <f>LEFT(M123,1)</f>
        <v>V</v>
      </c>
      <c r="G123" s="18" t="str">
        <f t="shared" si="10"/>
        <v>38323.413</v>
      </c>
      <c r="H123" s="15">
        <f t="shared" si="11"/>
        <v>-1649</v>
      </c>
      <c r="I123" s="63" t="s">
        <v>333</v>
      </c>
      <c r="J123" s="64" t="s">
        <v>334</v>
      </c>
      <c r="K123" s="63">
        <v>-1649</v>
      </c>
      <c r="L123" s="63" t="s">
        <v>335</v>
      </c>
      <c r="M123" s="64" t="s">
        <v>107</v>
      </c>
      <c r="N123" s="64"/>
      <c r="O123" s="65" t="s">
        <v>305</v>
      </c>
      <c r="P123" s="66" t="s">
        <v>314</v>
      </c>
    </row>
    <row r="124" spans="1:16" ht="12.75" customHeight="1" thickBot="1" x14ac:dyDescent="0.25">
      <c r="A124" s="15" t="str">
        <f t="shared" si="6"/>
        <v>BAVM 18 </v>
      </c>
      <c r="B124" s="20" t="str">
        <f t="shared" si="7"/>
        <v>I</v>
      </c>
      <c r="C124" s="15">
        <f t="shared" si="8"/>
        <v>38333.345000000001</v>
      </c>
      <c r="D124" s="18" t="str">
        <f t="shared" si="9"/>
        <v>vis</v>
      </c>
      <c r="E124" s="62">
        <f>VLOOKUP(C124,Active!C$21:E$966,3,FALSE)</f>
        <v>-6575.9197182757662</v>
      </c>
      <c r="F124" s="20" t="str">
        <f>LEFT(M124,1)</f>
        <v>V</v>
      </c>
      <c r="G124" s="18" t="str">
        <f t="shared" si="10"/>
        <v>38333.345</v>
      </c>
      <c r="H124" s="15">
        <f t="shared" si="11"/>
        <v>-1644</v>
      </c>
      <c r="I124" s="63" t="s">
        <v>336</v>
      </c>
      <c r="J124" s="64" t="s">
        <v>337</v>
      </c>
      <c r="K124" s="63">
        <v>-1644</v>
      </c>
      <c r="L124" s="63" t="s">
        <v>338</v>
      </c>
      <c r="M124" s="64" t="s">
        <v>107</v>
      </c>
      <c r="N124" s="64"/>
      <c r="O124" s="65" t="s">
        <v>305</v>
      </c>
      <c r="P124" s="66" t="s">
        <v>314</v>
      </c>
    </row>
    <row r="125" spans="1:16" ht="12.75" customHeight="1" thickBot="1" x14ac:dyDescent="0.25">
      <c r="A125" s="15" t="str">
        <f t="shared" si="6"/>
        <v> MVS 2.171 </v>
      </c>
      <c r="B125" s="20" t="str">
        <f t="shared" si="7"/>
        <v>I</v>
      </c>
      <c r="C125" s="15">
        <f t="shared" si="8"/>
        <v>38670.478999999999</v>
      </c>
      <c r="D125" s="18" t="str">
        <f t="shared" si="9"/>
        <v>vis</v>
      </c>
      <c r="E125" s="62">
        <f>VLOOKUP(C125,Active!C$21:E$966,3,FALSE)</f>
        <v>-5895.9453735750412</v>
      </c>
      <c r="F125" s="20" t="str">
        <f>LEFT(M125,1)</f>
        <v>V</v>
      </c>
      <c r="G125" s="18" t="str">
        <f t="shared" si="10"/>
        <v>38670.479</v>
      </c>
      <c r="H125" s="15">
        <f t="shared" si="11"/>
        <v>-1474</v>
      </c>
      <c r="I125" s="63" t="s">
        <v>339</v>
      </c>
      <c r="J125" s="64" t="s">
        <v>340</v>
      </c>
      <c r="K125" s="63">
        <v>-1474</v>
      </c>
      <c r="L125" s="63" t="s">
        <v>341</v>
      </c>
      <c r="M125" s="64" t="s">
        <v>107</v>
      </c>
      <c r="N125" s="64"/>
      <c r="O125" s="65" t="s">
        <v>231</v>
      </c>
      <c r="P125" s="65" t="s">
        <v>342</v>
      </c>
    </row>
    <row r="126" spans="1:16" ht="12.75" customHeight="1" thickBot="1" x14ac:dyDescent="0.25">
      <c r="A126" s="15" t="str">
        <f t="shared" si="6"/>
        <v> BRNO 6 </v>
      </c>
      <c r="B126" s="20" t="str">
        <f t="shared" si="7"/>
        <v>I</v>
      </c>
      <c r="C126" s="15">
        <f t="shared" si="8"/>
        <v>38670.483999999997</v>
      </c>
      <c r="D126" s="18" t="str">
        <f t="shared" si="9"/>
        <v>vis</v>
      </c>
      <c r="E126" s="62">
        <f>VLOOKUP(C126,Active!C$21:E$966,3,FALSE)</f>
        <v>-5895.9352889448301</v>
      </c>
      <c r="F126" s="20" t="str">
        <f>LEFT(M126,1)</f>
        <v>V</v>
      </c>
      <c r="G126" s="18" t="str">
        <f t="shared" si="10"/>
        <v>38670.484</v>
      </c>
      <c r="H126" s="15">
        <f t="shared" si="11"/>
        <v>-1474</v>
      </c>
      <c r="I126" s="63" t="s">
        <v>343</v>
      </c>
      <c r="J126" s="64" t="s">
        <v>344</v>
      </c>
      <c r="K126" s="63">
        <v>-1474</v>
      </c>
      <c r="L126" s="63" t="s">
        <v>82</v>
      </c>
      <c r="M126" s="64" t="s">
        <v>107</v>
      </c>
      <c r="N126" s="64"/>
      <c r="O126" s="65" t="s">
        <v>325</v>
      </c>
      <c r="P126" s="65" t="s">
        <v>326</v>
      </c>
    </row>
    <row r="127" spans="1:16" ht="12.75" customHeight="1" thickBot="1" x14ac:dyDescent="0.25">
      <c r="A127" s="15" t="str">
        <f t="shared" si="6"/>
        <v> BRNO 6 </v>
      </c>
      <c r="B127" s="20" t="str">
        <f t="shared" si="7"/>
        <v>I</v>
      </c>
      <c r="C127" s="15">
        <f t="shared" si="8"/>
        <v>38672.43</v>
      </c>
      <c r="D127" s="18" t="str">
        <f t="shared" si="9"/>
        <v>vis</v>
      </c>
      <c r="E127" s="62">
        <f>VLOOKUP(C127,Active!C$21:E$966,3,FALSE)</f>
        <v>-5892.0103508644524</v>
      </c>
      <c r="F127" s="20" t="s">
        <v>81</v>
      </c>
      <c r="G127" s="18" t="str">
        <f t="shared" si="10"/>
        <v>38672.430</v>
      </c>
      <c r="H127" s="15">
        <f t="shared" si="11"/>
        <v>-1473</v>
      </c>
      <c r="I127" s="63" t="s">
        <v>345</v>
      </c>
      <c r="J127" s="64" t="s">
        <v>346</v>
      </c>
      <c r="K127" s="63">
        <v>-1473</v>
      </c>
      <c r="L127" s="63" t="s">
        <v>347</v>
      </c>
      <c r="M127" s="64" t="s">
        <v>107</v>
      </c>
      <c r="N127" s="64"/>
      <c r="O127" s="65" t="s">
        <v>325</v>
      </c>
      <c r="P127" s="65" t="s">
        <v>326</v>
      </c>
    </row>
    <row r="128" spans="1:16" ht="12.75" customHeight="1" thickBot="1" x14ac:dyDescent="0.25">
      <c r="A128" s="15" t="str">
        <f t="shared" si="6"/>
        <v> MVS 2.171 </v>
      </c>
      <c r="B128" s="20" t="str">
        <f t="shared" si="7"/>
        <v>I</v>
      </c>
      <c r="C128" s="15">
        <f t="shared" si="8"/>
        <v>38672.457000000002</v>
      </c>
      <c r="D128" s="18" t="str">
        <f t="shared" si="9"/>
        <v>vis</v>
      </c>
      <c r="E128" s="62">
        <f>VLOOKUP(C128,Active!C$21:E$966,3,FALSE)</f>
        <v>-5891.9558938612781</v>
      </c>
      <c r="F128" s="20" t="s">
        <v>81</v>
      </c>
      <c r="G128" s="18" t="str">
        <f t="shared" si="10"/>
        <v>38672.457</v>
      </c>
      <c r="H128" s="15">
        <f t="shared" si="11"/>
        <v>-1473</v>
      </c>
      <c r="I128" s="63" t="s">
        <v>348</v>
      </c>
      <c r="J128" s="64" t="s">
        <v>349</v>
      </c>
      <c r="K128" s="63">
        <v>-1473</v>
      </c>
      <c r="L128" s="63" t="s">
        <v>350</v>
      </c>
      <c r="M128" s="64" t="s">
        <v>107</v>
      </c>
      <c r="N128" s="64"/>
      <c r="O128" s="65" t="s">
        <v>231</v>
      </c>
      <c r="P128" s="65" t="s">
        <v>342</v>
      </c>
    </row>
    <row r="129" spans="1:16" ht="12.75" customHeight="1" thickBot="1" x14ac:dyDescent="0.25">
      <c r="A129" s="15" t="str">
        <f t="shared" si="6"/>
        <v> MVS 2.171 </v>
      </c>
      <c r="B129" s="20" t="str">
        <f t="shared" si="7"/>
        <v>I</v>
      </c>
      <c r="C129" s="15">
        <f t="shared" si="8"/>
        <v>38680.381999999998</v>
      </c>
      <c r="D129" s="18" t="str">
        <f t="shared" si="9"/>
        <v>vis</v>
      </c>
      <c r="E129" s="62">
        <f>VLOOKUP(C129,Active!C$21:E$966,3,FALSE)</f>
        <v>-5875.9717549676916</v>
      </c>
      <c r="F129" s="20" t="s">
        <v>81</v>
      </c>
      <c r="G129" s="18" t="str">
        <f t="shared" si="10"/>
        <v>38680.382</v>
      </c>
      <c r="H129" s="15">
        <f t="shared" si="11"/>
        <v>-1469</v>
      </c>
      <c r="I129" s="63" t="s">
        <v>351</v>
      </c>
      <c r="J129" s="64" t="s">
        <v>352</v>
      </c>
      <c r="K129" s="63">
        <v>-1469</v>
      </c>
      <c r="L129" s="63" t="s">
        <v>353</v>
      </c>
      <c r="M129" s="64" t="s">
        <v>107</v>
      </c>
      <c r="N129" s="64"/>
      <c r="O129" s="65" t="s">
        <v>231</v>
      </c>
      <c r="P129" s="65" t="s">
        <v>342</v>
      </c>
    </row>
    <row r="130" spans="1:16" ht="12.75" customHeight="1" thickBot="1" x14ac:dyDescent="0.25">
      <c r="A130" s="15" t="str">
        <f t="shared" si="6"/>
        <v> AJ 81.1139 </v>
      </c>
      <c r="B130" s="20" t="str">
        <f t="shared" si="7"/>
        <v>I</v>
      </c>
      <c r="C130" s="15">
        <f t="shared" si="8"/>
        <v>38975.8796</v>
      </c>
      <c r="D130" s="18" t="str">
        <f t="shared" si="9"/>
        <v>vis</v>
      </c>
      <c r="E130" s="62">
        <f>VLOOKUP(C130,Active!C$21:E$966,3,FALSE)</f>
        <v>-5279.9749497785397</v>
      </c>
      <c r="F130" s="20" t="s">
        <v>81</v>
      </c>
      <c r="G130" s="18" t="str">
        <f t="shared" si="10"/>
        <v>38975.8796</v>
      </c>
      <c r="H130" s="15">
        <f t="shared" si="11"/>
        <v>-1320</v>
      </c>
      <c r="I130" s="63" t="s">
        <v>354</v>
      </c>
      <c r="J130" s="64" t="s">
        <v>355</v>
      </c>
      <c r="K130" s="63">
        <v>-1320</v>
      </c>
      <c r="L130" s="63" t="s">
        <v>356</v>
      </c>
      <c r="M130" s="64" t="s">
        <v>171</v>
      </c>
      <c r="N130" s="64" t="s">
        <v>172</v>
      </c>
      <c r="O130" s="65" t="s">
        <v>357</v>
      </c>
      <c r="P130" s="65" t="s">
        <v>358</v>
      </c>
    </row>
    <row r="131" spans="1:16" ht="12.75" customHeight="1" thickBot="1" x14ac:dyDescent="0.25">
      <c r="A131" s="15" t="str">
        <f t="shared" si="6"/>
        <v> AJ 81.1139 </v>
      </c>
      <c r="B131" s="20" t="str">
        <f t="shared" si="7"/>
        <v>II</v>
      </c>
      <c r="C131" s="15">
        <f t="shared" si="8"/>
        <v>38996.706700000002</v>
      </c>
      <c r="D131" s="18" t="str">
        <f t="shared" si="9"/>
        <v>vis</v>
      </c>
      <c r="E131" s="62">
        <f>VLOOKUP(C131,Active!C$21:E$966,3,FALSE)</f>
        <v>-5237.9682293809583</v>
      </c>
      <c r="F131" s="20" t="s">
        <v>81</v>
      </c>
      <c r="G131" s="18" t="str">
        <f t="shared" si="10"/>
        <v>38996.7067</v>
      </c>
      <c r="H131" s="15">
        <f t="shared" si="11"/>
        <v>-1309.5</v>
      </c>
      <c r="I131" s="63" t="s">
        <v>359</v>
      </c>
      <c r="J131" s="64" t="s">
        <v>360</v>
      </c>
      <c r="K131" s="63">
        <v>-1309.5</v>
      </c>
      <c r="L131" s="63" t="s">
        <v>361</v>
      </c>
      <c r="M131" s="64" t="s">
        <v>171</v>
      </c>
      <c r="N131" s="64" t="s">
        <v>172</v>
      </c>
      <c r="O131" s="65" t="s">
        <v>357</v>
      </c>
      <c r="P131" s="65" t="s">
        <v>358</v>
      </c>
    </row>
    <row r="132" spans="1:16" ht="12.75" customHeight="1" thickBot="1" x14ac:dyDescent="0.25">
      <c r="A132" s="15" t="str">
        <f t="shared" si="6"/>
        <v> AN 289.193 </v>
      </c>
      <c r="B132" s="20" t="str">
        <f t="shared" si="7"/>
        <v>I</v>
      </c>
      <c r="C132" s="15">
        <f t="shared" si="8"/>
        <v>39019.525000000001</v>
      </c>
      <c r="D132" s="18" t="str">
        <f t="shared" si="9"/>
        <v>vis</v>
      </c>
      <c r="E132" s="62">
        <f>VLOOKUP(C132,Active!C$21:E$966,3,FALSE)</f>
        <v>-5191.9454058458541</v>
      </c>
      <c r="F132" s="20" t="s">
        <v>81</v>
      </c>
      <c r="G132" s="18" t="str">
        <f t="shared" si="10"/>
        <v>39019.525</v>
      </c>
      <c r="H132" s="15">
        <f t="shared" si="11"/>
        <v>-1298</v>
      </c>
      <c r="I132" s="63" t="s">
        <v>362</v>
      </c>
      <c r="J132" s="64" t="s">
        <v>363</v>
      </c>
      <c r="K132" s="63">
        <v>-1298</v>
      </c>
      <c r="L132" s="63" t="s">
        <v>364</v>
      </c>
      <c r="M132" s="64" t="s">
        <v>107</v>
      </c>
      <c r="N132" s="64"/>
      <c r="O132" s="65" t="s">
        <v>365</v>
      </c>
      <c r="P132" s="65" t="s">
        <v>366</v>
      </c>
    </row>
    <row r="133" spans="1:16" ht="12.75" customHeight="1" thickBot="1" x14ac:dyDescent="0.25">
      <c r="A133" s="15" t="str">
        <f t="shared" si="6"/>
        <v> AN 289.193 </v>
      </c>
      <c r="B133" s="20" t="str">
        <f t="shared" si="7"/>
        <v>I</v>
      </c>
      <c r="C133" s="15">
        <f t="shared" si="8"/>
        <v>39019.525999999998</v>
      </c>
      <c r="D133" s="18" t="str">
        <f t="shared" si="9"/>
        <v>vis</v>
      </c>
      <c r="E133" s="62">
        <f>VLOOKUP(C133,Active!C$21:E$966,3,FALSE)</f>
        <v>-5191.9433889198172</v>
      </c>
      <c r="F133" s="20" t="s">
        <v>81</v>
      </c>
      <c r="G133" s="18" t="str">
        <f t="shared" si="10"/>
        <v>39019.526</v>
      </c>
      <c r="H133" s="15">
        <f t="shared" si="11"/>
        <v>-1298</v>
      </c>
      <c r="I133" s="63" t="s">
        <v>367</v>
      </c>
      <c r="J133" s="64" t="s">
        <v>368</v>
      </c>
      <c r="K133" s="63">
        <v>-1298</v>
      </c>
      <c r="L133" s="63" t="s">
        <v>82</v>
      </c>
      <c r="M133" s="64" t="s">
        <v>107</v>
      </c>
      <c r="N133" s="64"/>
      <c r="O133" s="65" t="s">
        <v>369</v>
      </c>
      <c r="P133" s="65" t="s">
        <v>366</v>
      </c>
    </row>
    <row r="134" spans="1:16" ht="12.75" customHeight="1" thickBot="1" x14ac:dyDescent="0.25">
      <c r="A134" s="15" t="str">
        <f t="shared" si="6"/>
        <v> MVS 4.137 </v>
      </c>
      <c r="B134" s="20" t="str">
        <f t="shared" si="7"/>
        <v>I</v>
      </c>
      <c r="C134" s="15">
        <f t="shared" si="8"/>
        <v>39027.434999999998</v>
      </c>
      <c r="D134" s="18" t="str">
        <f t="shared" si="9"/>
        <v>vis</v>
      </c>
      <c r="E134" s="62">
        <f>VLOOKUP(C134,Active!C$21:E$966,3,FALSE)</f>
        <v>-5175.9915208429165</v>
      </c>
      <c r="F134" s="20" t="s">
        <v>81</v>
      </c>
      <c r="G134" s="18" t="str">
        <f t="shared" si="10"/>
        <v>39027.435</v>
      </c>
      <c r="H134" s="15">
        <f t="shared" si="11"/>
        <v>-1294</v>
      </c>
      <c r="I134" s="63" t="s">
        <v>370</v>
      </c>
      <c r="J134" s="64" t="s">
        <v>371</v>
      </c>
      <c r="K134" s="63">
        <v>-1294</v>
      </c>
      <c r="L134" s="63" t="s">
        <v>372</v>
      </c>
      <c r="M134" s="64" t="s">
        <v>107</v>
      </c>
      <c r="N134" s="64"/>
      <c r="O134" s="65" t="s">
        <v>231</v>
      </c>
      <c r="P134" s="65" t="s">
        <v>373</v>
      </c>
    </row>
    <row r="135" spans="1:16" ht="12.75" customHeight="1" thickBot="1" x14ac:dyDescent="0.25">
      <c r="A135" s="15" t="str">
        <f t="shared" si="6"/>
        <v>BAVM 18 </v>
      </c>
      <c r="B135" s="20" t="str">
        <f t="shared" si="7"/>
        <v>I</v>
      </c>
      <c r="C135" s="15">
        <f t="shared" si="8"/>
        <v>39027.449999999997</v>
      </c>
      <c r="D135" s="18" t="str">
        <f t="shared" si="9"/>
        <v>vis</v>
      </c>
      <c r="E135" s="62">
        <f>VLOOKUP(C135,Active!C$21:E$966,3,FALSE)</f>
        <v>-5175.9612669522676</v>
      </c>
      <c r="F135" s="20" t="s">
        <v>81</v>
      </c>
      <c r="G135" s="18" t="str">
        <f t="shared" si="10"/>
        <v>39027.450</v>
      </c>
      <c r="H135" s="15">
        <f t="shared" si="11"/>
        <v>-1294</v>
      </c>
      <c r="I135" s="63" t="s">
        <v>374</v>
      </c>
      <c r="J135" s="64" t="s">
        <v>375</v>
      </c>
      <c r="K135" s="63">
        <v>-1294</v>
      </c>
      <c r="L135" s="63" t="s">
        <v>376</v>
      </c>
      <c r="M135" s="64" t="s">
        <v>107</v>
      </c>
      <c r="N135" s="64"/>
      <c r="O135" s="65" t="s">
        <v>377</v>
      </c>
      <c r="P135" s="66" t="s">
        <v>314</v>
      </c>
    </row>
    <row r="136" spans="1:16" ht="12.75" customHeight="1" thickBot="1" x14ac:dyDescent="0.25">
      <c r="A136" s="15" t="str">
        <f t="shared" si="6"/>
        <v> MVS 4.137 </v>
      </c>
      <c r="B136" s="20" t="str">
        <f t="shared" si="7"/>
        <v>I</v>
      </c>
      <c r="C136" s="15">
        <f t="shared" si="8"/>
        <v>39029.413</v>
      </c>
      <c r="D136" s="18" t="str">
        <f t="shared" si="9"/>
        <v>vis</v>
      </c>
      <c r="E136" s="62">
        <f>VLOOKUP(C136,Active!C$21:E$966,3,FALSE)</f>
        <v>-5172.0020411291534</v>
      </c>
      <c r="F136" s="20" t="s">
        <v>81</v>
      </c>
      <c r="G136" s="18" t="str">
        <f t="shared" si="10"/>
        <v>39029.413</v>
      </c>
      <c r="H136" s="15">
        <f t="shared" si="11"/>
        <v>-1293</v>
      </c>
      <c r="I136" s="63" t="s">
        <v>378</v>
      </c>
      <c r="J136" s="64" t="s">
        <v>379</v>
      </c>
      <c r="K136" s="63">
        <v>-1293</v>
      </c>
      <c r="L136" s="63" t="s">
        <v>380</v>
      </c>
      <c r="M136" s="64" t="s">
        <v>107</v>
      </c>
      <c r="N136" s="64"/>
      <c r="O136" s="65" t="s">
        <v>231</v>
      </c>
      <c r="P136" s="65" t="s">
        <v>373</v>
      </c>
    </row>
    <row r="137" spans="1:16" ht="12.75" customHeight="1" thickBot="1" x14ac:dyDescent="0.25">
      <c r="A137" s="15" t="str">
        <f t="shared" si="6"/>
        <v>BAVM 18 </v>
      </c>
      <c r="B137" s="20" t="str">
        <f t="shared" si="7"/>
        <v>I</v>
      </c>
      <c r="C137" s="15">
        <f t="shared" si="8"/>
        <v>39029.438999999998</v>
      </c>
      <c r="D137" s="18" t="str">
        <f t="shared" si="9"/>
        <v>vis</v>
      </c>
      <c r="E137" s="62">
        <f>VLOOKUP(C137,Active!C$21:E$966,3,FALSE)</f>
        <v>-5171.9496010520297</v>
      </c>
      <c r="F137" s="20" t="s">
        <v>81</v>
      </c>
      <c r="G137" s="18" t="str">
        <f t="shared" si="10"/>
        <v>39029.439</v>
      </c>
      <c r="H137" s="15">
        <f t="shared" si="11"/>
        <v>-1293</v>
      </c>
      <c r="I137" s="63" t="s">
        <v>381</v>
      </c>
      <c r="J137" s="64" t="s">
        <v>382</v>
      </c>
      <c r="K137" s="63">
        <v>-1293</v>
      </c>
      <c r="L137" s="63" t="s">
        <v>383</v>
      </c>
      <c r="M137" s="64" t="s">
        <v>107</v>
      </c>
      <c r="N137" s="64"/>
      <c r="O137" s="65" t="s">
        <v>377</v>
      </c>
      <c r="P137" s="66" t="s">
        <v>314</v>
      </c>
    </row>
    <row r="138" spans="1:16" ht="12.75" customHeight="1" thickBot="1" x14ac:dyDescent="0.25">
      <c r="A138" s="15" t="str">
        <f t="shared" si="6"/>
        <v> AN 291.113 </v>
      </c>
      <c r="B138" s="20" t="str">
        <f t="shared" si="7"/>
        <v>I</v>
      </c>
      <c r="C138" s="15">
        <f t="shared" si="8"/>
        <v>39259.49</v>
      </c>
      <c r="D138" s="18" t="str">
        <f t="shared" si="9"/>
        <v>vis</v>
      </c>
      <c r="E138" s="62">
        <f>VLOOKUP(C138,Active!C$21:E$966,3,FALSE)</f>
        <v>-4707.953747851976</v>
      </c>
      <c r="F138" s="20" t="s">
        <v>81</v>
      </c>
      <c r="G138" s="18" t="str">
        <f t="shared" si="10"/>
        <v>39259.490</v>
      </c>
      <c r="H138" s="15">
        <f t="shared" si="11"/>
        <v>-1177</v>
      </c>
      <c r="I138" s="63" t="s">
        <v>384</v>
      </c>
      <c r="J138" s="64" t="s">
        <v>385</v>
      </c>
      <c r="K138" s="63">
        <v>-1177</v>
      </c>
      <c r="L138" s="63" t="s">
        <v>386</v>
      </c>
      <c r="M138" s="64" t="s">
        <v>107</v>
      </c>
      <c r="N138" s="64"/>
      <c r="O138" s="65" t="s">
        <v>387</v>
      </c>
      <c r="P138" s="65" t="s">
        <v>388</v>
      </c>
    </row>
    <row r="139" spans="1:16" ht="12.75" customHeight="1" thickBot="1" x14ac:dyDescent="0.25">
      <c r="A139" s="15" t="str">
        <f t="shared" ref="A139:A202" si="12">P139</f>
        <v> AN 291.113 </v>
      </c>
      <c r="B139" s="20" t="str">
        <f t="shared" ref="B139:B202" si="13">IF(H139=INT(H139),"I","II")</f>
        <v>I</v>
      </c>
      <c r="C139" s="15">
        <f t="shared" ref="C139:C202" si="14">1*G139</f>
        <v>39259.493999999999</v>
      </c>
      <c r="D139" s="18" t="str">
        <f t="shared" ref="D139:D202" si="15">VLOOKUP(F139,I$1:J$5,2,FALSE)</f>
        <v>vis</v>
      </c>
      <c r="E139" s="62">
        <f>VLOOKUP(C139,Active!C$21:E$966,3,FALSE)</f>
        <v>-4707.9456801478009</v>
      </c>
      <c r="F139" s="20" t="s">
        <v>81</v>
      </c>
      <c r="G139" s="18" t="str">
        <f t="shared" ref="G139:G202" si="16">MID(I139,3,LEN(I139)-3)</f>
        <v>39259.494</v>
      </c>
      <c r="H139" s="15">
        <f t="shared" ref="H139:H202" si="17">1*K139</f>
        <v>-1177</v>
      </c>
      <c r="I139" s="63" t="s">
        <v>389</v>
      </c>
      <c r="J139" s="64" t="s">
        <v>390</v>
      </c>
      <c r="K139" s="63">
        <v>-1177</v>
      </c>
      <c r="L139" s="63" t="s">
        <v>391</v>
      </c>
      <c r="M139" s="64" t="s">
        <v>107</v>
      </c>
      <c r="N139" s="64"/>
      <c r="O139" s="65" t="s">
        <v>392</v>
      </c>
      <c r="P139" s="65" t="s">
        <v>388</v>
      </c>
    </row>
    <row r="140" spans="1:16" ht="12.75" customHeight="1" thickBot="1" x14ac:dyDescent="0.25">
      <c r="A140" s="15" t="str">
        <f t="shared" si="12"/>
        <v>IBVS 1800 </v>
      </c>
      <c r="B140" s="20" t="str">
        <f t="shared" si="13"/>
        <v>I</v>
      </c>
      <c r="C140" s="15">
        <f t="shared" si="14"/>
        <v>39376.495499999997</v>
      </c>
      <c r="D140" s="18" t="str">
        <f t="shared" si="15"/>
        <v>vis</v>
      </c>
      <c r="E140" s="62">
        <f>VLOOKUP(C140,Active!C$21:E$966,3,FALSE)</f>
        <v>-4471.9623076861053</v>
      </c>
      <c r="F140" s="20" t="s">
        <v>81</v>
      </c>
      <c r="G140" s="18" t="str">
        <f t="shared" si="16"/>
        <v>39376.4955</v>
      </c>
      <c r="H140" s="15">
        <f t="shared" si="17"/>
        <v>-1118</v>
      </c>
      <c r="I140" s="63" t="s">
        <v>398</v>
      </c>
      <c r="J140" s="64" t="s">
        <v>399</v>
      </c>
      <c r="K140" s="63">
        <v>-1118</v>
      </c>
      <c r="L140" s="63" t="s">
        <v>400</v>
      </c>
      <c r="M140" s="64" t="s">
        <v>171</v>
      </c>
      <c r="N140" s="64" t="s">
        <v>172</v>
      </c>
      <c r="O140" s="65" t="s">
        <v>401</v>
      </c>
      <c r="P140" s="66" t="s">
        <v>402</v>
      </c>
    </row>
    <row r="141" spans="1:16" ht="12.75" customHeight="1" thickBot="1" x14ac:dyDescent="0.25">
      <c r="A141" s="15" t="str">
        <f t="shared" si="12"/>
        <v> MVS 4.137 </v>
      </c>
      <c r="B141" s="20" t="str">
        <f t="shared" si="13"/>
        <v>I</v>
      </c>
      <c r="C141" s="15">
        <f t="shared" si="14"/>
        <v>39386.404000000002</v>
      </c>
      <c r="D141" s="18" t="str">
        <f t="shared" si="15"/>
        <v>vis</v>
      </c>
      <c r="E141" s="62">
        <f>VLOOKUP(C141,Active!C$21:E$966,3,FALSE)</f>
        <v>-4451.9775959855042</v>
      </c>
      <c r="F141" s="20" t="s">
        <v>81</v>
      </c>
      <c r="G141" s="18" t="str">
        <f t="shared" si="16"/>
        <v>39386.404</v>
      </c>
      <c r="H141" s="15">
        <f t="shared" si="17"/>
        <v>-1113</v>
      </c>
      <c r="I141" s="63" t="s">
        <v>406</v>
      </c>
      <c r="J141" s="64" t="s">
        <v>407</v>
      </c>
      <c r="K141" s="63">
        <v>-1113</v>
      </c>
      <c r="L141" s="63" t="s">
        <v>335</v>
      </c>
      <c r="M141" s="64" t="s">
        <v>107</v>
      </c>
      <c r="N141" s="64"/>
      <c r="O141" s="65" t="s">
        <v>231</v>
      </c>
      <c r="P141" s="65" t="s">
        <v>373</v>
      </c>
    </row>
    <row r="142" spans="1:16" ht="12.75" customHeight="1" thickBot="1" x14ac:dyDescent="0.25">
      <c r="A142" s="15" t="str">
        <f t="shared" si="12"/>
        <v> AA 27.94 </v>
      </c>
      <c r="B142" s="20" t="str">
        <f t="shared" si="13"/>
        <v>I</v>
      </c>
      <c r="C142" s="15">
        <f t="shared" si="14"/>
        <v>39691.822399999997</v>
      </c>
      <c r="D142" s="18" t="str">
        <f t="shared" si="15"/>
        <v>vis</v>
      </c>
      <c r="E142" s="62">
        <f>VLOOKUP(C142,Active!C$21:E$966,3,FALSE)</f>
        <v>-3835.971270905442</v>
      </c>
      <c r="F142" s="20" t="s">
        <v>81</v>
      </c>
      <c r="G142" s="18" t="str">
        <f t="shared" si="16"/>
        <v>39691.8224</v>
      </c>
      <c r="H142" s="15">
        <f t="shared" si="17"/>
        <v>-959</v>
      </c>
      <c r="I142" s="63" t="s">
        <v>408</v>
      </c>
      <c r="J142" s="64" t="s">
        <v>409</v>
      </c>
      <c r="K142" s="63">
        <v>-959</v>
      </c>
      <c r="L142" s="63" t="s">
        <v>410</v>
      </c>
      <c r="M142" s="64" t="s">
        <v>171</v>
      </c>
      <c r="N142" s="64" t="s">
        <v>172</v>
      </c>
      <c r="O142" s="65" t="s">
        <v>411</v>
      </c>
      <c r="P142" s="65" t="s">
        <v>412</v>
      </c>
    </row>
    <row r="143" spans="1:16" ht="12.75" customHeight="1" thickBot="1" x14ac:dyDescent="0.25">
      <c r="A143" s="15" t="str">
        <f t="shared" si="12"/>
        <v> AA 27.94 </v>
      </c>
      <c r="B143" s="20" t="str">
        <f t="shared" si="13"/>
        <v>I</v>
      </c>
      <c r="C143" s="15">
        <f t="shared" si="14"/>
        <v>39695.794099999999</v>
      </c>
      <c r="D143" s="18" t="str">
        <f t="shared" si="15"/>
        <v>vis</v>
      </c>
      <c r="E143" s="62">
        <f>VLOOKUP(C143,Active!C$21:E$966,3,FALSE)</f>
        <v>-3827.9606457390419</v>
      </c>
      <c r="F143" s="20" t="s">
        <v>81</v>
      </c>
      <c r="G143" s="18" t="str">
        <f t="shared" si="16"/>
        <v>39695.7941</v>
      </c>
      <c r="H143" s="15">
        <f t="shared" si="17"/>
        <v>-957</v>
      </c>
      <c r="I143" s="63" t="s">
        <v>413</v>
      </c>
      <c r="J143" s="64" t="s">
        <v>414</v>
      </c>
      <c r="K143" s="63">
        <v>-957</v>
      </c>
      <c r="L143" s="63" t="s">
        <v>415</v>
      </c>
      <c r="M143" s="64" t="s">
        <v>171</v>
      </c>
      <c r="N143" s="64" t="s">
        <v>172</v>
      </c>
      <c r="O143" s="65" t="s">
        <v>411</v>
      </c>
      <c r="P143" s="65" t="s">
        <v>412</v>
      </c>
    </row>
    <row r="144" spans="1:16" ht="12.75" customHeight="1" thickBot="1" x14ac:dyDescent="0.25">
      <c r="A144" s="15" t="str">
        <f t="shared" si="12"/>
        <v> AA 27.94 </v>
      </c>
      <c r="B144" s="20" t="str">
        <f t="shared" si="13"/>
        <v>I</v>
      </c>
      <c r="C144" s="15">
        <f t="shared" si="14"/>
        <v>39699.758999999998</v>
      </c>
      <c r="D144" s="18" t="str">
        <f t="shared" si="15"/>
        <v>vis</v>
      </c>
      <c r="E144" s="62">
        <f>VLOOKUP(C144,Active!C$21:E$966,3,FALSE)</f>
        <v>-3819.9637356697422</v>
      </c>
      <c r="F144" s="20" t="s">
        <v>81</v>
      </c>
      <c r="G144" s="18" t="str">
        <f t="shared" si="16"/>
        <v>39699.7590</v>
      </c>
      <c r="H144" s="15">
        <f t="shared" si="17"/>
        <v>-955</v>
      </c>
      <c r="I144" s="63" t="s">
        <v>416</v>
      </c>
      <c r="J144" s="64" t="s">
        <v>417</v>
      </c>
      <c r="K144" s="63">
        <v>-955</v>
      </c>
      <c r="L144" s="63" t="s">
        <v>418</v>
      </c>
      <c r="M144" s="64" t="s">
        <v>171</v>
      </c>
      <c r="N144" s="64" t="s">
        <v>172</v>
      </c>
      <c r="O144" s="65" t="s">
        <v>411</v>
      </c>
      <c r="P144" s="65" t="s">
        <v>412</v>
      </c>
    </row>
    <row r="145" spans="1:16" ht="12.75" customHeight="1" thickBot="1" x14ac:dyDescent="0.25">
      <c r="A145" s="15" t="str">
        <f t="shared" si="12"/>
        <v> AA 27.94 </v>
      </c>
      <c r="B145" s="20" t="str">
        <f t="shared" si="13"/>
        <v>I</v>
      </c>
      <c r="C145" s="15">
        <f t="shared" si="14"/>
        <v>39701.741000000002</v>
      </c>
      <c r="D145" s="18" t="str">
        <f t="shared" si="15"/>
        <v>vis</v>
      </c>
      <c r="E145" s="62">
        <f>VLOOKUP(C145,Active!C$21:E$966,3,FALSE)</f>
        <v>-3815.9661882518039</v>
      </c>
      <c r="F145" s="20" t="s">
        <v>81</v>
      </c>
      <c r="G145" s="18" t="str">
        <f t="shared" si="16"/>
        <v>39701.7410</v>
      </c>
      <c r="H145" s="15">
        <f t="shared" si="17"/>
        <v>-954</v>
      </c>
      <c r="I145" s="63" t="s">
        <v>419</v>
      </c>
      <c r="J145" s="64" t="s">
        <v>420</v>
      </c>
      <c r="K145" s="63">
        <v>-954</v>
      </c>
      <c r="L145" s="63" t="s">
        <v>421</v>
      </c>
      <c r="M145" s="64" t="s">
        <v>171</v>
      </c>
      <c r="N145" s="64" t="s">
        <v>172</v>
      </c>
      <c r="O145" s="65" t="s">
        <v>411</v>
      </c>
      <c r="P145" s="65" t="s">
        <v>412</v>
      </c>
    </row>
    <row r="146" spans="1:16" ht="12.75" customHeight="1" thickBot="1" x14ac:dyDescent="0.25">
      <c r="A146" s="15" t="str">
        <f t="shared" si="12"/>
        <v>IBVS 456 </v>
      </c>
      <c r="B146" s="20" t="str">
        <f t="shared" si="13"/>
        <v>I</v>
      </c>
      <c r="C146" s="15">
        <f t="shared" si="14"/>
        <v>39876.267999999996</v>
      </c>
      <c r="D146" s="18" t="str">
        <f t="shared" si="15"/>
        <v>vis</v>
      </c>
      <c r="E146" s="62">
        <f>VLOOKUP(C146,Active!C$21:E$966,3,FALSE)</f>
        <v>-3463.9581366830498</v>
      </c>
      <c r="F146" s="20" t="s">
        <v>81</v>
      </c>
      <c r="G146" s="18" t="str">
        <f t="shared" si="16"/>
        <v>39876.268</v>
      </c>
      <c r="H146" s="15">
        <f t="shared" si="17"/>
        <v>-866</v>
      </c>
      <c r="I146" s="63" t="s">
        <v>422</v>
      </c>
      <c r="J146" s="64" t="s">
        <v>423</v>
      </c>
      <c r="K146" s="63">
        <v>-866</v>
      </c>
      <c r="L146" s="63" t="s">
        <v>338</v>
      </c>
      <c r="M146" s="64" t="s">
        <v>171</v>
      </c>
      <c r="N146" s="64" t="s">
        <v>172</v>
      </c>
      <c r="O146" s="65" t="s">
        <v>424</v>
      </c>
      <c r="P146" s="66" t="s">
        <v>425</v>
      </c>
    </row>
    <row r="147" spans="1:16" ht="12.75" customHeight="1" thickBot="1" x14ac:dyDescent="0.25">
      <c r="A147" s="15" t="str">
        <f t="shared" si="12"/>
        <v> AA 27.94 </v>
      </c>
      <c r="B147" s="20" t="str">
        <f t="shared" si="13"/>
        <v>I</v>
      </c>
      <c r="C147" s="15">
        <f t="shared" si="14"/>
        <v>40046.818599999999</v>
      </c>
      <c r="D147" s="18" t="str">
        <f t="shared" si="15"/>
        <v>vis</v>
      </c>
      <c r="E147" s="62">
        <f>VLOOKUP(C147,Active!C$21:E$966,3,FALSE)</f>
        <v>-3119.97018983308</v>
      </c>
      <c r="F147" s="20" t="s">
        <v>81</v>
      </c>
      <c r="G147" s="18" t="str">
        <f t="shared" si="16"/>
        <v>40046.8186</v>
      </c>
      <c r="H147" s="15">
        <f t="shared" si="17"/>
        <v>-780</v>
      </c>
      <c r="I147" s="63" t="s">
        <v>426</v>
      </c>
      <c r="J147" s="64" t="s">
        <v>427</v>
      </c>
      <c r="K147" s="63">
        <v>-780</v>
      </c>
      <c r="L147" s="63" t="s">
        <v>428</v>
      </c>
      <c r="M147" s="64" t="s">
        <v>171</v>
      </c>
      <c r="N147" s="64" t="s">
        <v>172</v>
      </c>
      <c r="O147" s="65" t="s">
        <v>411</v>
      </c>
      <c r="P147" s="65" t="s">
        <v>412</v>
      </c>
    </row>
    <row r="148" spans="1:16" ht="12.75" customHeight="1" thickBot="1" x14ac:dyDescent="0.25">
      <c r="A148" s="15" t="str">
        <f t="shared" si="12"/>
        <v> BRNO 9 </v>
      </c>
      <c r="B148" s="20" t="str">
        <f t="shared" si="13"/>
        <v>I</v>
      </c>
      <c r="C148" s="15">
        <f t="shared" si="14"/>
        <v>40443.463000000003</v>
      </c>
      <c r="D148" s="18" t="str">
        <f t="shared" si="15"/>
        <v>vis</v>
      </c>
      <c r="E148" s="62">
        <f>VLOOKUP(C148,Active!C$21:E$966,3,FALSE)</f>
        <v>-2319.9677695218188</v>
      </c>
      <c r="F148" s="20" t="s">
        <v>81</v>
      </c>
      <c r="G148" s="18" t="str">
        <f t="shared" si="16"/>
        <v>40443.463</v>
      </c>
      <c r="H148" s="15">
        <f t="shared" si="17"/>
        <v>-580</v>
      </c>
      <c r="I148" s="63" t="s">
        <v>429</v>
      </c>
      <c r="J148" s="64" t="s">
        <v>430</v>
      </c>
      <c r="K148" s="63">
        <v>-580</v>
      </c>
      <c r="L148" s="63" t="s">
        <v>431</v>
      </c>
      <c r="M148" s="64" t="s">
        <v>107</v>
      </c>
      <c r="N148" s="64"/>
      <c r="O148" s="65" t="s">
        <v>432</v>
      </c>
      <c r="P148" s="65" t="s">
        <v>433</v>
      </c>
    </row>
    <row r="149" spans="1:16" ht="12.75" customHeight="1" thickBot="1" x14ac:dyDescent="0.25">
      <c r="A149" s="15" t="str">
        <f t="shared" si="12"/>
        <v> BRNO 9 </v>
      </c>
      <c r="B149" s="20" t="str">
        <f t="shared" si="13"/>
        <v>I</v>
      </c>
      <c r="C149" s="15">
        <f t="shared" si="14"/>
        <v>40443.466</v>
      </c>
      <c r="D149" s="18" t="str">
        <f t="shared" si="15"/>
        <v>vis</v>
      </c>
      <c r="E149" s="62">
        <f>VLOOKUP(C149,Active!C$21:E$966,3,FALSE)</f>
        <v>-2319.9617187436947</v>
      </c>
      <c r="F149" s="20" t="s">
        <v>81</v>
      </c>
      <c r="G149" s="18" t="str">
        <f t="shared" si="16"/>
        <v>40443.466</v>
      </c>
      <c r="H149" s="15">
        <f t="shared" si="17"/>
        <v>-580</v>
      </c>
      <c r="I149" s="63" t="s">
        <v>434</v>
      </c>
      <c r="J149" s="64" t="s">
        <v>435</v>
      </c>
      <c r="K149" s="63">
        <v>-580</v>
      </c>
      <c r="L149" s="63" t="s">
        <v>436</v>
      </c>
      <c r="M149" s="64" t="s">
        <v>107</v>
      </c>
      <c r="N149" s="64"/>
      <c r="O149" s="65" t="s">
        <v>437</v>
      </c>
      <c r="P149" s="65" t="s">
        <v>433</v>
      </c>
    </row>
    <row r="150" spans="1:16" ht="12.75" customHeight="1" thickBot="1" x14ac:dyDescent="0.25">
      <c r="A150" s="15" t="str">
        <f t="shared" si="12"/>
        <v> BRNO 9 </v>
      </c>
      <c r="B150" s="20" t="str">
        <f t="shared" si="13"/>
        <v>I</v>
      </c>
      <c r="C150" s="15">
        <f t="shared" si="14"/>
        <v>40443.470999999998</v>
      </c>
      <c r="D150" s="18" t="str">
        <f t="shared" si="15"/>
        <v>vis</v>
      </c>
      <c r="E150" s="62">
        <f>VLOOKUP(C150,Active!C$21:E$966,3,FALSE)</f>
        <v>-2319.9516341134831</v>
      </c>
      <c r="F150" s="20" t="s">
        <v>81</v>
      </c>
      <c r="G150" s="18" t="str">
        <f t="shared" si="16"/>
        <v>40443.471</v>
      </c>
      <c r="H150" s="15">
        <f t="shared" si="17"/>
        <v>-580</v>
      </c>
      <c r="I150" s="63" t="s">
        <v>438</v>
      </c>
      <c r="J150" s="64" t="s">
        <v>439</v>
      </c>
      <c r="K150" s="63">
        <v>-580</v>
      </c>
      <c r="L150" s="63" t="s">
        <v>440</v>
      </c>
      <c r="M150" s="64" t="s">
        <v>107</v>
      </c>
      <c r="N150" s="64"/>
      <c r="O150" s="65" t="s">
        <v>441</v>
      </c>
      <c r="P150" s="65" t="s">
        <v>433</v>
      </c>
    </row>
    <row r="151" spans="1:16" ht="12.75" customHeight="1" thickBot="1" x14ac:dyDescent="0.25">
      <c r="A151" s="15" t="str">
        <f t="shared" si="12"/>
        <v> BRNO 9 </v>
      </c>
      <c r="B151" s="20" t="str">
        <f t="shared" si="13"/>
        <v>I</v>
      </c>
      <c r="C151" s="15">
        <f t="shared" si="14"/>
        <v>40443.474999999999</v>
      </c>
      <c r="D151" s="18" t="str">
        <f t="shared" si="15"/>
        <v>vis</v>
      </c>
      <c r="E151" s="62">
        <f>VLOOKUP(C151,Active!C$21:E$966,3,FALSE)</f>
        <v>-2319.943566409308</v>
      </c>
      <c r="F151" s="20" t="s">
        <v>81</v>
      </c>
      <c r="G151" s="18" t="str">
        <f t="shared" si="16"/>
        <v>40443.475</v>
      </c>
      <c r="H151" s="15">
        <f t="shared" si="17"/>
        <v>-580</v>
      </c>
      <c r="I151" s="63" t="s">
        <v>442</v>
      </c>
      <c r="J151" s="64" t="s">
        <v>443</v>
      </c>
      <c r="K151" s="63">
        <v>-580</v>
      </c>
      <c r="L151" s="63" t="s">
        <v>444</v>
      </c>
      <c r="M151" s="64" t="s">
        <v>107</v>
      </c>
      <c r="N151" s="64"/>
      <c r="O151" s="65" t="s">
        <v>445</v>
      </c>
      <c r="P151" s="65" t="s">
        <v>433</v>
      </c>
    </row>
    <row r="152" spans="1:16" ht="12.75" customHeight="1" thickBot="1" x14ac:dyDescent="0.25">
      <c r="A152" s="15" t="str">
        <f t="shared" si="12"/>
        <v> BRNO 9 </v>
      </c>
      <c r="B152" s="20" t="str">
        <f t="shared" si="13"/>
        <v>I</v>
      </c>
      <c r="C152" s="15">
        <f t="shared" si="14"/>
        <v>40443.480000000003</v>
      </c>
      <c r="D152" s="18" t="str">
        <f t="shared" si="15"/>
        <v>vis</v>
      </c>
      <c r="E152" s="62">
        <f>VLOOKUP(C152,Active!C$21:E$966,3,FALSE)</f>
        <v>-2319.9334817790818</v>
      </c>
      <c r="F152" s="20" t="s">
        <v>81</v>
      </c>
      <c r="G152" s="18" t="str">
        <f t="shared" si="16"/>
        <v>40443.480</v>
      </c>
      <c r="H152" s="15">
        <f t="shared" si="17"/>
        <v>-580</v>
      </c>
      <c r="I152" s="63" t="s">
        <v>446</v>
      </c>
      <c r="J152" s="64" t="s">
        <v>447</v>
      </c>
      <c r="K152" s="63">
        <v>-580</v>
      </c>
      <c r="L152" s="63" t="s">
        <v>448</v>
      </c>
      <c r="M152" s="64" t="s">
        <v>107</v>
      </c>
      <c r="N152" s="64"/>
      <c r="O152" s="65" t="s">
        <v>449</v>
      </c>
      <c r="P152" s="65" t="s">
        <v>433</v>
      </c>
    </row>
    <row r="153" spans="1:16" ht="12.75" customHeight="1" thickBot="1" x14ac:dyDescent="0.25">
      <c r="A153" s="15" t="str">
        <f t="shared" si="12"/>
        <v> ORI 123 </v>
      </c>
      <c r="B153" s="20" t="str">
        <f t="shared" si="13"/>
        <v>I</v>
      </c>
      <c r="C153" s="15">
        <f t="shared" si="14"/>
        <v>40933.33</v>
      </c>
      <c r="D153" s="18" t="str">
        <f t="shared" si="15"/>
        <v>vis</v>
      </c>
      <c r="E153" s="62">
        <f>VLOOKUP(C153,Active!C$21:E$966,3,FALSE)</f>
        <v>-1331.9422594412256</v>
      </c>
      <c r="F153" s="20" t="s">
        <v>81</v>
      </c>
      <c r="G153" s="18" t="str">
        <f t="shared" si="16"/>
        <v>40933.330</v>
      </c>
      <c r="H153" s="15">
        <f t="shared" si="17"/>
        <v>-333</v>
      </c>
      <c r="I153" s="63" t="s">
        <v>463</v>
      </c>
      <c r="J153" s="64" t="s">
        <v>464</v>
      </c>
      <c r="K153" s="63">
        <v>-333</v>
      </c>
      <c r="L153" s="63" t="s">
        <v>465</v>
      </c>
      <c r="M153" s="64" t="s">
        <v>107</v>
      </c>
      <c r="N153" s="64"/>
      <c r="O153" s="65" t="s">
        <v>466</v>
      </c>
      <c r="P153" s="65" t="s">
        <v>467</v>
      </c>
    </row>
    <row r="154" spans="1:16" ht="12.75" customHeight="1" thickBot="1" x14ac:dyDescent="0.25">
      <c r="A154" s="15" t="str">
        <f t="shared" si="12"/>
        <v> BBS 2 </v>
      </c>
      <c r="B154" s="20" t="str">
        <f t="shared" si="13"/>
        <v>I</v>
      </c>
      <c r="C154" s="15">
        <f t="shared" si="14"/>
        <v>41268.461000000003</v>
      </c>
      <c r="D154" s="18" t="str">
        <f t="shared" si="15"/>
        <v>vis</v>
      </c>
      <c r="E154" s="62">
        <f>VLOOKUP(C154,Active!C$21:E$966,3,FALSE)</f>
        <v>-656.00781760533653</v>
      </c>
      <c r="F154" s="20" t="s">
        <v>81</v>
      </c>
      <c r="G154" s="18" t="str">
        <f t="shared" si="16"/>
        <v>41268.461</v>
      </c>
      <c r="H154" s="15">
        <f t="shared" si="17"/>
        <v>-164</v>
      </c>
      <c r="I154" s="63" t="s">
        <v>468</v>
      </c>
      <c r="J154" s="64" t="s">
        <v>469</v>
      </c>
      <c r="K154" s="63">
        <v>-164</v>
      </c>
      <c r="L154" s="63" t="s">
        <v>341</v>
      </c>
      <c r="M154" s="64" t="s">
        <v>107</v>
      </c>
      <c r="N154" s="64"/>
      <c r="O154" s="65" t="s">
        <v>470</v>
      </c>
      <c r="P154" s="65" t="s">
        <v>471</v>
      </c>
    </row>
    <row r="155" spans="1:16" ht="12.75" customHeight="1" thickBot="1" x14ac:dyDescent="0.25">
      <c r="A155" s="15" t="str">
        <f t="shared" si="12"/>
        <v> BBS 2 </v>
      </c>
      <c r="B155" s="20" t="str">
        <f t="shared" si="13"/>
        <v>I</v>
      </c>
      <c r="C155" s="15">
        <f t="shared" si="14"/>
        <v>41270.434999999998</v>
      </c>
      <c r="D155" s="18" t="str">
        <f t="shared" si="15"/>
        <v>vis</v>
      </c>
      <c r="E155" s="62">
        <f>VLOOKUP(C155,Active!C$21:E$966,3,FALSE)</f>
        <v>-652.02640559576275</v>
      </c>
      <c r="F155" s="20" t="s">
        <v>81</v>
      </c>
      <c r="G155" s="18" t="str">
        <f t="shared" si="16"/>
        <v>41270.435</v>
      </c>
      <c r="H155" s="15">
        <f t="shared" si="17"/>
        <v>-163</v>
      </c>
      <c r="I155" s="63" t="s">
        <v>472</v>
      </c>
      <c r="J155" s="64" t="s">
        <v>473</v>
      </c>
      <c r="K155" s="63">
        <v>-163</v>
      </c>
      <c r="L155" s="63" t="s">
        <v>474</v>
      </c>
      <c r="M155" s="64" t="s">
        <v>107</v>
      </c>
      <c r="N155" s="64"/>
      <c r="O155" s="65" t="s">
        <v>470</v>
      </c>
      <c r="P155" s="65" t="s">
        <v>471</v>
      </c>
    </row>
    <row r="156" spans="1:16" ht="12.75" customHeight="1" thickBot="1" x14ac:dyDescent="0.25">
      <c r="A156" s="15" t="str">
        <f t="shared" si="12"/>
        <v> BBS 2 </v>
      </c>
      <c r="B156" s="20" t="str">
        <f t="shared" si="13"/>
        <v>I</v>
      </c>
      <c r="C156" s="15">
        <f t="shared" si="14"/>
        <v>41274.417000000001</v>
      </c>
      <c r="D156" s="18" t="str">
        <f t="shared" si="15"/>
        <v>vis</v>
      </c>
      <c r="E156" s="62">
        <f>VLOOKUP(C156,Active!C$21:E$966,3,FALSE)</f>
        <v>-643.99500609111249</v>
      </c>
      <c r="F156" s="20" t="s">
        <v>81</v>
      </c>
      <c r="G156" s="18" t="str">
        <f t="shared" si="16"/>
        <v>41274.417</v>
      </c>
      <c r="H156" s="15">
        <f t="shared" si="17"/>
        <v>-161</v>
      </c>
      <c r="I156" s="63" t="s">
        <v>475</v>
      </c>
      <c r="J156" s="64" t="s">
        <v>476</v>
      </c>
      <c r="K156" s="63">
        <v>-161</v>
      </c>
      <c r="L156" s="63" t="s">
        <v>391</v>
      </c>
      <c r="M156" s="64" t="s">
        <v>107</v>
      </c>
      <c r="N156" s="64"/>
      <c r="O156" s="65" t="s">
        <v>470</v>
      </c>
      <c r="P156" s="65" t="s">
        <v>471</v>
      </c>
    </row>
    <row r="157" spans="1:16" ht="12.75" customHeight="1" thickBot="1" x14ac:dyDescent="0.25">
      <c r="A157" s="15" t="str">
        <f t="shared" si="12"/>
        <v> BBS 4 </v>
      </c>
      <c r="B157" s="20" t="str">
        <f t="shared" si="13"/>
        <v>I</v>
      </c>
      <c r="C157" s="15">
        <f t="shared" si="14"/>
        <v>41506.442999999999</v>
      </c>
      <c r="D157" s="18" t="str">
        <f t="shared" si="15"/>
        <v>vis</v>
      </c>
      <c r="E157" s="62">
        <f>VLOOKUP(C157,Active!C$21:E$966,3,FALSE)</f>
        <v>-176.01572395543386</v>
      </c>
      <c r="F157" s="20" t="s">
        <v>81</v>
      </c>
      <c r="G157" s="18" t="str">
        <f t="shared" si="16"/>
        <v>41506.443</v>
      </c>
      <c r="H157" s="15">
        <f t="shared" si="17"/>
        <v>-44</v>
      </c>
      <c r="I157" s="63" t="s">
        <v>477</v>
      </c>
      <c r="J157" s="64" t="s">
        <v>478</v>
      </c>
      <c r="K157" s="63">
        <v>-44</v>
      </c>
      <c r="L157" s="63" t="s">
        <v>479</v>
      </c>
      <c r="M157" s="64" t="s">
        <v>107</v>
      </c>
      <c r="N157" s="64"/>
      <c r="O157" s="65" t="s">
        <v>480</v>
      </c>
      <c r="P157" s="65" t="s">
        <v>481</v>
      </c>
    </row>
    <row r="158" spans="1:16" ht="12.75" customHeight="1" thickBot="1" x14ac:dyDescent="0.25">
      <c r="A158" s="15" t="str">
        <f t="shared" si="12"/>
        <v>IBVS 883 </v>
      </c>
      <c r="B158" s="20" t="str">
        <f t="shared" si="13"/>
        <v>II</v>
      </c>
      <c r="C158" s="15">
        <f t="shared" si="14"/>
        <v>41592.721899999997</v>
      </c>
      <c r="D158" s="18" t="str">
        <f t="shared" si="15"/>
        <v>vis</v>
      </c>
      <c r="E158" s="62">
        <f>VLOOKUP(C158,Active!C$21:E$966,3,FALSE)</f>
        <v>-1.9975635533444864</v>
      </c>
      <c r="F158" s="20" t="s">
        <v>81</v>
      </c>
      <c r="G158" s="18" t="str">
        <f t="shared" si="16"/>
        <v>41592.7219</v>
      </c>
      <c r="H158" s="15">
        <f t="shared" si="17"/>
        <v>-0.5</v>
      </c>
      <c r="I158" s="63" t="s">
        <v>487</v>
      </c>
      <c r="J158" s="64" t="s">
        <v>488</v>
      </c>
      <c r="K158" s="63">
        <v>-0.5</v>
      </c>
      <c r="L158" s="63" t="s">
        <v>489</v>
      </c>
      <c r="M158" s="64" t="s">
        <v>171</v>
      </c>
      <c r="N158" s="64" t="s">
        <v>172</v>
      </c>
      <c r="O158" s="65" t="s">
        <v>490</v>
      </c>
      <c r="P158" s="66" t="s">
        <v>491</v>
      </c>
    </row>
    <row r="159" spans="1:16" ht="12.75" customHeight="1" thickBot="1" x14ac:dyDescent="0.25">
      <c r="A159" s="15" t="str">
        <f t="shared" si="12"/>
        <v>IBVS 883 </v>
      </c>
      <c r="B159" s="20" t="str">
        <f t="shared" si="13"/>
        <v>I</v>
      </c>
      <c r="C159" s="15">
        <f t="shared" si="14"/>
        <v>41593.712399999997</v>
      </c>
      <c r="D159" s="18" t="str">
        <f t="shared" si="15"/>
        <v>vis</v>
      </c>
      <c r="E159" s="62">
        <f>VLOOKUP(C159,Active!C$21:E$966,3,FALSE)</f>
        <v>2.0169259924040047E-4</v>
      </c>
      <c r="F159" s="20" t="s">
        <v>81</v>
      </c>
      <c r="G159" s="18" t="str">
        <f t="shared" si="16"/>
        <v>41593.7124</v>
      </c>
      <c r="H159" s="15">
        <f t="shared" si="17"/>
        <v>0</v>
      </c>
      <c r="I159" s="63" t="s">
        <v>492</v>
      </c>
      <c r="J159" s="64" t="s">
        <v>493</v>
      </c>
      <c r="K159" s="63">
        <v>0</v>
      </c>
      <c r="L159" s="63" t="s">
        <v>494</v>
      </c>
      <c r="M159" s="64" t="s">
        <v>171</v>
      </c>
      <c r="N159" s="64" t="s">
        <v>172</v>
      </c>
      <c r="O159" s="65" t="s">
        <v>490</v>
      </c>
      <c r="P159" s="66" t="s">
        <v>491</v>
      </c>
    </row>
    <row r="160" spans="1:16" ht="12.75" customHeight="1" thickBot="1" x14ac:dyDescent="0.25">
      <c r="A160" s="15" t="str">
        <f t="shared" si="12"/>
        <v>IBVS 883 </v>
      </c>
      <c r="B160" s="20" t="str">
        <f t="shared" si="13"/>
        <v>II</v>
      </c>
      <c r="C160" s="15">
        <f t="shared" si="14"/>
        <v>41604.6224</v>
      </c>
      <c r="D160" s="18" t="str">
        <f t="shared" si="15"/>
        <v>vis</v>
      </c>
      <c r="E160" s="62">
        <f>VLOOKUP(C160,Active!C$21:E$966,3,FALSE)</f>
        <v>22.004864825618522</v>
      </c>
      <c r="F160" s="20" t="s">
        <v>81</v>
      </c>
      <c r="G160" s="18" t="str">
        <f t="shared" si="16"/>
        <v>41604.6224</v>
      </c>
      <c r="H160" s="15">
        <f t="shared" si="17"/>
        <v>5.5</v>
      </c>
      <c r="I160" s="63" t="s">
        <v>495</v>
      </c>
      <c r="J160" s="64" t="s">
        <v>496</v>
      </c>
      <c r="K160" s="63">
        <v>5.5</v>
      </c>
      <c r="L160" s="63" t="s">
        <v>497</v>
      </c>
      <c r="M160" s="64" t="s">
        <v>171</v>
      </c>
      <c r="N160" s="64" t="s">
        <v>172</v>
      </c>
      <c r="O160" s="65" t="s">
        <v>490</v>
      </c>
      <c r="P160" s="66" t="s">
        <v>491</v>
      </c>
    </row>
    <row r="161" spans="1:16" ht="12.75" customHeight="1" thickBot="1" x14ac:dyDescent="0.25">
      <c r="A161" s="15" t="str">
        <f t="shared" si="12"/>
        <v> PASP 94.496 </v>
      </c>
      <c r="B161" s="20" t="str">
        <f t="shared" si="13"/>
        <v>II</v>
      </c>
      <c r="C161" s="15">
        <f t="shared" si="14"/>
        <v>41610.579599999997</v>
      </c>
      <c r="D161" s="18" t="str">
        <f t="shared" si="15"/>
        <v>vis</v>
      </c>
      <c r="E161" s="62">
        <f>VLOOKUP(C161,Active!C$21:E$966,3,FALSE)</f>
        <v>34.020096651092096</v>
      </c>
      <c r="F161" s="20" t="s">
        <v>81</v>
      </c>
      <c r="G161" s="18" t="str">
        <f t="shared" si="16"/>
        <v>41610.5796</v>
      </c>
      <c r="H161" s="15">
        <f t="shared" si="17"/>
        <v>8.5</v>
      </c>
      <c r="I161" s="63" t="s">
        <v>501</v>
      </c>
      <c r="J161" s="64" t="s">
        <v>502</v>
      </c>
      <c r="K161" s="63">
        <v>8.5</v>
      </c>
      <c r="L161" s="63" t="s">
        <v>503</v>
      </c>
      <c r="M161" s="64" t="s">
        <v>171</v>
      </c>
      <c r="N161" s="64" t="s">
        <v>172</v>
      </c>
      <c r="O161" s="65" t="s">
        <v>453</v>
      </c>
      <c r="P161" s="65" t="s">
        <v>454</v>
      </c>
    </row>
    <row r="162" spans="1:16" ht="12.75" customHeight="1" thickBot="1" x14ac:dyDescent="0.25">
      <c r="A162" s="15" t="str">
        <f t="shared" si="12"/>
        <v> JBAA 83.454 </v>
      </c>
      <c r="B162" s="20" t="str">
        <f t="shared" si="13"/>
        <v>I</v>
      </c>
      <c r="C162" s="15">
        <f t="shared" si="14"/>
        <v>41635.385999999999</v>
      </c>
      <c r="D162" s="18" t="str">
        <f t="shared" si="15"/>
        <v>vis</v>
      </c>
      <c r="E162" s="62">
        <f>VLOOKUP(C162,Active!C$21:E$966,3,FALSE)</f>
        <v>84.052770852997085</v>
      </c>
      <c r="F162" s="20" t="s">
        <v>81</v>
      </c>
      <c r="G162" s="18" t="str">
        <f t="shared" si="16"/>
        <v>41635.386</v>
      </c>
      <c r="H162" s="15">
        <f t="shared" si="17"/>
        <v>21</v>
      </c>
      <c r="I162" s="63" t="s">
        <v>504</v>
      </c>
      <c r="J162" s="64" t="s">
        <v>505</v>
      </c>
      <c r="K162" s="63">
        <v>21</v>
      </c>
      <c r="L162" s="63" t="s">
        <v>506</v>
      </c>
      <c r="M162" s="64" t="s">
        <v>107</v>
      </c>
      <c r="N162" s="64"/>
      <c r="O162" s="65" t="s">
        <v>507</v>
      </c>
      <c r="P162" s="65" t="s">
        <v>508</v>
      </c>
    </row>
    <row r="163" spans="1:16" ht="12.75" customHeight="1" thickBot="1" x14ac:dyDescent="0.25">
      <c r="A163" s="15" t="str">
        <f t="shared" si="12"/>
        <v> JBAA 83.454 </v>
      </c>
      <c r="B163" s="20" t="str">
        <f t="shared" si="13"/>
        <v>I</v>
      </c>
      <c r="C163" s="15">
        <f t="shared" si="14"/>
        <v>41637.343999999997</v>
      </c>
      <c r="D163" s="18" t="str">
        <f t="shared" si="15"/>
        <v>vis</v>
      </c>
      <c r="E163" s="62">
        <f>VLOOKUP(C163,Active!C$21:E$966,3,FALSE)</f>
        <v>88.001912045885248</v>
      </c>
      <c r="F163" s="20" t="s">
        <v>81</v>
      </c>
      <c r="G163" s="18" t="str">
        <f t="shared" si="16"/>
        <v>41637.344</v>
      </c>
      <c r="H163" s="15">
        <f t="shared" si="17"/>
        <v>22</v>
      </c>
      <c r="I163" s="63" t="s">
        <v>509</v>
      </c>
      <c r="J163" s="64" t="s">
        <v>510</v>
      </c>
      <c r="K163" s="63">
        <v>22</v>
      </c>
      <c r="L163" s="63" t="s">
        <v>511</v>
      </c>
      <c r="M163" s="64" t="s">
        <v>107</v>
      </c>
      <c r="N163" s="64"/>
      <c r="O163" s="65" t="s">
        <v>512</v>
      </c>
      <c r="P163" s="65" t="s">
        <v>508</v>
      </c>
    </row>
    <row r="164" spans="1:16" ht="12.75" customHeight="1" thickBot="1" x14ac:dyDescent="0.25">
      <c r="A164" s="15" t="str">
        <f t="shared" si="12"/>
        <v> JBAA 83.454 </v>
      </c>
      <c r="B164" s="20" t="str">
        <f t="shared" si="13"/>
        <v>I</v>
      </c>
      <c r="C164" s="15">
        <f t="shared" si="14"/>
        <v>41639.339999999997</v>
      </c>
      <c r="D164" s="18" t="str">
        <f t="shared" si="15"/>
        <v>vis</v>
      </c>
      <c r="E164" s="62">
        <f>VLOOKUP(C164,Active!C$21:E$966,3,FALSE)</f>
        <v>92.027696428421862</v>
      </c>
      <c r="F164" s="20" t="s">
        <v>81</v>
      </c>
      <c r="G164" s="18" t="str">
        <f t="shared" si="16"/>
        <v>41639.340</v>
      </c>
      <c r="H164" s="15">
        <f t="shared" si="17"/>
        <v>23</v>
      </c>
      <c r="I164" s="63" t="s">
        <v>513</v>
      </c>
      <c r="J164" s="64" t="s">
        <v>514</v>
      </c>
      <c r="K164" s="63">
        <v>23</v>
      </c>
      <c r="L164" s="63" t="s">
        <v>444</v>
      </c>
      <c r="M164" s="64" t="s">
        <v>107</v>
      </c>
      <c r="N164" s="64"/>
      <c r="O164" s="65" t="s">
        <v>507</v>
      </c>
      <c r="P164" s="65" t="s">
        <v>508</v>
      </c>
    </row>
    <row r="165" spans="1:16" ht="12.75" customHeight="1" thickBot="1" x14ac:dyDescent="0.25">
      <c r="A165" s="15" t="str">
        <f t="shared" si="12"/>
        <v> JBAA 83.454 </v>
      </c>
      <c r="B165" s="20" t="str">
        <f t="shared" si="13"/>
        <v>I</v>
      </c>
      <c r="C165" s="15">
        <f t="shared" si="14"/>
        <v>41639.360999999997</v>
      </c>
      <c r="D165" s="18" t="str">
        <f t="shared" si="15"/>
        <v>vis</v>
      </c>
      <c r="E165" s="62">
        <f>VLOOKUP(C165,Active!C$21:E$966,3,FALSE)</f>
        <v>92.070051875333633</v>
      </c>
      <c r="F165" s="20" t="s">
        <v>81</v>
      </c>
      <c r="G165" s="18" t="str">
        <f t="shared" si="16"/>
        <v>41639.361</v>
      </c>
      <c r="H165" s="15">
        <f t="shared" si="17"/>
        <v>23</v>
      </c>
      <c r="I165" s="63" t="s">
        <v>515</v>
      </c>
      <c r="J165" s="64" t="s">
        <v>516</v>
      </c>
      <c r="K165" s="63">
        <v>23</v>
      </c>
      <c r="L165" s="63" t="s">
        <v>517</v>
      </c>
      <c r="M165" s="64" t="s">
        <v>107</v>
      </c>
      <c r="N165" s="64"/>
      <c r="O165" s="65" t="s">
        <v>512</v>
      </c>
      <c r="P165" s="65" t="s">
        <v>508</v>
      </c>
    </row>
    <row r="166" spans="1:16" ht="12.75" customHeight="1" thickBot="1" x14ac:dyDescent="0.25">
      <c r="A166" s="15" t="str">
        <f t="shared" si="12"/>
        <v> JBAA 85.445 </v>
      </c>
      <c r="B166" s="20" t="str">
        <f t="shared" si="13"/>
        <v>I</v>
      </c>
      <c r="C166" s="15">
        <f t="shared" si="14"/>
        <v>41911.017</v>
      </c>
      <c r="D166" s="18" t="str">
        <f t="shared" si="15"/>
        <v>vis</v>
      </c>
      <c r="E166" s="62">
        <f>VLOOKUP(C166,Active!C$21:E$966,3,FALSE)</f>
        <v>639.98011310921368</v>
      </c>
      <c r="F166" s="20" t="s">
        <v>81</v>
      </c>
      <c r="G166" s="18" t="str">
        <f t="shared" si="16"/>
        <v>41911.017</v>
      </c>
      <c r="H166" s="15">
        <f t="shared" si="17"/>
        <v>160</v>
      </c>
      <c r="I166" s="63" t="s">
        <v>518</v>
      </c>
      <c r="J166" s="64" t="s">
        <v>519</v>
      </c>
      <c r="K166" s="63">
        <v>160</v>
      </c>
      <c r="L166" s="63" t="s">
        <v>383</v>
      </c>
      <c r="M166" s="64" t="s">
        <v>107</v>
      </c>
      <c r="N166" s="64"/>
      <c r="O166" s="65" t="s">
        <v>520</v>
      </c>
      <c r="P166" s="65" t="s">
        <v>521</v>
      </c>
    </row>
    <row r="167" spans="1:16" ht="12.75" customHeight="1" thickBot="1" x14ac:dyDescent="0.25">
      <c r="A167" s="15" t="str">
        <f t="shared" si="12"/>
        <v> JBAA 85.445 </v>
      </c>
      <c r="B167" s="20" t="str">
        <f t="shared" si="13"/>
        <v>I</v>
      </c>
      <c r="C167" s="15">
        <f t="shared" si="14"/>
        <v>41920.947999999997</v>
      </c>
      <c r="D167" s="18" t="str">
        <f t="shared" si="15"/>
        <v>vis</v>
      </c>
      <c r="E167" s="62">
        <f>VLOOKUP(C167,Active!C$21:E$966,3,FALSE)</f>
        <v>660.01020564577425</v>
      </c>
      <c r="F167" s="20" t="s">
        <v>81</v>
      </c>
      <c r="G167" s="18" t="str">
        <f t="shared" si="16"/>
        <v>41920.948</v>
      </c>
      <c r="H167" s="15">
        <f t="shared" si="17"/>
        <v>165</v>
      </c>
      <c r="I167" s="63" t="s">
        <v>522</v>
      </c>
      <c r="J167" s="64" t="s">
        <v>523</v>
      </c>
      <c r="K167" s="63">
        <v>165</v>
      </c>
      <c r="L167" s="63" t="s">
        <v>524</v>
      </c>
      <c r="M167" s="64" t="s">
        <v>107</v>
      </c>
      <c r="N167" s="64"/>
      <c r="O167" s="65" t="s">
        <v>520</v>
      </c>
      <c r="P167" s="65" t="s">
        <v>521</v>
      </c>
    </row>
    <row r="168" spans="1:16" ht="12.75" customHeight="1" thickBot="1" x14ac:dyDescent="0.25">
      <c r="A168" s="15" t="str">
        <f t="shared" si="12"/>
        <v> JBAA 85.445 </v>
      </c>
      <c r="B168" s="20" t="str">
        <f t="shared" si="13"/>
        <v>I</v>
      </c>
      <c r="C168" s="15">
        <f t="shared" si="14"/>
        <v>41922.927000000003</v>
      </c>
      <c r="D168" s="18" t="str">
        <f t="shared" si="15"/>
        <v>vis</v>
      </c>
      <c r="E168" s="62">
        <f>VLOOKUP(C168,Active!C$21:E$966,3,FALSE)</f>
        <v>664.00170228558875</v>
      </c>
      <c r="F168" s="20" t="s">
        <v>81</v>
      </c>
      <c r="G168" s="18" t="str">
        <f t="shared" si="16"/>
        <v>41922.927</v>
      </c>
      <c r="H168" s="15">
        <f t="shared" si="17"/>
        <v>166</v>
      </c>
      <c r="I168" s="63" t="s">
        <v>525</v>
      </c>
      <c r="J168" s="64" t="s">
        <v>526</v>
      </c>
      <c r="K168" s="63">
        <v>166</v>
      </c>
      <c r="L168" s="63" t="s">
        <v>436</v>
      </c>
      <c r="M168" s="64" t="s">
        <v>107</v>
      </c>
      <c r="N168" s="64"/>
      <c r="O168" s="65" t="s">
        <v>520</v>
      </c>
      <c r="P168" s="65" t="s">
        <v>521</v>
      </c>
    </row>
    <row r="169" spans="1:16" ht="12.75" customHeight="1" thickBot="1" x14ac:dyDescent="0.25">
      <c r="A169" s="15" t="str">
        <f t="shared" si="12"/>
        <v>IBVS 883 </v>
      </c>
      <c r="B169" s="20" t="str">
        <f t="shared" si="13"/>
        <v>I</v>
      </c>
      <c r="C169" s="15">
        <f t="shared" si="14"/>
        <v>41936.802199999998</v>
      </c>
      <c r="D169" s="18" t="str">
        <f t="shared" si="15"/>
        <v>vis</v>
      </c>
      <c r="E169" s="62">
        <f>VLOOKUP(C169,Active!C$21:E$966,3,FALSE)</f>
        <v>691.98695452234961</v>
      </c>
      <c r="F169" s="20" t="s">
        <v>81</v>
      </c>
      <c r="G169" s="18" t="str">
        <f t="shared" si="16"/>
        <v>41936.8022</v>
      </c>
      <c r="H169" s="15">
        <f t="shared" si="17"/>
        <v>173</v>
      </c>
      <c r="I169" s="63" t="s">
        <v>527</v>
      </c>
      <c r="J169" s="64" t="s">
        <v>528</v>
      </c>
      <c r="K169" s="63">
        <v>173</v>
      </c>
      <c r="L169" s="63" t="s">
        <v>529</v>
      </c>
      <c r="M169" s="64" t="s">
        <v>171</v>
      </c>
      <c r="N169" s="64" t="s">
        <v>172</v>
      </c>
      <c r="O169" s="65" t="s">
        <v>490</v>
      </c>
      <c r="P169" s="66" t="s">
        <v>491</v>
      </c>
    </row>
    <row r="170" spans="1:16" ht="12.75" customHeight="1" thickBot="1" x14ac:dyDescent="0.25">
      <c r="A170" s="15" t="str">
        <f t="shared" si="12"/>
        <v>IBVS 883 </v>
      </c>
      <c r="B170" s="20" t="str">
        <f t="shared" si="13"/>
        <v>I</v>
      </c>
      <c r="C170" s="15">
        <f t="shared" si="14"/>
        <v>41938.787400000001</v>
      </c>
      <c r="D170" s="18" t="str">
        <f t="shared" si="15"/>
        <v>vis</v>
      </c>
      <c r="E170" s="62">
        <f>VLOOKUP(C170,Active!C$21:E$966,3,FALSE)</f>
        <v>695.99095610362531</v>
      </c>
      <c r="F170" s="20" t="s">
        <v>81</v>
      </c>
      <c r="G170" s="18" t="str">
        <f t="shared" si="16"/>
        <v>41938.7874</v>
      </c>
      <c r="H170" s="15">
        <f t="shared" si="17"/>
        <v>174</v>
      </c>
      <c r="I170" s="63" t="s">
        <v>530</v>
      </c>
      <c r="J170" s="64" t="s">
        <v>531</v>
      </c>
      <c r="K170" s="63">
        <v>174</v>
      </c>
      <c r="L170" s="63" t="s">
        <v>532</v>
      </c>
      <c r="M170" s="64" t="s">
        <v>171</v>
      </c>
      <c r="N170" s="64" t="s">
        <v>172</v>
      </c>
      <c r="O170" s="65" t="s">
        <v>490</v>
      </c>
      <c r="P170" s="66" t="s">
        <v>491</v>
      </c>
    </row>
    <row r="171" spans="1:16" ht="12.75" customHeight="1" thickBot="1" x14ac:dyDescent="0.25">
      <c r="A171" s="15" t="str">
        <f t="shared" si="12"/>
        <v> BRNO 17 </v>
      </c>
      <c r="B171" s="20" t="str">
        <f t="shared" si="13"/>
        <v>I</v>
      </c>
      <c r="C171" s="15">
        <f t="shared" si="14"/>
        <v>41962.603000000003</v>
      </c>
      <c r="D171" s="18" t="str">
        <f t="shared" si="15"/>
        <v>vis</v>
      </c>
      <c r="E171" s="62">
        <f>VLOOKUP(C171,Active!C$21:E$966,3,FALSE)</f>
        <v>744.02525998177418</v>
      </c>
      <c r="F171" s="20" t="s">
        <v>81</v>
      </c>
      <c r="G171" s="18" t="str">
        <f t="shared" si="16"/>
        <v>41962.603</v>
      </c>
      <c r="H171" s="15">
        <f t="shared" si="17"/>
        <v>186</v>
      </c>
      <c r="I171" s="63" t="s">
        <v>533</v>
      </c>
      <c r="J171" s="64" t="s">
        <v>534</v>
      </c>
      <c r="K171" s="63">
        <v>186</v>
      </c>
      <c r="L171" s="63" t="s">
        <v>535</v>
      </c>
      <c r="M171" s="64" t="s">
        <v>107</v>
      </c>
      <c r="N171" s="64"/>
      <c r="O171" s="65" t="s">
        <v>536</v>
      </c>
      <c r="P171" s="65" t="s">
        <v>537</v>
      </c>
    </row>
    <row r="172" spans="1:16" ht="12.75" customHeight="1" thickBot="1" x14ac:dyDescent="0.25">
      <c r="A172" s="15" t="str">
        <f t="shared" si="12"/>
        <v> BRNO 17 </v>
      </c>
      <c r="B172" s="20" t="str">
        <f t="shared" si="13"/>
        <v>I</v>
      </c>
      <c r="C172" s="15">
        <f t="shared" si="14"/>
        <v>41968.563999999998</v>
      </c>
      <c r="D172" s="18" t="str">
        <f t="shared" si="15"/>
        <v>vis</v>
      </c>
      <c r="E172" s="62">
        <f>VLOOKUP(C172,Active!C$21:E$966,3,FALSE)</f>
        <v>756.04815612620962</v>
      </c>
      <c r="F172" s="20" t="s">
        <v>81</v>
      </c>
      <c r="G172" s="18" t="str">
        <f t="shared" si="16"/>
        <v>41968.564</v>
      </c>
      <c r="H172" s="15">
        <f t="shared" si="17"/>
        <v>189</v>
      </c>
      <c r="I172" s="63" t="s">
        <v>538</v>
      </c>
      <c r="J172" s="64" t="s">
        <v>539</v>
      </c>
      <c r="K172" s="63">
        <v>189</v>
      </c>
      <c r="L172" s="63" t="s">
        <v>540</v>
      </c>
      <c r="M172" s="64" t="s">
        <v>107</v>
      </c>
      <c r="N172" s="64"/>
      <c r="O172" s="65" t="s">
        <v>536</v>
      </c>
      <c r="P172" s="65" t="s">
        <v>537</v>
      </c>
    </row>
    <row r="173" spans="1:16" ht="12.75" customHeight="1" thickBot="1" x14ac:dyDescent="0.25">
      <c r="A173" s="15" t="str">
        <f t="shared" si="12"/>
        <v> BRNO 17 </v>
      </c>
      <c r="B173" s="20" t="str">
        <f t="shared" si="13"/>
        <v>I</v>
      </c>
      <c r="C173" s="15">
        <f t="shared" si="14"/>
        <v>41972.536</v>
      </c>
      <c r="D173" s="18" t="str">
        <f t="shared" si="15"/>
        <v>vis</v>
      </c>
      <c r="E173" s="62">
        <f>VLOOKUP(C173,Active!C$21:E$966,3,FALSE)</f>
        <v>764.0593863704222</v>
      </c>
      <c r="F173" s="20" t="s">
        <v>81</v>
      </c>
      <c r="G173" s="18" t="str">
        <f t="shared" si="16"/>
        <v>41972.536</v>
      </c>
      <c r="H173" s="15">
        <f t="shared" si="17"/>
        <v>191</v>
      </c>
      <c r="I173" s="63" t="s">
        <v>541</v>
      </c>
      <c r="J173" s="64" t="s">
        <v>542</v>
      </c>
      <c r="K173" s="63">
        <v>191</v>
      </c>
      <c r="L173" s="63" t="s">
        <v>543</v>
      </c>
      <c r="M173" s="64" t="s">
        <v>107</v>
      </c>
      <c r="N173" s="64"/>
      <c r="O173" s="65" t="s">
        <v>536</v>
      </c>
      <c r="P173" s="65" t="s">
        <v>537</v>
      </c>
    </row>
    <row r="174" spans="1:16" ht="12.75" customHeight="1" thickBot="1" x14ac:dyDescent="0.25">
      <c r="A174" s="15" t="str">
        <f t="shared" si="12"/>
        <v> BRNO 17 </v>
      </c>
      <c r="B174" s="20" t="str">
        <f t="shared" si="13"/>
        <v>I</v>
      </c>
      <c r="C174" s="15">
        <f t="shared" si="14"/>
        <v>41974.517</v>
      </c>
      <c r="D174" s="18" t="str">
        <f t="shared" si="15"/>
        <v>vis</v>
      </c>
      <c r="E174" s="62">
        <f>VLOOKUP(C174,Active!C$21:E$966,3,FALSE)</f>
        <v>768.05491686230971</v>
      </c>
      <c r="F174" s="20" t="s">
        <v>81</v>
      </c>
      <c r="G174" s="18" t="str">
        <f t="shared" si="16"/>
        <v>41974.517</v>
      </c>
      <c r="H174" s="15">
        <f t="shared" si="17"/>
        <v>192</v>
      </c>
      <c r="I174" s="63" t="s">
        <v>544</v>
      </c>
      <c r="J174" s="64" t="s">
        <v>545</v>
      </c>
      <c r="K174" s="63">
        <v>192</v>
      </c>
      <c r="L174" s="63" t="s">
        <v>546</v>
      </c>
      <c r="M174" s="64" t="s">
        <v>107</v>
      </c>
      <c r="N174" s="64"/>
      <c r="O174" s="65" t="s">
        <v>536</v>
      </c>
      <c r="P174" s="65" t="s">
        <v>537</v>
      </c>
    </row>
    <row r="175" spans="1:16" ht="12.75" customHeight="1" thickBot="1" x14ac:dyDescent="0.25">
      <c r="A175" s="15" t="str">
        <f t="shared" si="12"/>
        <v> AA 27.94 </v>
      </c>
      <c r="B175" s="20" t="str">
        <f t="shared" si="13"/>
        <v>I</v>
      </c>
      <c r="C175" s="15">
        <f t="shared" si="14"/>
        <v>42285.840600000003</v>
      </c>
      <c r="D175" s="18" t="str">
        <f t="shared" si="15"/>
        <v>vis</v>
      </c>
      <c r="E175" s="62">
        <f>VLOOKUP(C175,Active!C$21:E$966,3,FALSE)</f>
        <v>1395.9715936136133</v>
      </c>
      <c r="F175" s="20" t="s">
        <v>81</v>
      </c>
      <c r="G175" s="18" t="str">
        <f t="shared" si="16"/>
        <v>42285.8406</v>
      </c>
      <c r="H175" s="15">
        <f t="shared" si="17"/>
        <v>349</v>
      </c>
      <c r="I175" s="63" t="s">
        <v>547</v>
      </c>
      <c r="J175" s="64" t="s">
        <v>548</v>
      </c>
      <c r="K175" s="63">
        <v>349</v>
      </c>
      <c r="L175" s="63" t="s">
        <v>549</v>
      </c>
      <c r="M175" s="64" t="s">
        <v>171</v>
      </c>
      <c r="N175" s="64" t="s">
        <v>172</v>
      </c>
      <c r="O175" s="65" t="s">
        <v>411</v>
      </c>
      <c r="P175" s="65" t="s">
        <v>412</v>
      </c>
    </row>
    <row r="176" spans="1:16" ht="12.75" customHeight="1" thickBot="1" x14ac:dyDescent="0.25">
      <c r="A176" s="15" t="str">
        <f t="shared" si="12"/>
        <v> AA 27.94 </v>
      </c>
      <c r="B176" s="20" t="str">
        <f t="shared" si="13"/>
        <v>I</v>
      </c>
      <c r="C176" s="15">
        <f t="shared" si="14"/>
        <v>42287.825700000001</v>
      </c>
      <c r="D176" s="18" t="str">
        <f t="shared" si="15"/>
        <v>vis</v>
      </c>
      <c r="E176" s="62">
        <f>VLOOKUP(C176,Active!C$21:E$966,3,FALSE)</f>
        <v>1399.975393502275</v>
      </c>
      <c r="F176" s="20" t="s">
        <v>81</v>
      </c>
      <c r="G176" s="18" t="str">
        <f t="shared" si="16"/>
        <v>42287.8257</v>
      </c>
      <c r="H176" s="15">
        <f t="shared" si="17"/>
        <v>350</v>
      </c>
      <c r="I176" s="63" t="s">
        <v>550</v>
      </c>
      <c r="J176" s="64" t="s">
        <v>551</v>
      </c>
      <c r="K176" s="63">
        <v>350</v>
      </c>
      <c r="L176" s="63" t="s">
        <v>552</v>
      </c>
      <c r="M176" s="64" t="s">
        <v>171</v>
      </c>
      <c r="N176" s="64" t="s">
        <v>172</v>
      </c>
      <c r="O176" s="65" t="s">
        <v>411</v>
      </c>
      <c r="P176" s="65" t="s">
        <v>412</v>
      </c>
    </row>
    <row r="177" spans="1:16" ht="12.75" customHeight="1" thickBot="1" x14ac:dyDescent="0.25">
      <c r="A177" s="15" t="str">
        <f t="shared" si="12"/>
        <v> AA 27.94 </v>
      </c>
      <c r="B177" s="20" t="str">
        <f t="shared" si="13"/>
        <v>II</v>
      </c>
      <c r="C177" s="15">
        <f t="shared" si="14"/>
        <v>42288.823100000001</v>
      </c>
      <c r="D177" s="18" t="str">
        <f t="shared" si="15"/>
        <v>vis</v>
      </c>
      <c r="E177" s="62">
        <f>VLOOKUP(C177,Active!C$21:E$966,3,FALSE)</f>
        <v>1401.9870755379186</v>
      </c>
      <c r="F177" s="20" t="s">
        <v>81</v>
      </c>
      <c r="G177" s="18" t="str">
        <f t="shared" si="16"/>
        <v>42288.8231</v>
      </c>
      <c r="H177" s="15">
        <f t="shared" si="17"/>
        <v>350.5</v>
      </c>
      <c r="I177" s="63" t="s">
        <v>561</v>
      </c>
      <c r="J177" s="64" t="s">
        <v>562</v>
      </c>
      <c r="K177" s="63">
        <v>350.5</v>
      </c>
      <c r="L177" s="63" t="s">
        <v>563</v>
      </c>
      <c r="M177" s="64" t="s">
        <v>171</v>
      </c>
      <c r="N177" s="64" t="s">
        <v>172</v>
      </c>
      <c r="O177" s="65" t="s">
        <v>411</v>
      </c>
      <c r="P177" s="65" t="s">
        <v>412</v>
      </c>
    </row>
    <row r="178" spans="1:16" ht="12.75" customHeight="1" thickBot="1" x14ac:dyDescent="0.25">
      <c r="A178" s="15" t="str">
        <f t="shared" si="12"/>
        <v> AA 27.94 </v>
      </c>
      <c r="B178" s="20" t="str">
        <f t="shared" si="13"/>
        <v>I</v>
      </c>
      <c r="C178" s="15">
        <f t="shared" si="14"/>
        <v>42289.811999999998</v>
      </c>
      <c r="D178" s="18" t="str">
        <f t="shared" si="15"/>
        <v>vis</v>
      </c>
      <c r="E178" s="62">
        <f>VLOOKUP(C178,Active!C$21:E$966,3,FALSE)</f>
        <v>1403.9816137021865</v>
      </c>
      <c r="F178" s="20" t="s">
        <v>81</v>
      </c>
      <c r="G178" s="18" t="str">
        <f t="shared" si="16"/>
        <v>42289.8120</v>
      </c>
      <c r="H178" s="15">
        <f t="shared" si="17"/>
        <v>351</v>
      </c>
      <c r="I178" s="63" t="s">
        <v>564</v>
      </c>
      <c r="J178" s="64" t="s">
        <v>565</v>
      </c>
      <c r="K178" s="63">
        <v>351</v>
      </c>
      <c r="L178" s="63" t="s">
        <v>566</v>
      </c>
      <c r="M178" s="64" t="s">
        <v>171</v>
      </c>
      <c r="N178" s="64" t="s">
        <v>172</v>
      </c>
      <c r="O178" s="65" t="s">
        <v>411</v>
      </c>
      <c r="P178" s="65" t="s">
        <v>412</v>
      </c>
    </row>
    <row r="179" spans="1:16" ht="12.75" customHeight="1" thickBot="1" x14ac:dyDescent="0.25">
      <c r="A179" s="15" t="str">
        <f t="shared" si="12"/>
        <v> AA 27.94 </v>
      </c>
      <c r="B179" s="20" t="str">
        <f t="shared" si="13"/>
        <v>II</v>
      </c>
      <c r="C179" s="15">
        <f t="shared" si="14"/>
        <v>42292.787199999999</v>
      </c>
      <c r="D179" s="18" t="str">
        <f t="shared" si="15"/>
        <v>vis</v>
      </c>
      <c r="E179" s="62">
        <f>VLOOKUP(C179,Active!C$21:E$966,3,FALSE)</f>
        <v>1409.9823720663803</v>
      </c>
      <c r="F179" s="20" t="s">
        <v>81</v>
      </c>
      <c r="G179" s="18" t="str">
        <f t="shared" si="16"/>
        <v>42292.7872</v>
      </c>
      <c r="H179" s="15">
        <f t="shared" si="17"/>
        <v>352.5</v>
      </c>
      <c r="I179" s="63" t="s">
        <v>567</v>
      </c>
      <c r="J179" s="64" t="s">
        <v>568</v>
      </c>
      <c r="K179" s="63">
        <v>352.5</v>
      </c>
      <c r="L179" s="63" t="s">
        <v>532</v>
      </c>
      <c r="M179" s="64" t="s">
        <v>171</v>
      </c>
      <c r="N179" s="64" t="s">
        <v>172</v>
      </c>
      <c r="O179" s="65" t="s">
        <v>411</v>
      </c>
      <c r="P179" s="65" t="s">
        <v>412</v>
      </c>
    </row>
    <row r="180" spans="1:16" ht="12.75" customHeight="1" thickBot="1" x14ac:dyDescent="0.25">
      <c r="A180" s="15" t="str">
        <f t="shared" si="12"/>
        <v> JBAA 85.445 </v>
      </c>
      <c r="B180" s="20" t="str">
        <f t="shared" si="13"/>
        <v>I</v>
      </c>
      <c r="C180" s="15">
        <f t="shared" si="14"/>
        <v>42319.557999999997</v>
      </c>
      <c r="D180" s="18" t="str">
        <f t="shared" si="15"/>
        <v>vis</v>
      </c>
      <c r="E180" s="62">
        <f>VLOOKUP(C180,Active!C$21:E$966,3,FALSE)</f>
        <v>1463.9770957878477</v>
      </c>
      <c r="F180" s="20" t="s">
        <v>81</v>
      </c>
      <c r="G180" s="18" t="str">
        <f t="shared" si="16"/>
        <v>42319.558</v>
      </c>
      <c r="H180" s="15">
        <f t="shared" si="17"/>
        <v>366</v>
      </c>
      <c r="I180" s="63" t="s">
        <v>569</v>
      </c>
      <c r="J180" s="64" t="s">
        <v>570</v>
      </c>
      <c r="K180" s="63">
        <v>366</v>
      </c>
      <c r="L180" s="63" t="s">
        <v>82</v>
      </c>
      <c r="M180" s="64" t="s">
        <v>107</v>
      </c>
      <c r="N180" s="64"/>
      <c r="O180" s="65" t="s">
        <v>571</v>
      </c>
      <c r="P180" s="65" t="s">
        <v>521</v>
      </c>
    </row>
    <row r="181" spans="1:16" ht="12.75" customHeight="1" thickBot="1" x14ac:dyDescent="0.25">
      <c r="A181" s="15" t="str">
        <f t="shared" si="12"/>
        <v> JBAA 85.445 </v>
      </c>
      <c r="B181" s="20" t="str">
        <f t="shared" si="13"/>
        <v>I</v>
      </c>
      <c r="C181" s="15">
        <f t="shared" si="14"/>
        <v>42319.591999999997</v>
      </c>
      <c r="D181" s="18" t="str">
        <f t="shared" si="15"/>
        <v>vis</v>
      </c>
      <c r="E181" s="62">
        <f>VLOOKUP(C181,Active!C$21:E$966,3,FALSE)</f>
        <v>1464.045671273321</v>
      </c>
      <c r="F181" s="20" t="s">
        <v>81</v>
      </c>
      <c r="G181" s="18" t="str">
        <f t="shared" si="16"/>
        <v>42319.592</v>
      </c>
      <c r="H181" s="15">
        <f t="shared" si="17"/>
        <v>366</v>
      </c>
      <c r="I181" s="63" t="s">
        <v>572</v>
      </c>
      <c r="J181" s="64" t="s">
        <v>573</v>
      </c>
      <c r="K181" s="63">
        <v>366</v>
      </c>
      <c r="L181" s="63" t="s">
        <v>574</v>
      </c>
      <c r="M181" s="64" t="s">
        <v>107</v>
      </c>
      <c r="N181" s="64"/>
      <c r="O181" s="65" t="s">
        <v>507</v>
      </c>
      <c r="P181" s="65" t="s">
        <v>521</v>
      </c>
    </row>
    <row r="182" spans="1:16" ht="12.75" customHeight="1" thickBot="1" x14ac:dyDescent="0.25">
      <c r="A182" s="15" t="str">
        <f t="shared" si="12"/>
        <v> AA 27.94 </v>
      </c>
      <c r="B182" s="20" t="str">
        <f t="shared" si="13"/>
        <v>I</v>
      </c>
      <c r="C182" s="15">
        <f t="shared" si="14"/>
        <v>42634.885000000002</v>
      </c>
      <c r="D182" s="18" t="str">
        <f t="shared" si="15"/>
        <v>vis</v>
      </c>
      <c r="E182" s="62">
        <f>VLOOKUP(C182,Active!C$21:E$966,3,FALSE)</f>
        <v>2099.9683342611247</v>
      </c>
      <c r="F182" s="20" t="s">
        <v>81</v>
      </c>
      <c r="G182" s="18" t="str">
        <f t="shared" si="16"/>
        <v>42634.8850</v>
      </c>
      <c r="H182" s="15">
        <f t="shared" si="17"/>
        <v>525</v>
      </c>
      <c r="I182" s="63" t="s">
        <v>575</v>
      </c>
      <c r="J182" s="64" t="s">
        <v>576</v>
      </c>
      <c r="K182" s="63">
        <v>525</v>
      </c>
      <c r="L182" s="63" t="s">
        <v>577</v>
      </c>
      <c r="M182" s="64" t="s">
        <v>171</v>
      </c>
      <c r="N182" s="64" t="s">
        <v>172</v>
      </c>
      <c r="O182" s="65" t="s">
        <v>411</v>
      </c>
      <c r="P182" s="65" t="s">
        <v>412</v>
      </c>
    </row>
    <row r="183" spans="1:16" ht="12.75" customHeight="1" thickBot="1" x14ac:dyDescent="0.25">
      <c r="A183" s="15" t="str">
        <f t="shared" si="12"/>
        <v> VSSC 58.17 </v>
      </c>
      <c r="B183" s="20" t="str">
        <f t="shared" si="13"/>
        <v>I</v>
      </c>
      <c r="C183" s="15">
        <f t="shared" si="14"/>
        <v>42817.339</v>
      </c>
      <c r="D183" s="18" t="str">
        <f t="shared" si="15"/>
        <v>vis</v>
      </c>
      <c r="E183" s="62">
        <f>VLOOKUP(C183,Active!C$21:E$966,3,FALSE)</f>
        <v>2467.9645585755675</v>
      </c>
      <c r="F183" s="20" t="s">
        <v>81</v>
      </c>
      <c r="G183" s="18" t="str">
        <f t="shared" si="16"/>
        <v>42817.339</v>
      </c>
      <c r="H183" s="15">
        <f t="shared" si="17"/>
        <v>617</v>
      </c>
      <c r="I183" s="63" t="s">
        <v>594</v>
      </c>
      <c r="J183" s="64" t="s">
        <v>595</v>
      </c>
      <c r="K183" s="63">
        <v>617</v>
      </c>
      <c r="L183" s="63" t="s">
        <v>82</v>
      </c>
      <c r="M183" s="64" t="s">
        <v>107</v>
      </c>
      <c r="N183" s="64"/>
      <c r="O183" s="65" t="s">
        <v>596</v>
      </c>
      <c r="P183" s="65" t="s">
        <v>597</v>
      </c>
    </row>
    <row r="184" spans="1:16" ht="12.75" customHeight="1" thickBot="1" x14ac:dyDescent="0.25">
      <c r="A184" s="15" t="str">
        <f t="shared" si="12"/>
        <v> VSSC 58.17 </v>
      </c>
      <c r="B184" s="20" t="str">
        <f t="shared" si="13"/>
        <v>I</v>
      </c>
      <c r="C184" s="15">
        <f t="shared" si="14"/>
        <v>42819.336000000003</v>
      </c>
      <c r="D184" s="18" t="str">
        <f t="shared" si="15"/>
        <v>vis</v>
      </c>
      <c r="E184" s="62">
        <f>VLOOKUP(C184,Active!C$21:E$966,3,FALSE)</f>
        <v>2471.9923598841551</v>
      </c>
      <c r="F184" s="20" t="s">
        <v>81</v>
      </c>
      <c r="G184" s="18" t="str">
        <f t="shared" si="16"/>
        <v>42819.336</v>
      </c>
      <c r="H184" s="15">
        <f t="shared" si="17"/>
        <v>618</v>
      </c>
      <c r="I184" s="63" t="s">
        <v>598</v>
      </c>
      <c r="J184" s="64" t="s">
        <v>599</v>
      </c>
      <c r="K184" s="63">
        <v>618</v>
      </c>
      <c r="L184" s="63" t="s">
        <v>600</v>
      </c>
      <c r="M184" s="64" t="s">
        <v>107</v>
      </c>
      <c r="N184" s="64"/>
      <c r="O184" s="65" t="s">
        <v>596</v>
      </c>
      <c r="P184" s="65" t="s">
        <v>597</v>
      </c>
    </row>
    <row r="185" spans="1:16" ht="12.75" customHeight="1" thickBot="1" x14ac:dyDescent="0.25">
      <c r="A185" s="15" t="str">
        <f t="shared" si="12"/>
        <v> AOEB 6 </v>
      </c>
      <c r="B185" s="20" t="str">
        <f t="shared" si="13"/>
        <v>I</v>
      </c>
      <c r="C185" s="15">
        <f t="shared" si="14"/>
        <v>42997.82</v>
      </c>
      <c r="D185" s="18" t="str">
        <f t="shared" si="15"/>
        <v>vis</v>
      </c>
      <c r="E185" s="62">
        <f>VLOOKUP(C185,Active!C$21:E$966,3,FALSE)</f>
        <v>2831.9813878064729</v>
      </c>
      <c r="F185" s="20" t="s">
        <v>81</v>
      </c>
      <c r="G185" s="18" t="str">
        <f t="shared" si="16"/>
        <v>42997.820</v>
      </c>
      <c r="H185" s="15">
        <f t="shared" si="17"/>
        <v>708</v>
      </c>
      <c r="I185" s="63" t="s">
        <v>601</v>
      </c>
      <c r="J185" s="64" t="s">
        <v>602</v>
      </c>
      <c r="K185" s="63">
        <v>708</v>
      </c>
      <c r="L185" s="63" t="s">
        <v>603</v>
      </c>
      <c r="M185" s="64" t="s">
        <v>107</v>
      </c>
      <c r="N185" s="64"/>
      <c r="O185" s="65" t="s">
        <v>604</v>
      </c>
      <c r="P185" s="65" t="s">
        <v>605</v>
      </c>
    </row>
    <row r="186" spans="1:16" ht="12.75" customHeight="1" thickBot="1" x14ac:dyDescent="0.25">
      <c r="A186" s="15" t="str">
        <f t="shared" si="12"/>
        <v> VSSC 58.17 </v>
      </c>
      <c r="B186" s="20" t="str">
        <f t="shared" si="13"/>
        <v>I</v>
      </c>
      <c r="C186" s="15">
        <f t="shared" si="14"/>
        <v>43041.453999999998</v>
      </c>
      <c r="D186" s="18" t="str">
        <f t="shared" si="15"/>
        <v>vis</v>
      </c>
      <c r="E186" s="62">
        <f>VLOOKUP(C186,Active!C$21:E$966,3,FALSE)</f>
        <v>2919.987938782258</v>
      </c>
      <c r="F186" s="20" t="s">
        <v>81</v>
      </c>
      <c r="G186" s="18" t="str">
        <f t="shared" si="16"/>
        <v>43041.454</v>
      </c>
      <c r="H186" s="15">
        <f t="shared" si="17"/>
        <v>730</v>
      </c>
      <c r="I186" s="63" t="s">
        <v>606</v>
      </c>
      <c r="J186" s="64" t="s">
        <v>607</v>
      </c>
      <c r="K186" s="63">
        <v>730</v>
      </c>
      <c r="L186" s="63" t="s">
        <v>608</v>
      </c>
      <c r="M186" s="64" t="s">
        <v>107</v>
      </c>
      <c r="N186" s="64"/>
      <c r="O186" s="65" t="s">
        <v>596</v>
      </c>
      <c r="P186" s="65" t="s">
        <v>597</v>
      </c>
    </row>
    <row r="187" spans="1:16" ht="12.75" customHeight="1" thickBot="1" x14ac:dyDescent="0.25">
      <c r="A187" s="15" t="str">
        <f t="shared" si="12"/>
        <v> VSSC 58.17 </v>
      </c>
      <c r="B187" s="20" t="str">
        <f t="shared" si="13"/>
        <v>I</v>
      </c>
      <c r="C187" s="15">
        <f t="shared" si="14"/>
        <v>43160.421999999999</v>
      </c>
      <c r="D187" s="18" t="str">
        <f t="shared" si="15"/>
        <v>vis</v>
      </c>
      <c r="E187" s="62">
        <f>VLOOKUP(C187,Active!C$21:E$966,3,FALSE)</f>
        <v>3159.9375963082171</v>
      </c>
      <c r="F187" s="20" t="s">
        <v>81</v>
      </c>
      <c r="G187" s="18" t="str">
        <f t="shared" si="16"/>
        <v>43160.422</v>
      </c>
      <c r="H187" s="15">
        <f t="shared" si="17"/>
        <v>790</v>
      </c>
      <c r="I187" s="63" t="s">
        <v>613</v>
      </c>
      <c r="J187" s="64" t="s">
        <v>614</v>
      </c>
      <c r="K187" s="63">
        <v>790</v>
      </c>
      <c r="L187" s="63" t="s">
        <v>376</v>
      </c>
      <c r="M187" s="64" t="s">
        <v>107</v>
      </c>
      <c r="N187" s="64"/>
      <c r="O187" s="65" t="s">
        <v>615</v>
      </c>
      <c r="P187" s="65" t="s">
        <v>597</v>
      </c>
    </row>
    <row r="188" spans="1:16" ht="12.75" customHeight="1" thickBot="1" x14ac:dyDescent="0.25">
      <c r="A188" s="15" t="str">
        <f t="shared" si="12"/>
        <v> VSSC 58.17 </v>
      </c>
      <c r="B188" s="20" t="str">
        <f t="shared" si="13"/>
        <v>I</v>
      </c>
      <c r="C188" s="15">
        <f t="shared" si="14"/>
        <v>43394.470999999998</v>
      </c>
      <c r="D188" s="18" t="str">
        <f t="shared" si="15"/>
        <v>vis</v>
      </c>
      <c r="E188" s="62">
        <f>VLOOKUP(C188,Active!C$21:E$966,3,FALSE)</f>
        <v>3631.9971198296071</v>
      </c>
      <c r="F188" s="20" t="s">
        <v>81</v>
      </c>
      <c r="G188" s="18" t="str">
        <f t="shared" si="16"/>
        <v>43394.471</v>
      </c>
      <c r="H188" s="15">
        <f t="shared" si="17"/>
        <v>908</v>
      </c>
      <c r="I188" s="63" t="s">
        <v>616</v>
      </c>
      <c r="J188" s="64" t="s">
        <v>617</v>
      </c>
      <c r="K188" s="63">
        <v>908</v>
      </c>
      <c r="L188" s="63" t="s">
        <v>618</v>
      </c>
      <c r="M188" s="64" t="s">
        <v>107</v>
      </c>
      <c r="N188" s="64"/>
      <c r="O188" s="65" t="s">
        <v>596</v>
      </c>
      <c r="P188" s="65" t="s">
        <v>597</v>
      </c>
    </row>
    <row r="189" spans="1:16" ht="13.5" thickBot="1" x14ac:dyDescent="0.25">
      <c r="A189" s="15" t="str">
        <f t="shared" si="12"/>
        <v> VSSC 58.17 </v>
      </c>
      <c r="B189" s="20" t="str">
        <f t="shared" si="13"/>
        <v>I</v>
      </c>
      <c r="C189" s="15">
        <f t="shared" si="14"/>
        <v>43527.326000000001</v>
      </c>
      <c r="D189" s="18" t="str">
        <f t="shared" si="15"/>
        <v>vis</v>
      </c>
      <c r="E189" s="62">
        <f>VLOOKUP(C189,Active!C$21:E$966,3,FALSE)</f>
        <v>3899.9558293196537</v>
      </c>
      <c r="F189" s="20" t="s">
        <v>81</v>
      </c>
      <c r="G189" s="18" t="str">
        <f t="shared" si="16"/>
        <v>43527.326</v>
      </c>
      <c r="H189" s="15">
        <f t="shared" si="17"/>
        <v>975</v>
      </c>
      <c r="I189" s="63" t="s">
        <v>625</v>
      </c>
      <c r="J189" s="64" t="s">
        <v>626</v>
      </c>
      <c r="K189" s="63">
        <v>975</v>
      </c>
      <c r="L189" s="63" t="s">
        <v>511</v>
      </c>
      <c r="M189" s="64" t="s">
        <v>107</v>
      </c>
      <c r="N189" s="64"/>
      <c r="O189" s="65" t="s">
        <v>571</v>
      </c>
      <c r="P189" s="65" t="s">
        <v>597</v>
      </c>
    </row>
    <row r="190" spans="1:16" ht="13.5" thickBot="1" x14ac:dyDescent="0.25">
      <c r="A190" s="15" t="str">
        <f t="shared" si="12"/>
        <v> VSSC 58.17 </v>
      </c>
      <c r="B190" s="20" t="str">
        <f t="shared" si="13"/>
        <v>I</v>
      </c>
      <c r="C190" s="15">
        <f t="shared" si="14"/>
        <v>43533.292000000001</v>
      </c>
      <c r="D190" s="18" t="str">
        <f t="shared" si="15"/>
        <v>vis</v>
      </c>
      <c r="E190" s="62">
        <f>VLOOKUP(C190,Active!C$21:E$966,3,FALSE)</f>
        <v>3911.9888100943153</v>
      </c>
      <c r="F190" s="20" t="s">
        <v>81</v>
      </c>
      <c r="G190" s="18" t="str">
        <f t="shared" si="16"/>
        <v>43533.292</v>
      </c>
      <c r="H190" s="15">
        <f t="shared" si="17"/>
        <v>978</v>
      </c>
      <c r="I190" s="63" t="s">
        <v>627</v>
      </c>
      <c r="J190" s="64" t="s">
        <v>628</v>
      </c>
      <c r="K190" s="63">
        <v>978</v>
      </c>
      <c r="L190" s="63" t="s">
        <v>629</v>
      </c>
      <c r="M190" s="64" t="s">
        <v>107</v>
      </c>
      <c r="N190" s="64"/>
      <c r="O190" s="65" t="s">
        <v>571</v>
      </c>
      <c r="P190" s="65" t="s">
        <v>597</v>
      </c>
    </row>
    <row r="191" spans="1:16" ht="13.5" thickBot="1" x14ac:dyDescent="0.25">
      <c r="A191" s="15" t="str">
        <f t="shared" si="12"/>
        <v> MVS 8.136 </v>
      </c>
      <c r="B191" s="20" t="str">
        <f t="shared" si="13"/>
        <v>I</v>
      </c>
      <c r="C191" s="15">
        <f t="shared" si="14"/>
        <v>43739.512999999999</v>
      </c>
      <c r="D191" s="18" t="str">
        <f t="shared" si="15"/>
        <v>vis</v>
      </c>
      <c r="E191" s="62">
        <f>VLOOKUP(C191,Active!C$21:E$966,3,FALSE)</f>
        <v>4327.9213156811957</v>
      </c>
      <c r="F191" s="20" t="s">
        <v>81</v>
      </c>
      <c r="G191" s="18" t="str">
        <f t="shared" si="16"/>
        <v>43739.513</v>
      </c>
      <c r="H191" s="15">
        <f t="shared" si="17"/>
        <v>1082</v>
      </c>
      <c r="I191" s="63" t="s">
        <v>630</v>
      </c>
      <c r="J191" s="64" t="s">
        <v>631</v>
      </c>
      <c r="K191" s="63">
        <v>1082</v>
      </c>
      <c r="L191" s="63" t="s">
        <v>350</v>
      </c>
      <c r="M191" s="64" t="s">
        <v>107</v>
      </c>
      <c r="N191" s="64"/>
      <c r="O191" s="65" t="s">
        <v>632</v>
      </c>
      <c r="P191" s="65" t="s">
        <v>633</v>
      </c>
    </row>
    <row r="192" spans="1:16" ht="13.5" thickBot="1" x14ac:dyDescent="0.25">
      <c r="A192" s="15" t="str">
        <f t="shared" si="12"/>
        <v> VSSC 58.17 </v>
      </c>
      <c r="B192" s="20" t="str">
        <f t="shared" si="13"/>
        <v>I</v>
      </c>
      <c r="C192" s="15">
        <f t="shared" si="14"/>
        <v>43743.508000000002</v>
      </c>
      <c r="D192" s="18" t="str">
        <f t="shared" si="15"/>
        <v>vis</v>
      </c>
      <c r="E192" s="62">
        <f>VLOOKUP(C192,Active!C$21:E$966,3,FALSE)</f>
        <v>4335.9789352244079</v>
      </c>
      <c r="F192" s="20" t="s">
        <v>81</v>
      </c>
      <c r="G192" s="18" t="str">
        <f t="shared" si="16"/>
        <v>43743.508</v>
      </c>
      <c r="H192" s="15">
        <f t="shared" si="17"/>
        <v>1084</v>
      </c>
      <c r="I192" s="63" t="s">
        <v>642</v>
      </c>
      <c r="J192" s="64" t="s">
        <v>643</v>
      </c>
      <c r="K192" s="63">
        <v>1084</v>
      </c>
      <c r="L192" s="63" t="s">
        <v>644</v>
      </c>
      <c r="M192" s="64" t="s">
        <v>107</v>
      </c>
      <c r="N192" s="64"/>
      <c r="O192" s="65" t="s">
        <v>596</v>
      </c>
      <c r="P192" s="65" t="s">
        <v>597</v>
      </c>
    </row>
    <row r="193" spans="1:16" ht="13.5" thickBot="1" x14ac:dyDescent="0.25">
      <c r="A193" s="15" t="str">
        <f t="shared" si="12"/>
        <v> ASS 77.325 </v>
      </c>
      <c r="B193" s="20" t="str">
        <f t="shared" si="13"/>
        <v>I</v>
      </c>
      <c r="C193" s="15">
        <f t="shared" si="14"/>
        <v>43747.453500000003</v>
      </c>
      <c r="D193" s="18" t="str">
        <f t="shared" si="15"/>
        <v>vis</v>
      </c>
      <c r="E193" s="62">
        <f>VLOOKUP(C193,Active!C$21:E$966,3,FALSE)</f>
        <v>4343.9367169284715</v>
      </c>
      <c r="F193" s="20" t="s">
        <v>81</v>
      </c>
      <c r="G193" s="18" t="str">
        <f t="shared" si="16"/>
        <v>43747.4535</v>
      </c>
      <c r="H193" s="15">
        <f t="shared" si="17"/>
        <v>1086</v>
      </c>
      <c r="I193" s="63" t="s">
        <v>648</v>
      </c>
      <c r="J193" s="64" t="s">
        <v>649</v>
      </c>
      <c r="K193" s="63">
        <v>1086</v>
      </c>
      <c r="L193" s="63" t="s">
        <v>650</v>
      </c>
      <c r="M193" s="64" t="s">
        <v>171</v>
      </c>
      <c r="N193" s="64" t="s">
        <v>172</v>
      </c>
      <c r="O193" s="65" t="s">
        <v>637</v>
      </c>
      <c r="P193" s="65" t="s">
        <v>638</v>
      </c>
    </row>
    <row r="194" spans="1:16" ht="13.5" thickBot="1" x14ac:dyDescent="0.25">
      <c r="A194" s="15" t="str">
        <f t="shared" si="12"/>
        <v> ASS 77.325 </v>
      </c>
      <c r="B194" s="20" t="str">
        <f t="shared" si="13"/>
        <v>II</v>
      </c>
      <c r="C194" s="15">
        <f t="shared" si="14"/>
        <v>43752.410799999998</v>
      </c>
      <c r="D194" s="18" t="str">
        <f t="shared" si="15"/>
        <v>vis</v>
      </c>
      <c r="E194" s="62">
        <f>VLOOKUP(C194,Active!C$21:E$966,3,FALSE)</f>
        <v>4353.9352244031888</v>
      </c>
      <c r="F194" s="20" t="s">
        <v>81</v>
      </c>
      <c r="G194" s="18" t="str">
        <f t="shared" si="16"/>
        <v>43752.4108</v>
      </c>
      <c r="H194" s="15">
        <f t="shared" si="17"/>
        <v>1088.5</v>
      </c>
      <c r="I194" s="63" t="s">
        <v>657</v>
      </c>
      <c r="J194" s="64" t="s">
        <v>658</v>
      </c>
      <c r="K194" s="63">
        <v>1088.5</v>
      </c>
      <c r="L194" s="63" t="s">
        <v>659</v>
      </c>
      <c r="M194" s="64" t="s">
        <v>171</v>
      </c>
      <c r="N194" s="64" t="s">
        <v>172</v>
      </c>
      <c r="O194" s="65" t="s">
        <v>637</v>
      </c>
      <c r="P194" s="65" t="s">
        <v>638</v>
      </c>
    </row>
    <row r="195" spans="1:16" ht="13.5" thickBot="1" x14ac:dyDescent="0.25">
      <c r="A195" s="15" t="str">
        <f t="shared" si="12"/>
        <v> MVS 8.136 </v>
      </c>
      <c r="B195" s="20" t="str">
        <f t="shared" si="13"/>
        <v>I</v>
      </c>
      <c r="C195" s="15">
        <f t="shared" si="14"/>
        <v>43759.326000000001</v>
      </c>
      <c r="D195" s="18" t="str">
        <f t="shared" si="15"/>
        <v>vis</v>
      </c>
      <c r="E195" s="62">
        <f>VLOOKUP(C195,Active!C$21:E$966,3,FALSE)</f>
        <v>4367.8826713782091</v>
      </c>
      <c r="F195" s="20" t="s">
        <v>81</v>
      </c>
      <c r="G195" s="18" t="str">
        <f t="shared" si="16"/>
        <v>43759.326</v>
      </c>
      <c r="H195" s="15">
        <f t="shared" si="17"/>
        <v>1092</v>
      </c>
      <c r="I195" s="63" t="s">
        <v>663</v>
      </c>
      <c r="J195" s="64" t="s">
        <v>664</v>
      </c>
      <c r="K195" s="63">
        <v>1092</v>
      </c>
      <c r="L195" s="63" t="s">
        <v>380</v>
      </c>
      <c r="M195" s="64" t="s">
        <v>107</v>
      </c>
      <c r="N195" s="64"/>
      <c r="O195" s="65" t="s">
        <v>632</v>
      </c>
      <c r="P195" s="65" t="s">
        <v>633</v>
      </c>
    </row>
    <row r="196" spans="1:16" ht="13.5" thickBot="1" x14ac:dyDescent="0.25">
      <c r="A196" s="15" t="str">
        <f t="shared" si="12"/>
        <v> VSSC 58.17 </v>
      </c>
      <c r="B196" s="20" t="str">
        <f t="shared" si="13"/>
        <v>I</v>
      </c>
      <c r="C196" s="15">
        <f t="shared" si="14"/>
        <v>43759.38</v>
      </c>
      <c r="D196" s="18" t="str">
        <f t="shared" si="15"/>
        <v>vis</v>
      </c>
      <c r="E196" s="62">
        <f>VLOOKUP(C196,Active!C$21:E$966,3,FALSE)</f>
        <v>4367.9915853845432</v>
      </c>
      <c r="F196" s="20" t="s">
        <v>81</v>
      </c>
      <c r="G196" s="18" t="str">
        <f t="shared" si="16"/>
        <v>43759.380</v>
      </c>
      <c r="H196" s="15">
        <f t="shared" si="17"/>
        <v>1092</v>
      </c>
      <c r="I196" s="63" t="s">
        <v>665</v>
      </c>
      <c r="J196" s="64" t="s">
        <v>666</v>
      </c>
      <c r="K196" s="63">
        <v>1092</v>
      </c>
      <c r="L196" s="63" t="s">
        <v>667</v>
      </c>
      <c r="M196" s="64" t="s">
        <v>107</v>
      </c>
      <c r="N196" s="64"/>
      <c r="O196" s="65" t="s">
        <v>596</v>
      </c>
      <c r="P196" s="65" t="s">
        <v>597</v>
      </c>
    </row>
    <row r="197" spans="1:16" ht="13.5" thickBot="1" x14ac:dyDescent="0.25">
      <c r="A197" s="15" t="str">
        <f t="shared" si="12"/>
        <v> VSSC 59.18 </v>
      </c>
      <c r="B197" s="20" t="str">
        <f t="shared" si="13"/>
        <v>I</v>
      </c>
      <c r="C197" s="15">
        <f t="shared" si="14"/>
        <v>43876.385000000002</v>
      </c>
      <c r="D197" s="18" t="str">
        <f t="shared" si="15"/>
        <v>vis</v>
      </c>
      <c r="E197" s="62">
        <f>VLOOKUP(C197,Active!C$21:E$966,3,FALSE)</f>
        <v>4603.9820170874027</v>
      </c>
      <c r="F197" s="20" t="s">
        <v>81</v>
      </c>
      <c r="G197" s="18" t="str">
        <f t="shared" si="16"/>
        <v>43876.385</v>
      </c>
      <c r="H197" s="15">
        <f t="shared" si="17"/>
        <v>1151</v>
      </c>
      <c r="I197" s="63" t="s">
        <v>668</v>
      </c>
      <c r="J197" s="64" t="s">
        <v>669</v>
      </c>
      <c r="K197" s="63">
        <v>1151</v>
      </c>
      <c r="L197" s="63" t="s">
        <v>448</v>
      </c>
      <c r="M197" s="64" t="s">
        <v>107</v>
      </c>
      <c r="N197" s="64"/>
      <c r="O197" s="65" t="s">
        <v>596</v>
      </c>
      <c r="P197" s="65" t="s">
        <v>670</v>
      </c>
    </row>
    <row r="198" spans="1:16" ht="13.5" thickBot="1" x14ac:dyDescent="0.25">
      <c r="A198" s="15" t="str">
        <f t="shared" si="12"/>
        <v> ALGL 36 </v>
      </c>
      <c r="B198" s="20" t="str">
        <f t="shared" si="13"/>
        <v>I</v>
      </c>
      <c r="C198" s="15">
        <f t="shared" si="14"/>
        <v>43882.321000000004</v>
      </c>
      <c r="D198" s="18" t="str">
        <f t="shared" si="15"/>
        <v>vis</v>
      </c>
      <c r="E198" s="62">
        <f>VLOOKUP(C198,Active!C$21:E$966,3,FALSE)</f>
        <v>4615.9544900807659</v>
      </c>
      <c r="F198" s="20" t="s">
        <v>81</v>
      </c>
      <c r="G198" s="18" t="str">
        <f t="shared" si="16"/>
        <v>43882.321</v>
      </c>
      <c r="H198" s="15">
        <f t="shared" si="17"/>
        <v>1154</v>
      </c>
      <c r="I198" s="63" t="s">
        <v>671</v>
      </c>
      <c r="J198" s="64" t="s">
        <v>672</v>
      </c>
      <c r="K198" s="63">
        <v>1154</v>
      </c>
      <c r="L198" s="63" t="s">
        <v>436</v>
      </c>
      <c r="M198" s="64" t="s">
        <v>107</v>
      </c>
      <c r="N198" s="64"/>
      <c r="O198" s="65" t="s">
        <v>673</v>
      </c>
      <c r="P198" s="65" t="s">
        <v>674</v>
      </c>
    </row>
    <row r="199" spans="1:16" ht="13.5" thickBot="1" x14ac:dyDescent="0.25">
      <c r="A199" s="15" t="str">
        <f t="shared" si="12"/>
        <v> BRNO 23 </v>
      </c>
      <c r="B199" s="20" t="str">
        <f t="shared" si="13"/>
        <v>I</v>
      </c>
      <c r="C199" s="15">
        <f t="shared" si="14"/>
        <v>44100.447</v>
      </c>
      <c r="D199" s="18" t="str">
        <f t="shared" si="15"/>
        <v>vis</v>
      </c>
      <c r="E199" s="62">
        <f>VLOOKUP(C199,Active!C$21:E$966,3,FALSE)</f>
        <v>5055.8985002137961</v>
      </c>
      <c r="F199" s="20" t="s">
        <v>81</v>
      </c>
      <c r="G199" s="18" t="str">
        <f t="shared" si="16"/>
        <v>44100.447</v>
      </c>
      <c r="H199" s="15">
        <f t="shared" si="17"/>
        <v>1264</v>
      </c>
      <c r="I199" s="63" t="s">
        <v>675</v>
      </c>
      <c r="J199" s="64" t="s">
        <v>676</v>
      </c>
      <c r="K199" s="63">
        <v>1264</v>
      </c>
      <c r="L199" s="63" t="s">
        <v>677</v>
      </c>
      <c r="M199" s="64" t="s">
        <v>107</v>
      </c>
      <c r="N199" s="64"/>
      <c r="O199" s="65" t="s">
        <v>678</v>
      </c>
      <c r="P199" s="65" t="s">
        <v>679</v>
      </c>
    </row>
    <row r="200" spans="1:16" ht="13.5" thickBot="1" x14ac:dyDescent="0.25">
      <c r="A200" s="15" t="str">
        <f t="shared" si="12"/>
        <v> BRNO 23 </v>
      </c>
      <c r="B200" s="20" t="str">
        <f t="shared" si="13"/>
        <v>I</v>
      </c>
      <c r="C200" s="15">
        <f t="shared" si="14"/>
        <v>44100.45</v>
      </c>
      <c r="D200" s="18" t="str">
        <f t="shared" si="15"/>
        <v>vis</v>
      </c>
      <c r="E200" s="62">
        <f>VLOOKUP(C200,Active!C$21:E$966,3,FALSE)</f>
        <v>5055.9045509919197</v>
      </c>
      <c r="F200" s="20" t="s">
        <v>81</v>
      </c>
      <c r="G200" s="18" t="str">
        <f t="shared" si="16"/>
        <v>44100.450</v>
      </c>
      <c r="H200" s="15">
        <f t="shared" si="17"/>
        <v>1264</v>
      </c>
      <c r="I200" s="63" t="s">
        <v>680</v>
      </c>
      <c r="J200" s="64" t="s">
        <v>681</v>
      </c>
      <c r="K200" s="63">
        <v>1264</v>
      </c>
      <c r="L200" s="63" t="s">
        <v>474</v>
      </c>
      <c r="M200" s="64" t="s">
        <v>107</v>
      </c>
      <c r="N200" s="64"/>
      <c r="O200" s="65" t="s">
        <v>682</v>
      </c>
      <c r="P200" s="65" t="s">
        <v>679</v>
      </c>
    </row>
    <row r="201" spans="1:16" ht="13.5" thickBot="1" x14ac:dyDescent="0.25">
      <c r="A201" s="15" t="str">
        <f t="shared" si="12"/>
        <v> BRNO 23 </v>
      </c>
      <c r="B201" s="20" t="str">
        <f t="shared" si="13"/>
        <v>I</v>
      </c>
      <c r="C201" s="15">
        <f t="shared" si="14"/>
        <v>44102.44</v>
      </c>
      <c r="D201" s="18" t="str">
        <f t="shared" si="15"/>
        <v>vis</v>
      </c>
      <c r="E201" s="62">
        <f>VLOOKUP(C201,Active!C$21:E$966,3,FALSE)</f>
        <v>5059.9182338182081</v>
      </c>
      <c r="F201" s="20" t="s">
        <v>81</v>
      </c>
      <c r="G201" s="18" t="str">
        <f t="shared" si="16"/>
        <v>44102.440</v>
      </c>
      <c r="H201" s="15">
        <f t="shared" si="17"/>
        <v>1265</v>
      </c>
      <c r="I201" s="63" t="s">
        <v>683</v>
      </c>
      <c r="J201" s="64" t="s">
        <v>684</v>
      </c>
      <c r="K201" s="63">
        <v>1265</v>
      </c>
      <c r="L201" s="63" t="s">
        <v>685</v>
      </c>
      <c r="M201" s="64" t="s">
        <v>107</v>
      </c>
      <c r="N201" s="64"/>
      <c r="O201" s="65" t="s">
        <v>682</v>
      </c>
      <c r="P201" s="65" t="s">
        <v>679</v>
      </c>
    </row>
    <row r="202" spans="1:16" ht="13.5" thickBot="1" x14ac:dyDescent="0.25">
      <c r="A202" s="15" t="str">
        <f t="shared" si="12"/>
        <v> BRNO 23 </v>
      </c>
      <c r="B202" s="20" t="str">
        <f t="shared" si="13"/>
        <v>I</v>
      </c>
      <c r="C202" s="15">
        <f t="shared" si="14"/>
        <v>44102.442999999999</v>
      </c>
      <c r="D202" s="18" t="str">
        <f t="shared" si="15"/>
        <v>vis</v>
      </c>
      <c r="E202" s="62">
        <f>VLOOKUP(C202,Active!C$21:E$966,3,FALSE)</f>
        <v>5059.9242845963327</v>
      </c>
      <c r="F202" s="20" t="s">
        <v>81</v>
      </c>
      <c r="G202" s="18" t="str">
        <f t="shared" si="16"/>
        <v>44102.443</v>
      </c>
      <c r="H202" s="15">
        <f t="shared" si="17"/>
        <v>1265</v>
      </c>
      <c r="I202" s="63" t="s">
        <v>686</v>
      </c>
      <c r="J202" s="64" t="s">
        <v>687</v>
      </c>
      <c r="K202" s="63">
        <v>1265</v>
      </c>
      <c r="L202" s="63" t="s">
        <v>688</v>
      </c>
      <c r="M202" s="64" t="s">
        <v>107</v>
      </c>
      <c r="N202" s="64"/>
      <c r="O202" s="65" t="s">
        <v>678</v>
      </c>
      <c r="P202" s="65" t="s">
        <v>679</v>
      </c>
    </row>
    <row r="203" spans="1:16" ht="13.5" thickBot="1" x14ac:dyDescent="0.25">
      <c r="A203" s="15" t="str">
        <f t="shared" ref="A203:A266" si="18">P203</f>
        <v> ASS 77.325 </v>
      </c>
      <c r="B203" s="20" t="str">
        <f t="shared" ref="B203:B266" si="19">IF(H203=INT(H203),"I","II")</f>
        <v>II</v>
      </c>
      <c r="C203" s="15">
        <f t="shared" ref="C203:C266" si="20">1*G203</f>
        <v>44113.358399999997</v>
      </c>
      <c r="D203" s="18" t="str">
        <f t="shared" ref="D203:D266" si="21">VLOOKUP(F203,I$1:J$5,2,FALSE)</f>
        <v>vis</v>
      </c>
      <c r="E203" s="62">
        <f>VLOOKUP(C203,Active!C$21:E$966,3,FALSE)</f>
        <v>5081.9398391299746</v>
      </c>
      <c r="F203" s="20" t="s">
        <v>81</v>
      </c>
      <c r="G203" s="18" t="str">
        <f t="shared" ref="G203:G266" si="22">MID(I203,3,LEN(I203)-3)</f>
        <v>44113.3584</v>
      </c>
      <c r="H203" s="15">
        <f t="shared" ref="H203:H266" si="23">1*K203</f>
        <v>1270.5</v>
      </c>
      <c r="I203" s="63" t="s">
        <v>689</v>
      </c>
      <c r="J203" s="64" t="s">
        <v>690</v>
      </c>
      <c r="K203" s="63">
        <v>1270.5</v>
      </c>
      <c r="L203" s="63" t="s">
        <v>691</v>
      </c>
      <c r="M203" s="64" t="s">
        <v>171</v>
      </c>
      <c r="N203" s="64" t="s">
        <v>172</v>
      </c>
      <c r="O203" s="65" t="s">
        <v>637</v>
      </c>
      <c r="P203" s="65" t="s">
        <v>638</v>
      </c>
    </row>
    <row r="204" spans="1:16" ht="13.5" thickBot="1" x14ac:dyDescent="0.25">
      <c r="A204" s="15" t="str">
        <f t="shared" si="18"/>
        <v> ASS 77.325 </v>
      </c>
      <c r="B204" s="20" t="str">
        <f t="shared" si="19"/>
        <v>I</v>
      </c>
      <c r="C204" s="15">
        <f t="shared" si="20"/>
        <v>44114.338000000003</v>
      </c>
      <c r="D204" s="18" t="str">
        <f t="shared" si="21"/>
        <v>vis</v>
      </c>
      <c r="E204" s="62">
        <f>VLOOKUP(C204,Active!C$21:E$966,3,FALSE)</f>
        <v>5083.9156198820583</v>
      </c>
      <c r="F204" s="20" t="s">
        <v>81</v>
      </c>
      <c r="G204" s="18" t="str">
        <f t="shared" si="22"/>
        <v>44114.3380</v>
      </c>
      <c r="H204" s="15">
        <f t="shared" si="23"/>
        <v>1271</v>
      </c>
      <c r="I204" s="63" t="s">
        <v>692</v>
      </c>
      <c r="J204" s="64" t="s">
        <v>693</v>
      </c>
      <c r="K204" s="63">
        <v>1271</v>
      </c>
      <c r="L204" s="63" t="s">
        <v>694</v>
      </c>
      <c r="M204" s="64" t="s">
        <v>171</v>
      </c>
      <c r="N204" s="64" t="s">
        <v>172</v>
      </c>
      <c r="O204" s="65" t="s">
        <v>637</v>
      </c>
      <c r="P204" s="65" t="s">
        <v>638</v>
      </c>
    </row>
    <row r="205" spans="1:16" ht="13.5" thickBot="1" x14ac:dyDescent="0.25">
      <c r="A205" s="15" t="str">
        <f t="shared" si="18"/>
        <v> AOEB 6 </v>
      </c>
      <c r="B205" s="20" t="str">
        <f t="shared" si="19"/>
        <v>I</v>
      </c>
      <c r="C205" s="15">
        <f t="shared" si="20"/>
        <v>44191.705000000002</v>
      </c>
      <c r="D205" s="18" t="str">
        <f t="shared" si="21"/>
        <v>vis</v>
      </c>
      <c r="E205" s="62">
        <f>VLOOKUP(C205,Active!C$21:E$966,3,FALSE)</f>
        <v>5239.9591370783664</v>
      </c>
      <c r="F205" s="20" t="s">
        <v>81</v>
      </c>
      <c r="G205" s="18" t="str">
        <f t="shared" si="22"/>
        <v>44191.705</v>
      </c>
      <c r="H205" s="15">
        <f t="shared" si="23"/>
        <v>1310</v>
      </c>
      <c r="I205" s="63" t="s">
        <v>695</v>
      </c>
      <c r="J205" s="64" t="s">
        <v>696</v>
      </c>
      <c r="K205" s="63">
        <v>1310</v>
      </c>
      <c r="L205" s="63" t="s">
        <v>600</v>
      </c>
      <c r="M205" s="64" t="s">
        <v>107</v>
      </c>
      <c r="N205" s="64"/>
      <c r="O205" s="65" t="s">
        <v>604</v>
      </c>
      <c r="P205" s="65" t="s">
        <v>605</v>
      </c>
    </row>
    <row r="206" spans="1:16" ht="13.5" thickBot="1" x14ac:dyDescent="0.25">
      <c r="A206" s="15" t="str">
        <f t="shared" si="18"/>
        <v> BRNO 23 </v>
      </c>
      <c r="B206" s="20" t="str">
        <f t="shared" si="19"/>
        <v>I</v>
      </c>
      <c r="C206" s="15">
        <f t="shared" si="20"/>
        <v>44282.917000000001</v>
      </c>
      <c r="D206" s="18" t="str">
        <f t="shared" si="21"/>
        <v>vis</v>
      </c>
      <c r="E206" s="62">
        <f>VLOOKUP(C206,Active!C$21:E$966,3,FALSE)</f>
        <v>5423.9269953449384</v>
      </c>
      <c r="F206" s="20" t="s">
        <v>81</v>
      </c>
      <c r="G206" s="18" t="str">
        <f t="shared" si="22"/>
        <v>44282.917</v>
      </c>
      <c r="H206" s="15">
        <f t="shared" si="23"/>
        <v>1356</v>
      </c>
      <c r="I206" s="63" t="s">
        <v>697</v>
      </c>
      <c r="J206" s="64" t="s">
        <v>698</v>
      </c>
      <c r="K206" s="63">
        <v>1356</v>
      </c>
      <c r="L206" s="63" t="s">
        <v>364</v>
      </c>
      <c r="M206" s="64" t="s">
        <v>107</v>
      </c>
      <c r="N206" s="64"/>
      <c r="O206" s="65" t="s">
        <v>682</v>
      </c>
      <c r="P206" s="65" t="s">
        <v>679</v>
      </c>
    </row>
    <row r="207" spans="1:16" ht="13.5" thickBot="1" x14ac:dyDescent="0.25">
      <c r="A207" s="15" t="str">
        <f t="shared" si="18"/>
        <v> BRNO 23 </v>
      </c>
      <c r="B207" s="20" t="str">
        <f t="shared" si="19"/>
        <v>I</v>
      </c>
      <c r="C207" s="15">
        <f t="shared" si="20"/>
        <v>44282.919000000002</v>
      </c>
      <c r="D207" s="18" t="str">
        <f t="shared" si="21"/>
        <v>vis</v>
      </c>
      <c r="E207" s="62">
        <f>VLOOKUP(C207,Active!C$21:E$966,3,FALSE)</f>
        <v>5423.931029197026</v>
      </c>
      <c r="F207" s="20" t="s">
        <v>81</v>
      </c>
      <c r="G207" s="18" t="str">
        <f t="shared" si="22"/>
        <v>44282.919</v>
      </c>
      <c r="H207" s="15">
        <f t="shared" si="23"/>
        <v>1356</v>
      </c>
      <c r="I207" s="63" t="s">
        <v>699</v>
      </c>
      <c r="J207" s="64" t="s">
        <v>700</v>
      </c>
      <c r="K207" s="63">
        <v>1356</v>
      </c>
      <c r="L207" s="63" t="s">
        <v>484</v>
      </c>
      <c r="M207" s="64" t="s">
        <v>107</v>
      </c>
      <c r="N207" s="64"/>
      <c r="O207" s="65" t="s">
        <v>678</v>
      </c>
      <c r="P207" s="65" t="s">
        <v>679</v>
      </c>
    </row>
    <row r="208" spans="1:16" ht="13.5" thickBot="1" x14ac:dyDescent="0.25">
      <c r="A208" s="15" t="str">
        <f t="shared" si="18"/>
        <v> BRNO 23 </v>
      </c>
      <c r="B208" s="20" t="str">
        <f t="shared" si="19"/>
        <v>I</v>
      </c>
      <c r="C208" s="15">
        <f t="shared" si="20"/>
        <v>44284.894999999997</v>
      </c>
      <c r="D208" s="18" t="str">
        <f t="shared" si="21"/>
        <v>vis</v>
      </c>
      <c r="E208" s="62">
        <f>VLOOKUP(C208,Active!C$21:E$966,3,FALSE)</f>
        <v>5427.916475058687</v>
      </c>
      <c r="F208" s="20" t="s">
        <v>81</v>
      </c>
      <c r="G208" s="18" t="str">
        <f t="shared" si="22"/>
        <v>44284.895</v>
      </c>
      <c r="H208" s="15">
        <f t="shared" si="23"/>
        <v>1357</v>
      </c>
      <c r="I208" s="63" t="s">
        <v>701</v>
      </c>
      <c r="J208" s="64" t="s">
        <v>702</v>
      </c>
      <c r="K208" s="63">
        <v>1357</v>
      </c>
      <c r="L208" s="63" t="s">
        <v>479</v>
      </c>
      <c r="M208" s="64" t="s">
        <v>107</v>
      </c>
      <c r="N208" s="64"/>
      <c r="O208" s="65" t="s">
        <v>678</v>
      </c>
      <c r="P208" s="65" t="s">
        <v>679</v>
      </c>
    </row>
    <row r="209" spans="1:16" ht="13.5" thickBot="1" x14ac:dyDescent="0.25">
      <c r="A209" s="15" t="str">
        <f t="shared" si="18"/>
        <v> BRNO 23 </v>
      </c>
      <c r="B209" s="20" t="str">
        <f t="shared" si="19"/>
        <v>I</v>
      </c>
      <c r="C209" s="15">
        <f t="shared" si="20"/>
        <v>44286.885000000002</v>
      </c>
      <c r="D209" s="18" t="str">
        <f t="shared" si="21"/>
        <v>vis</v>
      </c>
      <c r="E209" s="62">
        <f>VLOOKUP(C209,Active!C$21:E$966,3,FALSE)</f>
        <v>5431.9301578849763</v>
      </c>
      <c r="F209" s="20" t="s">
        <v>81</v>
      </c>
      <c r="G209" s="18" t="str">
        <f t="shared" si="22"/>
        <v>44286.885</v>
      </c>
      <c r="H209" s="15">
        <f t="shared" si="23"/>
        <v>1358</v>
      </c>
      <c r="I209" s="63" t="s">
        <v>703</v>
      </c>
      <c r="J209" s="64" t="s">
        <v>704</v>
      </c>
      <c r="K209" s="63">
        <v>1358</v>
      </c>
      <c r="L209" s="63" t="s">
        <v>484</v>
      </c>
      <c r="M209" s="64" t="s">
        <v>107</v>
      </c>
      <c r="N209" s="64"/>
      <c r="O209" s="65" t="s">
        <v>678</v>
      </c>
      <c r="P209" s="65" t="s">
        <v>679</v>
      </c>
    </row>
    <row r="210" spans="1:16" ht="13.5" thickBot="1" x14ac:dyDescent="0.25">
      <c r="A210" s="15" t="str">
        <f t="shared" si="18"/>
        <v> AOEB 6 </v>
      </c>
      <c r="B210" s="20" t="str">
        <f t="shared" si="19"/>
        <v>I</v>
      </c>
      <c r="C210" s="15">
        <f t="shared" si="20"/>
        <v>44419.748</v>
      </c>
      <c r="D210" s="18" t="str">
        <f t="shared" si="21"/>
        <v>vis</v>
      </c>
      <c r="E210" s="62">
        <f>VLOOKUP(C210,Active!C$21:E$966,3,FALSE)</f>
        <v>5699.9050027833582</v>
      </c>
      <c r="F210" s="20" t="s">
        <v>81</v>
      </c>
      <c r="G210" s="18" t="str">
        <f t="shared" si="22"/>
        <v>44419.748</v>
      </c>
      <c r="H210" s="15">
        <f t="shared" si="23"/>
        <v>1425</v>
      </c>
      <c r="I210" s="63" t="s">
        <v>705</v>
      </c>
      <c r="J210" s="64" t="s">
        <v>706</v>
      </c>
      <c r="K210" s="63">
        <v>1425</v>
      </c>
      <c r="L210" s="63" t="s">
        <v>350</v>
      </c>
      <c r="M210" s="64" t="s">
        <v>107</v>
      </c>
      <c r="N210" s="64"/>
      <c r="O210" s="65" t="s">
        <v>604</v>
      </c>
      <c r="P210" s="65" t="s">
        <v>605</v>
      </c>
    </row>
    <row r="211" spans="1:16" ht="13.5" thickBot="1" x14ac:dyDescent="0.25">
      <c r="A211" s="15" t="str">
        <f t="shared" si="18"/>
        <v> JASS 2.2.69 </v>
      </c>
      <c r="B211" s="20" t="str">
        <f t="shared" si="19"/>
        <v>I</v>
      </c>
      <c r="C211" s="15">
        <f t="shared" si="20"/>
        <v>44550.639799999997</v>
      </c>
      <c r="D211" s="18" t="str">
        <f t="shared" si="21"/>
        <v>vis</v>
      </c>
      <c r="E211" s="62">
        <f>VLOOKUP(C211,Active!C$21:E$966,3,FALSE)</f>
        <v>5963.9040830650774</v>
      </c>
      <c r="F211" s="20" t="s">
        <v>81</v>
      </c>
      <c r="G211" s="18" t="str">
        <f t="shared" si="22"/>
        <v>44550.6398</v>
      </c>
      <c r="H211" s="15">
        <f t="shared" si="23"/>
        <v>1491</v>
      </c>
      <c r="I211" s="63" t="s">
        <v>720</v>
      </c>
      <c r="J211" s="64" t="s">
        <v>721</v>
      </c>
      <c r="K211" s="63">
        <v>1491</v>
      </c>
      <c r="L211" s="63" t="s">
        <v>718</v>
      </c>
      <c r="M211" s="64" t="s">
        <v>171</v>
      </c>
      <c r="N211" s="64" t="s">
        <v>172</v>
      </c>
      <c r="O211" s="65" t="s">
        <v>722</v>
      </c>
      <c r="P211" s="65" t="s">
        <v>723</v>
      </c>
    </row>
    <row r="212" spans="1:16" ht="13.5" thickBot="1" x14ac:dyDescent="0.25">
      <c r="A212" s="15" t="str">
        <f t="shared" si="18"/>
        <v> AOEB 6 </v>
      </c>
      <c r="B212" s="20" t="str">
        <f t="shared" si="19"/>
        <v>I</v>
      </c>
      <c r="C212" s="15">
        <f t="shared" si="20"/>
        <v>44560.555</v>
      </c>
      <c r="D212" s="18" t="str">
        <f t="shared" si="21"/>
        <v>vis</v>
      </c>
      <c r="E212" s="62">
        <f>VLOOKUP(C212,Active!C$21:E$966,3,FALSE)</f>
        <v>5983.9023081701662</v>
      </c>
      <c r="F212" s="20" t="s">
        <v>81</v>
      </c>
      <c r="G212" s="18" t="str">
        <f t="shared" si="22"/>
        <v>44560.555</v>
      </c>
      <c r="H212" s="15">
        <f t="shared" si="23"/>
        <v>1496</v>
      </c>
      <c r="I212" s="63" t="s">
        <v>724</v>
      </c>
      <c r="J212" s="64" t="s">
        <v>725</v>
      </c>
      <c r="K212" s="63">
        <v>1496</v>
      </c>
      <c r="L212" s="63" t="s">
        <v>350</v>
      </c>
      <c r="M212" s="64" t="s">
        <v>107</v>
      </c>
      <c r="N212" s="64"/>
      <c r="O212" s="65" t="s">
        <v>726</v>
      </c>
      <c r="P212" s="65" t="s">
        <v>605</v>
      </c>
    </row>
    <row r="213" spans="1:16" ht="13.5" thickBot="1" x14ac:dyDescent="0.25">
      <c r="A213" s="15" t="str">
        <f t="shared" si="18"/>
        <v> JASS 2.2.69 </v>
      </c>
      <c r="B213" s="20" t="str">
        <f t="shared" si="19"/>
        <v>I</v>
      </c>
      <c r="C213" s="15">
        <f t="shared" si="20"/>
        <v>44977.0216</v>
      </c>
      <c r="D213" s="18" t="str">
        <f t="shared" si="21"/>
        <v>vis</v>
      </c>
      <c r="E213" s="62">
        <f>VLOOKUP(C213,Active!C$21:E$966,3,FALSE)</f>
        <v>6823.8846398980259</v>
      </c>
      <c r="F213" s="20" t="s">
        <v>81</v>
      </c>
      <c r="G213" s="18" t="str">
        <f t="shared" si="22"/>
        <v>44977.0216</v>
      </c>
      <c r="H213" s="15">
        <f t="shared" si="23"/>
        <v>1706</v>
      </c>
      <c r="I213" s="63" t="s">
        <v>738</v>
      </c>
      <c r="J213" s="64" t="s">
        <v>739</v>
      </c>
      <c r="K213" s="63">
        <v>1706</v>
      </c>
      <c r="L213" s="63" t="s">
        <v>740</v>
      </c>
      <c r="M213" s="64" t="s">
        <v>171</v>
      </c>
      <c r="N213" s="64" t="s">
        <v>172</v>
      </c>
      <c r="O213" s="65" t="s">
        <v>722</v>
      </c>
      <c r="P213" s="65" t="s">
        <v>723</v>
      </c>
    </row>
    <row r="214" spans="1:16" ht="13.5" thickBot="1" x14ac:dyDescent="0.25">
      <c r="A214" s="15" t="str">
        <f t="shared" si="18"/>
        <v> AOEB 6 </v>
      </c>
      <c r="B214" s="20" t="str">
        <f t="shared" si="19"/>
        <v>I</v>
      </c>
      <c r="C214" s="15">
        <f t="shared" si="20"/>
        <v>45131.741000000002</v>
      </c>
      <c r="D214" s="18" t="str">
        <f t="shared" si="21"/>
        <v>vis</v>
      </c>
      <c r="E214" s="62">
        <f>VLOOKUP(C214,Active!C$21:E$966,3,FALSE)</f>
        <v>7135.9422271704188</v>
      </c>
      <c r="F214" s="20" t="s">
        <v>81</v>
      </c>
      <c r="G214" s="18" t="str">
        <f t="shared" si="22"/>
        <v>45131.741</v>
      </c>
      <c r="H214" s="15">
        <f t="shared" si="23"/>
        <v>1784</v>
      </c>
      <c r="I214" s="63" t="s">
        <v>741</v>
      </c>
      <c r="J214" s="64" t="s">
        <v>742</v>
      </c>
      <c r="K214" s="63">
        <v>1784</v>
      </c>
      <c r="L214" s="63" t="s">
        <v>444</v>
      </c>
      <c r="M214" s="64" t="s">
        <v>107</v>
      </c>
      <c r="N214" s="64"/>
      <c r="O214" s="65" t="s">
        <v>604</v>
      </c>
      <c r="P214" s="65" t="s">
        <v>605</v>
      </c>
    </row>
    <row r="215" spans="1:16" ht="13.5" thickBot="1" x14ac:dyDescent="0.25">
      <c r="A215" s="15" t="str">
        <f t="shared" si="18"/>
        <v> AOEB 6 </v>
      </c>
      <c r="B215" s="20" t="str">
        <f t="shared" si="19"/>
        <v>I</v>
      </c>
      <c r="C215" s="15">
        <f t="shared" si="20"/>
        <v>45264.6</v>
      </c>
      <c r="D215" s="18" t="str">
        <f t="shared" si="21"/>
        <v>vis</v>
      </c>
      <c r="E215" s="62">
        <f>VLOOKUP(C215,Active!C$21:E$966,3,FALSE)</f>
        <v>7403.9090043646265</v>
      </c>
      <c r="F215" s="20" t="s">
        <v>81</v>
      </c>
      <c r="G215" s="18" t="str">
        <f t="shared" si="22"/>
        <v>45264.600</v>
      </c>
      <c r="H215" s="15">
        <f t="shared" si="23"/>
        <v>1851</v>
      </c>
      <c r="I215" s="63" t="s">
        <v>756</v>
      </c>
      <c r="J215" s="64" t="s">
        <v>757</v>
      </c>
      <c r="K215" s="63">
        <v>1851</v>
      </c>
      <c r="L215" s="63" t="s">
        <v>391</v>
      </c>
      <c r="M215" s="64" t="s">
        <v>107</v>
      </c>
      <c r="N215" s="64"/>
      <c r="O215" s="65" t="s">
        <v>604</v>
      </c>
      <c r="P215" s="65" t="s">
        <v>605</v>
      </c>
    </row>
    <row r="216" spans="1:16" ht="13.5" thickBot="1" x14ac:dyDescent="0.25">
      <c r="A216" s="15" t="str">
        <f t="shared" si="18"/>
        <v> ALGL 33 </v>
      </c>
      <c r="B216" s="20" t="str">
        <f t="shared" si="19"/>
        <v>I</v>
      </c>
      <c r="C216" s="15">
        <f t="shared" si="20"/>
        <v>45292.374000000003</v>
      </c>
      <c r="D216" s="18" t="str">
        <f t="shared" si="21"/>
        <v>vis</v>
      </c>
      <c r="E216" s="62">
        <f>VLOOKUP(C216,Active!C$21:E$966,3,FALSE)</f>
        <v>7459.9271082928017</v>
      </c>
      <c r="F216" s="20" t="s">
        <v>81</v>
      </c>
      <c r="G216" s="18" t="str">
        <f t="shared" si="22"/>
        <v>45292.374</v>
      </c>
      <c r="H216" s="15">
        <f t="shared" si="23"/>
        <v>1865</v>
      </c>
      <c r="I216" s="63" t="s">
        <v>758</v>
      </c>
      <c r="J216" s="64" t="s">
        <v>759</v>
      </c>
      <c r="K216" s="63">
        <v>1865</v>
      </c>
      <c r="L216" s="63" t="s">
        <v>524</v>
      </c>
      <c r="M216" s="64" t="s">
        <v>107</v>
      </c>
      <c r="N216" s="64"/>
      <c r="O216" s="65" t="s">
        <v>760</v>
      </c>
      <c r="P216" s="65" t="s">
        <v>761</v>
      </c>
    </row>
    <row r="217" spans="1:16" ht="13.5" thickBot="1" x14ac:dyDescent="0.25">
      <c r="A217" s="15" t="str">
        <f t="shared" si="18"/>
        <v> AJ 102.1784 </v>
      </c>
      <c r="B217" s="20" t="str">
        <f t="shared" si="19"/>
        <v>I</v>
      </c>
      <c r="C217" s="15">
        <f t="shared" si="20"/>
        <v>45333.994599999998</v>
      </c>
      <c r="D217" s="18" t="str">
        <f t="shared" si="21"/>
        <v>vis</v>
      </c>
      <c r="E217" s="62">
        <f>VLOOKUP(C217,Active!C$21:E$966,3,FALSE)</f>
        <v>7543.8727803728871</v>
      </c>
      <c r="F217" s="20" t="s">
        <v>81</v>
      </c>
      <c r="G217" s="18" t="str">
        <f t="shared" si="22"/>
        <v>45333.9946</v>
      </c>
      <c r="H217" s="15">
        <f t="shared" si="23"/>
        <v>1886</v>
      </c>
      <c r="I217" s="63" t="s">
        <v>765</v>
      </c>
      <c r="J217" s="64" t="s">
        <v>766</v>
      </c>
      <c r="K217" s="63">
        <v>1886</v>
      </c>
      <c r="L217" s="63" t="s">
        <v>767</v>
      </c>
      <c r="M217" s="64" t="s">
        <v>171</v>
      </c>
      <c r="N217" s="64" t="s">
        <v>172</v>
      </c>
      <c r="O217" s="65" t="s">
        <v>768</v>
      </c>
      <c r="P217" s="65" t="s">
        <v>769</v>
      </c>
    </row>
    <row r="218" spans="1:16" ht="13.5" thickBot="1" x14ac:dyDescent="0.25">
      <c r="A218" s="15" t="str">
        <f t="shared" si="18"/>
        <v> AJ 102.1784 </v>
      </c>
      <c r="B218" s="20" t="str">
        <f t="shared" si="19"/>
        <v>I</v>
      </c>
      <c r="C218" s="15">
        <f t="shared" si="20"/>
        <v>45337.957999999999</v>
      </c>
      <c r="D218" s="18" t="str">
        <f t="shared" si="21"/>
        <v>vis</v>
      </c>
      <c r="E218" s="62">
        <f>VLOOKUP(C218,Active!C$21:E$966,3,FALSE)</f>
        <v>7551.8666650531241</v>
      </c>
      <c r="F218" s="20" t="s">
        <v>81</v>
      </c>
      <c r="G218" s="18" t="str">
        <f t="shared" si="22"/>
        <v>45337.9580</v>
      </c>
      <c r="H218" s="15">
        <f t="shared" si="23"/>
        <v>1888</v>
      </c>
      <c r="I218" s="63" t="s">
        <v>770</v>
      </c>
      <c r="J218" s="64" t="s">
        <v>771</v>
      </c>
      <c r="K218" s="63">
        <v>1888</v>
      </c>
      <c r="L218" s="63" t="s">
        <v>772</v>
      </c>
      <c r="M218" s="64" t="s">
        <v>171</v>
      </c>
      <c r="N218" s="64" t="s">
        <v>172</v>
      </c>
      <c r="O218" s="65" t="s">
        <v>768</v>
      </c>
      <c r="P218" s="65" t="s">
        <v>769</v>
      </c>
    </row>
    <row r="219" spans="1:16" ht="13.5" thickBot="1" x14ac:dyDescent="0.25">
      <c r="A219" s="15" t="str">
        <f t="shared" si="18"/>
        <v> ALGL 35 </v>
      </c>
      <c r="B219" s="20" t="str">
        <f t="shared" si="19"/>
        <v>I</v>
      </c>
      <c r="C219" s="15">
        <f t="shared" si="20"/>
        <v>45653.3</v>
      </c>
      <c r="D219" s="18" t="str">
        <f t="shared" si="21"/>
        <v>vis</v>
      </c>
      <c r="E219" s="62">
        <f>VLOOKUP(C219,Active!C$21:E$966,3,FALSE)</f>
        <v>8187.8881574170509</v>
      </c>
      <c r="F219" s="20" t="s">
        <v>81</v>
      </c>
      <c r="G219" s="18" t="str">
        <f t="shared" si="22"/>
        <v>45653.300</v>
      </c>
      <c r="H219" s="15">
        <f t="shared" si="23"/>
        <v>2047</v>
      </c>
      <c r="I219" s="63" t="s">
        <v>773</v>
      </c>
      <c r="J219" s="64" t="s">
        <v>774</v>
      </c>
      <c r="K219" s="63">
        <v>2047</v>
      </c>
      <c r="L219" s="63" t="s">
        <v>383</v>
      </c>
      <c r="M219" s="64" t="s">
        <v>107</v>
      </c>
      <c r="N219" s="64"/>
      <c r="O219" s="65" t="s">
        <v>775</v>
      </c>
      <c r="P219" s="65" t="s">
        <v>776</v>
      </c>
    </row>
    <row r="220" spans="1:16" ht="13.5" thickBot="1" x14ac:dyDescent="0.25">
      <c r="A220" s="15" t="str">
        <f t="shared" si="18"/>
        <v> ALGL 35 </v>
      </c>
      <c r="B220" s="20" t="str">
        <f t="shared" si="19"/>
        <v>I</v>
      </c>
      <c r="C220" s="15">
        <f t="shared" si="20"/>
        <v>45657.25</v>
      </c>
      <c r="D220" s="18" t="str">
        <f t="shared" si="21"/>
        <v>vis</v>
      </c>
      <c r="E220" s="62">
        <f>VLOOKUP(C220,Active!C$21:E$966,3,FALSE)</f>
        <v>8195.8550152882999</v>
      </c>
      <c r="F220" s="20" t="s">
        <v>81</v>
      </c>
      <c r="G220" s="18" t="str">
        <f t="shared" si="22"/>
        <v>45657.250</v>
      </c>
      <c r="H220" s="15">
        <f t="shared" si="23"/>
        <v>2049</v>
      </c>
      <c r="I220" s="63" t="s">
        <v>777</v>
      </c>
      <c r="J220" s="64" t="s">
        <v>778</v>
      </c>
      <c r="K220" s="63">
        <v>2049</v>
      </c>
      <c r="L220" s="63" t="s">
        <v>779</v>
      </c>
      <c r="M220" s="64" t="s">
        <v>107</v>
      </c>
      <c r="N220" s="64"/>
      <c r="O220" s="65" t="s">
        <v>780</v>
      </c>
      <c r="P220" s="65" t="s">
        <v>776</v>
      </c>
    </row>
    <row r="221" spans="1:16" ht="13.5" thickBot="1" x14ac:dyDescent="0.25">
      <c r="A221" s="15" t="str">
        <f t="shared" si="18"/>
        <v> ALGL 35 </v>
      </c>
      <c r="B221" s="20" t="str">
        <f t="shared" si="19"/>
        <v>I</v>
      </c>
      <c r="C221" s="15">
        <f t="shared" si="20"/>
        <v>45661.322</v>
      </c>
      <c r="D221" s="18" t="str">
        <f t="shared" si="21"/>
        <v>vis</v>
      </c>
      <c r="E221" s="62">
        <f>VLOOKUP(C221,Active!C$21:E$966,3,FALSE)</f>
        <v>8204.0679381368464</v>
      </c>
      <c r="F221" s="20" t="s">
        <v>81</v>
      </c>
      <c r="G221" s="18" t="str">
        <f t="shared" si="22"/>
        <v>45661.322</v>
      </c>
      <c r="H221" s="15">
        <f t="shared" si="23"/>
        <v>2051</v>
      </c>
      <c r="I221" s="63" t="s">
        <v>781</v>
      </c>
      <c r="J221" s="64" t="s">
        <v>782</v>
      </c>
      <c r="K221" s="63">
        <v>2051</v>
      </c>
      <c r="L221" s="63" t="s">
        <v>783</v>
      </c>
      <c r="M221" s="64" t="s">
        <v>83</v>
      </c>
      <c r="N221" s="64"/>
      <c r="O221" s="65" t="s">
        <v>784</v>
      </c>
      <c r="P221" s="65" t="s">
        <v>776</v>
      </c>
    </row>
    <row r="222" spans="1:16" ht="13.5" thickBot="1" x14ac:dyDescent="0.25">
      <c r="A222" s="15" t="str">
        <f t="shared" si="18"/>
        <v> AJ 102.1784 </v>
      </c>
      <c r="B222" s="20" t="str">
        <f t="shared" si="19"/>
        <v>II</v>
      </c>
      <c r="C222" s="15">
        <f t="shared" si="20"/>
        <v>45674.106200000002</v>
      </c>
      <c r="D222" s="18" t="str">
        <f t="shared" si="21"/>
        <v>vis</v>
      </c>
      <c r="E222" s="62">
        <f>VLOOKUP(C222,Active!C$21:E$966,3,FALSE)</f>
        <v>8229.8527240603198</v>
      </c>
      <c r="F222" s="20" t="s">
        <v>81</v>
      </c>
      <c r="G222" s="18" t="str">
        <f t="shared" si="22"/>
        <v>45674.1062</v>
      </c>
      <c r="H222" s="15">
        <f t="shared" si="23"/>
        <v>2057.5</v>
      </c>
      <c r="I222" s="63" t="s">
        <v>785</v>
      </c>
      <c r="J222" s="64" t="s">
        <v>786</v>
      </c>
      <c r="K222" s="63">
        <v>2057.5</v>
      </c>
      <c r="L222" s="63" t="s">
        <v>787</v>
      </c>
      <c r="M222" s="64" t="s">
        <v>171</v>
      </c>
      <c r="N222" s="64" t="s">
        <v>172</v>
      </c>
      <c r="O222" s="65" t="s">
        <v>768</v>
      </c>
      <c r="P222" s="65" t="s">
        <v>769</v>
      </c>
    </row>
    <row r="223" spans="1:16" ht="13.5" thickBot="1" x14ac:dyDescent="0.25">
      <c r="A223" s="15" t="str">
        <f t="shared" si="18"/>
        <v> AJ 102.1784 </v>
      </c>
      <c r="B223" s="20" t="str">
        <f t="shared" si="19"/>
        <v>II</v>
      </c>
      <c r="C223" s="15">
        <f t="shared" si="20"/>
        <v>45680.0533</v>
      </c>
      <c r="D223" s="18" t="str">
        <f t="shared" si="21"/>
        <v>vis</v>
      </c>
      <c r="E223" s="62">
        <f>VLOOKUP(C223,Active!C$21:E$966,3,FALSE)</f>
        <v>8241.8475849327551</v>
      </c>
      <c r="F223" s="20" t="s">
        <v>81</v>
      </c>
      <c r="G223" s="18" t="str">
        <f t="shared" si="22"/>
        <v>45680.0533</v>
      </c>
      <c r="H223" s="15">
        <f t="shared" si="23"/>
        <v>2060.5</v>
      </c>
      <c r="I223" s="63" t="s">
        <v>788</v>
      </c>
      <c r="J223" s="64" t="s">
        <v>789</v>
      </c>
      <c r="K223" s="63">
        <v>2060.5</v>
      </c>
      <c r="L223" s="63" t="s">
        <v>790</v>
      </c>
      <c r="M223" s="64" t="s">
        <v>171</v>
      </c>
      <c r="N223" s="64" t="s">
        <v>172</v>
      </c>
      <c r="O223" s="65" t="s">
        <v>768</v>
      </c>
      <c r="P223" s="65" t="s">
        <v>769</v>
      </c>
    </row>
    <row r="224" spans="1:16" ht="13.5" thickBot="1" x14ac:dyDescent="0.25">
      <c r="A224" s="15" t="str">
        <f t="shared" si="18"/>
        <v> AJ 102.1784 </v>
      </c>
      <c r="B224" s="20" t="str">
        <f t="shared" si="19"/>
        <v>I</v>
      </c>
      <c r="C224" s="15">
        <f t="shared" si="20"/>
        <v>45683.026299999998</v>
      </c>
      <c r="D224" s="18" t="str">
        <f t="shared" si="21"/>
        <v>vis</v>
      </c>
      <c r="E224" s="62">
        <f>VLOOKUP(C224,Active!C$21:E$966,3,FALSE)</f>
        <v>8247.8439060596484</v>
      </c>
      <c r="F224" s="20" t="s">
        <v>81</v>
      </c>
      <c r="G224" s="18" t="str">
        <f t="shared" si="22"/>
        <v>45683.0263</v>
      </c>
      <c r="H224" s="15">
        <f t="shared" si="23"/>
        <v>2062</v>
      </c>
      <c r="I224" s="63" t="s">
        <v>791</v>
      </c>
      <c r="J224" s="64" t="s">
        <v>792</v>
      </c>
      <c r="K224" s="63">
        <v>2062</v>
      </c>
      <c r="L224" s="63" t="s">
        <v>793</v>
      </c>
      <c r="M224" s="64" t="s">
        <v>171</v>
      </c>
      <c r="N224" s="64" t="s">
        <v>172</v>
      </c>
      <c r="O224" s="65" t="s">
        <v>768</v>
      </c>
      <c r="P224" s="65" t="s">
        <v>769</v>
      </c>
    </row>
    <row r="225" spans="1:16" ht="13.5" thickBot="1" x14ac:dyDescent="0.25">
      <c r="A225" s="15" t="str">
        <f t="shared" si="18"/>
        <v> AJ 102.1784 </v>
      </c>
      <c r="B225" s="20" t="str">
        <f t="shared" si="19"/>
        <v>II</v>
      </c>
      <c r="C225" s="15">
        <f t="shared" si="20"/>
        <v>45691.955800000003</v>
      </c>
      <c r="D225" s="18" t="str">
        <f t="shared" si="21"/>
        <v>vis</v>
      </c>
      <c r="E225" s="62">
        <f>VLOOKUP(C225,Active!C$21:E$966,3,FALSE)</f>
        <v>8265.8540471638062</v>
      </c>
      <c r="F225" s="20" t="s">
        <v>81</v>
      </c>
      <c r="G225" s="18" t="str">
        <f t="shared" si="22"/>
        <v>45691.9558</v>
      </c>
      <c r="H225" s="15">
        <f t="shared" si="23"/>
        <v>2066.5</v>
      </c>
      <c r="I225" s="63" t="s">
        <v>794</v>
      </c>
      <c r="J225" s="64" t="s">
        <v>795</v>
      </c>
      <c r="K225" s="63">
        <v>2066.5</v>
      </c>
      <c r="L225" s="63" t="s">
        <v>796</v>
      </c>
      <c r="M225" s="64" t="s">
        <v>171</v>
      </c>
      <c r="N225" s="64" t="s">
        <v>172</v>
      </c>
      <c r="O225" s="65" t="s">
        <v>768</v>
      </c>
      <c r="P225" s="65" t="s">
        <v>769</v>
      </c>
    </row>
    <row r="226" spans="1:16" ht="13.5" thickBot="1" x14ac:dyDescent="0.25">
      <c r="A226" s="15" t="str">
        <f t="shared" si="18"/>
        <v>BAVM 43 </v>
      </c>
      <c r="B226" s="20" t="str">
        <f t="shared" si="19"/>
        <v>I</v>
      </c>
      <c r="C226" s="15">
        <f t="shared" si="20"/>
        <v>45988.446000000004</v>
      </c>
      <c r="D226" s="18" t="str">
        <f t="shared" si="21"/>
        <v>vis</v>
      </c>
      <c r="E226" s="62">
        <f>VLOOKUP(C226,Active!C$21:E$966,3,FALSE)</f>
        <v>8863.8528531435895</v>
      </c>
      <c r="F226" s="20" t="s">
        <v>81</v>
      </c>
      <c r="G226" s="18" t="str">
        <f t="shared" si="22"/>
        <v>45988.446</v>
      </c>
      <c r="H226" s="15">
        <f t="shared" si="23"/>
        <v>2216</v>
      </c>
      <c r="I226" s="63" t="s">
        <v>797</v>
      </c>
      <c r="J226" s="64" t="s">
        <v>798</v>
      </c>
      <c r="K226" s="63">
        <v>2216</v>
      </c>
      <c r="L226" s="63" t="s">
        <v>677</v>
      </c>
      <c r="M226" s="64" t="s">
        <v>107</v>
      </c>
      <c r="N226" s="64"/>
      <c r="O226" s="65" t="s">
        <v>799</v>
      </c>
      <c r="P226" s="66" t="s">
        <v>800</v>
      </c>
    </row>
    <row r="227" spans="1:16" ht="13.5" thickBot="1" x14ac:dyDescent="0.25">
      <c r="A227" s="15" t="str">
        <f t="shared" si="18"/>
        <v> AJ 102.1784 </v>
      </c>
      <c r="B227" s="20" t="str">
        <f t="shared" si="19"/>
        <v>I</v>
      </c>
      <c r="C227" s="15">
        <f t="shared" si="20"/>
        <v>46032.063499999997</v>
      </c>
      <c r="D227" s="18" t="str">
        <f t="shared" si="21"/>
        <v>vis</v>
      </c>
      <c r="E227" s="62">
        <f>VLOOKUP(C227,Active!C$21:E$966,3,FALSE)</f>
        <v>8951.8261248396484</v>
      </c>
      <c r="F227" s="20" t="s">
        <v>81</v>
      </c>
      <c r="G227" s="18" t="str">
        <f t="shared" si="22"/>
        <v>46032.0635</v>
      </c>
      <c r="H227" s="15">
        <f t="shared" si="23"/>
        <v>2238</v>
      </c>
      <c r="I227" s="63" t="s">
        <v>801</v>
      </c>
      <c r="J227" s="64" t="s">
        <v>802</v>
      </c>
      <c r="K227" s="63">
        <v>2238</v>
      </c>
      <c r="L227" s="63" t="s">
        <v>803</v>
      </c>
      <c r="M227" s="64" t="s">
        <v>171</v>
      </c>
      <c r="N227" s="64" t="s">
        <v>172</v>
      </c>
      <c r="O227" s="65" t="s">
        <v>768</v>
      </c>
      <c r="P227" s="65" t="s">
        <v>769</v>
      </c>
    </row>
    <row r="228" spans="1:16" ht="13.5" thickBot="1" x14ac:dyDescent="0.25">
      <c r="A228" s="15" t="str">
        <f t="shared" si="18"/>
        <v> AJ 102.1784 </v>
      </c>
      <c r="B228" s="20" t="str">
        <f t="shared" si="19"/>
        <v>I</v>
      </c>
      <c r="C228" s="15">
        <f t="shared" si="20"/>
        <v>46041.981500000002</v>
      </c>
      <c r="D228" s="18" t="str">
        <f t="shared" si="21"/>
        <v>vis</v>
      </c>
      <c r="E228" s="62">
        <f>VLOOKUP(C228,Active!C$21:E$966,3,FALSE)</f>
        <v>8971.8299973376616</v>
      </c>
      <c r="F228" s="20" t="s">
        <v>81</v>
      </c>
      <c r="G228" s="18" t="str">
        <f t="shared" si="22"/>
        <v>46041.9815</v>
      </c>
      <c r="H228" s="15">
        <f t="shared" si="23"/>
        <v>2243</v>
      </c>
      <c r="I228" s="63" t="s">
        <v>804</v>
      </c>
      <c r="J228" s="64" t="s">
        <v>805</v>
      </c>
      <c r="K228" s="63">
        <v>2243</v>
      </c>
      <c r="L228" s="63" t="s">
        <v>806</v>
      </c>
      <c r="M228" s="64" t="s">
        <v>171</v>
      </c>
      <c r="N228" s="64" t="s">
        <v>172</v>
      </c>
      <c r="O228" s="65" t="s">
        <v>768</v>
      </c>
      <c r="P228" s="65" t="s">
        <v>769</v>
      </c>
    </row>
    <row r="229" spans="1:16" ht="13.5" thickBot="1" x14ac:dyDescent="0.25">
      <c r="A229" s="15" t="str">
        <f t="shared" si="18"/>
        <v>BAVM 43 </v>
      </c>
      <c r="B229" s="20" t="str">
        <f t="shared" si="19"/>
        <v>I</v>
      </c>
      <c r="C229" s="15">
        <f t="shared" si="20"/>
        <v>46339.468000000001</v>
      </c>
      <c r="D229" s="18" t="str">
        <f t="shared" si="21"/>
        <v>vis</v>
      </c>
      <c r="E229" s="62">
        <f>VLOOKUP(C229,Active!C$21:E$966,3,FALSE)</f>
        <v>9571.8382667344376</v>
      </c>
      <c r="F229" s="20" t="s">
        <v>81</v>
      </c>
      <c r="G229" s="18" t="str">
        <f t="shared" si="22"/>
        <v>46339.468</v>
      </c>
      <c r="H229" s="15">
        <f t="shared" si="23"/>
        <v>2393</v>
      </c>
      <c r="I229" s="63" t="s">
        <v>807</v>
      </c>
      <c r="J229" s="64" t="s">
        <v>808</v>
      </c>
      <c r="K229" s="63">
        <v>2393</v>
      </c>
      <c r="L229" s="63" t="s">
        <v>779</v>
      </c>
      <c r="M229" s="64" t="s">
        <v>107</v>
      </c>
      <c r="N229" s="64"/>
      <c r="O229" s="65" t="s">
        <v>809</v>
      </c>
      <c r="P229" s="66" t="s">
        <v>800</v>
      </c>
    </row>
    <row r="230" spans="1:16" ht="13.5" thickBot="1" x14ac:dyDescent="0.25">
      <c r="A230" s="15" t="str">
        <f t="shared" si="18"/>
        <v> BBS 89 </v>
      </c>
      <c r="B230" s="20" t="str">
        <f t="shared" si="19"/>
        <v>I</v>
      </c>
      <c r="C230" s="15">
        <f t="shared" si="20"/>
        <v>46345.428</v>
      </c>
      <c r="D230" s="18" t="str">
        <f t="shared" si="21"/>
        <v>vis</v>
      </c>
      <c r="E230" s="62">
        <f>VLOOKUP(C230,Active!C$21:E$966,3,FALSE)</f>
        <v>9583.8591459528379</v>
      </c>
      <c r="F230" s="20" t="s">
        <v>81</v>
      </c>
      <c r="G230" s="18" t="str">
        <f t="shared" si="22"/>
        <v>46345.428</v>
      </c>
      <c r="H230" s="15">
        <f t="shared" si="23"/>
        <v>2396</v>
      </c>
      <c r="I230" s="63" t="s">
        <v>810</v>
      </c>
      <c r="J230" s="64" t="s">
        <v>811</v>
      </c>
      <c r="K230" s="63">
        <v>2396</v>
      </c>
      <c r="L230" s="63" t="s">
        <v>376</v>
      </c>
      <c r="M230" s="64" t="s">
        <v>107</v>
      </c>
      <c r="N230" s="64"/>
      <c r="O230" s="65" t="s">
        <v>812</v>
      </c>
      <c r="P230" s="65" t="s">
        <v>813</v>
      </c>
    </row>
    <row r="231" spans="1:16" ht="13.5" thickBot="1" x14ac:dyDescent="0.25">
      <c r="A231" s="15" t="str">
        <f t="shared" si="18"/>
        <v> BBS 89 </v>
      </c>
      <c r="B231" s="20" t="str">
        <f t="shared" si="19"/>
        <v>I</v>
      </c>
      <c r="C231" s="15">
        <f t="shared" si="20"/>
        <v>46349.368999999999</v>
      </c>
      <c r="D231" s="18" t="str">
        <f t="shared" si="21"/>
        <v>vis</v>
      </c>
      <c r="E231" s="62">
        <f>VLOOKUP(C231,Active!C$21:E$966,3,FALSE)</f>
        <v>9591.8078514897006</v>
      </c>
      <c r="F231" s="20" t="s">
        <v>81</v>
      </c>
      <c r="G231" s="18" t="str">
        <f t="shared" si="22"/>
        <v>46349.369</v>
      </c>
      <c r="H231" s="15">
        <f t="shared" si="23"/>
        <v>2398</v>
      </c>
      <c r="I231" s="63" t="s">
        <v>814</v>
      </c>
      <c r="J231" s="64" t="s">
        <v>815</v>
      </c>
      <c r="K231" s="63">
        <v>2398</v>
      </c>
      <c r="L231" s="63" t="s">
        <v>816</v>
      </c>
      <c r="M231" s="64" t="s">
        <v>107</v>
      </c>
      <c r="N231" s="64"/>
      <c r="O231" s="65" t="s">
        <v>812</v>
      </c>
      <c r="P231" s="65" t="s">
        <v>813</v>
      </c>
    </row>
    <row r="232" spans="1:16" ht="13.5" thickBot="1" x14ac:dyDescent="0.25">
      <c r="A232" s="15" t="str">
        <f t="shared" si="18"/>
        <v> BBS 89 </v>
      </c>
      <c r="B232" s="20" t="str">
        <f t="shared" si="19"/>
        <v>I</v>
      </c>
      <c r="C232" s="15">
        <f t="shared" si="20"/>
        <v>46351.362000000001</v>
      </c>
      <c r="D232" s="18" t="str">
        <f t="shared" si="21"/>
        <v>vis</v>
      </c>
      <c r="E232" s="62">
        <f>VLOOKUP(C232,Active!C$21:E$966,3,FALSE)</f>
        <v>9595.8275850941136</v>
      </c>
      <c r="F232" s="20" t="s">
        <v>81</v>
      </c>
      <c r="G232" s="18" t="str">
        <f t="shared" si="22"/>
        <v>46351.362</v>
      </c>
      <c r="H232" s="15">
        <f t="shared" si="23"/>
        <v>2399</v>
      </c>
      <c r="I232" s="63" t="s">
        <v>817</v>
      </c>
      <c r="J232" s="64" t="s">
        <v>818</v>
      </c>
      <c r="K232" s="63">
        <v>2399</v>
      </c>
      <c r="L232" s="63" t="s">
        <v>819</v>
      </c>
      <c r="M232" s="64" t="s">
        <v>107</v>
      </c>
      <c r="N232" s="64"/>
      <c r="O232" s="65" t="s">
        <v>812</v>
      </c>
      <c r="P232" s="65" t="s">
        <v>813</v>
      </c>
    </row>
    <row r="233" spans="1:16" ht="13.5" thickBot="1" x14ac:dyDescent="0.25">
      <c r="A233" s="15" t="str">
        <f t="shared" si="18"/>
        <v> VSSC 67.10 </v>
      </c>
      <c r="B233" s="20" t="str">
        <f t="shared" si="19"/>
        <v>I</v>
      </c>
      <c r="C233" s="15">
        <f t="shared" si="20"/>
        <v>46361.280599999998</v>
      </c>
      <c r="D233" s="18" t="str">
        <f t="shared" si="21"/>
        <v>vis</v>
      </c>
      <c r="E233" s="62">
        <f>VLOOKUP(C233,Active!C$21:E$966,3,FALSE)</f>
        <v>9615.8326677477362</v>
      </c>
      <c r="F233" s="20" t="s">
        <v>81</v>
      </c>
      <c r="G233" s="18" t="str">
        <f t="shared" si="22"/>
        <v>46361.2806</v>
      </c>
      <c r="H233" s="15">
        <f t="shared" si="23"/>
        <v>2404</v>
      </c>
      <c r="I233" s="63" t="s">
        <v>820</v>
      </c>
      <c r="J233" s="64" t="s">
        <v>821</v>
      </c>
      <c r="K233" s="63">
        <v>2404</v>
      </c>
      <c r="L233" s="63" t="s">
        <v>822</v>
      </c>
      <c r="M233" s="64" t="s">
        <v>171</v>
      </c>
      <c r="N233" s="64" t="s">
        <v>172</v>
      </c>
      <c r="O233" s="65" t="s">
        <v>823</v>
      </c>
      <c r="P233" s="65" t="s">
        <v>824</v>
      </c>
    </row>
    <row r="234" spans="1:16" ht="13.5" thickBot="1" x14ac:dyDescent="0.25">
      <c r="A234" s="15" t="str">
        <f t="shared" si="18"/>
        <v> AJ 102.1784 </v>
      </c>
      <c r="B234" s="20" t="str">
        <f t="shared" si="19"/>
        <v>II</v>
      </c>
      <c r="C234" s="15">
        <f t="shared" si="20"/>
        <v>46397.960099999997</v>
      </c>
      <c r="D234" s="18" t="str">
        <f t="shared" si="21"/>
        <v>vis</v>
      </c>
      <c r="E234" s="62">
        <f>VLOOKUP(C234,Active!C$21:E$966,3,FALSE)</f>
        <v>9689.8125065550048</v>
      </c>
      <c r="F234" s="20" t="s">
        <v>81</v>
      </c>
      <c r="G234" s="18" t="str">
        <f t="shared" si="22"/>
        <v>46397.9601</v>
      </c>
      <c r="H234" s="15">
        <f t="shared" si="23"/>
        <v>2422.5</v>
      </c>
      <c r="I234" s="63" t="s">
        <v>825</v>
      </c>
      <c r="J234" s="64" t="s">
        <v>826</v>
      </c>
      <c r="K234" s="63">
        <v>2422.5</v>
      </c>
      <c r="L234" s="63" t="s">
        <v>827</v>
      </c>
      <c r="M234" s="64" t="s">
        <v>171</v>
      </c>
      <c r="N234" s="64" t="s">
        <v>172</v>
      </c>
      <c r="O234" s="65" t="s">
        <v>768</v>
      </c>
      <c r="P234" s="65" t="s">
        <v>769</v>
      </c>
    </row>
    <row r="235" spans="1:16" ht="13.5" thickBot="1" x14ac:dyDescent="0.25">
      <c r="A235" s="15" t="str">
        <f t="shared" si="18"/>
        <v> AOEB 6 </v>
      </c>
      <c r="B235" s="20" t="str">
        <f t="shared" si="19"/>
        <v>I</v>
      </c>
      <c r="C235" s="15">
        <f t="shared" si="20"/>
        <v>46682.603999999999</v>
      </c>
      <c r="D235" s="18" t="str">
        <f t="shared" si="21"/>
        <v>vis</v>
      </c>
      <c r="E235" s="62">
        <f>VLOOKUP(C235,Active!C$21:E$966,3,FALSE)</f>
        <v>10263.918201547385</v>
      </c>
      <c r="F235" s="20" t="s">
        <v>81</v>
      </c>
      <c r="G235" s="18" t="str">
        <f t="shared" si="22"/>
        <v>46682.604</v>
      </c>
      <c r="H235" s="15">
        <f t="shared" si="23"/>
        <v>2566</v>
      </c>
      <c r="I235" s="63" t="s">
        <v>828</v>
      </c>
      <c r="J235" s="64" t="s">
        <v>829</v>
      </c>
      <c r="K235" s="63">
        <v>2566</v>
      </c>
      <c r="L235" s="63" t="s">
        <v>465</v>
      </c>
      <c r="M235" s="64" t="s">
        <v>107</v>
      </c>
      <c r="N235" s="64"/>
      <c r="O235" s="65" t="s">
        <v>604</v>
      </c>
      <c r="P235" s="65" t="s">
        <v>605</v>
      </c>
    </row>
    <row r="236" spans="1:16" ht="13.5" thickBot="1" x14ac:dyDescent="0.25">
      <c r="A236" s="15" t="str">
        <f t="shared" si="18"/>
        <v> VSSC 67.10 </v>
      </c>
      <c r="B236" s="20" t="str">
        <f t="shared" si="19"/>
        <v>I</v>
      </c>
      <c r="C236" s="15">
        <f t="shared" si="20"/>
        <v>46702.382400000002</v>
      </c>
      <c r="D236" s="18" t="str">
        <f t="shared" si="21"/>
        <v>vis</v>
      </c>
      <c r="E236" s="62">
        <f>VLOOKUP(C236,Active!C$21:E$966,3,FALSE)</f>
        <v>10303.809771603301</v>
      </c>
      <c r="F236" s="20" t="s">
        <v>81</v>
      </c>
      <c r="G236" s="18" t="str">
        <f t="shared" si="22"/>
        <v>46702.3824</v>
      </c>
      <c r="H236" s="15">
        <f t="shared" si="23"/>
        <v>2576</v>
      </c>
      <c r="I236" s="63" t="s">
        <v>830</v>
      </c>
      <c r="J236" s="64" t="s">
        <v>831</v>
      </c>
      <c r="K236" s="63">
        <v>2576</v>
      </c>
      <c r="L236" s="63" t="s">
        <v>803</v>
      </c>
      <c r="M236" s="64" t="s">
        <v>171</v>
      </c>
      <c r="N236" s="64" t="s">
        <v>172</v>
      </c>
      <c r="O236" s="65" t="s">
        <v>823</v>
      </c>
      <c r="P236" s="65" t="s">
        <v>824</v>
      </c>
    </row>
    <row r="237" spans="1:16" ht="13.5" thickBot="1" x14ac:dyDescent="0.25">
      <c r="A237" s="15" t="str">
        <f t="shared" si="18"/>
        <v> VSSC 67.10 </v>
      </c>
      <c r="B237" s="20" t="str">
        <f t="shared" si="19"/>
        <v>I</v>
      </c>
      <c r="C237" s="15">
        <f t="shared" si="20"/>
        <v>46704.377999999997</v>
      </c>
      <c r="D237" s="18" t="str">
        <f t="shared" si="21"/>
        <v>vis</v>
      </c>
      <c r="E237" s="62">
        <f>VLOOKUP(C237,Active!C$21:E$966,3,FALSE)</f>
        <v>10307.834749215412</v>
      </c>
      <c r="F237" s="20" t="s">
        <v>81</v>
      </c>
      <c r="G237" s="18" t="str">
        <f t="shared" si="22"/>
        <v>46704.378</v>
      </c>
      <c r="H237" s="15">
        <f t="shared" si="23"/>
        <v>2577</v>
      </c>
      <c r="I237" s="63" t="s">
        <v>832</v>
      </c>
      <c r="J237" s="64" t="s">
        <v>833</v>
      </c>
      <c r="K237" s="63">
        <v>2577</v>
      </c>
      <c r="L237" s="63" t="s">
        <v>677</v>
      </c>
      <c r="M237" s="64" t="s">
        <v>107</v>
      </c>
      <c r="N237" s="64"/>
      <c r="O237" s="65" t="s">
        <v>834</v>
      </c>
      <c r="P237" s="65" t="s">
        <v>824</v>
      </c>
    </row>
    <row r="238" spans="1:16" ht="13.5" thickBot="1" x14ac:dyDescent="0.25">
      <c r="A238" s="15" t="str">
        <f t="shared" si="18"/>
        <v> ALBO 1986 12 </v>
      </c>
      <c r="B238" s="20" t="str">
        <f t="shared" si="19"/>
        <v>I</v>
      </c>
      <c r="C238" s="15">
        <f t="shared" si="20"/>
        <v>46706.377999999997</v>
      </c>
      <c r="D238" s="18" t="str">
        <f t="shared" si="21"/>
        <v>vis</v>
      </c>
      <c r="E238" s="62">
        <f>VLOOKUP(C238,Active!C$21:E$966,3,FALSE)</f>
        <v>10311.868601302122</v>
      </c>
      <c r="F238" s="20" t="s">
        <v>81</v>
      </c>
      <c r="G238" s="18" t="str">
        <f t="shared" si="22"/>
        <v>46706.378</v>
      </c>
      <c r="H238" s="15">
        <f t="shared" si="23"/>
        <v>2578</v>
      </c>
      <c r="I238" s="63" t="s">
        <v>835</v>
      </c>
      <c r="J238" s="64" t="s">
        <v>836</v>
      </c>
      <c r="K238" s="63">
        <v>2578</v>
      </c>
      <c r="L238" s="63" t="s">
        <v>82</v>
      </c>
      <c r="M238" s="64" t="s">
        <v>107</v>
      </c>
      <c r="N238" s="64"/>
      <c r="O238" s="65" t="s">
        <v>837</v>
      </c>
      <c r="P238" s="65" t="s">
        <v>838</v>
      </c>
    </row>
    <row r="239" spans="1:16" ht="13.5" thickBot="1" x14ac:dyDescent="0.25">
      <c r="A239" s="15" t="str">
        <f t="shared" si="18"/>
        <v> AJ 102.1784 </v>
      </c>
      <c r="B239" s="20" t="str">
        <f t="shared" si="19"/>
        <v>I</v>
      </c>
      <c r="C239" s="15">
        <f t="shared" si="20"/>
        <v>46726.172200000001</v>
      </c>
      <c r="D239" s="18" t="str">
        <f t="shared" si="21"/>
        <v>vis</v>
      </c>
      <c r="E239" s="62">
        <f>VLOOKUP(C239,Active!C$21:E$966,3,FALSE)</f>
        <v>10351.792038789525</v>
      </c>
      <c r="F239" s="20" t="s">
        <v>81</v>
      </c>
      <c r="G239" s="18" t="str">
        <f t="shared" si="22"/>
        <v>46726.1722</v>
      </c>
      <c r="H239" s="15">
        <f t="shared" si="23"/>
        <v>2588</v>
      </c>
      <c r="I239" s="63" t="s">
        <v>839</v>
      </c>
      <c r="J239" s="64" t="s">
        <v>840</v>
      </c>
      <c r="K239" s="63">
        <v>2588</v>
      </c>
      <c r="L239" s="63" t="s">
        <v>841</v>
      </c>
      <c r="M239" s="64" t="s">
        <v>171</v>
      </c>
      <c r="N239" s="64" t="s">
        <v>172</v>
      </c>
      <c r="O239" s="65" t="s">
        <v>768</v>
      </c>
      <c r="P239" s="65" t="s">
        <v>769</v>
      </c>
    </row>
    <row r="240" spans="1:16" ht="13.5" thickBot="1" x14ac:dyDescent="0.25">
      <c r="A240" s="15" t="str">
        <f t="shared" si="18"/>
        <v> AJ 102.1784 </v>
      </c>
      <c r="B240" s="20" t="str">
        <f t="shared" si="19"/>
        <v>I</v>
      </c>
      <c r="C240" s="15">
        <f t="shared" si="20"/>
        <v>46728.158300000003</v>
      </c>
      <c r="D240" s="18" t="str">
        <f t="shared" si="21"/>
        <v>vis</v>
      </c>
      <c r="E240" s="62">
        <f>VLOOKUP(C240,Active!C$21:E$966,3,FALSE)</f>
        <v>10355.797855604238</v>
      </c>
      <c r="F240" s="20" t="s">
        <v>81</v>
      </c>
      <c r="G240" s="18" t="str">
        <f t="shared" si="22"/>
        <v>46728.1583</v>
      </c>
      <c r="H240" s="15">
        <f t="shared" si="23"/>
        <v>2589</v>
      </c>
      <c r="I240" s="63" t="s">
        <v>842</v>
      </c>
      <c r="J240" s="64" t="s">
        <v>843</v>
      </c>
      <c r="K240" s="63">
        <v>2589</v>
      </c>
      <c r="L240" s="63" t="s">
        <v>844</v>
      </c>
      <c r="M240" s="64" t="s">
        <v>171</v>
      </c>
      <c r="N240" s="64" t="s">
        <v>172</v>
      </c>
      <c r="O240" s="65" t="s">
        <v>768</v>
      </c>
      <c r="P240" s="65" t="s">
        <v>769</v>
      </c>
    </row>
    <row r="241" spans="1:16" ht="13.5" thickBot="1" x14ac:dyDescent="0.25">
      <c r="A241" s="15" t="str">
        <f t="shared" si="18"/>
        <v> AJ 102.1784 </v>
      </c>
      <c r="B241" s="20" t="str">
        <f t="shared" si="19"/>
        <v>I</v>
      </c>
      <c r="C241" s="15">
        <f t="shared" si="20"/>
        <v>46738.073400000001</v>
      </c>
      <c r="D241" s="18" t="str">
        <f t="shared" si="21"/>
        <v>vis</v>
      </c>
      <c r="E241" s="62">
        <f>VLOOKUP(C241,Active!C$21:E$966,3,FALSE)</f>
        <v>10375.795879016712</v>
      </c>
      <c r="F241" s="20" t="s">
        <v>81</v>
      </c>
      <c r="G241" s="18" t="str">
        <f t="shared" si="22"/>
        <v>46738.0734</v>
      </c>
      <c r="H241" s="15">
        <f t="shared" si="23"/>
        <v>2594</v>
      </c>
      <c r="I241" s="63" t="s">
        <v>845</v>
      </c>
      <c r="J241" s="64" t="s">
        <v>846</v>
      </c>
      <c r="K241" s="63">
        <v>2594</v>
      </c>
      <c r="L241" s="63" t="s">
        <v>847</v>
      </c>
      <c r="M241" s="64" t="s">
        <v>171</v>
      </c>
      <c r="N241" s="64" t="s">
        <v>172</v>
      </c>
      <c r="O241" s="65" t="s">
        <v>768</v>
      </c>
      <c r="P241" s="65" t="s">
        <v>769</v>
      </c>
    </row>
    <row r="242" spans="1:16" ht="13.5" thickBot="1" x14ac:dyDescent="0.25">
      <c r="A242" s="15" t="str">
        <f t="shared" si="18"/>
        <v> AJ 102.1784 </v>
      </c>
      <c r="B242" s="20" t="str">
        <f t="shared" si="19"/>
        <v>I</v>
      </c>
      <c r="C242" s="15">
        <f t="shared" si="20"/>
        <v>46742.039400000001</v>
      </c>
      <c r="D242" s="18" t="str">
        <f t="shared" si="21"/>
        <v>vis</v>
      </c>
      <c r="E242" s="62">
        <f>VLOOKUP(C242,Active!C$21:E$966,3,FALSE)</f>
        <v>10383.795007704661</v>
      </c>
      <c r="F242" s="20" t="s">
        <v>81</v>
      </c>
      <c r="G242" s="18" t="str">
        <f t="shared" si="22"/>
        <v>46742.0394</v>
      </c>
      <c r="H242" s="15">
        <f t="shared" si="23"/>
        <v>2596</v>
      </c>
      <c r="I242" s="63" t="s">
        <v>848</v>
      </c>
      <c r="J242" s="64" t="s">
        <v>849</v>
      </c>
      <c r="K242" s="63">
        <v>2596</v>
      </c>
      <c r="L242" s="63" t="s">
        <v>850</v>
      </c>
      <c r="M242" s="64" t="s">
        <v>171</v>
      </c>
      <c r="N242" s="64" t="s">
        <v>172</v>
      </c>
      <c r="O242" s="65" t="s">
        <v>768</v>
      </c>
      <c r="P242" s="65" t="s">
        <v>769</v>
      </c>
    </row>
    <row r="243" spans="1:16" ht="13.5" thickBot="1" x14ac:dyDescent="0.25">
      <c r="A243" s="15" t="str">
        <f t="shared" si="18"/>
        <v> AJ 102.1784 </v>
      </c>
      <c r="B243" s="20" t="str">
        <f t="shared" si="19"/>
        <v>II</v>
      </c>
      <c r="C243" s="15">
        <f t="shared" si="20"/>
        <v>46745.018100000001</v>
      </c>
      <c r="D243" s="18" t="str">
        <f t="shared" si="21"/>
        <v>vis</v>
      </c>
      <c r="E243" s="62">
        <f>VLOOKUP(C243,Active!C$21:E$966,3,FALSE)</f>
        <v>10389.802825310006</v>
      </c>
      <c r="F243" s="20" t="s">
        <v>81</v>
      </c>
      <c r="G243" s="18" t="str">
        <f t="shared" si="22"/>
        <v>46745.0181</v>
      </c>
      <c r="H243" s="15">
        <f t="shared" si="23"/>
        <v>2597.5</v>
      </c>
      <c r="I243" s="63" t="s">
        <v>851</v>
      </c>
      <c r="J243" s="64" t="s">
        <v>852</v>
      </c>
      <c r="K243" s="63">
        <v>2597.5</v>
      </c>
      <c r="L243" s="63" t="s">
        <v>853</v>
      </c>
      <c r="M243" s="64" t="s">
        <v>171</v>
      </c>
      <c r="N243" s="64" t="s">
        <v>172</v>
      </c>
      <c r="O243" s="65" t="s">
        <v>768</v>
      </c>
      <c r="P243" s="65" t="s">
        <v>769</v>
      </c>
    </row>
    <row r="244" spans="1:16" ht="13.5" thickBot="1" x14ac:dyDescent="0.25">
      <c r="A244" s="15" t="str">
        <f t="shared" si="18"/>
        <v> AJ 102.1784 </v>
      </c>
      <c r="B244" s="20" t="str">
        <f t="shared" si="19"/>
        <v>II</v>
      </c>
      <c r="C244" s="15">
        <f t="shared" si="20"/>
        <v>46752.953200000004</v>
      </c>
      <c r="D244" s="18" t="str">
        <f t="shared" si="21"/>
        <v>vis</v>
      </c>
      <c r="E244" s="62">
        <f>VLOOKUP(C244,Active!C$21:E$966,3,FALSE)</f>
        <v>10405.807335156644</v>
      </c>
      <c r="F244" s="20" t="s">
        <v>81</v>
      </c>
      <c r="G244" s="18" t="str">
        <f t="shared" si="22"/>
        <v>46752.9532</v>
      </c>
      <c r="H244" s="15">
        <f t="shared" si="23"/>
        <v>2601.5</v>
      </c>
      <c r="I244" s="63" t="s">
        <v>854</v>
      </c>
      <c r="J244" s="64" t="s">
        <v>855</v>
      </c>
      <c r="K244" s="63">
        <v>2601.5</v>
      </c>
      <c r="L244" s="63" t="s">
        <v>856</v>
      </c>
      <c r="M244" s="64" t="s">
        <v>171</v>
      </c>
      <c r="N244" s="64" t="s">
        <v>172</v>
      </c>
      <c r="O244" s="65" t="s">
        <v>768</v>
      </c>
      <c r="P244" s="65" t="s">
        <v>769</v>
      </c>
    </row>
    <row r="245" spans="1:16" ht="13.5" thickBot="1" x14ac:dyDescent="0.25">
      <c r="A245" s="15" t="str">
        <f t="shared" si="18"/>
        <v> BBS 109 </v>
      </c>
      <c r="B245" s="20" t="str">
        <f t="shared" si="19"/>
        <v>II</v>
      </c>
      <c r="C245" s="15">
        <f t="shared" si="20"/>
        <v>47042.531999999999</v>
      </c>
      <c r="D245" s="18" t="str">
        <f t="shared" si="21"/>
        <v>vis</v>
      </c>
      <c r="E245" s="62">
        <f>VLOOKUP(C245,Active!C$21:E$966,3,FALSE)</f>
        <v>10989.866358480367</v>
      </c>
      <c r="F245" s="20" t="s">
        <v>81</v>
      </c>
      <c r="G245" s="18" t="str">
        <f t="shared" si="22"/>
        <v>47042.532</v>
      </c>
      <c r="H245" s="15">
        <f t="shared" si="23"/>
        <v>2747.5</v>
      </c>
      <c r="I245" s="63" t="s">
        <v>857</v>
      </c>
      <c r="J245" s="64" t="s">
        <v>858</v>
      </c>
      <c r="K245" s="63">
        <v>2747.5</v>
      </c>
      <c r="L245" s="63" t="s">
        <v>859</v>
      </c>
      <c r="M245" s="64" t="s">
        <v>107</v>
      </c>
      <c r="N245" s="64"/>
      <c r="O245" s="65" t="s">
        <v>860</v>
      </c>
      <c r="P245" s="65" t="s">
        <v>861</v>
      </c>
    </row>
    <row r="246" spans="1:16" ht="13.5" thickBot="1" x14ac:dyDescent="0.25">
      <c r="A246" s="15" t="str">
        <f t="shared" si="18"/>
        <v> BBS 109 </v>
      </c>
      <c r="B246" s="20" t="str">
        <f t="shared" si="19"/>
        <v>I</v>
      </c>
      <c r="C246" s="15">
        <f t="shared" si="20"/>
        <v>47045.529000000002</v>
      </c>
      <c r="D246" s="18" t="str">
        <f t="shared" si="21"/>
        <v>vis</v>
      </c>
      <c r="E246" s="62">
        <f>VLOOKUP(C246,Active!C$21:E$966,3,FALSE)</f>
        <v>10995.911085832311</v>
      </c>
      <c r="F246" s="20" t="s">
        <v>81</v>
      </c>
      <c r="G246" s="18" t="str">
        <f t="shared" si="22"/>
        <v>47045.529</v>
      </c>
      <c r="H246" s="15">
        <f t="shared" si="23"/>
        <v>2749</v>
      </c>
      <c r="I246" s="63" t="s">
        <v>862</v>
      </c>
      <c r="J246" s="64" t="s">
        <v>863</v>
      </c>
      <c r="K246" s="63">
        <v>2749</v>
      </c>
      <c r="L246" s="63" t="s">
        <v>667</v>
      </c>
      <c r="M246" s="64" t="s">
        <v>107</v>
      </c>
      <c r="N246" s="64"/>
      <c r="O246" s="65" t="s">
        <v>860</v>
      </c>
      <c r="P246" s="65" t="s">
        <v>861</v>
      </c>
    </row>
    <row r="247" spans="1:16" ht="13.5" thickBot="1" x14ac:dyDescent="0.25">
      <c r="A247" s="15" t="str">
        <f t="shared" si="18"/>
        <v> AOEB 6 </v>
      </c>
      <c r="B247" s="20" t="str">
        <f t="shared" si="19"/>
        <v>I</v>
      </c>
      <c r="C247" s="15">
        <f t="shared" si="20"/>
        <v>47412.417000000001</v>
      </c>
      <c r="D247" s="18" t="str">
        <f t="shared" si="21"/>
        <v>vis</v>
      </c>
      <c r="E247" s="62">
        <f>VLOOKUP(C247,Active!C$21:E$966,3,FALSE)</f>
        <v>11735.897048027047</v>
      </c>
      <c r="F247" s="20" t="s">
        <v>81</v>
      </c>
      <c r="G247" s="18" t="str">
        <f t="shared" si="22"/>
        <v>47412.417</v>
      </c>
      <c r="H247" s="15">
        <f t="shared" si="23"/>
        <v>2934</v>
      </c>
      <c r="I247" s="63" t="s">
        <v>864</v>
      </c>
      <c r="J247" s="64" t="s">
        <v>865</v>
      </c>
      <c r="K247" s="63">
        <v>2934</v>
      </c>
      <c r="L247" s="63" t="s">
        <v>448</v>
      </c>
      <c r="M247" s="64" t="s">
        <v>107</v>
      </c>
      <c r="N247" s="64"/>
      <c r="O247" s="65" t="s">
        <v>604</v>
      </c>
      <c r="P247" s="65" t="s">
        <v>605</v>
      </c>
    </row>
    <row r="248" spans="1:16" ht="13.5" thickBot="1" x14ac:dyDescent="0.25">
      <c r="A248" s="15" t="str">
        <f t="shared" si="18"/>
        <v> AOEB 6 </v>
      </c>
      <c r="B248" s="20" t="str">
        <f t="shared" si="19"/>
        <v>I</v>
      </c>
      <c r="C248" s="15">
        <f t="shared" si="20"/>
        <v>47418.37</v>
      </c>
      <c r="D248" s="18" t="str">
        <f t="shared" si="21"/>
        <v>vis</v>
      </c>
      <c r="E248" s="62">
        <f>VLOOKUP(C248,Active!C$21:E$966,3,FALSE)</f>
        <v>11747.903808763147</v>
      </c>
      <c r="F248" s="20" t="s">
        <v>81</v>
      </c>
      <c r="G248" s="18" t="str">
        <f t="shared" si="22"/>
        <v>47418.370</v>
      </c>
      <c r="H248" s="15">
        <f t="shared" si="23"/>
        <v>2937</v>
      </c>
      <c r="I248" s="63" t="s">
        <v>866</v>
      </c>
      <c r="J248" s="64" t="s">
        <v>867</v>
      </c>
      <c r="K248" s="63">
        <v>2937</v>
      </c>
      <c r="L248" s="63" t="s">
        <v>868</v>
      </c>
      <c r="M248" s="64" t="s">
        <v>107</v>
      </c>
      <c r="N248" s="64"/>
      <c r="O248" s="65" t="s">
        <v>604</v>
      </c>
      <c r="P248" s="65" t="s">
        <v>605</v>
      </c>
    </row>
    <row r="249" spans="1:16" ht="13.5" thickBot="1" x14ac:dyDescent="0.25">
      <c r="A249" s="15" t="str">
        <f t="shared" si="18"/>
        <v> VSSC 72.26 </v>
      </c>
      <c r="B249" s="20" t="str">
        <f t="shared" si="19"/>
        <v>I</v>
      </c>
      <c r="C249" s="15">
        <f t="shared" si="20"/>
        <v>47523.402999999998</v>
      </c>
      <c r="D249" s="18" t="str">
        <f t="shared" si="21"/>
        <v>vis</v>
      </c>
      <c r="E249" s="62">
        <f>VLOOKUP(C249,Active!C$21:E$966,3,FALSE)</f>
        <v>11959.747601874933</v>
      </c>
      <c r="F249" s="20" t="s">
        <v>81</v>
      </c>
      <c r="G249" s="18" t="str">
        <f t="shared" si="22"/>
        <v>47523.403</v>
      </c>
      <c r="H249" s="15">
        <f t="shared" si="23"/>
        <v>2990</v>
      </c>
      <c r="I249" s="63" t="s">
        <v>869</v>
      </c>
      <c r="J249" s="64" t="s">
        <v>870</v>
      </c>
      <c r="K249" s="63">
        <v>2990</v>
      </c>
      <c r="L249" s="63" t="s">
        <v>871</v>
      </c>
      <c r="M249" s="64" t="s">
        <v>107</v>
      </c>
      <c r="N249" s="64"/>
      <c r="O249" s="65" t="s">
        <v>596</v>
      </c>
      <c r="P249" s="65" t="s">
        <v>872</v>
      </c>
    </row>
    <row r="250" spans="1:16" ht="13.5" thickBot="1" x14ac:dyDescent="0.25">
      <c r="A250" s="15" t="str">
        <f t="shared" si="18"/>
        <v> VSSC 72.26 </v>
      </c>
      <c r="B250" s="20" t="str">
        <f t="shared" si="19"/>
        <v>II</v>
      </c>
      <c r="C250" s="15">
        <f t="shared" si="20"/>
        <v>47526.364000000001</v>
      </c>
      <c r="D250" s="18" t="str">
        <f t="shared" si="21"/>
        <v>vis</v>
      </c>
      <c r="E250" s="62">
        <f>VLOOKUP(C250,Active!C$21:E$966,3,FALSE)</f>
        <v>11965.719719889315</v>
      </c>
      <c r="F250" s="20" t="s">
        <v>81</v>
      </c>
      <c r="G250" s="18" t="str">
        <f t="shared" si="22"/>
        <v>47526.364</v>
      </c>
      <c r="H250" s="15">
        <f t="shared" si="23"/>
        <v>2991.5</v>
      </c>
      <c r="I250" s="63" t="s">
        <v>873</v>
      </c>
      <c r="J250" s="64" t="s">
        <v>874</v>
      </c>
      <c r="K250" s="63">
        <v>2991.5</v>
      </c>
      <c r="L250" s="63" t="s">
        <v>875</v>
      </c>
      <c r="M250" s="64" t="s">
        <v>107</v>
      </c>
      <c r="N250" s="64"/>
      <c r="O250" s="65" t="s">
        <v>596</v>
      </c>
      <c r="P250" s="65" t="s">
        <v>872</v>
      </c>
    </row>
    <row r="251" spans="1:16" ht="13.5" thickBot="1" x14ac:dyDescent="0.25">
      <c r="A251" s="15" t="str">
        <f t="shared" si="18"/>
        <v> VSSC 73 </v>
      </c>
      <c r="B251" s="20" t="str">
        <f t="shared" si="19"/>
        <v>I</v>
      </c>
      <c r="C251" s="15">
        <f t="shared" si="20"/>
        <v>47537.287100000001</v>
      </c>
      <c r="D251" s="18" t="str">
        <f t="shared" si="21"/>
        <v>vis</v>
      </c>
      <c r="E251" s="62">
        <f>VLOOKUP(C251,Active!C$21:E$966,3,FALSE)</f>
        <v>11987.750804753496</v>
      </c>
      <c r="F251" s="20" t="s">
        <v>81</v>
      </c>
      <c r="G251" s="18" t="str">
        <f t="shared" si="22"/>
        <v>47537.2871</v>
      </c>
      <c r="H251" s="15">
        <f t="shared" si="23"/>
        <v>2997</v>
      </c>
      <c r="I251" s="63" t="s">
        <v>876</v>
      </c>
      <c r="J251" s="64" t="s">
        <v>877</v>
      </c>
      <c r="K251" s="63">
        <v>2997</v>
      </c>
      <c r="L251" s="63" t="s">
        <v>878</v>
      </c>
      <c r="M251" s="64" t="s">
        <v>171</v>
      </c>
      <c r="N251" s="64" t="s">
        <v>172</v>
      </c>
      <c r="O251" s="65" t="s">
        <v>823</v>
      </c>
      <c r="P251" s="65" t="s">
        <v>879</v>
      </c>
    </row>
    <row r="252" spans="1:16" ht="13.5" thickBot="1" x14ac:dyDescent="0.25">
      <c r="A252" s="15" t="str">
        <f t="shared" si="18"/>
        <v> VSSC 73 </v>
      </c>
      <c r="B252" s="20" t="str">
        <f t="shared" si="19"/>
        <v>I</v>
      </c>
      <c r="C252" s="15">
        <f t="shared" si="20"/>
        <v>47537.298999999999</v>
      </c>
      <c r="D252" s="18" t="str">
        <f t="shared" si="21"/>
        <v>vis</v>
      </c>
      <c r="E252" s="62">
        <f>VLOOKUP(C252,Active!C$21:E$966,3,FALSE)</f>
        <v>11987.774806173406</v>
      </c>
      <c r="F252" s="20" t="s">
        <v>81</v>
      </c>
      <c r="G252" s="18" t="str">
        <f t="shared" si="22"/>
        <v>47537.299</v>
      </c>
      <c r="H252" s="15">
        <f t="shared" si="23"/>
        <v>2997</v>
      </c>
      <c r="I252" s="63" t="s">
        <v>880</v>
      </c>
      <c r="J252" s="64" t="s">
        <v>881</v>
      </c>
      <c r="K252" s="63">
        <v>2997</v>
      </c>
      <c r="L252" s="63" t="s">
        <v>347</v>
      </c>
      <c r="M252" s="64" t="s">
        <v>107</v>
      </c>
      <c r="N252" s="64"/>
      <c r="O252" s="65" t="s">
        <v>596</v>
      </c>
      <c r="P252" s="65" t="s">
        <v>879</v>
      </c>
    </row>
    <row r="253" spans="1:16" ht="13.5" thickBot="1" x14ac:dyDescent="0.25">
      <c r="A253" s="15" t="str">
        <f t="shared" si="18"/>
        <v> VSSC 73 </v>
      </c>
      <c r="B253" s="20" t="str">
        <f t="shared" si="19"/>
        <v>I</v>
      </c>
      <c r="C253" s="15">
        <f t="shared" si="20"/>
        <v>47747.500399999997</v>
      </c>
      <c r="D253" s="18" t="str">
        <f t="shared" si="21"/>
        <v>vis</v>
      </c>
      <c r="E253" s="62">
        <f>VLOOKUP(C253,Active!C$21:E$966,3,FALSE)</f>
        <v>12411.735484183262</v>
      </c>
      <c r="F253" s="20" t="s">
        <v>81</v>
      </c>
      <c r="G253" s="18" t="str">
        <f t="shared" si="22"/>
        <v>47747.5004</v>
      </c>
      <c r="H253" s="15">
        <f t="shared" si="23"/>
        <v>3103</v>
      </c>
      <c r="I253" s="63" t="s">
        <v>882</v>
      </c>
      <c r="J253" s="64" t="s">
        <v>883</v>
      </c>
      <c r="K253" s="63">
        <v>3103</v>
      </c>
      <c r="L253" s="63" t="s">
        <v>884</v>
      </c>
      <c r="M253" s="64" t="s">
        <v>171</v>
      </c>
      <c r="N253" s="64" t="s">
        <v>172</v>
      </c>
      <c r="O253" s="65" t="s">
        <v>823</v>
      </c>
      <c r="P253" s="65" t="s">
        <v>879</v>
      </c>
    </row>
    <row r="254" spans="1:16" ht="13.5" thickBot="1" x14ac:dyDescent="0.25">
      <c r="A254" s="15" t="str">
        <f t="shared" si="18"/>
        <v> ALBO 1989 9 </v>
      </c>
      <c r="B254" s="20" t="str">
        <f t="shared" si="19"/>
        <v>I</v>
      </c>
      <c r="C254" s="15">
        <f t="shared" si="20"/>
        <v>47755.446000000004</v>
      </c>
      <c r="D254" s="18" t="str">
        <f t="shared" si="21"/>
        <v>vis</v>
      </c>
      <c r="E254" s="62">
        <f>VLOOKUP(C254,Active!C$21:E$966,3,FALSE)</f>
        <v>12427.761171753362</v>
      </c>
      <c r="F254" s="20" t="s">
        <v>81</v>
      </c>
      <c r="G254" s="18" t="str">
        <f t="shared" si="22"/>
        <v>47755.446</v>
      </c>
      <c r="H254" s="15">
        <f t="shared" si="23"/>
        <v>3107</v>
      </c>
      <c r="I254" s="63" t="s">
        <v>885</v>
      </c>
      <c r="J254" s="64" t="s">
        <v>886</v>
      </c>
      <c r="K254" s="63">
        <v>3107</v>
      </c>
      <c r="L254" s="63" t="s">
        <v>321</v>
      </c>
      <c r="M254" s="64" t="s">
        <v>107</v>
      </c>
      <c r="N254" s="64"/>
      <c r="O254" s="65" t="s">
        <v>887</v>
      </c>
      <c r="P254" s="65" t="s">
        <v>888</v>
      </c>
    </row>
    <row r="255" spans="1:16" ht="13.5" thickBot="1" x14ac:dyDescent="0.25">
      <c r="A255" s="15" t="str">
        <f t="shared" si="18"/>
        <v> ALBO 1989 9 </v>
      </c>
      <c r="B255" s="20" t="str">
        <f t="shared" si="19"/>
        <v>I</v>
      </c>
      <c r="C255" s="15">
        <f t="shared" si="20"/>
        <v>47765.438000000002</v>
      </c>
      <c r="D255" s="18" t="str">
        <f t="shared" si="21"/>
        <v>vis</v>
      </c>
      <c r="E255" s="62">
        <f>VLOOKUP(C255,Active!C$21:E$966,3,FALSE)</f>
        <v>12447.91429677857</v>
      </c>
      <c r="F255" s="20" t="s">
        <v>81</v>
      </c>
      <c r="G255" s="18" t="str">
        <f t="shared" si="22"/>
        <v>47765.438</v>
      </c>
      <c r="H255" s="15">
        <f t="shared" si="23"/>
        <v>3112</v>
      </c>
      <c r="I255" s="63" t="s">
        <v>889</v>
      </c>
      <c r="J255" s="64" t="s">
        <v>890</v>
      </c>
      <c r="K255" s="63">
        <v>3112</v>
      </c>
      <c r="L255" s="63" t="s">
        <v>546</v>
      </c>
      <c r="M255" s="64" t="s">
        <v>107</v>
      </c>
      <c r="N255" s="64"/>
      <c r="O255" s="65" t="s">
        <v>891</v>
      </c>
      <c r="P255" s="65" t="s">
        <v>888</v>
      </c>
    </row>
    <row r="256" spans="1:16" ht="13.5" thickBot="1" x14ac:dyDescent="0.25">
      <c r="A256" s="15" t="str">
        <f t="shared" si="18"/>
        <v> AOEB 6 </v>
      </c>
      <c r="B256" s="20" t="str">
        <f t="shared" si="19"/>
        <v>I</v>
      </c>
      <c r="C256" s="15">
        <f t="shared" si="20"/>
        <v>48219.569000000003</v>
      </c>
      <c r="D256" s="18" t="str">
        <f t="shared" si="21"/>
        <v>vis</v>
      </c>
      <c r="E256" s="62">
        <f>VLOOKUP(C256,Active!C$21:E$966,3,FALSE)</f>
        <v>13363.862937773805</v>
      </c>
      <c r="F256" s="20" t="s">
        <v>81</v>
      </c>
      <c r="G256" s="18" t="str">
        <f t="shared" si="22"/>
        <v>48219.569</v>
      </c>
      <c r="H256" s="15">
        <f t="shared" si="23"/>
        <v>3341</v>
      </c>
      <c r="I256" s="63" t="s">
        <v>892</v>
      </c>
      <c r="J256" s="64" t="s">
        <v>893</v>
      </c>
      <c r="K256" s="63">
        <v>3341</v>
      </c>
      <c r="L256" s="63" t="s">
        <v>608</v>
      </c>
      <c r="M256" s="64" t="s">
        <v>107</v>
      </c>
      <c r="N256" s="64"/>
      <c r="O256" s="65" t="s">
        <v>604</v>
      </c>
      <c r="P256" s="65" t="s">
        <v>605</v>
      </c>
    </row>
    <row r="257" spans="1:16" ht="13.5" thickBot="1" x14ac:dyDescent="0.25">
      <c r="A257" s="15" t="str">
        <f t="shared" si="18"/>
        <v> ALBO 1991 2 </v>
      </c>
      <c r="B257" s="20" t="str">
        <f t="shared" si="19"/>
        <v>I</v>
      </c>
      <c r="C257" s="15">
        <f t="shared" si="20"/>
        <v>48249.245999999999</v>
      </c>
      <c r="D257" s="18" t="str">
        <f t="shared" si="21"/>
        <v>vis</v>
      </c>
      <c r="E257" s="62">
        <f>VLOOKUP(C257,Active!C$21:E$966,3,FALSE)</f>
        <v>13423.719251962468</v>
      </c>
      <c r="F257" s="20" t="s">
        <v>81</v>
      </c>
      <c r="G257" s="18" t="str">
        <f t="shared" si="22"/>
        <v>48249.246</v>
      </c>
      <c r="H257" s="15">
        <f t="shared" si="23"/>
        <v>3356</v>
      </c>
      <c r="I257" s="63" t="s">
        <v>894</v>
      </c>
      <c r="J257" s="64" t="s">
        <v>895</v>
      </c>
      <c r="K257" s="63">
        <v>3356</v>
      </c>
      <c r="L257" s="63" t="s">
        <v>896</v>
      </c>
      <c r="M257" s="64" t="s">
        <v>107</v>
      </c>
      <c r="N257" s="64"/>
      <c r="O257" s="65" t="s">
        <v>891</v>
      </c>
      <c r="P257" s="65" t="s">
        <v>897</v>
      </c>
    </row>
    <row r="258" spans="1:16" ht="13.5" thickBot="1" x14ac:dyDescent="0.25">
      <c r="A258" s="15" t="str">
        <f t="shared" si="18"/>
        <v> AOEB 6 </v>
      </c>
      <c r="B258" s="20" t="str">
        <f t="shared" si="19"/>
        <v>I</v>
      </c>
      <c r="C258" s="15">
        <f t="shared" si="20"/>
        <v>48568.576000000001</v>
      </c>
      <c r="D258" s="18" t="str">
        <f t="shared" si="21"/>
        <v>vis</v>
      </c>
      <c r="E258" s="62">
        <f>VLOOKUP(C258,Active!C$21:E$966,3,FALSE)</f>
        <v>14067.784245387293</v>
      </c>
      <c r="F258" s="20" t="s">
        <v>81</v>
      </c>
      <c r="G258" s="18" t="str">
        <f t="shared" si="22"/>
        <v>48568.576</v>
      </c>
      <c r="H258" s="15">
        <f t="shared" si="23"/>
        <v>3517</v>
      </c>
      <c r="I258" s="63" t="s">
        <v>898</v>
      </c>
      <c r="J258" s="64" t="s">
        <v>899</v>
      </c>
      <c r="K258" s="63">
        <v>3517</v>
      </c>
      <c r="L258" s="63" t="s">
        <v>779</v>
      </c>
      <c r="M258" s="64" t="s">
        <v>107</v>
      </c>
      <c r="N258" s="64"/>
      <c r="O258" s="65" t="s">
        <v>604</v>
      </c>
      <c r="P258" s="65" t="s">
        <v>605</v>
      </c>
    </row>
    <row r="259" spans="1:16" ht="13.5" thickBot="1" x14ac:dyDescent="0.25">
      <c r="A259" s="15" t="str">
        <f t="shared" si="18"/>
        <v> AOEB 6 </v>
      </c>
      <c r="B259" s="20" t="str">
        <f t="shared" si="19"/>
        <v>I</v>
      </c>
      <c r="C259" s="15">
        <f t="shared" si="20"/>
        <v>48911.669000000002</v>
      </c>
      <c r="D259" s="18" t="str">
        <f t="shared" si="21"/>
        <v>vis</v>
      </c>
      <c r="E259" s="62">
        <f>VLOOKUP(C259,Active!C$21:E$966,3,FALSE)</f>
        <v>14759.77745238038</v>
      </c>
      <c r="F259" s="20" t="s">
        <v>81</v>
      </c>
      <c r="G259" s="18" t="str">
        <f t="shared" si="22"/>
        <v>48911.669</v>
      </c>
      <c r="H259" s="15">
        <f t="shared" si="23"/>
        <v>3690</v>
      </c>
      <c r="I259" s="63" t="s">
        <v>900</v>
      </c>
      <c r="J259" s="64" t="s">
        <v>901</v>
      </c>
      <c r="K259" s="63">
        <v>3690</v>
      </c>
      <c r="L259" s="63" t="s">
        <v>902</v>
      </c>
      <c r="M259" s="64" t="s">
        <v>107</v>
      </c>
      <c r="N259" s="64"/>
      <c r="O259" s="65" t="s">
        <v>903</v>
      </c>
      <c r="P259" s="65" t="s">
        <v>605</v>
      </c>
    </row>
    <row r="260" spans="1:16" ht="13.5" thickBot="1" x14ac:dyDescent="0.25">
      <c r="A260" s="15" t="str">
        <f t="shared" si="18"/>
        <v> AOEB 6 </v>
      </c>
      <c r="B260" s="20" t="str">
        <f t="shared" si="19"/>
        <v>I</v>
      </c>
      <c r="C260" s="15">
        <f t="shared" si="20"/>
        <v>49183.387999999999</v>
      </c>
      <c r="D260" s="18" t="str">
        <f t="shared" si="21"/>
        <v>vis</v>
      </c>
      <c r="E260" s="62">
        <f>VLOOKUP(C260,Active!C$21:E$966,3,FALSE)</f>
        <v>15307.81457995498</v>
      </c>
      <c r="F260" s="20" t="s">
        <v>81</v>
      </c>
      <c r="G260" s="18" t="str">
        <f t="shared" si="22"/>
        <v>49183.388</v>
      </c>
      <c r="H260" s="15">
        <f t="shared" si="23"/>
        <v>3827</v>
      </c>
      <c r="I260" s="63" t="s">
        <v>904</v>
      </c>
      <c r="J260" s="64" t="s">
        <v>905</v>
      </c>
      <c r="K260" s="63">
        <v>3827</v>
      </c>
      <c r="L260" s="63" t="s">
        <v>859</v>
      </c>
      <c r="M260" s="64" t="s">
        <v>107</v>
      </c>
      <c r="N260" s="64"/>
      <c r="O260" s="65" t="s">
        <v>906</v>
      </c>
      <c r="P260" s="65" t="s">
        <v>605</v>
      </c>
    </row>
    <row r="261" spans="1:16" ht="13.5" thickBot="1" x14ac:dyDescent="0.25">
      <c r="A261" s="15" t="str">
        <f t="shared" si="18"/>
        <v> AOEB 6 </v>
      </c>
      <c r="B261" s="20" t="str">
        <f t="shared" si="19"/>
        <v>I</v>
      </c>
      <c r="C261" s="15">
        <f t="shared" si="20"/>
        <v>49288.464999999997</v>
      </c>
      <c r="D261" s="18" t="str">
        <f t="shared" si="21"/>
        <v>vis</v>
      </c>
      <c r="E261" s="62">
        <f>VLOOKUP(C261,Active!C$21:E$966,3,FALSE)</f>
        <v>15519.747117812678</v>
      </c>
      <c r="F261" s="20" t="s">
        <v>81</v>
      </c>
      <c r="G261" s="18" t="str">
        <f t="shared" si="22"/>
        <v>49288.465</v>
      </c>
      <c r="H261" s="15">
        <f t="shared" si="23"/>
        <v>3880</v>
      </c>
      <c r="I261" s="63" t="s">
        <v>907</v>
      </c>
      <c r="J261" s="64" t="s">
        <v>908</v>
      </c>
      <c r="K261" s="63">
        <v>3880</v>
      </c>
      <c r="L261" s="63" t="s">
        <v>380</v>
      </c>
      <c r="M261" s="64" t="s">
        <v>107</v>
      </c>
      <c r="N261" s="64"/>
      <c r="O261" s="65" t="s">
        <v>906</v>
      </c>
      <c r="P261" s="65" t="s">
        <v>605</v>
      </c>
    </row>
    <row r="262" spans="1:16" ht="13.5" thickBot="1" x14ac:dyDescent="0.25">
      <c r="A262" s="15" t="str">
        <f t="shared" si="18"/>
        <v>IBVS 4263 </v>
      </c>
      <c r="B262" s="20" t="str">
        <f t="shared" si="19"/>
        <v>I</v>
      </c>
      <c r="C262" s="15">
        <f t="shared" si="20"/>
        <v>49292.387199999997</v>
      </c>
      <c r="D262" s="18" t="str">
        <f t="shared" si="21"/>
        <v>vis</v>
      </c>
      <c r="E262" s="62">
        <f>VLOOKUP(C262,Active!C$21:E$966,3,FALSE)</f>
        <v>15527.657905139929</v>
      </c>
      <c r="F262" s="20" t="s">
        <v>81</v>
      </c>
      <c r="G262" s="18" t="str">
        <f t="shared" si="22"/>
        <v>49292.3872</v>
      </c>
      <c r="H262" s="15">
        <f t="shared" si="23"/>
        <v>3882</v>
      </c>
      <c r="I262" s="63" t="s">
        <v>915</v>
      </c>
      <c r="J262" s="64" t="s">
        <v>916</v>
      </c>
      <c r="K262" s="63">
        <v>3882</v>
      </c>
      <c r="L262" s="63" t="s">
        <v>917</v>
      </c>
      <c r="M262" s="64" t="s">
        <v>171</v>
      </c>
      <c r="N262" s="64" t="s">
        <v>918</v>
      </c>
      <c r="O262" s="65" t="s">
        <v>913</v>
      </c>
      <c r="P262" s="66" t="s">
        <v>914</v>
      </c>
    </row>
    <row r="263" spans="1:16" ht="13.5" thickBot="1" x14ac:dyDescent="0.25">
      <c r="A263" s="15" t="str">
        <f t="shared" si="18"/>
        <v>IBVS 4263 </v>
      </c>
      <c r="B263" s="20" t="str">
        <f t="shared" si="19"/>
        <v>I</v>
      </c>
      <c r="C263" s="15">
        <f t="shared" si="20"/>
        <v>49292.388700000003</v>
      </c>
      <c r="D263" s="18" t="str">
        <f t="shared" si="21"/>
        <v>vis</v>
      </c>
      <c r="E263" s="62">
        <f>VLOOKUP(C263,Active!C$21:E$966,3,FALSE)</f>
        <v>15527.660930529006</v>
      </c>
      <c r="F263" s="20" t="s">
        <v>81</v>
      </c>
      <c r="G263" s="18" t="str">
        <f t="shared" si="22"/>
        <v>49292.3887</v>
      </c>
      <c r="H263" s="15">
        <f t="shared" si="23"/>
        <v>3882</v>
      </c>
      <c r="I263" s="63" t="s">
        <v>919</v>
      </c>
      <c r="J263" s="64" t="s">
        <v>920</v>
      </c>
      <c r="K263" s="63">
        <v>3882</v>
      </c>
      <c r="L263" s="63" t="s">
        <v>921</v>
      </c>
      <c r="M263" s="64" t="s">
        <v>171</v>
      </c>
      <c r="N263" s="64" t="s">
        <v>922</v>
      </c>
      <c r="O263" s="65" t="s">
        <v>913</v>
      </c>
      <c r="P263" s="66" t="s">
        <v>914</v>
      </c>
    </row>
    <row r="264" spans="1:16" ht="13.5" thickBot="1" x14ac:dyDescent="0.25">
      <c r="A264" s="15" t="str">
        <f t="shared" si="18"/>
        <v>IBVS 4263 </v>
      </c>
      <c r="B264" s="20" t="str">
        <f t="shared" si="19"/>
        <v>I</v>
      </c>
      <c r="C264" s="15">
        <f t="shared" si="20"/>
        <v>49292.388700000003</v>
      </c>
      <c r="D264" s="18" t="str">
        <f t="shared" si="21"/>
        <v>vis</v>
      </c>
      <c r="E264" s="62">
        <f>VLOOKUP(C264,Active!C$21:E$966,3,FALSE)</f>
        <v>15527.660930529006</v>
      </c>
      <c r="F264" s="20" t="s">
        <v>81</v>
      </c>
      <c r="G264" s="18" t="str">
        <f t="shared" si="22"/>
        <v>49292.3887</v>
      </c>
      <c r="H264" s="15">
        <f t="shared" si="23"/>
        <v>3882</v>
      </c>
      <c r="I264" s="63" t="s">
        <v>919</v>
      </c>
      <c r="J264" s="64" t="s">
        <v>920</v>
      </c>
      <c r="K264" s="63">
        <v>3882</v>
      </c>
      <c r="L264" s="63" t="s">
        <v>921</v>
      </c>
      <c r="M264" s="64" t="s">
        <v>171</v>
      </c>
      <c r="N264" s="64" t="s">
        <v>923</v>
      </c>
      <c r="O264" s="65" t="s">
        <v>913</v>
      </c>
      <c r="P264" s="66" t="s">
        <v>914</v>
      </c>
    </row>
    <row r="265" spans="1:16" ht="13.5" thickBot="1" x14ac:dyDescent="0.25">
      <c r="A265" s="15" t="str">
        <f t="shared" si="18"/>
        <v> AOEB 6 </v>
      </c>
      <c r="B265" s="20" t="str">
        <f t="shared" si="19"/>
        <v>I</v>
      </c>
      <c r="C265" s="15">
        <f t="shared" si="20"/>
        <v>49308.328999999998</v>
      </c>
      <c r="D265" s="18" t="str">
        <f t="shared" si="21"/>
        <v>vis</v>
      </c>
      <c r="E265" s="62">
        <f>VLOOKUP(C265,Active!C$21:E$966,3,FALSE)</f>
        <v>15559.811336737901</v>
      </c>
      <c r="F265" s="20" t="s">
        <v>81</v>
      </c>
      <c r="G265" s="18" t="str">
        <f t="shared" si="22"/>
        <v>49308.329</v>
      </c>
      <c r="H265" s="15">
        <f t="shared" si="23"/>
        <v>3890</v>
      </c>
      <c r="I265" s="63" t="s">
        <v>924</v>
      </c>
      <c r="J265" s="64" t="s">
        <v>925</v>
      </c>
      <c r="K265" s="63">
        <v>3890</v>
      </c>
      <c r="L265" s="63" t="s">
        <v>859</v>
      </c>
      <c r="M265" s="64" t="s">
        <v>107</v>
      </c>
      <c r="N265" s="64"/>
      <c r="O265" s="65" t="s">
        <v>906</v>
      </c>
      <c r="P265" s="65" t="s">
        <v>605</v>
      </c>
    </row>
    <row r="266" spans="1:16" ht="13.5" thickBot="1" x14ac:dyDescent="0.25">
      <c r="A266" s="15" t="str">
        <f t="shared" si="18"/>
        <v> BRNO 31 </v>
      </c>
      <c r="B266" s="20" t="str">
        <f t="shared" si="19"/>
        <v>I</v>
      </c>
      <c r="C266" s="15">
        <f t="shared" si="20"/>
        <v>49536.425999999999</v>
      </c>
      <c r="D266" s="18" t="str">
        <f t="shared" si="21"/>
        <v>vis</v>
      </c>
      <c r="E266" s="62">
        <f>VLOOKUP(C266,Active!C$21:E$966,3,FALSE)</f>
        <v>16019.866116449242</v>
      </c>
      <c r="F266" s="20" t="s">
        <v>81</v>
      </c>
      <c r="G266" s="18" t="str">
        <f t="shared" si="22"/>
        <v>49536.426</v>
      </c>
      <c r="H266" s="15">
        <f t="shared" si="23"/>
        <v>4005</v>
      </c>
      <c r="I266" s="63" t="s">
        <v>926</v>
      </c>
      <c r="J266" s="64" t="s">
        <v>927</v>
      </c>
      <c r="K266" s="63">
        <v>4005</v>
      </c>
      <c r="L266" s="63" t="s">
        <v>928</v>
      </c>
      <c r="M266" s="64" t="s">
        <v>107</v>
      </c>
      <c r="N266" s="64"/>
      <c r="O266" s="65" t="s">
        <v>929</v>
      </c>
      <c r="P266" s="65" t="s">
        <v>930</v>
      </c>
    </row>
    <row r="267" spans="1:16" ht="13.5" thickBot="1" x14ac:dyDescent="0.25">
      <c r="A267" s="15" t="str">
        <f t="shared" ref="A267:A310" si="24">P267</f>
        <v> BBS 115 </v>
      </c>
      <c r="B267" s="20" t="str">
        <f t="shared" ref="B267:B310" si="25">IF(H267=INT(H267),"I","II")</f>
        <v>I</v>
      </c>
      <c r="C267" s="15">
        <f t="shared" ref="C267:C310" si="26">1*G267</f>
        <v>49990.464</v>
      </c>
      <c r="D267" s="18" t="str">
        <f t="shared" ref="D267:D310" si="27">VLOOKUP(F267,I$1:J$5,2,FALSE)</f>
        <v>vis</v>
      </c>
      <c r="E267" s="62">
        <f>VLOOKUP(C267,Active!C$21:E$966,3,FALSE)</f>
        <v>16935.627183322442</v>
      </c>
      <c r="F267" s="20" t="s">
        <v>81</v>
      </c>
      <c r="G267" s="18" t="str">
        <f t="shared" ref="G267:G310" si="28">MID(I267,3,LEN(I267)-3)</f>
        <v>49990.464</v>
      </c>
      <c r="H267" s="15">
        <f t="shared" ref="H267:H310" si="29">1*K267</f>
        <v>4234</v>
      </c>
      <c r="I267" s="63" t="s">
        <v>931</v>
      </c>
      <c r="J267" s="64" t="s">
        <v>932</v>
      </c>
      <c r="K267" s="63">
        <v>4234</v>
      </c>
      <c r="L267" s="63" t="s">
        <v>933</v>
      </c>
      <c r="M267" s="64" t="s">
        <v>107</v>
      </c>
      <c r="N267" s="64"/>
      <c r="O267" s="65" t="s">
        <v>860</v>
      </c>
      <c r="P267" s="65" t="s">
        <v>934</v>
      </c>
    </row>
    <row r="268" spans="1:16" ht="13.5" thickBot="1" x14ac:dyDescent="0.25">
      <c r="A268" s="15" t="str">
        <f t="shared" si="24"/>
        <v>IBVS 4340 </v>
      </c>
      <c r="B268" s="20" t="str">
        <f t="shared" si="25"/>
        <v>I</v>
      </c>
      <c r="C268" s="15">
        <f t="shared" si="26"/>
        <v>49998.4084</v>
      </c>
      <c r="D268" s="18" t="str">
        <f t="shared" si="27"/>
        <v>vis</v>
      </c>
      <c r="E268" s="62" t="e">
        <f>VLOOKUP(C268,Active!C$21:E$966,3,FALSE)</f>
        <v>#N/A</v>
      </c>
      <c r="F268" s="20" t="s">
        <v>81</v>
      </c>
      <c r="G268" s="18" t="str">
        <f t="shared" si="28"/>
        <v>49998.4084</v>
      </c>
      <c r="H268" s="15">
        <f t="shared" si="29"/>
        <v>4238</v>
      </c>
      <c r="I268" s="63" t="s">
        <v>940</v>
      </c>
      <c r="J268" s="64" t="s">
        <v>941</v>
      </c>
      <c r="K268" s="63">
        <v>4238</v>
      </c>
      <c r="L268" s="63" t="s">
        <v>942</v>
      </c>
      <c r="M268" s="64" t="s">
        <v>171</v>
      </c>
      <c r="N268" s="64" t="s">
        <v>912</v>
      </c>
      <c r="O268" s="65" t="s">
        <v>938</v>
      </c>
      <c r="P268" s="66" t="s">
        <v>939</v>
      </c>
    </row>
    <row r="269" spans="1:16" ht="13.5" thickBot="1" x14ac:dyDescent="0.25">
      <c r="A269" s="15" t="str">
        <f t="shared" si="24"/>
        <v> AOEB 6 </v>
      </c>
      <c r="B269" s="20" t="str">
        <f t="shared" si="25"/>
        <v>I</v>
      </c>
      <c r="C269" s="15">
        <f t="shared" si="26"/>
        <v>50095.563000000002</v>
      </c>
      <c r="D269" s="18" t="str">
        <f t="shared" si="27"/>
        <v>vis</v>
      </c>
      <c r="E269" s="62">
        <f>VLOOKUP(C269,Active!C$21:E$966,3,FALSE)</f>
        <v>17147.604093553102</v>
      </c>
      <c r="F269" s="20" t="s">
        <v>81</v>
      </c>
      <c r="G269" s="18" t="str">
        <f t="shared" si="28"/>
        <v>50095.563</v>
      </c>
      <c r="H269" s="15">
        <f t="shared" si="29"/>
        <v>4287</v>
      </c>
      <c r="I269" s="63" t="s">
        <v>943</v>
      </c>
      <c r="J269" s="64" t="s">
        <v>944</v>
      </c>
      <c r="K269" s="63">
        <v>4287</v>
      </c>
      <c r="L269" s="63" t="s">
        <v>945</v>
      </c>
      <c r="M269" s="64" t="s">
        <v>946</v>
      </c>
      <c r="N269" s="64" t="s">
        <v>947</v>
      </c>
      <c r="O269" s="65" t="s">
        <v>948</v>
      </c>
      <c r="P269" s="65" t="s">
        <v>605</v>
      </c>
    </row>
    <row r="270" spans="1:16" ht="13.5" thickBot="1" x14ac:dyDescent="0.25">
      <c r="A270" s="15" t="str">
        <f t="shared" si="24"/>
        <v> AOEB 6 </v>
      </c>
      <c r="B270" s="20" t="str">
        <f t="shared" si="25"/>
        <v>I</v>
      </c>
      <c r="C270" s="15">
        <f t="shared" si="26"/>
        <v>50676.652999999998</v>
      </c>
      <c r="D270" s="18" t="str">
        <f t="shared" si="27"/>
        <v>vis</v>
      </c>
      <c r="E270" s="62">
        <f>VLOOKUP(C270,Active!C$21:E$966,3,FALSE)</f>
        <v>18319.61964808674</v>
      </c>
      <c r="F270" s="20" t="s">
        <v>81</v>
      </c>
      <c r="G270" s="18" t="str">
        <f t="shared" si="28"/>
        <v>50676.653</v>
      </c>
      <c r="H270" s="15">
        <f t="shared" si="29"/>
        <v>4580</v>
      </c>
      <c r="I270" s="63" t="s">
        <v>949</v>
      </c>
      <c r="J270" s="64" t="s">
        <v>950</v>
      </c>
      <c r="K270" s="63">
        <v>4580</v>
      </c>
      <c r="L270" s="63" t="s">
        <v>951</v>
      </c>
      <c r="M270" s="64" t="s">
        <v>946</v>
      </c>
      <c r="N270" s="64" t="s">
        <v>947</v>
      </c>
      <c r="O270" s="65" t="s">
        <v>948</v>
      </c>
      <c r="P270" s="65" t="s">
        <v>605</v>
      </c>
    </row>
    <row r="271" spans="1:16" ht="13.5" thickBot="1" x14ac:dyDescent="0.25">
      <c r="A271" s="15" t="str">
        <f t="shared" si="24"/>
        <v> BRNO 32 </v>
      </c>
      <c r="B271" s="20" t="str">
        <f t="shared" si="25"/>
        <v>I</v>
      </c>
      <c r="C271" s="15">
        <f t="shared" si="26"/>
        <v>51051.453200000004</v>
      </c>
      <c r="D271" s="18" t="str">
        <f t="shared" si="27"/>
        <v>vis</v>
      </c>
      <c r="E271" s="62">
        <f>VLOOKUP(C271,Active!C$21:E$966,3,FALSE)</f>
        <v>19075.563932521731</v>
      </c>
      <c r="F271" s="20" t="s">
        <v>81</v>
      </c>
      <c r="G271" s="18" t="str">
        <f t="shared" si="28"/>
        <v>51051.4532</v>
      </c>
      <c r="H271" s="15">
        <f t="shared" si="29"/>
        <v>4769</v>
      </c>
      <c r="I271" s="63" t="s">
        <v>952</v>
      </c>
      <c r="J271" s="64" t="s">
        <v>953</v>
      </c>
      <c r="K271" s="63">
        <v>4769</v>
      </c>
      <c r="L271" s="63" t="s">
        <v>954</v>
      </c>
      <c r="M271" s="64" t="s">
        <v>107</v>
      </c>
      <c r="N271" s="64"/>
      <c r="O271" s="65" t="s">
        <v>955</v>
      </c>
      <c r="P271" s="65" t="s">
        <v>956</v>
      </c>
    </row>
    <row r="272" spans="1:16" ht="13.5" thickBot="1" x14ac:dyDescent="0.25">
      <c r="A272" s="15" t="str">
        <f t="shared" si="24"/>
        <v> BBS 123 </v>
      </c>
      <c r="B272" s="20" t="str">
        <f t="shared" si="25"/>
        <v>I</v>
      </c>
      <c r="C272" s="15">
        <f t="shared" si="26"/>
        <v>51164.523000000001</v>
      </c>
      <c r="D272" s="18" t="str">
        <f t="shared" si="27"/>
        <v>vis</v>
      </c>
      <c r="E272" s="62">
        <f>VLOOKUP(C272,Active!C$21:E$966,3,FALSE)</f>
        <v>19303.617356858762</v>
      </c>
      <c r="F272" s="20" t="s">
        <v>81</v>
      </c>
      <c r="G272" s="18" t="str">
        <f t="shared" si="28"/>
        <v>51164.523</v>
      </c>
      <c r="H272" s="15">
        <f t="shared" si="29"/>
        <v>4826</v>
      </c>
      <c r="I272" s="63" t="s">
        <v>957</v>
      </c>
      <c r="J272" s="64" t="s">
        <v>958</v>
      </c>
      <c r="K272" s="63">
        <v>4826</v>
      </c>
      <c r="L272" s="63" t="s">
        <v>291</v>
      </c>
      <c r="M272" s="64" t="s">
        <v>107</v>
      </c>
      <c r="N272" s="64"/>
      <c r="O272" s="65" t="s">
        <v>959</v>
      </c>
      <c r="P272" s="65" t="s">
        <v>960</v>
      </c>
    </row>
    <row r="273" spans="1:16" ht="13.5" thickBot="1" x14ac:dyDescent="0.25">
      <c r="A273" s="15" t="str">
        <f t="shared" si="24"/>
        <v> BBS 123 </v>
      </c>
      <c r="B273" s="20" t="str">
        <f t="shared" si="25"/>
        <v>I</v>
      </c>
      <c r="C273" s="15">
        <f t="shared" si="26"/>
        <v>51408.442000000003</v>
      </c>
      <c r="D273" s="18" t="str">
        <f t="shared" si="27"/>
        <v>vis</v>
      </c>
      <c r="E273" s="62">
        <f>VLOOKUP(C273,Active!C$21:E$966,3,FALSE)</f>
        <v>19795.583940428078</v>
      </c>
      <c r="F273" s="20" t="s">
        <v>81</v>
      </c>
      <c r="G273" s="18" t="str">
        <f t="shared" si="28"/>
        <v>51408.442</v>
      </c>
      <c r="H273" s="15">
        <f t="shared" si="29"/>
        <v>4949</v>
      </c>
      <c r="I273" s="63" t="s">
        <v>961</v>
      </c>
      <c r="J273" s="64" t="s">
        <v>962</v>
      </c>
      <c r="K273" s="63">
        <v>4949</v>
      </c>
      <c r="L273" s="63" t="s">
        <v>963</v>
      </c>
      <c r="M273" s="64" t="s">
        <v>107</v>
      </c>
      <c r="N273" s="64"/>
      <c r="O273" s="65" t="s">
        <v>959</v>
      </c>
      <c r="P273" s="65" t="s">
        <v>960</v>
      </c>
    </row>
    <row r="274" spans="1:16" ht="13.5" thickBot="1" x14ac:dyDescent="0.25">
      <c r="A274" s="15" t="str">
        <f t="shared" si="24"/>
        <v> BBS 123 </v>
      </c>
      <c r="B274" s="20" t="str">
        <f t="shared" si="25"/>
        <v>I</v>
      </c>
      <c r="C274" s="15">
        <f t="shared" si="26"/>
        <v>51416.39</v>
      </c>
      <c r="D274" s="18" t="str">
        <f t="shared" si="27"/>
        <v>vis</v>
      </c>
      <c r="E274" s="62">
        <f>VLOOKUP(C274,Active!C$21:E$966,3,FALSE)</f>
        <v>19811.614468620664</v>
      </c>
      <c r="F274" s="20" t="s">
        <v>81</v>
      </c>
      <c r="G274" s="18" t="str">
        <f t="shared" si="28"/>
        <v>51416.390</v>
      </c>
      <c r="H274" s="15">
        <f t="shared" si="29"/>
        <v>4953</v>
      </c>
      <c r="I274" s="63" t="s">
        <v>964</v>
      </c>
      <c r="J274" s="64" t="s">
        <v>965</v>
      </c>
      <c r="K274" s="63">
        <v>4953</v>
      </c>
      <c r="L274" s="63" t="s">
        <v>966</v>
      </c>
      <c r="M274" s="64" t="s">
        <v>107</v>
      </c>
      <c r="N274" s="64"/>
      <c r="O274" s="65" t="s">
        <v>959</v>
      </c>
      <c r="P274" s="65" t="s">
        <v>960</v>
      </c>
    </row>
    <row r="275" spans="1:16" ht="13.5" thickBot="1" x14ac:dyDescent="0.25">
      <c r="A275" s="15" t="str">
        <f t="shared" si="24"/>
        <v> AOEB 6 </v>
      </c>
      <c r="B275" s="20" t="str">
        <f t="shared" si="25"/>
        <v>I</v>
      </c>
      <c r="C275" s="15">
        <f t="shared" si="26"/>
        <v>51489.707000000002</v>
      </c>
      <c r="D275" s="18" t="str">
        <f t="shared" si="27"/>
        <v>vis</v>
      </c>
      <c r="E275" s="62">
        <f>VLOOKUP(C275,Active!C$21:E$966,3,FALSE)</f>
        <v>19959.489435341391</v>
      </c>
      <c r="F275" s="20" t="s">
        <v>81</v>
      </c>
      <c r="G275" s="18" t="str">
        <f t="shared" si="28"/>
        <v>51489.707</v>
      </c>
      <c r="H275" s="15">
        <f t="shared" si="29"/>
        <v>4990</v>
      </c>
      <c r="I275" s="63" t="s">
        <v>967</v>
      </c>
      <c r="J275" s="64" t="s">
        <v>968</v>
      </c>
      <c r="K275" s="63">
        <v>4990</v>
      </c>
      <c r="L275" s="63" t="s">
        <v>969</v>
      </c>
      <c r="M275" s="64" t="s">
        <v>107</v>
      </c>
      <c r="N275" s="64"/>
      <c r="O275" s="65" t="s">
        <v>970</v>
      </c>
      <c r="P275" s="65" t="s">
        <v>605</v>
      </c>
    </row>
    <row r="276" spans="1:16" ht="13.5" thickBot="1" x14ac:dyDescent="0.25">
      <c r="A276" s="15" t="str">
        <f t="shared" si="24"/>
        <v> AOEB 6 </v>
      </c>
      <c r="B276" s="20" t="str">
        <f t="shared" si="25"/>
        <v>I</v>
      </c>
      <c r="C276" s="15">
        <f t="shared" si="26"/>
        <v>51491.705999999998</v>
      </c>
      <c r="D276" s="18" t="str">
        <f t="shared" si="27"/>
        <v>vis</v>
      </c>
      <c r="E276" s="62">
        <f>VLOOKUP(C276,Active!C$21:E$966,3,FALSE)</f>
        <v>19963.521270502049</v>
      </c>
      <c r="F276" s="20" t="s">
        <v>81</v>
      </c>
      <c r="G276" s="18" t="str">
        <f t="shared" si="28"/>
        <v>51491.706</v>
      </c>
      <c r="H276" s="15">
        <f t="shared" si="29"/>
        <v>4991</v>
      </c>
      <c r="I276" s="63" t="s">
        <v>971</v>
      </c>
      <c r="J276" s="64" t="s">
        <v>972</v>
      </c>
      <c r="K276" s="63">
        <v>4991</v>
      </c>
      <c r="L276" s="63" t="s">
        <v>219</v>
      </c>
      <c r="M276" s="64" t="s">
        <v>107</v>
      </c>
      <c r="N276" s="64"/>
      <c r="O276" s="65" t="s">
        <v>970</v>
      </c>
      <c r="P276" s="65" t="s">
        <v>605</v>
      </c>
    </row>
    <row r="277" spans="1:16" ht="13.5" thickBot="1" x14ac:dyDescent="0.25">
      <c r="A277" s="15" t="str">
        <f t="shared" si="24"/>
        <v> AOEB 6 </v>
      </c>
      <c r="B277" s="20" t="str">
        <f t="shared" si="25"/>
        <v>I</v>
      </c>
      <c r="C277" s="15">
        <f t="shared" si="26"/>
        <v>51499.631999999998</v>
      </c>
      <c r="D277" s="18" t="str">
        <f t="shared" si="27"/>
        <v>vis</v>
      </c>
      <c r="E277" s="62">
        <f>VLOOKUP(C277,Active!C$21:E$966,3,FALSE)</f>
        <v>19979.507426321688</v>
      </c>
      <c r="F277" s="20" t="s">
        <v>81</v>
      </c>
      <c r="G277" s="18" t="str">
        <f t="shared" si="28"/>
        <v>51499.632</v>
      </c>
      <c r="H277" s="15">
        <f t="shared" si="29"/>
        <v>4995</v>
      </c>
      <c r="I277" s="63" t="s">
        <v>973</v>
      </c>
      <c r="J277" s="64" t="s">
        <v>974</v>
      </c>
      <c r="K277" s="63">
        <v>4995</v>
      </c>
      <c r="L277" s="63" t="s">
        <v>975</v>
      </c>
      <c r="M277" s="64" t="s">
        <v>107</v>
      </c>
      <c r="N277" s="64"/>
      <c r="O277" s="65" t="s">
        <v>970</v>
      </c>
      <c r="P277" s="65" t="s">
        <v>605</v>
      </c>
    </row>
    <row r="278" spans="1:16" ht="13.5" thickBot="1" x14ac:dyDescent="0.25">
      <c r="A278" s="15" t="str">
        <f t="shared" si="24"/>
        <v> AOEB 6 </v>
      </c>
      <c r="B278" s="20" t="str">
        <f t="shared" si="25"/>
        <v>I</v>
      </c>
      <c r="C278" s="15">
        <f t="shared" si="26"/>
        <v>51543.262000000002</v>
      </c>
      <c r="D278" s="18" t="str">
        <f t="shared" si="27"/>
        <v>vis</v>
      </c>
      <c r="E278" s="62">
        <f>VLOOKUP(C278,Active!C$21:E$966,3,FALSE)</f>
        <v>20067.505909593314</v>
      </c>
      <c r="F278" s="20" t="s">
        <v>81</v>
      </c>
      <c r="G278" s="18" t="str">
        <f t="shared" si="28"/>
        <v>51543.262</v>
      </c>
      <c r="H278" s="15">
        <f t="shared" si="29"/>
        <v>5017</v>
      </c>
      <c r="I278" s="63" t="s">
        <v>976</v>
      </c>
      <c r="J278" s="64" t="s">
        <v>977</v>
      </c>
      <c r="K278" s="63">
        <v>5017</v>
      </c>
      <c r="L278" s="63" t="s">
        <v>975</v>
      </c>
      <c r="M278" s="64" t="s">
        <v>107</v>
      </c>
      <c r="N278" s="64"/>
      <c r="O278" s="65" t="s">
        <v>906</v>
      </c>
      <c r="P278" s="65" t="s">
        <v>605</v>
      </c>
    </row>
    <row r="279" spans="1:16" ht="13.5" thickBot="1" x14ac:dyDescent="0.25">
      <c r="A279" s="15" t="str">
        <f t="shared" si="24"/>
        <v> BBS 123 </v>
      </c>
      <c r="B279" s="20" t="str">
        <f t="shared" si="25"/>
        <v>I</v>
      </c>
      <c r="C279" s="15">
        <f t="shared" si="26"/>
        <v>51551.233999999997</v>
      </c>
      <c r="D279" s="18" t="str">
        <f t="shared" si="27"/>
        <v>vis</v>
      </c>
      <c r="E279" s="62">
        <f>VLOOKUP(C279,Active!C$21:E$966,3,FALSE)</f>
        <v>20083.584844010933</v>
      </c>
      <c r="F279" s="20" t="s">
        <v>81</v>
      </c>
      <c r="G279" s="18" t="str">
        <f t="shared" si="28"/>
        <v>51551.234</v>
      </c>
      <c r="H279" s="15">
        <f t="shared" si="29"/>
        <v>5021</v>
      </c>
      <c r="I279" s="63" t="s">
        <v>978</v>
      </c>
      <c r="J279" s="64" t="s">
        <v>979</v>
      </c>
      <c r="K279" s="63">
        <v>5021</v>
      </c>
      <c r="L279" s="63" t="s">
        <v>980</v>
      </c>
      <c r="M279" s="64" t="s">
        <v>107</v>
      </c>
      <c r="N279" s="64"/>
      <c r="O279" s="65" t="s">
        <v>959</v>
      </c>
      <c r="P279" s="65" t="s">
        <v>960</v>
      </c>
    </row>
    <row r="280" spans="1:16" ht="13.5" thickBot="1" x14ac:dyDescent="0.25">
      <c r="A280" s="15" t="str">
        <f t="shared" si="24"/>
        <v>BAVM 143 </v>
      </c>
      <c r="B280" s="20" t="str">
        <f t="shared" si="25"/>
        <v>I</v>
      </c>
      <c r="C280" s="15">
        <f t="shared" si="26"/>
        <v>51757.459000000003</v>
      </c>
      <c r="D280" s="18" t="str">
        <f t="shared" si="27"/>
        <v>vis</v>
      </c>
      <c r="E280" s="62">
        <f>VLOOKUP(C280,Active!C$21:E$966,3,FALSE)</f>
        <v>20499.525417302004</v>
      </c>
      <c r="F280" s="20" t="s">
        <v>81</v>
      </c>
      <c r="G280" s="18" t="str">
        <f t="shared" si="28"/>
        <v>51757.459</v>
      </c>
      <c r="H280" s="15">
        <f t="shared" si="29"/>
        <v>5125</v>
      </c>
      <c r="I280" s="63" t="s">
        <v>981</v>
      </c>
      <c r="J280" s="64" t="s">
        <v>982</v>
      </c>
      <c r="K280" s="63">
        <v>5125</v>
      </c>
      <c r="L280" s="63" t="s">
        <v>983</v>
      </c>
      <c r="M280" s="64" t="s">
        <v>107</v>
      </c>
      <c r="N280" s="64"/>
      <c r="O280" s="65" t="s">
        <v>984</v>
      </c>
      <c r="P280" s="66" t="s">
        <v>985</v>
      </c>
    </row>
    <row r="281" spans="1:16" ht="13.5" thickBot="1" x14ac:dyDescent="0.25">
      <c r="A281" s="15" t="str">
        <f t="shared" si="24"/>
        <v>OEJV 0074 </v>
      </c>
      <c r="B281" s="20" t="str">
        <f t="shared" si="25"/>
        <v>I</v>
      </c>
      <c r="C281" s="15">
        <f t="shared" si="26"/>
        <v>51757.476999999999</v>
      </c>
      <c r="D281" s="18" t="str">
        <f t="shared" si="27"/>
        <v>vis</v>
      </c>
      <c r="E281" s="62" t="e">
        <f>VLOOKUP(C281,Active!C$21:E$966,3,FALSE)</f>
        <v>#N/A</v>
      </c>
      <c r="F281" s="20" t="s">
        <v>81</v>
      </c>
      <c r="G281" s="18" t="str">
        <f t="shared" si="28"/>
        <v>51757.477</v>
      </c>
      <c r="H281" s="15">
        <f t="shared" si="29"/>
        <v>5125</v>
      </c>
      <c r="I281" s="63" t="s">
        <v>986</v>
      </c>
      <c r="J281" s="64" t="s">
        <v>987</v>
      </c>
      <c r="K281" s="63">
        <v>5125</v>
      </c>
      <c r="L281" s="63" t="s">
        <v>988</v>
      </c>
      <c r="M281" s="64" t="s">
        <v>107</v>
      </c>
      <c r="N281" s="64"/>
      <c r="O281" s="65" t="s">
        <v>989</v>
      </c>
      <c r="P281" s="66" t="s">
        <v>990</v>
      </c>
    </row>
    <row r="282" spans="1:16" ht="13.5" thickBot="1" x14ac:dyDescent="0.25">
      <c r="A282" s="15" t="str">
        <f t="shared" si="24"/>
        <v> AOEB 12 </v>
      </c>
      <c r="B282" s="20" t="str">
        <f t="shared" si="25"/>
        <v>I</v>
      </c>
      <c r="C282" s="15">
        <f t="shared" si="26"/>
        <v>51892.309000000001</v>
      </c>
      <c r="D282" s="18" t="str">
        <f t="shared" si="27"/>
        <v>vis</v>
      </c>
      <c r="E282" s="62">
        <f>VLOOKUP(C282,Active!C$21:E$966,3,FALSE)</f>
        <v>20771.507894248538</v>
      </c>
      <c r="F282" s="20" t="s">
        <v>81</v>
      </c>
      <c r="G282" s="18" t="str">
        <f t="shared" si="28"/>
        <v>51892.309</v>
      </c>
      <c r="H282" s="15">
        <f t="shared" si="29"/>
        <v>5193</v>
      </c>
      <c r="I282" s="63" t="s">
        <v>991</v>
      </c>
      <c r="J282" s="64" t="s">
        <v>992</v>
      </c>
      <c r="K282" s="63">
        <v>5193</v>
      </c>
      <c r="L282" s="63" t="s">
        <v>993</v>
      </c>
      <c r="M282" s="64" t="s">
        <v>107</v>
      </c>
      <c r="N282" s="64"/>
      <c r="O282" s="65" t="s">
        <v>906</v>
      </c>
      <c r="P282" s="65" t="s">
        <v>994</v>
      </c>
    </row>
    <row r="283" spans="1:16" ht="13.5" thickBot="1" x14ac:dyDescent="0.25">
      <c r="A283" s="15" t="str">
        <f t="shared" si="24"/>
        <v> AOEB 12 </v>
      </c>
      <c r="B283" s="20" t="str">
        <f t="shared" si="25"/>
        <v>I</v>
      </c>
      <c r="C283" s="15">
        <f t="shared" si="26"/>
        <v>52253.241999999998</v>
      </c>
      <c r="D283" s="18" t="str">
        <f t="shared" si="27"/>
        <v>vis</v>
      </c>
      <c r="E283" s="62">
        <f>VLOOKUP(C283,Active!C$21:E$966,3,FALSE)</f>
        <v>21499.483061855084</v>
      </c>
      <c r="F283" s="20" t="s">
        <v>81</v>
      </c>
      <c r="G283" s="18" t="str">
        <f t="shared" si="28"/>
        <v>52253.242</v>
      </c>
      <c r="H283" s="15">
        <f t="shared" si="29"/>
        <v>5375</v>
      </c>
      <c r="I283" s="63" t="s">
        <v>995</v>
      </c>
      <c r="J283" s="64" t="s">
        <v>996</v>
      </c>
      <c r="K283" s="63">
        <v>5375</v>
      </c>
      <c r="L283" s="63" t="s">
        <v>997</v>
      </c>
      <c r="M283" s="64" t="s">
        <v>107</v>
      </c>
      <c r="N283" s="64"/>
      <c r="O283" s="65" t="s">
        <v>906</v>
      </c>
      <c r="P283" s="65" t="s">
        <v>994</v>
      </c>
    </row>
    <row r="284" spans="1:16" ht="13.5" thickBot="1" x14ac:dyDescent="0.25">
      <c r="A284" s="15" t="str">
        <f t="shared" si="24"/>
        <v>BAVM 157 </v>
      </c>
      <c r="B284" s="20" t="str">
        <f t="shared" si="25"/>
        <v>I</v>
      </c>
      <c r="C284" s="15">
        <f t="shared" si="26"/>
        <v>52463.468999999997</v>
      </c>
      <c r="D284" s="18" t="str">
        <f t="shared" si="27"/>
        <v>vis</v>
      </c>
      <c r="E284" s="62">
        <f>VLOOKUP(C284,Active!C$21:E$966,3,FALSE)</f>
        <v>21923.495373171652</v>
      </c>
      <c r="F284" s="20" t="s">
        <v>81</v>
      </c>
      <c r="G284" s="18" t="str">
        <f t="shared" si="28"/>
        <v>52463.469</v>
      </c>
      <c r="H284" s="15">
        <f t="shared" si="29"/>
        <v>5481</v>
      </c>
      <c r="I284" s="63" t="s">
        <v>998</v>
      </c>
      <c r="J284" s="64" t="s">
        <v>999</v>
      </c>
      <c r="K284" s="63">
        <v>5481</v>
      </c>
      <c r="L284" s="63" t="s">
        <v>1000</v>
      </c>
      <c r="M284" s="64" t="s">
        <v>107</v>
      </c>
      <c r="N284" s="64"/>
      <c r="O284" s="65" t="s">
        <v>984</v>
      </c>
      <c r="P284" s="66" t="s">
        <v>1001</v>
      </c>
    </row>
    <row r="285" spans="1:16" ht="13.5" thickBot="1" x14ac:dyDescent="0.25">
      <c r="A285" s="15" t="str">
        <f t="shared" si="24"/>
        <v>VSB 44 </v>
      </c>
      <c r="B285" s="20" t="str">
        <f t="shared" si="25"/>
        <v>I</v>
      </c>
      <c r="C285" s="15">
        <f t="shared" si="26"/>
        <v>53687.101999999999</v>
      </c>
      <c r="D285" s="18" t="str">
        <f t="shared" si="27"/>
        <v>vis</v>
      </c>
      <c r="E285" s="62">
        <f>VLOOKUP(C285,Active!C$21:E$966,3,FALSE)</f>
        <v>24391.472638381296</v>
      </c>
      <c r="F285" s="20" t="s">
        <v>81</v>
      </c>
      <c r="G285" s="18" t="str">
        <f t="shared" si="28"/>
        <v>53687.102</v>
      </c>
      <c r="H285" s="15">
        <f t="shared" si="29"/>
        <v>6098</v>
      </c>
      <c r="I285" s="63" t="s">
        <v>1007</v>
      </c>
      <c r="J285" s="64" t="s">
        <v>1008</v>
      </c>
      <c r="K285" s="63">
        <v>6098</v>
      </c>
      <c r="L285" s="63" t="s">
        <v>1009</v>
      </c>
      <c r="M285" s="64" t="s">
        <v>107</v>
      </c>
      <c r="N285" s="64"/>
      <c r="O285" s="65" t="s">
        <v>1010</v>
      </c>
      <c r="P285" s="66" t="s">
        <v>1011</v>
      </c>
    </row>
    <row r="286" spans="1:16" ht="13.5" thickBot="1" x14ac:dyDescent="0.25">
      <c r="A286" s="15" t="str">
        <f t="shared" si="24"/>
        <v>VSB 44 </v>
      </c>
      <c r="B286" s="20" t="str">
        <f t="shared" si="25"/>
        <v>I</v>
      </c>
      <c r="C286" s="15">
        <f t="shared" si="26"/>
        <v>53687.11</v>
      </c>
      <c r="D286" s="18" t="str">
        <f t="shared" si="27"/>
        <v>vis</v>
      </c>
      <c r="E286" s="62">
        <f>VLOOKUP(C286,Active!C$21:E$966,3,FALSE)</f>
        <v>24391.488773789646</v>
      </c>
      <c r="F286" s="20" t="s">
        <v>81</v>
      </c>
      <c r="G286" s="18" t="str">
        <f t="shared" si="28"/>
        <v>53687.110</v>
      </c>
      <c r="H286" s="15">
        <f t="shared" si="29"/>
        <v>6098</v>
      </c>
      <c r="I286" s="63" t="s">
        <v>1012</v>
      </c>
      <c r="J286" s="64" t="s">
        <v>1013</v>
      </c>
      <c r="K286" s="63">
        <v>6098</v>
      </c>
      <c r="L286" s="63" t="s">
        <v>1014</v>
      </c>
      <c r="M286" s="64" t="s">
        <v>107</v>
      </c>
      <c r="N286" s="64"/>
      <c r="O286" s="65" t="s">
        <v>1015</v>
      </c>
      <c r="P286" s="66" t="s">
        <v>1011</v>
      </c>
    </row>
    <row r="287" spans="1:16" ht="13.5" thickBot="1" x14ac:dyDescent="0.25">
      <c r="A287" s="15" t="str">
        <f t="shared" si="24"/>
        <v>VSB 44 </v>
      </c>
      <c r="B287" s="20" t="str">
        <f t="shared" si="25"/>
        <v>I</v>
      </c>
      <c r="C287" s="15">
        <f t="shared" si="26"/>
        <v>53687.114000000001</v>
      </c>
      <c r="D287" s="18" t="str">
        <f t="shared" si="27"/>
        <v>vis</v>
      </c>
      <c r="E287" s="62">
        <f>VLOOKUP(C287,Active!C$21:E$966,3,FALSE)</f>
        <v>24391.496841493819</v>
      </c>
      <c r="F287" s="20" t="s">
        <v>81</v>
      </c>
      <c r="G287" s="18" t="str">
        <f t="shared" si="28"/>
        <v>53687.114</v>
      </c>
      <c r="H287" s="15">
        <f t="shared" si="29"/>
        <v>6098</v>
      </c>
      <c r="I287" s="63" t="s">
        <v>1016</v>
      </c>
      <c r="J287" s="64" t="s">
        <v>1017</v>
      </c>
      <c r="K287" s="63">
        <v>6098</v>
      </c>
      <c r="L287" s="63" t="s">
        <v>1018</v>
      </c>
      <c r="M287" s="64" t="s">
        <v>107</v>
      </c>
      <c r="N287" s="64"/>
      <c r="O287" s="65" t="s">
        <v>1019</v>
      </c>
      <c r="P287" s="66" t="s">
        <v>1011</v>
      </c>
    </row>
    <row r="288" spans="1:16" ht="13.5" thickBot="1" x14ac:dyDescent="0.25">
      <c r="A288" s="15" t="str">
        <f t="shared" si="24"/>
        <v>VSB 44 </v>
      </c>
      <c r="B288" s="20" t="str">
        <f t="shared" si="25"/>
        <v>I</v>
      </c>
      <c r="C288" s="15">
        <f t="shared" si="26"/>
        <v>53691.074000000001</v>
      </c>
      <c r="D288" s="18" t="str">
        <f t="shared" si="27"/>
        <v>vis</v>
      </c>
      <c r="E288" s="62">
        <f>VLOOKUP(C288,Active!C$21:E$966,3,FALSE)</f>
        <v>24399.483868625506</v>
      </c>
      <c r="F288" s="20" t="s">
        <v>81</v>
      </c>
      <c r="G288" s="18" t="str">
        <f t="shared" si="28"/>
        <v>53691.074</v>
      </c>
      <c r="H288" s="15">
        <f t="shared" si="29"/>
        <v>6100</v>
      </c>
      <c r="I288" s="63" t="s">
        <v>1020</v>
      </c>
      <c r="J288" s="64" t="s">
        <v>1021</v>
      </c>
      <c r="K288" s="63">
        <v>6100</v>
      </c>
      <c r="L288" s="63" t="s">
        <v>1022</v>
      </c>
      <c r="M288" s="64" t="s">
        <v>107</v>
      </c>
      <c r="N288" s="64"/>
      <c r="O288" s="65" t="s">
        <v>1019</v>
      </c>
      <c r="P288" s="66" t="s">
        <v>1011</v>
      </c>
    </row>
    <row r="289" spans="1:16" ht="13.5" thickBot="1" x14ac:dyDescent="0.25">
      <c r="A289" s="15" t="str">
        <f t="shared" si="24"/>
        <v>VSB 44 </v>
      </c>
      <c r="B289" s="20" t="str">
        <f t="shared" si="25"/>
        <v>I</v>
      </c>
      <c r="C289" s="15">
        <f t="shared" si="26"/>
        <v>53691.084999999999</v>
      </c>
      <c r="D289" s="18" t="str">
        <f t="shared" si="27"/>
        <v>vis</v>
      </c>
      <c r="E289" s="62">
        <f>VLOOKUP(C289,Active!C$21:E$966,3,FALSE)</f>
        <v>24399.50605481198</v>
      </c>
      <c r="F289" s="20" t="s">
        <v>81</v>
      </c>
      <c r="G289" s="18" t="str">
        <f t="shared" si="28"/>
        <v>53691.085</v>
      </c>
      <c r="H289" s="15">
        <f t="shared" si="29"/>
        <v>6100</v>
      </c>
      <c r="I289" s="63" t="s">
        <v>1023</v>
      </c>
      <c r="J289" s="64" t="s">
        <v>1024</v>
      </c>
      <c r="K289" s="63">
        <v>6100</v>
      </c>
      <c r="L289" s="63" t="s">
        <v>257</v>
      </c>
      <c r="M289" s="64" t="s">
        <v>107</v>
      </c>
      <c r="N289" s="64"/>
      <c r="O289" s="65" t="s">
        <v>1015</v>
      </c>
      <c r="P289" s="66" t="s">
        <v>1011</v>
      </c>
    </row>
    <row r="290" spans="1:16" ht="13.5" thickBot="1" x14ac:dyDescent="0.25">
      <c r="A290" s="15" t="str">
        <f t="shared" si="24"/>
        <v>VSB 44 </v>
      </c>
      <c r="B290" s="20" t="str">
        <f t="shared" si="25"/>
        <v>I</v>
      </c>
      <c r="C290" s="15">
        <f t="shared" si="26"/>
        <v>53693.065000000002</v>
      </c>
      <c r="D290" s="18" t="str">
        <f t="shared" si="27"/>
        <v>vis</v>
      </c>
      <c r="E290" s="62">
        <f>VLOOKUP(C290,Active!C$21:E$966,3,FALSE)</f>
        <v>24403.499568377832</v>
      </c>
      <c r="F290" s="20" t="s">
        <v>81</v>
      </c>
      <c r="G290" s="18" t="str">
        <f t="shared" si="28"/>
        <v>53693.065</v>
      </c>
      <c r="H290" s="15">
        <f t="shared" si="29"/>
        <v>6101</v>
      </c>
      <c r="I290" s="63" t="s">
        <v>1025</v>
      </c>
      <c r="J290" s="64" t="s">
        <v>1026</v>
      </c>
      <c r="K290" s="63">
        <v>6101</v>
      </c>
      <c r="L290" s="63" t="s">
        <v>268</v>
      </c>
      <c r="M290" s="64" t="s">
        <v>107</v>
      </c>
      <c r="N290" s="64"/>
      <c r="O290" s="65" t="s">
        <v>1015</v>
      </c>
      <c r="P290" s="66" t="s">
        <v>1011</v>
      </c>
    </row>
    <row r="291" spans="1:16" ht="13.5" thickBot="1" x14ac:dyDescent="0.25">
      <c r="A291" s="15" t="str">
        <f t="shared" si="24"/>
        <v>VSB 44 </v>
      </c>
      <c r="B291" s="20" t="str">
        <f t="shared" si="25"/>
        <v>I</v>
      </c>
      <c r="C291" s="15">
        <f t="shared" si="26"/>
        <v>53695.021000000001</v>
      </c>
      <c r="D291" s="18" t="str">
        <f t="shared" si="27"/>
        <v>vis</v>
      </c>
      <c r="E291" s="62">
        <f>VLOOKUP(C291,Active!C$21:E$966,3,FALSE)</f>
        <v>24407.444675718634</v>
      </c>
      <c r="F291" s="20" t="s">
        <v>81</v>
      </c>
      <c r="G291" s="18" t="str">
        <f t="shared" si="28"/>
        <v>53695.021</v>
      </c>
      <c r="H291" s="15">
        <f t="shared" si="29"/>
        <v>6102</v>
      </c>
      <c r="I291" s="63" t="s">
        <v>1027</v>
      </c>
      <c r="J291" s="64" t="s">
        <v>1028</v>
      </c>
      <c r="K291" s="63">
        <v>6102</v>
      </c>
      <c r="L291" s="63" t="s">
        <v>1029</v>
      </c>
      <c r="M291" s="64" t="s">
        <v>107</v>
      </c>
      <c r="N291" s="64"/>
      <c r="O291" s="65" t="s">
        <v>1015</v>
      </c>
      <c r="P291" s="66" t="s">
        <v>1011</v>
      </c>
    </row>
    <row r="292" spans="1:16" ht="13.5" thickBot="1" x14ac:dyDescent="0.25">
      <c r="A292" s="15" t="str">
        <f t="shared" si="24"/>
        <v>VSB 44 </v>
      </c>
      <c r="B292" s="20" t="str">
        <f t="shared" si="25"/>
        <v>I</v>
      </c>
      <c r="C292" s="15">
        <f t="shared" si="26"/>
        <v>53698.993999999999</v>
      </c>
      <c r="D292" s="18" t="str">
        <f t="shared" si="27"/>
        <v>vis</v>
      </c>
      <c r="E292" s="62">
        <f>VLOOKUP(C292,Active!C$21:E$966,3,FALSE)</f>
        <v>24415.45792288888</v>
      </c>
      <c r="F292" s="20" t="s">
        <v>81</v>
      </c>
      <c r="G292" s="18" t="str">
        <f t="shared" si="28"/>
        <v>53698.994</v>
      </c>
      <c r="H292" s="15">
        <f t="shared" si="29"/>
        <v>6104</v>
      </c>
      <c r="I292" s="63" t="s">
        <v>1030</v>
      </c>
      <c r="J292" s="64" t="s">
        <v>1031</v>
      </c>
      <c r="K292" s="63">
        <v>6104</v>
      </c>
      <c r="L292" s="63" t="s">
        <v>1032</v>
      </c>
      <c r="M292" s="64" t="s">
        <v>107</v>
      </c>
      <c r="N292" s="64"/>
      <c r="O292" s="65" t="s">
        <v>1019</v>
      </c>
      <c r="P292" s="66" t="s">
        <v>1011</v>
      </c>
    </row>
    <row r="293" spans="1:16" ht="13.5" thickBot="1" x14ac:dyDescent="0.25">
      <c r="A293" s="15" t="str">
        <f t="shared" si="24"/>
        <v>VSB 44 </v>
      </c>
      <c r="B293" s="20" t="str">
        <f t="shared" si="25"/>
        <v>II</v>
      </c>
      <c r="C293" s="15">
        <f t="shared" si="26"/>
        <v>53703.98</v>
      </c>
      <c r="D293" s="18" t="str">
        <f t="shared" si="27"/>
        <v>vis</v>
      </c>
      <c r="E293" s="62">
        <f>VLOOKUP(C293,Active!C$21:E$966,3,FALSE)</f>
        <v>24425.514316141063</v>
      </c>
      <c r="F293" s="20" t="s">
        <v>81</v>
      </c>
      <c r="G293" s="18" t="str">
        <f t="shared" si="28"/>
        <v>53703.980</v>
      </c>
      <c r="H293" s="15">
        <f t="shared" si="29"/>
        <v>6106.5</v>
      </c>
      <c r="I293" s="63" t="s">
        <v>1033</v>
      </c>
      <c r="J293" s="64" t="s">
        <v>1034</v>
      </c>
      <c r="K293" s="63">
        <v>6106.5</v>
      </c>
      <c r="L293" s="63" t="s">
        <v>945</v>
      </c>
      <c r="M293" s="64" t="s">
        <v>107</v>
      </c>
      <c r="N293" s="64"/>
      <c r="O293" s="65" t="s">
        <v>1015</v>
      </c>
      <c r="P293" s="66" t="s">
        <v>1011</v>
      </c>
    </row>
    <row r="294" spans="1:16" ht="13.5" thickBot="1" x14ac:dyDescent="0.25">
      <c r="A294" s="15" t="str">
        <f t="shared" si="24"/>
        <v>VSB 44 </v>
      </c>
      <c r="B294" s="20" t="str">
        <f t="shared" si="25"/>
        <v>I</v>
      </c>
      <c r="C294" s="15">
        <f t="shared" si="26"/>
        <v>53704.951999999997</v>
      </c>
      <c r="D294" s="18" t="str">
        <f t="shared" si="27"/>
        <v>vis</v>
      </c>
      <c r="E294" s="62">
        <f>VLOOKUP(C294,Active!C$21:E$966,3,FALSE)</f>
        <v>24427.474768255193</v>
      </c>
      <c r="F294" s="20" t="s">
        <v>81</v>
      </c>
      <c r="G294" s="18" t="str">
        <f t="shared" si="28"/>
        <v>53704.952</v>
      </c>
      <c r="H294" s="15">
        <f t="shared" si="29"/>
        <v>6107</v>
      </c>
      <c r="I294" s="63" t="s">
        <v>1035</v>
      </c>
      <c r="J294" s="64" t="s">
        <v>1036</v>
      </c>
      <c r="K294" s="63">
        <v>6107</v>
      </c>
      <c r="L294" s="63" t="s">
        <v>1037</v>
      </c>
      <c r="M294" s="64" t="s">
        <v>107</v>
      </c>
      <c r="N294" s="64"/>
      <c r="O294" s="65" t="s">
        <v>1019</v>
      </c>
      <c r="P294" s="66" t="s">
        <v>1011</v>
      </c>
    </row>
    <row r="295" spans="1:16" ht="13.5" thickBot="1" x14ac:dyDescent="0.25">
      <c r="A295" s="15" t="str">
        <f t="shared" si="24"/>
        <v>VSB 45 </v>
      </c>
      <c r="B295" s="20" t="str">
        <f t="shared" si="25"/>
        <v>I</v>
      </c>
      <c r="C295" s="15">
        <f t="shared" si="26"/>
        <v>53915.133000000002</v>
      </c>
      <c r="D295" s="18" t="str">
        <f t="shared" si="27"/>
        <v>vis</v>
      </c>
      <c r="E295" s="62">
        <f>VLOOKUP(C295,Active!C$21:E$966,3,FALSE)</f>
        <v>24851.394300973774</v>
      </c>
      <c r="F295" s="20" t="s">
        <v>81</v>
      </c>
      <c r="G295" s="18" t="str">
        <f t="shared" si="28"/>
        <v>53915.133</v>
      </c>
      <c r="H295" s="15">
        <f t="shared" si="29"/>
        <v>6213</v>
      </c>
      <c r="I295" s="63" t="s">
        <v>1038</v>
      </c>
      <c r="J295" s="64" t="s">
        <v>1039</v>
      </c>
      <c r="K295" s="63">
        <v>6213</v>
      </c>
      <c r="L295" s="63" t="s">
        <v>1040</v>
      </c>
      <c r="M295" s="64" t="s">
        <v>107</v>
      </c>
      <c r="N295" s="64"/>
      <c r="O295" s="65" t="s">
        <v>1041</v>
      </c>
      <c r="P295" s="66" t="s">
        <v>1042</v>
      </c>
    </row>
    <row r="296" spans="1:16" ht="13.5" thickBot="1" x14ac:dyDescent="0.25">
      <c r="A296" s="15" t="str">
        <f t="shared" si="24"/>
        <v>VSB 45 </v>
      </c>
      <c r="B296" s="20" t="str">
        <f t="shared" si="25"/>
        <v>I</v>
      </c>
      <c r="C296" s="15">
        <f t="shared" si="26"/>
        <v>53925.050999999999</v>
      </c>
      <c r="D296" s="18" t="str">
        <f t="shared" si="27"/>
        <v>vis</v>
      </c>
      <c r="E296" s="62">
        <f>VLOOKUP(C296,Active!C$21:E$966,3,FALSE)</f>
        <v>24871.398173471774</v>
      </c>
      <c r="F296" s="20" t="s">
        <v>81</v>
      </c>
      <c r="G296" s="18" t="str">
        <f t="shared" si="28"/>
        <v>53925.051</v>
      </c>
      <c r="H296" s="15">
        <f t="shared" si="29"/>
        <v>6218</v>
      </c>
      <c r="I296" s="63" t="s">
        <v>1043</v>
      </c>
      <c r="J296" s="64" t="s">
        <v>1044</v>
      </c>
      <c r="K296" s="63">
        <v>6218</v>
      </c>
      <c r="L296" s="63" t="s">
        <v>1045</v>
      </c>
      <c r="M296" s="64" t="s">
        <v>107</v>
      </c>
      <c r="N296" s="64"/>
      <c r="O296" s="65" t="s">
        <v>1041</v>
      </c>
      <c r="P296" s="66" t="s">
        <v>1042</v>
      </c>
    </row>
    <row r="297" spans="1:16" ht="13.5" thickBot="1" x14ac:dyDescent="0.25">
      <c r="A297" s="15" t="str">
        <f t="shared" si="24"/>
        <v>VSB 45 </v>
      </c>
      <c r="B297" s="20" t="str">
        <f t="shared" si="25"/>
        <v>I</v>
      </c>
      <c r="C297" s="15">
        <f t="shared" si="26"/>
        <v>53957.016000000003</v>
      </c>
      <c r="D297" s="18" t="str">
        <f t="shared" si="27"/>
        <v>vis</v>
      </c>
      <c r="E297" s="62">
        <f>VLOOKUP(C297,Active!C$21:E$966,3,FALSE)</f>
        <v>24935.869214447652</v>
      </c>
      <c r="F297" s="20" t="s">
        <v>81</v>
      </c>
      <c r="G297" s="18" t="str">
        <f t="shared" si="28"/>
        <v>53957.016</v>
      </c>
      <c r="H297" s="15">
        <f t="shared" si="29"/>
        <v>6234</v>
      </c>
      <c r="I297" s="63" t="s">
        <v>1046</v>
      </c>
      <c r="J297" s="64" t="s">
        <v>1047</v>
      </c>
      <c r="K297" s="63">
        <v>6234</v>
      </c>
      <c r="L297" s="63" t="s">
        <v>1048</v>
      </c>
      <c r="M297" s="64" t="s">
        <v>107</v>
      </c>
      <c r="N297" s="64"/>
      <c r="O297" s="65" t="s">
        <v>1041</v>
      </c>
      <c r="P297" s="66" t="s">
        <v>1042</v>
      </c>
    </row>
    <row r="298" spans="1:16" ht="13.5" thickBot="1" x14ac:dyDescent="0.25">
      <c r="A298" s="15" t="str">
        <f t="shared" si="24"/>
        <v>VSB 45 </v>
      </c>
      <c r="B298" s="20" t="str">
        <f t="shared" si="25"/>
        <v>I</v>
      </c>
      <c r="C298" s="15">
        <f t="shared" si="26"/>
        <v>53959.014000000003</v>
      </c>
      <c r="D298" s="18" t="str">
        <f t="shared" si="27"/>
        <v>vis</v>
      </c>
      <c r="E298" s="62">
        <f>VLOOKUP(C298,Active!C$21:E$966,3,FALSE)</f>
        <v>24939.899032682275</v>
      </c>
      <c r="F298" s="20" t="s">
        <v>81</v>
      </c>
      <c r="G298" s="18" t="str">
        <f t="shared" si="28"/>
        <v>53959.014</v>
      </c>
      <c r="H298" s="15">
        <f t="shared" si="29"/>
        <v>6235</v>
      </c>
      <c r="I298" s="63" t="s">
        <v>1049</v>
      </c>
      <c r="J298" s="64" t="s">
        <v>1050</v>
      </c>
      <c r="K298" s="63">
        <v>6235</v>
      </c>
      <c r="L298" s="63" t="s">
        <v>1051</v>
      </c>
      <c r="M298" s="64" t="s">
        <v>107</v>
      </c>
      <c r="N298" s="64"/>
      <c r="O298" s="65" t="s">
        <v>1041</v>
      </c>
      <c r="P298" s="66" t="s">
        <v>1042</v>
      </c>
    </row>
    <row r="299" spans="1:16" ht="13.5" thickBot="1" x14ac:dyDescent="0.25">
      <c r="A299" s="15" t="str">
        <f t="shared" si="24"/>
        <v>VSB 45 </v>
      </c>
      <c r="B299" s="20" t="str">
        <f t="shared" si="25"/>
        <v>I</v>
      </c>
      <c r="C299" s="15">
        <f t="shared" si="26"/>
        <v>54038.131000000001</v>
      </c>
      <c r="D299" s="18" t="str">
        <f t="shared" si="27"/>
        <v>vis</v>
      </c>
      <c r="E299" s="62">
        <f>VLOOKUP(C299,Active!C$21:E$966,3,FALSE)</f>
        <v>25099.472170454457</v>
      </c>
      <c r="F299" s="20" t="s">
        <v>81</v>
      </c>
      <c r="G299" s="18" t="str">
        <f t="shared" si="28"/>
        <v>54038.131</v>
      </c>
      <c r="H299" s="15">
        <f t="shared" si="29"/>
        <v>6275</v>
      </c>
      <c r="I299" s="63" t="s">
        <v>1057</v>
      </c>
      <c r="J299" s="64" t="s">
        <v>1058</v>
      </c>
      <c r="K299" s="63">
        <v>6275</v>
      </c>
      <c r="L299" s="63" t="s">
        <v>246</v>
      </c>
      <c r="M299" s="64" t="s">
        <v>107</v>
      </c>
      <c r="N299" s="64"/>
      <c r="O299" s="65" t="s">
        <v>1041</v>
      </c>
      <c r="P299" s="66" t="s">
        <v>1042</v>
      </c>
    </row>
    <row r="300" spans="1:16" ht="13.5" thickBot="1" x14ac:dyDescent="0.25">
      <c r="A300" s="15" t="str">
        <f t="shared" si="24"/>
        <v>VSB 45 </v>
      </c>
      <c r="B300" s="20" t="str">
        <f t="shared" si="25"/>
        <v>II</v>
      </c>
      <c r="C300" s="15">
        <f t="shared" si="26"/>
        <v>54043.06</v>
      </c>
      <c r="D300" s="18" t="str">
        <f t="shared" si="27"/>
        <v>vis</v>
      </c>
      <c r="E300" s="62">
        <f>VLOOKUP(C300,Active!C$21:E$966,3,FALSE)</f>
        <v>25109.41359892215</v>
      </c>
      <c r="F300" s="20" t="s">
        <v>81</v>
      </c>
      <c r="G300" s="18" t="str">
        <f t="shared" si="28"/>
        <v>54043.060</v>
      </c>
      <c r="H300" s="15">
        <f t="shared" si="29"/>
        <v>6277.5</v>
      </c>
      <c r="I300" s="63" t="s">
        <v>1059</v>
      </c>
      <c r="J300" s="64" t="s">
        <v>1060</v>
      </c>
      <c r="K300" s="63">
        <v>6277.5</v>
      </c>
      <c r="L300" s="63" t="s">
        <v>1061</v>
      </c>
      <c r="M300" s="64" t="s">
        <v>107</v>
      </c>
      <c r="N300" s="64"/>
      <c r="O300" s="65" t="s">
        <v>1041</v>
      </c>
      <c r="P300" s="66" t="s">
        <v>1042</v>
      </c>
    </row>
    <row r="301" spans="1:16" ht="13.5" thickBot="1" x14ac:dyDescent="0.25">
      <c r="A301" s="15" t="str">
        <f t="shared" si="24"/>
        <v>VSB 45 </v>
      </c>
      <c r="B301" s="20" t="str">
        <f t="shared" si="25"/>
        <v>II</v>
      </c>
      <c r="C301" s="15">
        <f t="shared" si="26"/>
        <v>54048.981</v>
      </c>
      <c r="D301" s="18" t="str">
        <f t="shared" si="27"/>
        <v>vis</v>
      </c>
      <c r="E301" s="62">
        <f>VLOOKUP(C301,Active!C$21:E$966,3,FALSE)</f>
        <v>25121.355818024866</v>
      </c>
      <c r="F301" s="20" t="s">
        <v>81</v>
      </c>
      <c r="G301" s="18" t="str">
        <f t="shared" si="28"/>
        <v>54048.981</v>
      </c>
      <c r="H301" s="15">
        <f t="shared" si="29"/>
        <v>6280.5</v>
      </c>
      <c r="I301" s="63" t="s">
        <v>1062</v>
      </c>
      <c r="J301" s="64" t="s">
        <v>1063</v>
      </c>
      <c r="K301" s="63">
        <v>6280.5</v>
      </c>
      <c r="L301" s="63" t="s">
        <v>183</v>
      </c>
      <c r="M301" s="64" t="s">
        <v>107</v>
      </c>
      <c r="N301" s="64"/>
      <c r="O301" s="65" t="s">
        <v>1041</v>
      </c>
      <c r="P301" s="66" t="s">
        <v>1042</v>
      </c>
    </row>
    <row r="302" spans="1:16" ht="13.5" thickBot="1" x14ac:dyDescent="0.25">
      <c r="A302" s="15" t="str">
        <f t="shared" si="24"/>
        <v>BAVM 212 </v>
      </c>
      <c r="B302" s="20" t="str">
        <f t="shared" si="25"/>
        <v>I</v>
      </c>
      <c r="C302" s="15">
        <f t="shared" si="26"/>
        <v>55051.582399999999</v>
      </c>
      <c r="D302" s="18" t="str">
        <f t="shared" si="27"/>
        <v>vis</v>
      </c>
      <c r="E302" s="62">
        <f>VLOOKUP(C302,Active!C$21:E$966,3,FALSE)</f>
        <v>27143.528692789892</v>
      </c>
      <c r="F302" s="20" t="s">
        <v>81</v>
      </c>
      <c r="G302" s="18" t="str">
        <f t="shared" si="28"/>
        <v>55051.5824</v>
      </c>
      <c r="H302" s="15">
        <f t="shared" si="29"/>
        <v>6786</v>
      </c>
      <c r="I302" s="63" t="s">
        <v>1068</v>
      </c>
      <c r="J302" s="64" t="s">
        <v>1069</v>
      </c>
      <c r="K302" s="63">
        <v>6786</v>
      </c>
      <c r="L302" s="63" t="s">
        <v>1070</v>
      </c>
      <c r="M302" s="64" t="s">
        <v>946</v>
      </c>
      <c r="N302" s="64" t="s">
        <v>1071</v>
      </c>
      <c r="O302" s="65" t="s">
        <v>1072</v>
      </c>
      <c r="P302" s="66" t="s">
        <v>1073</v>
      </c>
    </row>
    <row r="303" spans="1:16" ht="13.5" thickBot="1" x14ac:dyDescent="0.25">
      <c r="A303" s="15" t="str">
        <f t="shared" si="24"/>
        <v>OEJV 0137 </v>
      </c>
      <c r="B303" s="20" t="str">
        <f t="shared" si="25"/>
        <v>II</v>
      </c>
      <c r="C303" s="15">
        <f t="shared" si="26"/>
        <v>55060.498</v>
      </c>
      <c r="D303" s="18" t="str">
        <f t="shared" si="27"/>
        <v>vis</v>
      </c>
      <c r="E303" s="62" t="e">
        <f>VLOOKUP(C303,Active!C$21:E$966,3,FALSE)</f>
        <v>#N/A</v>
      </c>
      <c r="F303" s="20" t="s">
        <v>81</v>
      </c>
      <c r="G303" s="18" t="str">
        <f t="shared" si="28"/>
        <v>55060.4980</v>
      </c>
      <c r="H303" s="15">
        <f t="shared" si="29"/>
        <v>6790.5</v>
      </c>
      <c r="I303" s="63" t="s">
        <v>1074</v>
      </c>
      <c r="J303" s="64" t="s">
        <v>1075</v>
      </c>
      <c r="K303" s="63" t="s">
        <v>1076</v>
      </c>
      <c r="L303" s="63" t="s">
        <v>1077</v>
      </c>
      <c r="M303" s="64" t="s">
        <v>946</v>
      </c>
      <c r="N303" s="64" t="s">
        <v>74</v>
      </c>
      <c r="O303" s="65" t="s">
        <v>1078</v>
      </c>
      <c r="P303" s="66" t="s">
        <v>1079</v>
      </c>
    </row>
    <row r="304" spans="1:16" ht="13.5" thickBot="1" x14ac:dyDescent="0.25">
      <c r="A304" s="15" t="str">
        <f t="shared" si="24"/>
        <v>OEJV 0137 </v>
      </c>
      <c r="B304" s="20" t="str">
        <f t="shared" si="25"/>
        <v>II</v>
      </c>
      <c r="C304" s="15">
        <f t="shared" si="26"/>
        <v>55062.481200000002</v>
      </c>
      <c r="D304" s="18" t="str">
        <f t="shared" si="27"/>
        <v>vis</v>
      </c>
      <c r="E304" s="62" t="e">
        <f>VLOOKUP(C304,Active!C$21:E$966,3,FALSE)</f>
        <v>#N/A</v>
      </c>
      <c r="F304" s="20" t="s">
        <v>81</v>
      </c>
      <c r="G304" s="18" t="str">
        <f t="shared" si="28"/>
        <v>55062.4812</v>
      </c>
      <c r="H304" s="15">
        <f t="shared" si="29"/>
        <v>6791.5</v>
      </c>
      <c r="I304" s="63" t="s">
        <v>1086</v>
      </c>
      <c r="J304" s="64" t="s">
        <v>1087</v>
      </c>
      <c r="K304" s="63" t="s">
        <v>1082</v>
      </c>
      <c r="L304" s="63" t="s">
        <v>1077</v>
      </c>
      <c r="M304" s="64" t="s">
        <v>946</v>
      </c>
      <c r="N304" s="64" t="s">
        <v>74</v>
      </c>
      <c r="O304" s="65" t="s">
        <v>1078</v>
      </c>
      <c r="P304" s="66" t="s">
        <v>1079</v>
      </c>
    </row>
    <row r="305" spans="1:16" ht="13.5" thickBot="1" x14ac:dyDescent="0.25">
      <c r="A305" s="15" t="str">
        <f t="shared" si="24"/>
        <v>VSB 50 </v>
      </c>
      <c r="B305" s="20" t="str">
        <f t="shared" si="25"/>
        <v>I</v>
      </c>
      <c r="C305" s="15">
        <f t="shared" si="26"/>
        <v>55099.175000000003</v>
      </c>
      <c r="D305" s="18" t="str">
        <f t="shared" si="27"/>
        <v>vis</v>
      </c>
      <c r="E305" s="62">
        <f>VLOOKUP(C305,Active!C$21:E$966,3,FALSE)</f>
        <v>27239.519447200917</v>
      </c>
      <c r="F305" s="20" t="s">
        <v>81</v>
      </c>
      <c r="G305" s="18" t="str">
        <f t="shared" si="28"/>
        <v>55099.175</v>
      </c>
      <c r="H305" s="15">
        <f t="shared" si="29"/>
        <v>6810</v>
      </c>
      <c r="I305" s="63" t="s">
        <v>1088</v>
      </c>
      <c r="J305" s="64" t="s">
        <v>1089</v>
      </c>
      <c r="K305" s="63" t="s">
        <v>1090</v>
      </c>
      <c r="L305" s="63" t="s">
        <v>1091</v>
      </c>
      <c r="M305" s="64" t="s">
        <v>107</v>
      </c>
      <c r="N305" s="64"/>
      <c r="O305" s="65" t="s">
        <v>1019</v>
      </c>
      <c r="P305" s="66" t="s">
        <v>1092</v>
      </c>
    </row>
    <row r="306" spans="1:16" ht="13.5" thickBot="1" x14ac:dyDescent="0.25">
      <c r="A306" s="15" t="str">
        <f t="shared" si="24"/>
        <v>VSB 50 </v>
      </c>
      <c r="B306" s="20" t="str">
        <f t="shared" si="25"/>
        <v>I</v>
      </c>
      <c r="C306" s="15">
        <f t="shared" si="26"/>
        <v>55115.040999999997</v>
      </c>
      <c r="D306" s="18" t="str">
        <f t="shared" si="27"/>
        <v>vis</v>
      </c>
      <c r="E306" s="62">
        <f>VLOOKUP(C306,Active!C$21:E$966,3,FALSE)</f>
        <v>27271.519995804789</v>
      </c>
      <c r="F306" s="20" t="s">
        <v>81</v>
      </c>
      <c r="G306" s="18" t="str">
        <f t="shared" si="28"/>
        <v>55115.041</v>
      </c>
      <c r="H306" s="15">
        <f t="shared" si="29"/>
        <v>6818</v>
      </c>
      <c r="I306" s="63" t="s">
        <v>1093</v>
      </c>
      <c r="J306" s="64" t="s">
        <v>1094</v>
      </c>
      <c r="K306" s="63" t="s">
        <v>1095</v>
      </c>
      <c r="L306" s="63" t="s">
        <v>1091</v>
      </c>
      <c r="M306" s="64" t="s">
        <v>107</v>
      </c>
      <c r="N306" s="64"/>
      <c r="O306" s="65" t="s">
        <v>1019</v>
      </c>
      <c r="P306" s="66" t="s">
        <v>1092</v>
      </c>
    </row>
    <row r="307" spans="1:16" ht="13.5" thickBot="1" x14ac:dyDescent="0.25">
      <c r="A307" s="15" t="str">
        <f t="shared" si="24"/>
        <v>VSB 50 </v>
      </c>
      <c r="B307" s="20" t="str">
        <f t="shared" si="25"/>
        <v>II</v>
      </c>
      <c r="C307" s="15">
        <f t="shared" si="26"/>
        <v>55116.012000000002</v>
      </c>
      <c r="D307" s="18" t="str">
        <f t="shared" si="27"/>
        <v>vis</v>
      </c>
      <c r="E307" s="62">
        <f>VLOOKUP(C307,Active!C$21:E$966,3,FALSE)</f>
        <v>27273.478430992898</v>
      </c>
      <c r="F307" s="20" t="s">
        <v>81</v>
      </c>
      <c r="G307" s="18" t="str">
        <f t="shared" si="28"/>
        <v>55116.012</v>
      </c>
      <c r="H307" s="15">
        <f t="shared" si="29"/>
        <v>6818.5</v>
      </c>
      <c r="I307" s="63" t="s">
        <v>1096</v>
      </c>
      <c r="J307" s="64" t="s">
        <v>1097</v>
      </c>
      <c r="K307" s="63" t="s">
        <v>1098</v>
      </c>
      <c r="L307" s="63" t="s">
        <v>988</v>
      </c>
      <c r="M307" s="64" t="s">
        <v>107</v>
      </c>
      <c r="N307" s="64"/>
      <c r="O307" s="65" t="s">
        <v>1019</v>
      </c>
      <c r="P307" s="66" t="s">
        <v>1092</v>
      </c>
    </row>
    <row r="308" spans="1:16" ht="13.5" thickBot="1" x14ac:dyDescent="0.25">
      <c r="A308" s="15" t="str">
        <f t="shared" si="24"/>
        <v>VSB 50 </v>
      </c>
      <c r="B308" s="20" t="str">
        <f t="shared" si="25"/>
        <v>II</v>
      </c>
      <c r="C308" s="15">
        <f t="shared" si="26"/>
        <v>55117.987000000001</v>
      </c>
      <c r="D308" s="18" t="str">
        <f t="shared" si="27"/>
        <v>vis</v>
      </c>
      <c r="E308" s="62">
        <f>VLOOKUP(C308,Active!C$21:E$966,3,FALSE)</f>
        <v>27277.461859928524</v>
      </c>
      <c r="F308" s="20" t="s">
        <v>81</v>
      </c>
      <c r="G308" s="18" t="str">
        <f t="shared" si="28"/>
        <v>55117.987</v>
      </c>
      <c r="H308" s="15">
        <f t="shared" si="29"/>
        <v>6819.5</v>
      </c>
      <c r="I308" s="63" t="s">
        <v>1099</v>
      </c>
      <c r="J308" s="64" t="s">
        <v>1100</v>
      </c>
      <c r="K308" s="63" t="s">
        <v>1101</v>
      </c>
      <c r="L308" s="63" t="s">
        <v>1018</v>
      </c>
      <c r="M308" s="64" t="s">
        <v>107</v>
      </c>
      <c r="N308" s="64"/>
      <c r="O308" s="65" t="s">
        <v>1019</v>
      </c>
      <c r="P308" s="66" t="s">
        <v>1092</v>
      </c>
    </row>
    <row r="309" spans="1:16" ht="13.5" thickBot="1" x14ac:dyDescent="0.25">
      <c r="A309" s="15" t="str">
        <f t="shared" si="24"/>
        <v>BAVM 233 </v>
      </c>
      <c r="B309" s="20" t="str">
        <f t="shared" si="25"/>
        <v>I</v>
      </c>
      <c r="C309" s="15">
        <f t="shared" si="26"/>
        <v>55775.425000000003</v>
      </c>
      <c r="D309" s="18" t="str">
        <f t="shared" si="27"/>
        <v>vis</v>
      </c>
      <c r="E309" s="62">
        <f>VLOOKUP(C309,Active!C$21:E$966,3,FALSE)</f>
        <v>28603.465684020306</v>
      </c>
      <c r="F309" s="20" t="s">
        <v>81</v>
      </c>
      <c r="G309" s="18" t="str">
        <f t="shared" si="28"/>
        <v>55775.425</v>
      </c>
      <c r="H309" s="15">
        <f t="shared" si="29"/>
        <v>7151</v>
      </c>
      <c r="I309" s="63" t="s">
        <v>1107</v>
      </c>
      <c r="J309" s="64" t="s">
        <v>1108</v>
      </c>
      <c r="K309" s="63" t="s">
        <v>1109</v>
      </c>
      <c r="L309" s="63" t="s">
        <v>945</v>
      </c>
      <c r="M309" s="64" t="s">
        <v>107</v>
      </c>
      <c r="N309" s="64"/>
      <c r="O309" s="65" t="s">
        <v>1110</v>
      </c>
      <c r="P309" s="66" t="s">
        <v>1111</v>
      </c>
    </row>
    <row r="310" spans="1:16" ht="13.5" thickBot="1" x14ac:dyDescent="0.25">
      <c r="A310" s="15" t="str">
        <f t="shared" si="24"/>
        <v>BAVM 236 </v>
      </c>
      <c r="B310" s="20" t="str">
        <f t="shared" si="25"/>
        <v>I</v>
      </c>
      <c r="C310" s="15">
        <f t="shared" si="26"/>
        <v>56481.481</v>
      </c>
      <c r="D310" s="18" t="str">
        <f t="shared" si="27"/>
        <v>vis</v>
      </c>
      <c r="E310" s="62">
        <f>VLOOKUP(C310,Active!C$21:E$966,3,FALSE)</f>
        <v>30027.528418487949</v>
      </c>
      <c r="F310" s="20" t="s">
        <v>81</v>
      </c>
      <c r="G310" s="18" t="str">
        <f t="shared" si="28"/>
        <v>56481.481</v>
      </c>
      <c r="H310" s="15">
        <f t="shared" si="29"/>
        <v>7507</v>
      </c>
      <c r="I310" s="63" t="s">
        <v>1112</v>
      </c>
      <c r="J310" s="64" t="s">
        <v>1113</v>
      </c>
      <c r="K310" s="63" t="s">
        <v>1114</v>
      </c>
      <c r="L310" s="63" t="s">
        <v>1115</v>
      </c>
      <c r="M310" s="64" t="s">
        <v>107</v>
      </c>
      <c r="N310" s="64"/>
      <c r="O310" s="65" t="s">
        <v>1110</v>
      </c>
      <c r="P310" s="66" t="s">
        <v>1116</v>
      </c>
    </row>
    <row r="311" spans="1:16" x14ac:dyDescent="0.2">
      <c r="B311" s="20"/>
      <c r="E311" s="62"/>
      <c r="F311" s="20"/>
    </row>
    <row r="312" spans="1:16" x14ac:dyDescent="0.2">
      <c r="B312" s="20"/>
      <c r="E312" s="62"/>
      <c r="F312" s="20"/>
    </row>
    <row r="313" spans="1:16" x14ac:dyDescent="0.2">
      <c r="B313" s="20"/>
      <c r="E313" s="62"/>
      <c r="F313" s="20"/>
    </row>
    <row r="314" spans="1:16" x14ac:dyDescent="0.2">
      <c r="B314" s="20"/>
      <c r="E314" s="62"/>
      <c r="F314" s="20"/>
    </row>
    <row r="315" spans="1:16" x14ac:dyDescent="0.2">
      <c r="B315" s="20"/>
      <c r="E315" s="62"/>
      <c r="F315" s="20"/>
    </row>
    <row r="316" spans="1:16" x14ac:dyDescent="0.2">
      <c r="B316" s="20"/>
      <c r="E316" s="62"/>
      <c r="F316" s="20"/>
    </row>
    <row r="317" spans="1:16" x14ac:dyDescent="0.2">
      <c r="B317" s="20"/>
      <c r="E317" s="62"/>
      <c r="F317" s="20"/>
    </row>
    <row r="318" spans="1:16" x14ac:dyDescent="0.2">
      <c r="B318" s="20"/>
      <c r="E318" s="62"/>
      <c r="F318" s="20"/>
    </row>
    <row r="319" spans="1:16" x14ac:dyDescent="0.2">
      <c r="B319" s="20"/>
      <c r="E319" s="62"/>
      <c r="F319" s="20"/>
    </row>
    <row r="320" spans="1:16" x14ac:dyDescent="0.2">
      <c r="B320" s="20"/>
      <c r="E320" s="62"/>
      <c r="F320" s="20"/>
    </row>
    <row r="321" spans="2:6" x14ac:dyDescent="0.2">
      <c r="B321" s="20"/>
      <c r="E321" s="62"/>
      <c r="F321" s="20"/>
    </row>
    <row r="322" spans="2:6" x14ac:dyDescent="0.2">
      <c r="B322" s="20"/>
      <c r="E322" s="62"/>
      <c r="F322" s="20"/>
    </row>
    <row r="323" spans="2:6" x14ac:dyDescent="0.2">
      <c r="B323" s="20"/>
      <c r="E323" s="62"/>
      <c r="F323" s="20"/>
    </row>
    <row r="324" spans="2:6" x14ac:dyDescent="0.2">
      <c r="B324" s="20"/>
      <c r="E324" s="62"/>
      <c r="F324" s="20"/>
    </row>
    <row r="325" spans="2:6" x14ac:dyDescent="0.2">
      <c r="B325" s="20"/>
      <c r="E325" s="62"/>
      <c r="F325" s="20"/>
    </row>
    <row r="326" spans="2:6" x14ac:dyDescent="0.2">
      <c r="B326" s="20"/>
      <c r="E326" s="62"/>
      <c r="F326" s="20"/>
    </row>
    <row r="327" spans="2:6" x14ac:dyDescent="0.2">
      <c r="B327" s="20"/>
      <c r="E327" s="62"/>
      <c r="F327" s="20"/>
    </row>
    <row r="328" spans="2:6" x14ac:dyDescent="0.2">
      <c r="B328" s="20"/>
      <c r="E328" s="62"/>
      <c r="F328" s="20"/>
    </row>
    <row r="329" spans="2:6" x14ac:dyDescent="0.2">
      <c r="B329" s="20"/>
      <c r="E329" s="62"/>
      <c r="F329" s="20"/>
    </row>
    <row r="330" spans="2:6" x14ac:dyDescent="0.2">
      <c r="B330" s="20"/>
      <c r="E330" s="62"/>
      <c r="F330" s="20"/>
    </row>
    <row r="331" spans="2:6" x14ac:dyDescent="0.2">
      <c r="B331" s="20"/>
      <c r="E331" s="62"/>
      <c r="F331" s="20"/>
    </row>
    <row r="332" spans="2:6" x14ac:dyDescent="0.2">
      <c r="B332" s="20"/>
      <c r="E332" s="62"/>
      <c r="F332" s="20"/>
    </row>
    <row r="333" spans="2:6" x14ac:dyDescent="0.2">
      <c r="B333" s="20"/>
      <c r="E333" s="62"/>
      <c r="F333" s="20"/>
    </row>
    <row r="334" spans="2:6" x14ac:dyDescent="0.2">
      <c r="B334" s="20"/>
      <c r="E334" s="62"/>
      <c r="F334" s="20"/>
    </row>
    <row r="335" spans="2:6" x14ac:dyDescent="0.2">
      <c r="B335" s="20"/>
      <c r="E335" s="62"/>
      <c r="F335" s="20"/>
    </row>
    <row r="336" spans="2:6" x14ac:dyDescent="0.2">
      <c r="B336" s="20"/>
      <c r="E336" s="62"/>
      <c r="F336" s="20"/>
    </row>
    <row r="337" spans="2:6" x14ac:dyDescent="0.2">
      <c r="B337" s="20"/>
      <c r="E337" s="62"/>
      <c r="F337" s="20"/>
    </row>
    <row r="338" spans="2:6" x14ac:dyDescent="0.2">
      <c r="B338" s="20"/>
      <c r="E338" s="62"/>
      <c r="F338" s="20"/>
    </row>
    <row r="339" spans="2:6" x14ac:dyDescent="0.2">
      <c r="B339" s="20"/>
      <c r="E339" s="62"/>
      <c r="F339" s="20"/>
    </row>
    <row r="340" spans="2:6" x14ac:dyDescent="0.2">
      <c r="B340" s="20"/>
      <c r="E340" s="62"/>
      <c r="F340" s="20"/>
    </row>
    <row r="341" spans="2:6" x14ac:dyDescent="0.2">
      <c r="B341" s="20"/>
      <c r="E341" s="62"/>
      <c r="F341" s="20"/>
    </row>
    <row r="342" spans="2:6" x14ac:dyDescent="0.2">
      <c r="B342" s="20"/>
      <c r="E342" s="62"/>
      <c r="F342" s="20"/>
    </row>
    <row r="343" spans="2:6" x14ac:dyDescent="0.2">
      <c r="B343" s="20"/>
      <c r="E343" s="62"/>
      <c r="F343" s="20"/>
    </row>
    <row r="344" spans="2:6" x14ac:dyDescent="0.2">
      <c r="B344" s="20"/>
      <c r="E344" s="62"/>
      <c r="F344" s="20"/>
    </row>
    <row r="345" spans="2:6" x14ac:dyDescent="0.2">
      <c r="B345" s="20"/>
      <c r="E345" s="62"/>
      <c r="F345" s="20"/>
    </row>
    <row r="346" spans="2:6" x14ac:dyDescent="0.2">
      <c r="B346" s="20"/>
      <c r="E346" s="62"/>
      <c r="F346" s="20"/>
    </row>
    <row r="347" spans="2:6" x14ac:dyDescent="0.2">
      <c r="B347" s="20"/>
      <c r="E347" s="62"/>
      <c r="F347" s="20"/>
    </row>
    <row r="348" spans="2:6" x14ac:dyDescent="0.2">
      <c r="B348" s="20"/>
      <c r="E348" s="62"/>
      <c r="F348" s="20"/>
    </row>
    <row r="349" spans="2:6" x14ac:dyDescent="0.2">
      <c r="B349" s="20"/>
      <c r="E349" s="62"/>
      <c r="F349" s="20"/>
    </row>
    <row r="350" spans="2:6" x14ac:dyDescent="0.2">
      <c r="B350" s="20"/>
      <c r="E350" s="62"/>
      <c r="F350" s="20"/>
    </row>
    <row r="351" spans="2:6" x14ac:dyDescent="0.2">
      <c r="B351" s="20"/>
      <c r="E351" s="62"/>
      <c r="F351" s="20"/>
    </row>
    <row r="352" spans="2:6" x14ac:dyDescent="0.2">
      <c r="B352" s="20"/>
      <c r="F352" s="20"/>
    </row>
    <row r="353" spans="2:6" x14ac:dyDescent="0.2">
      <c r="B353" s="20"/>
      <c r="F353" s="20"/>
    </row>
    <row r="354" spans="2:6" x14ac:dyDescent="0.2">
      <c r="B354" s="20"/>
      <c r="F354" s="20"/>
    </row>
    <row r="355" spans="2:6" x14ac:dyDescent="0.2">
      <c r="B355" s="20"/>
      <c r="F355" s="20"/>
    </row>
    <row r="356" spans="2:6" x14ac:dyDescent="0.2">
      <c r="B356" s="20"/>
      <c r="F356" s="20"/>
    </row>
    <row r="357" spans="2:6" x14ac:dyDescent="0.2">
      <c r="B357" s="20"/>
      <c r="F357" s="20"/>
    </row>
    <row r="358" spans="2:6" x14ac:dyDescent="0.2">
      <c r="B358" s="20"/>
      <c r="F358" s="20"/>
    </row>
    <row r="359" spans="2:6" x14ac:dyDescent="0.2">
      <c r="B359" s="20"/>
      <c r="F359" s="20"/>
    </row>
    <row r="360" spans="2:6" x14ac:dyDescent="0.2">
      <c r="B360" s="20"/>
      <c r="F360" s="20"/>
    </row>
    <row r="361" spans="2:6" x14ac:dyDescent="0.2">
      <c r="B361" s="20"/>
      <c r="F361" s="20"/>
    </row>
    <row r="362" spans="2:6" x14ac:dyDescent="0.2">
      <c r="B362" s="20"/>
      <c r="F362" s="20"/>
    </row>
    <row r="363" spans="2:6" x14ac:dyDescent="0.2">
      <c r="B363" s="20"/>
      <c r="F363" s="20"/>
    </row>
    <row r="364" spans="2:6" x14ac:dyDescent="0.2">
      <c r="B364" s="20"/>
      <c r="F364" s="20"/>
    </row>
    <row r="365" spans="2:6" x14ac:dyDescent="0.2">
      <c r="B365" s="20"/>
      <c r="F365" s="20"/>
    </row>
    <row r="366" spans="2:6" x14ac:dyDescent="0.2">
      <c r="B366" s="20"/>
      <c r="F366" s="20"/>
    </row>
    <row r="367" spans="2:6" x14ac:dyDescent="0.2">
      <c r="B367" s="20"/>
      <c r="F367" s="20"/>
    </row>
    <row r="368" spans="2:6" x14ac:dyDescent="0.2">
      <c r="B368" s="20"/>
      <c r="F368" s="20"/>
    </row>
    <row r="369" spans="2:6" x14ac:dyDescent="0.2">
      <c r="B369" s="20"/>
      <c r="F369" s="20"/>
    </row>
    <row r="370" spans="2:6" x14ac:dyDescent="0.2">
      <c r="B370" s="20"/>
      <c r="F370" s="20"/>
    </row>
    <row r="371" spans="2:6" x14ac:dyDescent="0.2">
      <c r="B371" s="20"/>
      <c r="F371" s="20"/>
    </row>
    <row r="372" spans="2:6" x14ac:dyDescent="0.2">
      <c r="B372" s="20"/>
      <c r="F372" s="20"/>
    </row>
    <row r="373" spans="2:6" x14ac:dyDescent="0.2">
      <c r="B373" s="20"/>
      <c r="F373" s="20"/>
    </row>
    <row r="374" spans="2:6" x14ac:dyDescent="0.2">
      <c r="B374" s="20"/>
      <c r="F374" s="20"/>
    </row>
    <row r="375" spans="2:6" x14ac:dyDescent="0.2">
      <c r="B375" s="20"/>
      <c r="F375" s="20"/>
    </row>
    <row r="376" spans="2:6" x14ac:dyDescent="0.2">
      <c r="B376" s="20"/>
      <c r="F376" s="20"/>
    </row>
    <row r="377" spans="2:6" x14ac:dyDescent="0.2">
      <c r="B377" s="20"/>
      <c r="F377" s="20"/>
    </row>
    <row r="378" spans="2:6" x14ac:dyDescent="0.2">
      <c r="B378" s="20"/>
      <c r="F378" s="20"/>
    </row>
    <row r="379" spans="2:6" x14ac:dyDescent="0.2">
      <c r="B379" s="20"/>
      <c r="F379" s="20"/>
    </row>
    <row r="380" spans="2:6" x14ac:dyDescent="0.2">
      <c r="B380" s="20"/>
      <c r="F380" s="20"/>
    </row>
    <row r="381" spans="2:6" x14ac:dyDescent="0.2">
      <c r="B381" s="20"/>
      <c r="F381" s="20"/>
    </row>
    <row r="382" spans="2:6" x14ac:dyDescent="0.2">
      <c r="B382" s="20"/>
      <c r="F382" s="20"/>
    </row>
    <row r="383" spans="2:6" x14ac:dyDescent="0.2">
      <c r="B383" s="20"/>
      <c r="F383" s="20"/>
    </row>
    <row r="384" spans="2:6" x14ac:dyDescent="0.2">
      <c r="B384" s="20"/>
      <c r="F384" s="20"/>
    </row>
    <row r="385" spans="2:6" x14ac:dyDescent="0.2">
      <c r="B385" s="20"/>
      <c r="F385" s="20"/>
    </row>
    <row r="386" spans="2:6" x14ac:dyDescent="0.2">
      <c r="B386" s="20"/>
      <c r="F386" s="20"/>
    </row>
    <row r="387" spans="2:6" x14ac:dyDescent="0.2">
      <c r="B387" s="20"/>
      <c r="F387" s="20"/>
    </row>
    <row r="388" spans="2:6" x14ac:dyDescent="0.2">
      <c r="B388" s="20"/>
      <c r="F388" s="20"/>
    </row>
    <row r="389" spans="2:6" x14ac:dyDescent="0.2">
      <c r="B389" s="20"/>
      <c r="F389" s="20"/>
    </row>
    <row r="390" spans="2:6" x14ac:dyDescent="0.2">
      <c r="B390" s="20"/>
      <c r="F390" s="20"/>
    </row>
    <row r="391" spans="2:6" x14ac:dyDescent="0.2">
      <c r="B391" s="20"/>
      <c r="F391" s="20"/>
    </row>
    <row r="392" spans="2:6" x14ac:dyDescent="0.2">
      <c r="B392" s="20"/>
      <c r="F392" s="20"/>
    </row>
    <row r="393" spans="2:6" x14ac:dyDescent="0.2">
      <c r="B393" s="20"/>
      <c r="F393" s="20"/>
    </row>
    <row r="394" spans="2:6" x14ac:dyDescent="0.2">
      <c r="B394" s="20"/>
      <c r="F394" s="20"/>
    </row>
    <row r="395" spans="2:6" x14ac:dyDescent="0.2">
      <c r="B395" s="20"/>
      <c r="F395" s="20"/>
    </row>
    <row r="396" spans="2:6" x14ac:dyDescent="0.2">
      <c r="B396" s="20"/>
      <c r="F396" s="20"/>
    </row>
    <row r="397" spans="2:6" x14ac:dyDescent="0.2">
      <c r="B397" s="20"/>
      <c r="F397" s="20"/>
    </row>
    <row r="398" spans="2:6" x14ac:dyDescent="0.2">
      <c r="B398" s="20"/>
      <c r="F398" s="20"/>
    </row>
    <row r="399" spans="2:6" x14ac:dyDescent="0.2">
      <c r="B399" s="20"/>
      <c r="F399" s="20"/>
    </row>
    <row r="400" spans="2:6" x14ac:dyDescent="0.2">
      <c r="B400" s="20"/>
      <c r="F400" s="20"/>
    </row>
    <row r="401" spans="2:6" x14ac:dyDescent="0.2">
      <c r="B401" s="20"/>
      <c r="F401" s="20"/>
    </row>
    <row r="402" spans="2:6" x14ac:dyDescent="0.2">
      <c r="B402" s="20"/>
      <c r="F402" s="20"/>
    </row>
    <row r="403" spans="2:6" x14ac:dyDescent="0.2">
      <c r="B403" s="20"/>
      <c r="F403" s="20"/>
    </row>
    <row r="404" spans="2:6" x14ac:dyDescent="0.2">
      <c r="B404" s="20"/>
      <c r="F404" s="20"/>
    </row>
    <row r="405" spans="2:6" x14ac:dyDescent="0.2">
      <c r="B405" s="20"/>
      <c r="F405" s="20"/>
    </row>
    <row r="406" spans="2:6" x14ac:dyDescent="0.2">
      <c r="B406" s="20"/>
      <c r="F406" s="20"/>
    </row>
    <row r="407" spans="2:6" x14ac:dyDescent="0.2">
      <c r="B407" s="20"/>
      <c r="F407" s="20"/>
    </row>
    <row r="408" spans="2:6" x14ac:dyDescent="0.2">
      <c r="B408" s="20"/>
      <c r="F408" s="20"/>
    </row>
    <row r="409" spans="2:6" x14ac:dyDescent="0.2">
      <c r="B409" s="20"/>
      <c r="F409" s="20"/>
    </row>
    <row r="410" spans="2:6" x14ac:dyDescent="0.2">
      <c r="B410" s="20"/>
      <c r="F410" s="20"/>
    </row>
    <row r="411" spans="2:6" x14ac:dyDescent="0.2">
      <c r="B411" s="20"/>
      <c r="F411" s="20"/>
    </row>
    <row r="412" spans="2:6" x14ac:dyDescent="0.2">
      <c r="B412" s="20"/>
      <c r="F412" s="20"/>
    </row>
    <row r="413" spans="2:6" x14ac:dyDescent="0.2">
      <c r="B413" s="20"/>
      <c r="F413" s="20"/>
    </row>
    <row r="414" spans="2:6" x14ac:dyDescent="0.2">
      <c r="B414" s="20"/>
      <c r="F414" s="20"/>
    </row>
    <row r="415" spans="2:6" x14ac:dyDescent="0.2">
      <c r="B415" s="20"/>
      <c r="F415" s="20"/>
    </row>
    <row r="416" spans="2:6" x14ac:dyDescent="0.2">
      <c r="B416" s="20"/>
      <c r="F416" s="20"/>
    </row>
    <row r="417" spans="2:6" x14ac:dyDescent="0.2">
      <c r="B417" s="20"/>
      <c r="F417" s="20"/>
    </row>
    <row r="418" spans="2:6" x14ac:dyDescent="0.2">
      <c r="B418" s="20"/>
      <c r="F418" s="20"/>
    </row>
    <row r="419" spans="2:6" x14ac:dyDescent="0.2">
      <c r="B419" s="20"/>
      <c r="F419" s="20"/>
    </row>
    <row r="420" spans="2:6" x14ac:dyDescent="0.2">
      <c r="B420" s="20"/>
      <c r="F420" s="20"/>
    </row>
    <row r="421" spans="2:6" x14ac:dyDescent="0.2">
      <c r="B421" s="20"/>
      <c r="F421" s="20"/>
    </row>
    <row r="422" spans="2:6" x14ac:dyDescent="0.2">
      <c r="B422" s="20"/>
      <c r="F422" s="20"/>
    </row>
    <row r="423" spans="2:6" x14ac:dyDescent="0.2">
      <c r="B423" s="20"/>
      <c r="F423" s="20"/>
    </row>
    <row r="424" spans="2:6" x14ac:dyDescent="0.2">
      <c r="B424" s="20"/>
      <c r="F424" s="20"/>
    </row>
    <row r="425" spans="2:6" x14ac:dyDescent="0.2">
      <c r="B425" s="20"/>
      <c r="F425" s="20"/>
    </row>
    <row r="426" spans="2:6" x14ac:dyDescent="0.2">
      <c r="B426" s="20"/>
      <c r="F426" s="20"/>
    </row>
    <row r="427" spans="2:6" x14ac:dyDescent="0.2">
      <c r="B427" s="20"/>
      <c r="F427" s="20"/>
    </row>
    <row r="428" spans="2:6" x14ac:dyDescent="0.2">
      <c r="B428" s="20"/>
      <c r="F428" s="20"/>
    </row>
    <row r="429" spans="2:6" x14ac:dyDescent="0.2">
      <c r="B429" s="20"/>
      <c r="F429" s="20"/>
    </row>
    <row r="430" spans="2:6" x14ac:dyDescent="0.2">
      <c r="B430" s="20"/>
      <c r="F430" s="20"/>
    </row>
    <row r="431" spans="2:6" x14ac:dyDescent="0.2">
      <c r="B431" s="20"/>
      <c r="F431" s="20"/>
    </row>
    <row r="432" spans="2:6" x14ac:dyDescent="0.2">
      <c r="B432" s="20"/>
      <c r="F432" s="20"/>
    </row>
    <row r="433" spans="2:6" x14ac:dyDescent="0.2">
      <c r="B433" s="20"/>
      <c r="F433" s="20"/>
    </row>
    <row r="434" spans="2:6" x14ac:dyDescent="0.2">
      <c r="B434" s="20"/>
      <c r="F434" s="20"/>
    </row>
    <row r="435" spans="2:6" x14ac:dyDescent="0.2">
      <c r="B435" s="20"/>
      <c r="F435" s="20"/>
    </row>
    <row r="436" spans="2:6" x14ac:dyDescent="0.2">
      <c r="B436" s="20"/>
      <c r="F436" s="20"/>
    </row>
    <row r="437" spans="2:6" x14ac:dyDescent="0.2">
      <c r="B437" s="20"/>
      <c r="F437" s="20"/>
    </row>
    <row r="438" spans="2:6" x14ac:dyDescent="0.2">
      <c r="B438" s="20"/>
      <c r="F438" s="20"/>
    </row>
    <row r="439" spans="2:6" x14ac:dyDescent="0.2">
      <c r="B439" s="20"/>
      <c r="F439" s="20"/>
    </row>
    <row r="440" spans="2:6" x14ac:dyDescent="0.2">
      <c r="B440" s="20"/>
      <c r="F440" s="20"/>
    </row>
    <row r="441" spans="2:6" x14ac:dyDescent="0.2">
      <c r="B441" s="20"/>
      <c r="F441" s="20"/>
    </row>
    <row r="442" spans="2:6" x14ac:dyDescent="0.2">
      <c r="B442" s="20"/>
      <c r="F442" s="20"/>
    </row>
    <row r="443" spans="2:6" x14ac:dyDescent="0.2">
      <c r="B443" s="20"/>
      <c r="F443" s="20"/>
    </row>
    <row r="444" spans="2:6" x14ac:dyDescent="0.2">
      <c r="B444" s="20"/>
      <c r="F444" s="20"/>
    </row>
    <row r="445" spans="2:6" x14ac:dyDescent="0.2">
      <c r="B445" s="20"/>
      <c r="F445" s="20"/>
    </row>
    <row r="446" spans="2:6" x14ac:dyDescent="0.2">
      <c r="B446" s="20"/>
      <c r="F446" s="20"/>
    </row>
    <row r="447" spans="2:6" x14ac:dyDescent="0.2">
      <c r="B447" s="20"/>
      <c r="F447" s="20"/>
    </row>
    <row r="448" spans="2:6" x14ac:dyDescent="0.2">
      <c r="B448" s="20"/>
      <c r="F448" s="20"/>
    </row>
    <row r="449" spans="2:6" x14ac:dyDescent="0.2">
      <c r="B449" s="20"/>
      <c r="F449" s="20"/>
    </row>
    <row r="450" spans="2:6" x14ac:dyDescent="0.2">
      <c r="B450" s="20"/>
      <c r="F450" s="20"/>
    </row>
    <row r="451" spans="2:6" x14ac:dyDescent="0.2">
      <c r="B451" s="20"/>
      <c r="F451" s="20"/>
    </row>
    <row r="452" spans="2:6" x14ac:dyDescent="0.2">
      <c r="B452" s="20"/>
      <c r="F452" s="20"/>
    </row>
    <row r="453" spans="2:6" x14ac:dyDescent="0.2">
      <c r="B453" s="20"/>
      <c r="F453" s="20"/>
    </row>
    <row r="454" spans="2:6" x14ac:dyDescent="0.2">
      <c r="B454" s="20"/>
      <c r="F454" s="20"/>
    </row>
    <row r="455" spans="2:6" x14ac:dyDescent="0.2">
      <c r="B455" s="20"/>
      <c r="F455" s="20"/>
    </row>
    <row r="456" spans="2:6" x14ac:dyDescent="0.2">
      <c r="B456" s="20"/>
      <c r="F456" s="20"/>
    </row>
    <row r="457" spans="2:6" x14ac:dyDescent="0.2">
      <c r="B457" s="20"/>
      <c r="F457" s="20"/>
    </row>
    <row r="458" spans="2:6" x14ac:dyDescent="0.2">
      <c r="B458" s="20"/>
      <c r="F458" s="20"/>
    </row>
    <row r="459" spans="2:6" x14ac:dyDescent="0.2">
      <c r="B459" s="20"/>
      <c r="F459" s="20"/>
    </row>
    <row r="460" spans="2:6" x14ac:dyDescent="0.2">
      <c r="B460" s="20"/>
      <c r="F460" s="20"/>
    </row>
    <row r="461" spans="2:6" x14ac:dyDescent="0.2">
      <c r="B461" s="20"/>
      <c r="F461" s="20"/>
    </row>
    <row r="462" spans="2:6" x14ac:dyDescent="0.2">
      <c r="B462" s="20"/>
      <c r="F462" s="20"/>
    </row>
    <row r="463" spans="2:6" x14ac:dyDescent="0.2">
      <c r="B463" s="20"/>
      <c r="F463" s="20"/>
    </row>
    <row r="464" spans="2:6" x14ac:dyDescent="0.2">
      <c r="B464" s="20"/>
      <c r="F464" s="20"/>
    </row>
    <row r="465" spans="2:6" x14ac:dyDescent="0.2">
      <c r="B465" s="20"/>
      <c r="F465" s="20"/>
    </row>
    <row r="466" spans="2:6" x14ac:dyDescent="0.2">
      <c r="B466" s="20"/>
      <c r="F466" s="20"/>
    </row>
    <row r="467" spans="2:6" x14ac:dyDescent="0.2">
      <c r="B467" s="20"/>
      <c r="F467" s="20"/>
    </row>
    <row r="468" spans="2:6" x14ac:dyDescent="0.2">
      <c r="B468" s="20"/>
      <c r="F468" s="20"/>
    </row>
    <row r="469" spans="2:6" x14ac:dyDescent="0.2">
      <c r="B469" s="20"/>
      <c r="F469" s="20"/>
    </row>
    <row r="470" spans="2:6" x14ac:dyDescent="0.2">
      <c r="B470" s="20"/>
      <c r="F470" s="20"/>
    </row>
    <row r="471" spans="2:6" x14ac:dyDescent="0.2">
      <c r="B471" s="20"/>
      <c r="F471" s="20"/>
    </row>
    <row r="472" spans="2:6" x14ac:dyDescent="0.2">
      <c r="B472" s="20"/>
      <c r="F472" s="20"/>
    </row>
    <row r="473" spans="2:6" x14ac:dyDescent="0.2">
      <c r="B473" s="20"/>
      <c r="F473" s="20"/>
    </row>
    <row r="474" spans="2:6" x14ac:dyDescent="0.2">
      <c r="B474" s="20"/>
      <c r="F474" s="20"/>
    </row>
    <row r="475" spans="2:6" x14ac:dyDescent="0.2">
      <c r="B475" s="20"/>
      <c r="F475" s="20"/>
    </row>
    <row r="476" spans="2:6" x14ac:dyDescent="0.2">
      <c r="B476" s="20"/>
      <c r="F476" s="20"/>
    </row>
    <row r="477" spans="2:6" x14ac:dyDescent="0.2">
      <c r="B477" s="20"/>
      <c r="F477" s="20"/>
    </row>
    <row r="478" spans="2:6" x14ac:dyDescent="0.2">
      <c r="B478" s="20"/>
      <c r="F478" s="20"/>
    </row>
    <row r="479" spans="2:6" x14ac:dyDescent="0.2">
      <c r="B479" s="20"/>
      <c r="F479" s="20"/>
    </row>
    <row r="480" spans="2:6" x14ac:dyDescent="0.2">
      <c r="B480" s="20"/>
      <c r="F480" s="20"/>
    </row>
    <row r="481" spans="2:6" x14ac:dyDescent="0.2">
      <c r="B481" s="20"/>
      <c r="F481" s="20"/>
    </row>
    <row r="482" spans="2:6" x14ac:dyDescent="0.2">
      <c r="B482" s="20"/>
      <c r="F482" s="20"/>
    </row>
    <row r="483" spans="2:6" x14ac:dyDescent="0.2">
      <c r="B483" s="20"/>
      <c r="F483" s="20"/>
    </row>
    <row r="484" spans="2:6" x14ac:dyDescent="0.2">
      <c r="B484" s="20"/>
      <c r="F484" s="20"/>
    </row>
    <row r="485" spans="2:6" x14ac:dyDescent="0.2">
      <c r="B485" s="20"/>
      <c r="F485" s="20"/>
    </row>
    <row r="486" spans="2:6" x14ac:dyDescent="0.2">
      <c r="B486" s="20"/>
      <c r="F486" s="20"/>
    </row>
    <row r="487" spans="2:6" x14ac:dyDescent="0.2">
      <c r="B487" s="20"/>
      <c r="F487" s="20"/>
    </row>
    <row r="488" spans="2:6" x14ac:dyDescent="0.2">
      <c r="B488" s="20"/>
      <c r="F488" s="20"/>
    </row>
    <row r="489" spans="2:6" x14ac:dyDescent="0.2">
      <c r="B489" s="20"/>
      <c r="F489" s="20"/>
    </row>
    <row r="490" spans="2:6" x14ac:dyDescent="0.2">
      <c r="B490" s="20"/>
      <c r="F490" s="20"/>
    </row>
    <row r="491" spans="2:6" x14ac:dyDescent="0.2">
      <c r="B491" s="20"/>
      <c r="F491" s="20"/>
    </row>
    <row r="492" spans="2:6" x14ac:dyDescent="0.2">
      <c r="B492" s="20"/>
      <c r="F492" s="20"/>
    </row>
    <row r="493" spans="2:6" x14ac:dyDescent="0.2">
      <c r="B493" s="20"/>
      <c r="F493" s="20"/>
    </row>
    <row r="494" spans="2:6" x14ac:dyDescent="0.2">
      <c r="B494" s="20"/>
      <c r="F494" s="20"/>
    </row>
    <row r="495" spans="2:6" x14ac:dyDescent="0.2">
      <c r="B495" s="20"/>
      <c r="F495" s="20"/>
    </row>
    <row r="496" spans="2:6" x14ac:dyDescent="0.2">
      <c r="B496" s="20"/>
      <c r="F496" s="20"/>
    </row>
    <row r="497" spans="2:6" x14ac:dyDescent="0.2">
      <c r="B497" s="20"/>
      <c r="F497" s="20"/>
    </row>
    <row r="498" spans="2:6" x14ac:dyDescent="0.2">
      <c r="B498" s="20"/>
      <c r="F498" s="20"/>
    </row>
    <row r="499" spans="2:6" x14ac:dyDescent="0.2">
      <c r="B499" s="20"/>
      <c r="F499" s="20"/>
    </row>
    <row r="500" spans="2:6" x14ac:dyDescent="0.2">
      <c r="B500" s="20"/>
      <c r="F500" s="20"/>
    </row>
    <row r="501" spans="2:6" x14ac:dyDescent="0.2">
      <c r="B501" s="20"/>
      <c r="F501" s="20"/>
    </row>
    <row r="502" spans="2:6" x14ac:dyDescent="0.2">
      <c r="B502" s="20"/>
      <c r="F502" s="20"/>
    </row>
    <row r="503" spans="2:6" x14ac:dyDescent="0.2">
      <c r="B503" s="20"/>
      <c r="F503" s="20"/>
    </row>
    <row r="504" spans="2:6" x14ac:dyDescent="0.2">
      <c r="B504" s="20"/>
      <c r="F504" s="20"/>
    </row>
    <row r="505" spans="2:6" x14ac:dyDescent="0.2">
      <c r="B505" s="20"/>
      <c r="F505" s="20"/>
    </row>
    <row r="506" spans="2:6" x14ac:dyDescent="0.2">
      <c r="B506" s="20"/>
      <c r="F506" s="20"/>
    </row>
    <row r="507" spans="2:6" x14ac:dyDescent="0.2">
      <c r="B507" s="20"/>
      <c r="F507" s="20"/>
    </row>
    <row r="508" spans="2:6" x14ac:dyDescent="0.2">
      <c r="B508" s="20"/>
      <c r="F508" s="20"/>
    </row>
    <row r="509" spans="2:6" x14ac:dyDescent="0.2">
      <c r="B509" s="20"/>
      <c r="F509" s="20"/>
    </row>
    <row r="510" spans="2:6" x14ac:dyDescent="0.2">
      <c r="B510" s="20"/>
      <c r="F510" s="20"/>
    </row>
    <row r="511" spans="2:6" x14ac:dyDescent="0.2">
      <c r="B511" s="20"/>
      <c r="F511" s="20"/>
    </row>
    <row r="512" spans="2:6" x14ac:dyDescent="0.2">
      <c r="B512" s="20"/>
      <c r="F512" s="20"/>
    </row>
    <row r="513" spans="2:6" x14ac:dyDescent="0.2">
      <c r="B513" s="20"/>
      <c r="F513" s="20"/>
    </row>
    <row r="514" spans="2:6" x14ac:dyDescent="0.2">
      <c r="B514" s="20"/>
      <c r="F514" s="20"/>
    </row>
    <row r="515" spans="2:6" x14ac:dyDescent="0.2">
      <c r="B515" s="20"/>
      <c r="F515" s="20"/>
    </row>
    <row r="516" spans="2:6" x14ac:dyDescent="0.2">
      <c r="B516" s="20"/>
      <c r="F516" s="20"/>
    </row>
    <row r="517" spans="2:6" x14ac:dyDescent="0.2">
      <c r="B517" s="20"/>
      <c r="F517" s="20"/>
    </row>
    <row r="518" spans="2:6" x14ac:dyDescent="0.2">
      <c r="B518" s="20"/>
      <c r="F518" s="20"/>
    </row>
    <row r="519" spans="2:6" x14ac:dyDescent="0.2">
      <c r="B519" s="20"/>
      <c r="F519" s="20"/>
    </row>
    <row r="520" spans="2:6" x14ac:dyDescent="0.2">
      <c r="B520" s="20"/>
      <c r="F520" s="20"/>
    </row>
    <row r="521" spans="2:6" x14ac:dyDescent="0.2">
      <c r="B521" s="20"/>
      <c r="F521" s="20"/>
    </row>
    <row r="522" spans="2:6" x14ac:dyDescent="0.2">
      <c r="B522" s="20"/>
      <c r="F522" s="20"/>
    </row>
    <row r="523" spans="2:6" x14ac:dyDescent="0.2">
      <c r="B523" s="20"/>
      <c r="F523" s="20"/>
    </row>
    <row r="524" spans="2:6" x14ac:dyDescent="0.2">
      <c r="B524" s="20"/>
      <c r="F524" s="20"/>
    </row>
    <row r="525" spans="2:6" x14ac:dyDescent="0.2">
      <c r="B525" s="20"/>
      <c r="F525" s="20"/>
    </row>
    <row r="526" spans="2:6" x14ac:dyDescent="0.2">
      <c r="B526" s="20"/>
      <c r="F526" s="20"/>
    </row>
    <row r="527" spans="2:6" x14ac:dyDescent="0.2">
      <c r="B527" s="20"/>
      <c r="F527" s="20"/>
    </row>
    <row r="528" spans="2:6" x14ac:dyDescent="0.2">
      <c r="B528" s="20"/>
      <c r="F528" s="20"/>
    </row>
    <row r="529" spans="2:6" x14ac:dyDescent="0.2">
      <c r="B529" s="20"/>
      <c r="F529" s="20"/>
    </row>
    <row r="530" spans="2:6" x14ac:dyDescent="0.2">
      <c r="B530" s="20"/>
      <c r="F530" s="20"/>
    </row>
    <row r="531" spans="2:6" x14ac:dyDescent="0.2">
      <c r="B531" s="20"/>
      <c r="F531" s="20"/>
    </row>
    <row r="532" spans="2:6" x14ac:dyDescent="0.2">
      <c r="B532" s="20"/>
      <c r="F532" s="20"/>
    </row>
    <row r="533" spans="2:6" x14ac:dyDescent="0.2">
      <c r="B533" s="20"/>
      <c r="F533" s="20"/>
    </row>
    <row r="534" spans="2:6" x14ac:dyDescent="0.2">
      <c r="B534" s="20"/>
      <c r="F534" s="20"/>
    </row>
    <row r="535" spans="2:6" x14ac:dyDescent="0.2">
      <c r="B535" s="20"/>
      <c r="F535" s="20"/>
    </row>
    <row r="536" spans="2:6" x14ac:dyDescent="0.2">
      <c r="B536" s="20"/>
      <c r="F536" s="20"/>
    </row>
    <row r="537" spans="2:6" x14ac:dyDescent="0.2">
      <c r="B537" s="20"/>
      <c r="F537" s="20"/>
    </row>
    <row r="538" spans="2:6" x14ac:dyDescent="0.2">
      <c r="B538" s="20"/>
      <c r="F538" s="20"/>
    </row>
    <row r="539" spans="2:6" x14ac:dyDescent="0.2">
      <c r="B539" s="20"/>
      <c r="F539" s="20"/>
    </row>
    <row r="540" spans="2:6" x14ac:dyDescent="0.2">
      <c r="B540" s="20"/>
      <c r="F540" s="20"/>
    </row>
    <row r="541" spans="2:6" x14ac:dyDescent="0.2">
      <c r="B541" s="20"/>
      <c r="F541" s="20"/>
    </row>
    <row r="542" spans="2:6" x14ac:dyDescent="0.2">
      <c r="B542" s="20"/>
      <c r="F542" s="20"/>
    </row>
    <row r="543" spans="2:6" x14ac:dyDescent="0.2">
      <c r="B543" s="20"/>
      <c r="F543" s="20"/>
    </row>
    <row r="544" spans="2:6" x14ac:dyDescent="0.2">
      <c r="B544" s="20"/>
      <c r="F544" s="20"/>
    </row>
    <row r="545" spans="2:6" x14ac:dyDescent="0.2">
      <c r="B545" s="20"/>
      <c r="F545" s="20"/>
    </row>
    <row r="546" spans="2:6" x14ac:dyDescent="0.2">
      <c r="B546" s="20"/>
      <c r="F546" s="20"/>
    </row>
    <row r="547" spans="2:6" x14ac:dyDescent="0.2">
      <c r="B547" s="20"/>
      <c r="F547" s="20"/>
    </row>
    <row r="548" spans="2:6" x14ac:dyDescent="0.2">
      <c r="B548" s="20"/>
      <c r="F548" s="20"/>
    </row>
    <row r="549" spans="2:6" x14ac:dyDescent="0.2">
      <c r="B549" s="20"/>
      <c r="F549" s="20"/>
    </row>
    <row r="550" spans="2:6" x14ac:dyDescent="0.2">
      <c r="B550" s="20"/>
      <c r="F550" s="20"/>
    </row>
    <row r="551" spans="2:6" x14ac:dyDescent="0.2">
      <c r="B551" s="20"/>
      <c r="F551" s="20"/>
    </row>
    <row r="552" spans="2:6" x14ac:dyDescent="0.2">
      <c r="B552" s="20"/>
      <c r="F552" s="20"/>
    </row>
    <row r="553" spans="2:6" x14ac:dyDescent="0.2">
      <c r="B553" s="20"/>
      <c r="F553" s="20"/>
    </row>
    <row r="554" spans="2:6" x14ac:dyDescent="0.2">
      <c r="B554" s="20"/>
      <c r="F554" s="20"/>
    </row>
    <row r="555" spans="2:6" x14ac:dyDescent="0.2">
      <c r="B555" s="20"/>
      <c r="F555" s="20"/>
    </row>
    <row r="556" spans="2:6" x14ac:dyDescent="0.2">
      <c r="B556" s="20"/>
      <c r="F556" s="20"/>
    </row>
    <row r="557" spans="2:6" x14ac:dyDescent="0.2">
      <c r="B557" s="20"/>
      <c r="F557" s="20"/>
    </row>
    <row r="558" spans="2:6" x14ac:dyDescent="0.2">
      <c r="B558" s="20"/>
      <c r="F558" s="20"/>
    </row>
    <row r="559" spans="2:6" x14ac:dyDescent="0.2">
      <c r="B559" s="20"/>
      <c r="F559" s="20"/>
    </row>
    <row r="560" spans="2:6" x14ac:dyDescent="0.2">
      <c r="B560" s="20"/>
      <c r="F560" s="20"/>
    </row>
    <row r="561" spans="2:6" x14ac:dyDescent="0.2">
      <c r="B561" s="20"/>
      <c r="F561" s="20"/>
    </row>
    <row r="562" spans="2:6" x14ac:dyDescent="0.2">
      <c r="B562" s="20"/>
      <c r="F562" s="20"/>
    </row>
    <row r="563" spans="2:6" x14ac:dyDescent="0.2">
      <c r="B563" s="20"/>
      <c r="F563" s="20"/>
    </row>
    <row r="564" spans="2:6" x14ac:dyDescent="0.2">
      <c r="B564" s="20"/>
      <c r="F564" s="20"/>
    </row>
    <row r="565" spans="2:6" x14ac:dyDescent="0.2">
      <c r="B565" s="20"/>
      <c r="F565" s="20"/>
    </row>
    <row r="566" spans="2:6" x14ac:dyDescent="0.2">
      <c r="B566" s="20"/>
      <c r="F566" s="20"/>
    </row>
    <row r="567" spans="2:6" x14ac:dyDescent="0.2">
      <c r="B567" s="20"/>
      <c r="F567" s="20"/>
    </row>
    <row r="568" spans="2:6" x14ac:dyDescent="0.2">
      <c r="B568" s="20"/>
      <c r="F568" s="20"/>
    </row>
    <row r="569" spans="2:6" x14ac:dyDescent="0.2">
      <c r="B569" s="20"/>
      <c r="F569" s="20"/>
    </row>
    <row r="570" spans="2:6" x14ac:dyDescent="0.2">
      <c r="B570" s="20"/>
      <c r="F570" s="20"/>
    </row>
    <row r="571" spans="2:6" x14ac:dyDescent="0.2">
      <c r="B571" s="20"/>
      <c r="F571" s="20"/>
    </row>
    <row r="572" spans="2:6" x14ac:dyDescent="0.2">
      <c r="B572" s="20"/>
      <c r="F572" s="20"/>
    </row>
    <row r="573" spans="2:6" x14ac:dyDescent="0.2">
      <c r="B573" s="20"/>
      <c r="F573" s="20"/>
    </row>
    <row r="574" spans="2:6" x14ac:dyDescent="0.2">
      <c r="B574" s="20"/>
      <c r="F574" s="20"/>
    </row>
    <row r="575" spans="2:6" x14ac:dyDescent="0.2">
      <c r="B575" s="20"/>
      <c r="F575" s="20"/>
    </row>
    <row r="576" spans="2:6" x14ac:dyDescent="0.2">
      <c r="B576" s="20"/>
      <c r="F576" s="20"/>
    </row>
    <row r="577" spans="2:6" x14ac:dyDescent="0.2">
      <c r="B577" s="20"/>
      <c r="F577" s="20"/>
    </row>
    <row r="578" spans="2:6" x14ac:dyDescent="0.2">
      <c r="B578" s="20"/>
      <c r="F578" s="20"/>
    </row>
    <row r="579" spans="2:6" x14ac:dyDescent="0.2">
      <c r="B579" s="20"/>
      <c r="F579" s="20"/>
    </row>
    <row r="580" spans="2:6" x14ac:dyDescent="0.2">
      <c r="B580" s="20"/>
      <c r="F580" s="20"/>
    </row>
    <row r="581" spans="2:6" x14ac:dyDescent="0.2">
      <c r="B581" s="20"/>
      <c r="F581" s="20"/>
    </row>
    <row r="582" spans="2:6" x14ac:dyDescent="0.2">
      <c r="B582" s="20"/>
      <c r="F582" s="20"/>
    </row>
    <row r="583" spans="2:6" x14ac:dyDescent="0.2">
      <c r="B583" s="20"/>
      <c r="F583" s="20"/>
    </row>
    <row r="584" spans="2:6" x14ac:dyDescent="0.2">
      <c r="B584" s="20"/>
      <c r="F584" s="20"/>
    </row>
    <row r="585" spans="2:6" x14ac:dyDescent="0.2">
      <c r="B585" s="20"/>
      <c r="F585" s="20"/>
    </row>
    <row r="586" spans="2:6" x14ac:dyDescent="0.2">
      <c r="B586" s="20"/>
      <c r="F586" s="20"/>
    </row>
    <row r="587" spans="2:6" x14ac:dyDescent="0.2">
      <c r="B587" s="20"/>
      <c r="F587" s="20"/>
    </row>
    <row r="588" spans="2:6" x14ac:dyDescent="0.2">
      <c r="B588" s="20"/>
      <c r="F588" s="20"/>
    </row>
    <row r="589" spans="2:6" x14ac:dyDescent="0.2">
      <c r="B589" s="20"/>
      <c r="F589" s="20"/>
    </row>
    <row r="590" spans="2:6" x14ac:dyDescent="0.2">
      <c r="B590" s="20"/>
      <c r="F590" s="20"/>
    </row>
    <row r="591" spans="2:6" x14ac:dyDescent="0.2">
      <c r="B591" s="20"/>
      <c r="F591" s="20"/>
    </row>
    <row r="592" spans="2:6" x14ac:dyDescent="0.2">
      <c r="B592" s="20"/>
      <c r="F592" s="20"/>
    </row>
    <row r="593" spans="2:6" x14ac:dyDescent="0.2">
      <c r="B593" s="20"/>
      <c r="F593" s="20"/>
    </row>
    <row r="594" spans="2:6" x14ac:dyDescent="0.2">
      <c r="B594" s="20"/>
      <c r="F594" s="20"/>
    </row>
    <row r="595" spans="2:6" x14ac:dyDescent="0.2">
      <c r="B595" s="20"/>
      <c r="F595" s="20"/>
    </row>
    <row r="596" spans="2:6" x14ac:dyDescent="0.2">
      <c r="B596" s="20"/>
      <c r="F596" s="20"/>
    </row>
    <row r="597" spans="2:6" x14ac:dyDescent="0.2">
      <c r="B597" s="20"/>
      <c r="F597" s="20"/>
    </row>
    <row r="598" spans="2:6" x14ac:dyDescent="0.2">
      <c r="B598" s="20"/>
      <c r="F598" s="20"/>
    </row>
    <row r="599" spans="2:6" x14ac:dyDescent="0.2">
      <c r="B599" s="20"/>
      <c r="F599" s="20"/>
    </row>
    <row r="600" spans="2:6" x14ac:dyDescent="0.2">
      <c r="B600" s="20"/>
      <c r="F600" s="20"/>
    </row>
    <row r="601" spans="2:6" x14ac:dyDescent="0.2">
      <c r="B601" s="20"/>
      <c r="F601" s="20"/>
    </row>
    <row r="602" spans="2:6" x14ac:dyDescent="0.2">
      <c r="B602" s="20"/>
      <c r="F602" s="20"/>
    </row>
    <row r="603" spans="2:6" x14ac:dyDescent="0.2">
      <c r="B603" s="20"/>
      <c r="F603" s="20"/>
    </row>
    <row r="604" spans="2:6" x14ac:dyDescent="0.2">
      <c r="B604" s="20"/>
      <c r="F604" s="20"/>
    </row>
    <row r="605" spans="2:6" x14ac:dyDescent="0.2">
      <c r="B605" s="20"/>
      <c r="F605" s="20"/>
    </row>
    <row r="606" spans="2:6" x14ac:dyDescent="0.2">
      <c r="B606" s="20"/>
      <c r="F606" s="20"/>
    </row>
    <row r="607" spans="2:6" x14ac:dyDescent="0.2">
      <c r="B607" s="20"/>
      <c r="F607" s="20"/>
    </row>
    <row r="608" spans="2:6" x14ac:dyDescent="0.2">
      <c r="B608" s="20"/>
      <c r="F608" s="20"/>
    </row>
    <row r="609" spans="2:6" x14ac:dyDescent="0.2">
      <c r="B609" s="20"/>
      <c r="F609" s="20"/>
    </row>
    <row r="610" spans="2:6" x14ac:dyDescent="0.2">
      <c r="B610" s="20"/>
      <c r="F610" s="20"/>
    </row>
    <row r="611" spans="2:6" x14ac:dyDescent="0.2">
      <c r="B611" s="20"/>
      <c r="F611" s="20"/>
    </row>
    <row r="612" spans="2:6" x14ac:dyDescent="0.2">
      <c r="B612" s="20"/>
      <c r="F612" s="20"/>
    </row>
    <row r="613" spans="2:6" x14ac:dyDescent="0.2">
      <c r="B613" s="20"/>
      <c r="F613" s="20"/>
    </row>
    <row r="614" spans="2:6" x14ac:dyDescent="0.2">
      <c r="B614" s="20"/>
      <c r="F614" s="20"/>
    </row>
    <row r="615" spans="2:6" x14ac:dyDescent="0.2">
      <c r="B615" s="20"/>
      <c r="F615" s="20"/>
    </row>
    <row r="616" spans="2:6" x14ac:dyDescent="0.2">
      <c r="B616" s="20"/>
      <c r="F616" s="20"/>
    </row>
    <row r="617" spans="2:6" x14ac:dyDescent="0.2">
      <c r="B617" s="20"/>
      <c r="F617" s="20"/>
    </row>
    <row r="618" spans="2:6" x14ac:dyDescent="0.2">
      <c r="B618" s="20"/>
      <c r="F618" s="20"/>
    </row>
    <row r="619" spans="2:6" x14ac:dyDescent="0.2">
      <c r="B619" s="20"/>
      <c r="F619" s="20"/>
    </row>
    <row r="620" spans="2:6" x14ac:dyDescent="0.2">
      <c r="B620" s="20"/>
      <c r="F620" s="20"/>
    </row>
    <row r="621" spans="2:6" x14ac:dyDescent="0.2">
      <c r="B621" s="20"/>
      <c r="F621" s="20"/>
    </row>
    <row r="622" spans="2:6" x14ac:dyDescent="0.2">
      <c r="B622" s="20"/>
      <c r="F622" s="20"/>
    </row>
    <row r="623" spans="2:6" x14ac:dyDescent="0.2">
      <c r="B623" s="20"/>
      <c r="F623" s="20"/>
    </row>
    <row r="624" spans="2:6" x14ac:dyDescent="0.2">
      <c r="B624" s="20"/>
      <c r="F624" s="20"/>
    </row>
    <row r="625" spans="2:6" x14ac:dyDescent="0.2">
      <c r="B625" s="20"/>
      <c r="F625" s="20"/>
    </row>
    <row r="626" spans="2:6" x14ac:dyDescent="0.2">
      <c r="B626" s="20"/>
      <c r="F626" s="20"/>
    </row>
    <row r="627" spans="2:6" x14ac:dyDescent="0.2">
      <c r="B627" s="20"/>
      <c r="F627" s="20"/>
    </row>
    <row r="628" spans="2:6" x14ac:dyDescent="0.2">
      <c r="B628" s="20"/>
      <c r="F628" s="20"/>
    </row>
    <row r="629" spans="2:6" x14ac:dyDescent="0.2">
      <c r="B629" s="20"/>
      <c r="F629" s="20"/>
    </row>
    <row r="630" spans="2:6" x14ac:dyDescent="0.2">
      <c r="B630" s="20"/>
      <c r="F630" s="20"/>
    </row>
    <row r="631" spans="2:6" x14ac:dyDescent="0.2">
      <c r="B631" s="20"/>
      <c r="F631" s="20"/>
    </row>
    <row r="632" spans="2:6" x14ac:dyDescent="0.2">
      <c r="B632" s="20"/>
      <c r="F632" s="20"/>
    </row>
    <row r="633" spans="2:6" x14ac:dyDescent="0.2">
      <c r="B633" s="20"/>
      <c r="F633" s="20"/>
    </row>
    <row r="634" spans="2:6" x14ac:dyDescent="0.2">
      <c r="B634" s="20"/>
      <c r="F634" s="20"/>
    </row>
    <row r="635" spans="2:6" x14ac:dyDescent="0.2">
      <c r="B635" s="20"/>
      <c r="F635" s="20"/>
    </row>
    <row r="636" spans="2:6" x14ac:dyDescent="0.2">
      <c r="B636" s="20"/>
      <c r="F636" s="20"/>
    </row>
    <row r="637" spans="2:6" x14ac:dyDescent="0.2">
      <c r="B637" s="20"/>
      <c r="F637" s="20"/>
    </row>
    <row r="638" spans="2:6" x14ac:dyDescent="0.2">
      <c r="B638" s="20"/>
      <c r="F638" s="20"/>
    </row>
    <row r="639" spans="2:6" x14ac:dyDescent="0.2">
      <c r="B639" s="20"/>
      <c r="F639" s="20"/>
    </row>
    <row r="640" spans="2:6" x14ac:dyDescent="0.2">
      <c r="B640" s="20"/>
      <c r="F640" s="20"/>
    </row>
    <row r="641" spans="2:6" x14ac:dyDescent="0.2">
      <c r="B641" s="20"/>
      <c r="F641" s="20"/>
    </row>
    <row r="642" spans="2:6" x14ac:dyDescent="0.2">
      <c r="B642" s="20"/>
      <c r="F642" s="20"/>
    </row>
    <row r="643" spans="2:6" x14ac:dyDescent="0.2">
      <c r="B643" s="20"/>
      <c r="F643" s="20"/>
    </row>
    <row r="644" spans="2:6" x14ac:dyDescent="0.2">
      <c r="B644" s="20"/>
      <c r="F644" s="20"/>
    </row>
    <row r="645" spans="2:6" x14ac:dyDescent="0.2">
      <c r="B645" s="20"/>
      <c r="F645" s="20"/>
    </row>
    <row r="646" spans="2:6" x14ac:dyDescent="0.2">
      <c r="B646" s="20"/>
      <c r="F646" s="20"/>
    </row>
    <row r="647" spans="2:6" x14ac:dyDescent="0.2">
      <c r="B647" s="20"/>
      <c r="F647" s="20"/>
    </row>
    <row r="648" spans="2:6" x14ac:dyDescent="0.2">
      <c r="B648" s="20"/>
      <c r="F648" s="20"/>
    </row>
    <row r="649" spans="2:6" x14ac:dyDescent="0.2">
      <c r="B649" s="20"/>
      <c r="F649" s="20"/>
    </row>
    <row r="650" spans="2:6" x14ac:dyDescent="0.2">
      <c r="B650" s="20"/>
      <c r="F650" s="20"/>
    </row>
    <row r="651" spans="2:6" x14ac:dyDescent="0.2">
      <c r="B651" s="20"/>
      <c r="F651" s="20"/>
    </row>
    <row r="652" spans="2:6" x14ac:dyDescent="0.2">
      <c r="B652" s="20"/>
      <c r="F652" s="20"/>
    </row>
    <row r="653" spans="2:6" x14ac:dyDescent="0.2">
      <c r="B653" s="20"/>
      <c r="F653" s="20"/>
    </row>
    <row r="654" spans="2:6" x14ac:dyDescent="0.2">
      <c r="B654" s="20"/>
      <c r="F654" s="20"/>
    </row>
    <row r="655" spans="2:6" x14ac:dyDescent="0.2">
      <c r="B655" s="20"/>
      <c r="F655" s="20"/>
    </row>
    <row r="656" spans="2:6" x14ac:dyDescent="0.2">
      <c r="B656" s="20"/>
      <c r="F656" s="20"/>
    </row>
    <row r="657" spans="2:6" x14ac:dyDescent="0.2">
      <c r="B657" s="20"/>
      <c r="F657" s="20"/>
    </row>
    <row r="658" spans="2:6" x14ac:dyDescent="0.2">
      <c r="B658" s="20"/>
      <c r="F658" s="20"/>
    </row>
    <row r="659" spans="2:6" x14ac:dyDescent="0.2">
      <c r="B659" s="20"/>
      <c r="F659" s="20"/>
    </row>
    <row r="660" spans="2:6" x14ac:dyDescent="0.2">
      <c r="B660" s="20"/>
      <c r="F660" s="20"/>
    </row>
    <row r="661" spans="2:6" x14ac:dyDescent="0.2">
      <c r="B661" s="20"/>
      <c r="F661" s="20"/>
    </row>
    <row r="662" spans="2:6" x14ac:dyDescent="0.2">
      <c r="B662" s="20"/>
      <c r="F662" s="20"/>
    </row>
    <row r="663" spans="2:6" x14ac:dyDescent="0.2">
      <c r="B663" s="20"/>
      <c r="F663" s="20"/>
    </row>
    <row r="664" spans="2:6" x14ac:dyDescent="0.2">
      <c r="B664" s="20"/>
      <c r="F664" s="20"/>
    </row>
    <row r="665" spans="2:6" x14ac:dyDescent="0.2">
      <c r="B665" s="20"/>
      <c r="F665" s="20"/>
    </row>
    <row r="666" spans="2:6" x14ac:dyDescent="0.2">
      <c r="B666" s="20"/>
      <c r="F666" s="20"/>
    </row>
    <row r="667" spans="2:6" x14ac:dyDescent="0.2">
      <c r="B667" s="20"/>
      <c r="F667" s="20"/>
    </row>
    <row r="668" spans="2:6" x14ac:dyDescent="0.2">
      <c r="B668" s="20"/>
      <c r="F668" s="20"/>
    </row>
    <row r="669" spans="2:6" x14ac:dyDescent="0.2">
      <c r="B669" s="20"/>
      <c r="F669" s="20"/>
    </row>
    <row r="670" spans="2:6" x14ac:dyDescent="0.2">
      <c r="B670" s="20"/>
      <c r="F670" s="20"/>
    </row>
    <row r="671" spans="2:6" x14ac:dyDescent="0.2">
      <c r="B671" s="20"/>
      <c r="F671" s="20"/>
    </row>
    <row r="672" spans="2:6" x14ac:dyDescent="0.2">
      <c r="B672" s="20"/>
      <c r="F672" s="20"/>
    </row>
    <row r="673" spans="2:6" x14ac:dyDescent="0.2">
      <c r="B673" s="20"/>
      <c r="F673" s="20"/>
    </row>
    <row r="674" spans="2:6" x14ac:dyDescent="0.2">
      <c r="B674" s="20"/>
      <c r="F674" s="20"/>
    </row>
    <row r="675" spans="2:6" x14ac:dyDescent="0.2">
      <c r="B675" s="20"/>
      <c r="F675" s="20"/>
    </row>
    <row r="676" spans="2:6" x14ac:dyDescent="0.2">
      <c r="B676" s="20"/>
      <c r="F676" s="20"/>
    </row>
    <row r="677" spans="2:6" x14ac:dyDescent="0.2">
      <c r="B677" s="20"/>
      <c r="F677" s="20"/>
    </row>
    <row r="678" spans="2:6" x14ac:dyDescent="0.2">
      <c r="B678" s="20"/>
      <c r="F678" s="20"/>
    </row>
    <row r="679" spans="2:6" x14ac:dyDescent="0.2">
      <c r="B679" s="20"/>
      <c r="F679" s="20"/>
    </row>
    <row r="680" spans="2:6" x14ac:dyDescent="0.2">
      <c r="B680" s="20"/>
      <c r="F680" s="20"/>
    </row>
    <row r="681" spans="2:6" x14ac:dyDescent="0.2">
      <c r="B681" s="20"/>
      <c r="F681" s="20"/>
    </row>
    <row r="682" spans="2:6" x14ac:dyDescent="0.2">
      <c r="B682" s="20"/>
      <c r="F682" s="20"/>
    </row>
    <row r="683" spans="2:6" x14ac:dyDescent="0.2">
      <c r="B683" s="20"/>
      <c r="F683" s="20"/>
    </row>
    <row r="684" spans="2:6" x14ac:dyDescent="0.2">
      <c r="B684" s="20"/>
      <c r="F684" s="20"/>
    </row>
    <row r="685" spans="2:6" x14ac:dyDescent="0.2">
      <c r="B685" s="20"/>
      <c r="F685" s="20"/>
    </row>
    <row r="686" spans="2:6" x14ac:dyDescent="0.2">
      <c r="B686" s="20"/>
      <c r="F686" s="20"/>
    </row>
    <row r="687" spans="2:6" x14ac:dyDescent="0.2">
      <c r="B687" s="20"/>
      <c r="F687" s="20"/>
    </row>
    <row r="688" spans="2:6" x14ac:dyDescent="0.2">
      <c r="B688" s="20"/>
      <c r="F688" s="20"/>
    </row>
    <row r="689" spans="2:6" x14ac:dyDescent="0.2">
      <c r="B689" s="20"/>
      <c r="F689" s="20"/>
    </row>
    <row r="690" spans="2:6" x14ac:dyDescent="0.2">
      <c r="B690" s="20"/>
      <c r="F690" s="20"/>
    </row>
    <row r="691" spans="2:6" x14ac:dyDescent="0.2">
      <c r="B691" s="20"/>
      <c r="F691" s="20"/>
    </row>
    <row r="692" spans="2:6" x14ac:dyDescent="0.2">
      <c r="B692" s="20"/>
      <c r="F692" s="20"/>
    </row>
    <row r="693" spans="2:6" x14ac:dyDescent="0.2">
      <c r="B693" s="20"/>
      <c r="F693" s="20"/>
    </row>
    <row r="694" spans="2:6" x14ac:dyDescent="0.2">
      <c r="B694" s="20"/>
      <c r="F694" s="20"/>
    </row>
    <row r="695" spans="2:6" x14ac:dyDescent="0.2">
      <c r="B695" s="20"/>
      <c r="F695" s="20"/>
    </row>
    <row r="696" spans="2:6" x14ac:dyDescent="0.2">
      <c r="B696" s="20"/>
      <c r="F696" s="20"/>
    </row>
    <row r="697" spans="2:6" x14ac:dyDescent="0.2">
      <c r="B697" s="20"/>
      <c r="F697" s="20"/>
    </row>
    <row r="698" spans="2:6" x14ac:dyDescent="0.2">
      <c r="B698" s="20"/>
      <c r="F698" s="20"/>
    </row>
    <row r="699" spans="2:6" x14ac:dyDescent="0.2">
      <c r="B699" s="20"/>
      <c r="F699" s="20"/>
    </row>
    <row r="700" spans="2:6" x14ac:dyDescent="0.2">
      <c r="B700" s="20"/>
      <c r="F700" s="20"/>
    </row>
    <row r="701" spans="2:6" x14ac:dyDescent="0.2">
      <c r="B701" s="20"/>
      <c r="F701" s="20"/>
    </row>
    <row r="702" spans="2:6" x14ac:dyDescent="0.2">
      <c r="B702" s="20"/>
      <c r="F702" s="20"/>
    </row>
    <row r="703" spans="2:6" x14ac:dyDescent="0.2">
      <c r="B703" s="20"/>
      <c r="F703" s="20"/>
    </row>
    <row r="704" spans="2:6" x14ac:dyDescent="0.2">
      <c r="B704" s="20"/>
      <c r="F704" s="20"/>
    </row>
    <row r="705" spans="2:6" x14ac:dyDescent="0.2">
      <c r="B705" s="20"/>
      <c r="F705" s="20"/>
    </row>
    <row r="706" spans="2:6" x14ac:dyDescent="0.2">
      <c r="B706" s="20"/>
      <c r="F706" s="20"/>
    </row>
    <row r="707" spans="2:6" x14ac:dyDescent="0.2">
      <c r="B707" s="20"/>
      <c r="F707" s="20"/>
    </row>
    <row r="708" spans="2:6" x14ac:dyDescent="0.2">
      <c r="B708" s="20"/>
      <c r="F708" s="20"/>
    </row>
    <row r="709" spans="2:6" x14ac:dyDescent="0.2">
      <c r="B709" s="20"/>
      <c r="F709" s="20"/>
    </row>
    <row r="710" spans="2:6" x14ac:dyDescent="0.2">
      <c r="B710" s="20"/>
      <c r="F710" s="20"/>
    </row>
    <row r="711" spans="2:6" x14ac:dyDescent="0.2">
      <c r="B711" s="20"/>
      <c r="F711" s="20"/>
    </row>
    <row r="712" spans="2:6" x14ac:dyDescent="0.2">
      <c r="B712" s="20"/>
      <c r="F712" s="20"/>
    </row>
    <row r="713" spans="2:6" x14ac:dyDescent="0.2">
      <c r="B713" s="20"/>
      <c r="F713" s="20"/>
    </row>
    <row r="714" spans="2:6" x14ac:dyDescent="0.2">
      <c r="B714" s="20"/>
      <c r="F714" s="20"/>
    </row>
    <row r="715" spans="2:6" x14ac:dyDescent="0.2">
      <c r="B715" s="20"/>
      <c r="F715" s="20"/>
    </row>
    <row r="716" spans="2:6" x14ac:dyDescent="0.2">
      <c r="B716" s="20"/>
      <c r="F716" s="20"/>
    </row>
    <row r="717" spans="2:6" x14ac:dyDescent="0.2">
      <c r="B717" s="20"/>
      <c r="F717" s="20"/>
    </row>
    <row r="718" spans="2:6" x14ac:dyDescent="0.2">
      <c r="B718" s="20"/>
      <c r="F718" s="20"/>
    </row>
    <row r="719" spans="2:6" x14ac:dyDescent="0.2">
      <c r="B719" s="20"/>
      <c r="F719" s="20"/>
    </row>
    <row r="720" spans="2:6" x14ac:dyDescent="0.2">
      <c r="B720" s="20"/>
      <c r="F720" s="20"/>
    </row>
    <row r="721" spans="2:6" x14ac:dyDescent="0.2">
      <c r="B721" s="20"/>
      <c r="F721" s="20"/>
    </row>
    <row r="722" spans="2:6" x14ac:dyDescent="0.2">
      <c r="B722" s="20"/>
      <c r="F722" s="20"/>
    </row>
    <row r="723" spans="2:6" x14ac:dyDescent="0.2">
      <c r="B723" s="20"/>
      <c r="F723" s="20"/>
    </row>
    <row r="724" spans="2:6" x14ac:dyDescent="0.2">
      <c r="B724" s="20"/>
      <c r="F724" s="20"/>
    </row>
    <row r="725" spans="2:6" x14ac:dyDescent="0.2">
      <c r="B725" s="20"/>
      <c r="F725" s="20"/>
    </row>
    <row r="726" spans="2:6" x14ac:dyDescent="0.2">
      <c r="B726" s="20"/>
      <c r="F726" s="20"/>
    </row>
    <row r="727" spans="2:6" x14ac:dyDescent="0.2">
      <c r="B727" s="20"/>
      <c r="F727" s="20"/>
    </row>
    <row r="728" spans="2:6" x14ac:dyDescent="0.2">
      <c r="B728" s="20"/>
      <c r="F728" s="20"/>
    </row>
    <row r="729" spans="2:6" x14ac:dyDescent="0.2">
      <c r="B729" s="20"/>
      <c r="F729" s="20"/>
    </row>
    <row r="730" spans="2:6" x14ac:dyDescent="0.2">
      <c r="B730" s="20"/>
      <c r="F730" s="20"/>
    </row>
    <row r="731" spans="2:6" x14ac:dyDescent="0.2">
      <c r="B731" s="20"/>
      <c r="F731" s="20"/>
    </row>
    <row r="732" spans="2:6" x14ac:dyDescent="0.2">
      <c r="B732" s="20"/>
      <c r="F732" s="20"/>
    </row>
    <row r="733" spans="2:6" x14ac:dyDescent="0.2">
      <c r="B733" s="20"/>
      <c r="F733" s="20"/>
    </row>
    <row r="734" spans="2:6" x14ac:dyDescent="0.2">
      <c r="B734" s="20"/>
      <c r="F734" s="20"/>
    </row>
    <row r="735" spans="2:6" x14ac:dyDescent="0.2">
      <c r="B735" s="20"/>
      <c r="F735" s="20"/>
    </row>
    <row r="736" spans="2:6" x14ac:dyDescent="0.2">
      <c r="B736" s="20"/>
      <c r="F736" s="20"/>
    </row>
    <row r="737" spans="2:6" x14ac:dyDescent="0.2">
      <c r="B737" s="20"/>
      <c r="F737" s="20"/>
    </row>
    <row r="738" spans="2:6" x14ac:dyDescent="0.2">
      <c r="B738" s="20"/>
      <c r="F738" s="20"/>
    </row>
    <row r="739" spans="2:6" x14ac:dyDescent="0.2">
      <c r="B739" s="20"/>
      <c r="F739" s="20"/>
    </row>
    <row r="740" spans="2:6" x14ac:dyDescent="0.2">
      <c r="B740" s="20"/>
      <c r="F740" s="20"/>
    </row>
    <row r="741" spans="2:6" x14ac:dyDescent="0.2">
      <c r="B741" s="20"/>
      <c r="F741" s="20"/>
    </row>
    <row r="742" spans="2:6" x14ac:dyDescent="0.2">
      <c r="B742" s="20"/>
      <c r="F742" s="20"/>
    </row>
    <row r="743" spans="2:6" x14ac:dyDescent="0.2">
      <c r="B743" s="20"/>
      <c r="F743" s="20"/>
    </row>
    <row r="744" spans="2:6" x14ac:dyDescent="0.2">
      <c r="B744" s="20"/>
      <c r="F744" s="20"/>
    </row>
    <row r="745" spans="2:6" x14ac:dyDescent="0.2">
      <c r="B745" s="20"/>
      <c r="F745" s="20"/>
    </row>
    <row r="746" spans="2:6" x14ac:dyDescent="0.2">
      <c r="B746" s="20"/>
      <c r="F746" s="20"/>
    </row>
    <row r="747" spans="2:6" x14ac:dyDescent="0.2">
      <c r="B747" s="20"/>
      <c r="F747" s="20"/>
    </row>
    <row r="748" spans="2:6" x14ac:dyDescent="0.2">
      <c r="B748" s="20"/>
      <c r="F748" s="20"/>
    </row>
    <row r="749" spans="2:6" x14ac:dyDescent="0.2">
      <c r="B749" s="20"/>
      <c r="F749" s="20"/>
    </row>
    <row r="750" spans="2:6" x14ac:dyDescent="0.2">
      <c r="B750" s="20"/>
      <c r="F750" s="20"/>
    </row>
    <row r="751" spans="2:6" x14ac:dyDescent="0.2">
      <c r="B751" s="20"/>
      <c r="F751" s="20"/>
    </row>
    <row r="752" spans="2:6" x14ac:dyDescent="0.2">
      <c r="B752" s="20"/>
      <c r="F752" s="20"/>
    </row>
    <row r="753" spans="2:6" x14ac:dyDescent="0.2">
      <c r="B753" s="20"/>
      <c r="F753" s="20"/>
    </row>
    <row r="754" spans="2:6" x14ac:dyDescent="0.2">
      <c r="B754" s="20"/>
      <c r="F754" s="20"/>
    </row>
    <row r="755" spans="2:6" x14ac:dyDescent="0.2">
      <c r="B755" s="20"/>
      <c r="F755" s="20"/>
    </row>
    <row r="756" spans="2:6" x14ac:dyDescent="0.2">
      <c r="B756" s="20"/>
      <c r="F756" s="20"/>
    </row>
    <row r="757" spans="2:6" x14ac:dyDescent="0.2">
      <c r="B757" s="20"/>
      <c r="F757" s="20"/>
    </row>
    <row r="758" spans="2:6" x14ac:dyDescent="0.2">
      <c r="B758" s="20"/>
      <c r="F758" s="20"/>
    </row>
    <row r="759" spans="2:6" x14ac:dyDescent="0.2">
      <c r="B759" s="20"/>
      <c r="F759" s="20"/>
    </row>
    <row r="760" spans="2:6" x14ac:dyDescent="0.2">
      <c r="B760" s="20"/>
      <c r="F760" s="20"/>
    </row>
    <row r="761" spans="2:6" x14ac:dyDescent="0.2">
      <c r="B761" s="20"/>
      <c r="F761" s="20"/>
    </row>
    <row r="762" spans="2:6" x14ac:dyDescent="0.2">
      <c r="B762" s="20"/>
      <c r="F762" s="20"/>
    </row>
    <row r="763" spans="2:6" x14ac:dyDescent="0.2">
      <c r="B763" s="20"/>
      <c r="F763" s="20"/>
    </row>
    <row r="764" spans="2:6" x14ac:dyDescent="0.2">
      <c r="B764" s="20"/>
      <c r="F764" s="20"/>
    </row>
    <row r="765" spans="2:6" x14ac:dyDescent="0.2">
      <c r="B765" s="20"/>
      <c r="F765" s="20"/>
    </row>
    <row r="766" spans="2:6" x14ac:dyDescent="0.2">
      <c r="B766" s="20"/>
      <c r="F766" s="20"/>
    </row>
    <row r="767" spans="2:6" x14ac:dyDescent="0.2">
      <c r="B767" s="20"/>
      <c r="F767" s="20"/>
    </row>
    <row r="768" spans="2:6" x14ac:dyDescent="0.2">
      <c r="B768" s="20"/>
      <c r="F768" s="20"/>
    </row>
    <row r="769" spans="2:6" x14ac:dyDescent="0.2">
      <c r="B769" s="20"/>
      <c r="F769" s="20"/>
    </row>
    <row r="770" spans="2:6" x14ac:dyDescent="0.2">
      <c r="B770" s="20"/>
      <c r="F770" s="20"/>
    </row>
    <row r="771" spans="2:6" x14ac:dyDescent="0.2">
      <c r="B771" s="20"/>
      <c r="F771" s="20"/>
    </row>
    <row r="772" spans="2:6" x14ac:dyDescent="0.2">
      <c r="B772" s="20"/>
      <c r="F772" s="20"/>
    </row>
    <row r="773" spans="2:6" x14ac:dyDescent="0.2">
      <c r="B773" s="20"/>
      <c r="F773" s="20"/>
    </row>
    <row r="774" spans="2:6" x14ac:dyDescent="0.2">
      <c r="B774" s="20"/>
      <c r="F774" s="20"/>
    </row>
    <row r="775" spans="2:6" x14ac:dyDescent="0.2">
      <c r="B775" s="20"/>
      <c r="F775" s="20"/>
    </row>
    <row r="776" spans="2:6" x14ac:dyDescent="0.2">
      <c r="B776" s="20"/>
      <c r="F776" s="20"/>
    </row>
    <row r="777" spans="2:6" x14ac:dyDescent="0.2">
      <c r="B777" s="20"/>
      <c r="F777" s="20"/>
    </row>
    <row r="778" spans="2:6" x14ac:dyDescent="0.2">
      <c r="B778" s="20"/>
      <c r="F778" s="20"/>
    </row>
    <row r="779" spans="2:6" x14ac:dyDescent="0.2">
      <c r="B779" s="20"/>
      <c r="F779" s="20"/>
    </row>
    <row r="780" spans="2:6" x14ac:dyDescent="0.2">
      <c r="B780" s="20"/>
      <c r="F780" s="20"/>
    </row>
    <row r="781" spans="2:6" x14ac:dyDescent="0.2">
      <c r="B781" s="20"/>
      <c r="F781" s="20"/>
    </row>
    <row r="782" spans="2:6" x14ac:dyDescent="0.2">
      <c r="B782" s="20"/>
      <c r="F782" s="20"/>
    </row>
    <row r="783" spans="2:6" x14ac:dyDescent="0.2">
      <c r="B783" s="20"/>
      <c r="F783" s="20"/>
    </row>
    <row r="784" spans="2:6" x14ac:dyDescent="0.2">
      <c r="B784" s="20"/>
      <c r="F784" s="20"/>
    </row>
    <row r="785" spans="2:6" x14ac:dyDescent="0.2">
      <c r="B785" s="20"/>
      <c r="F785" s="20"/>
    </row>
    <row r="786" spans="2:6" x14ac:dyDescent="0.2">
      <c r="B786" s="20"/>
      <c r="F786" s="20"/>
    </row>
    <row r="787" spans="2:6" x14ac:dyDescent="0.2">
      <c r="B787" s="20"/>
      <c r="F787" s="20"/>
    </row>
    <row r="788" spans="2:6" x14ac:dyDescent="0.2">
      <c r="B788" s="20"/>
      <c r="F788" s="20"/>
    </row>
    <row r="789" spans="2:6" x14ac:dyDescent="0.2">
      <c r="B789" s="20"/>
      <c r="F789" s="20"/>
    </row>
    <row r="790" spans="2:6" x14ac:dyDescent="0.2">
      <c r="B790" s="20"/>
      <c r="F790" s="20"/>
    </row>
    <row r="791" spans="2:6" x14ac:dyDescent="0.2">
      <c r="B791" s="20"/>
      <c r="F791" s="20"/>
    </row>
    <row r="792" spans="2:6" x14ac:dyDescent="0.2">
      <c r="B792" s="20"/>
      <c r="F792" s="20"/>
    </row>
    <row r="793" spans="2:6" x14ac:dyDescent="0.2">
      <c r="B793" s="20"/>
      <c r="F793" s="20"/>
    </row>
    <row r="794" spans="2:6" x14ac:dyDescent="0.2">
      <c r="B794" s="20"/>
      <c r="F794" s="20"/>
    </row>
    <row r="795" spans="2:6" x14ac:dyDescent="0.2">
      <c r="B795" s="20"/>
      <c r="F795" s="20"/>
    </row>
    <row r="796" spans="2:6" x14ac:dyDescent="0.2">
      <c r="B796" s="20"/>
      <c r="F796" s="20"/>
    </row>
    <row r="797" spans="2:6" x14ac:dyDescent="0.2">
      <c r="B797" s="20"/>
      <c r="F797" s="20"/>
    </row>
    <row r="798" spans="2:6" x14ac:dyDescent="0.2">
      <c r="B798" s="20"/>
      <c r="F798" s="20"/>
    </row>
    <row r="799" spans="2:6" x14ac:dyDescent="0.2">
      <c r="B799" s="20"/>
      <c r="F799" s="20"/>
    </row>
    <row r="800" spans="2:6" x14ac:dyDescent="0.2">
      <c r="B800" s="20"/>
      <c r="F800" s="20"/>
    </row>
    <row r="801" spans="2:6" x14ac:dyDescent="0.2">
      <c r="B801" s="20"/>
      <c r="F801" s="20"/>
    </row>
    <row r="802" spans="2:6" x14ac:dyDescent="0.2">
      <c r="B802" s="20"/>
      <c r="F802" s="20"/>
    </row>
    <row r="803" spans="2:6" x14ac:dyDescent="0.2">
      <c r="B803" s="20"/>
      <c r="F803" s="20"/>
    </row>
    <row r="804" spans="2:6" x14ac:dyDescent="0.2">
      <c r="B804" s="20"/>
      <c r="F804" s="20"/>
    </row>
    <row r="805" spans="2:6" x14ac:dyDescent="0.2">
      <c r="B805" s="20"/>
      <c r="F805" s="20"/>
    </row>
    <row r="806" spans="2:6" x14ac:dyDescent="0.2">
      <c r="B806" s="20"/>
      <c r="F806" s="20"/>
    </row>
    <row r="807" spans="2:6" x14ac:dyDescent="0.2">
      <c r="B807" s="20"/>
      <c r="F807" s="20"/>
    </row>
    <row r="808" spans="2:6" x14ac:dyDescent="0.2">
      <c r="B808" s="20"/>
      <c r="F808" s="20"/>
    </row>
    <row r="809" spans="2:6" x14ac:dyDescent="0.2">
      <c r="B809" s="20"/>
      <c r="F809" s="20"/>
    </row>
    <row r="810" spans="2:6" x14ac:dyDescent="0.2">
      <c r="B810" s="20"/>
      <c r="F810" s="20"/>
    </row>
    <row r="811" spans="2:6" x14ac:dyDescent="0.2">
      <c r="B811" s="20"/>
      <c r="F811" s="20"/>
    </row>
    <row r="812" spans="2:6" x14ac:dyDescent="0.2">
      <c r="B812" s="20"/>
      <c r="F812" s="20"/>
    </row>
    <row r="813" spans="2:6" x14ac:dyDescent="0.2">
      <c r="B813" s="20"/>
      <c r="F813" s="20"/>
    </row>
    <row r="814" spans="2:6" x14ac:dyDescent="0.2">
      <c r="B814" s="20"/>
      <c r="F814" s="20"/>
    </row>
    <row r="815" spans="2:6" x14ac:dyDescent="0.2">
      <c r="B815" s="20"/>
      <c r="F815" s="20"/>
    </row>
    <row r="816" spans="2:6" x14ac:dyDescent="0.2">
      <c r="B816" s="20"/>
      <c r="F816" s="20"/>
    </row>
    <row r="817" spans="2:6" x14ac:dyDescent="0.2">
      <c r="B817" s="20"/>
      <c r="F817" s="20"/>
    </row>
    <row r="818" spans="2:6" x14ac:dyDescent="0.2">
      <c r="B818" s="20"/>
      <c r="F818" s="20"/>
    </row>
    <row r="819" spans="2:6" x14ac:dyDescent="0.2">
      <c r="B819" s="20"/>
      <c r="F819" s="20"/>
    </row>
    <row r="820" spans="2:6" x14ac:dyDescent="0.2">
      <c r="B820" s="20"/>
      <c r="F820" s="20"/>
    </row>
    <row r="821" spans="2:6" x14ac:dyDescent="0.2">
      <c r="B821" s="20"/>
      <c r="F821" s="20"/>
    </row>
    <row r="822" spans="2:6" x14ac:dyDescent="0.2">
      <c r="B822" s="20"/>
      <c r="F822" s="20"/>
    </row>
    <row r="823" spans="2:6" x14ac:dyDescent="0.2">
      <c r="B823" s="20"/>
      <c r="F823" s="20"/>
    </row>
    <row r="824" spans="2:6" x14ac:dyDescent="0.2">
      <c r="B824" s="20"/>
      <c r="F824" s="20"/>
    </row>
    <row r="825" spans="2:6" x14ac:dyDescent="0.2">
      <c r="B825" s="20"/>
      <c r="F825" s="20"/>
    </row>
    <row r="826" spans="2:6" x14ac:dyDescent="0.2">
      <c r="B826" s="20"/>
      <c r="F826" s="20"/>
    </row>
    <row r="827" spans="2:6" x14ac:dyDescent="0.2">
      <c r="B827" s="20"/>
      <c r="F827" s="20"/>
    </row>
    <row r="828" spans="2:6" x14ac:dyDescent="0.2">
      <c r="B828" s="20"/>
      <c r="F828" s="20"/>
    </row>
    <row r="829" spans="2:6" x14ac:dyDescent="0.2">
      <c r="B829" s="20"/>
      <c r="F829" s="20"/>
    </row>
    <row r="830" spans="2:6" x14ac:dyDescent="0.2">
      <c r="B830" s="20"/>
      <c r="F830" s="20"/>
    </row>
    <row r="831" spans="2:6" x14ac:dyDescent="0.2">
      <c r="B831" s="20"/>
      <c r="F831" s="20"/>
    </row>
    <row r="832" spans="2:6" x14ac:dyDescent="0.2">
      <c r="B832" s="20"/>
      <c r="F832" s="20"/>
    </row>
    <row r="833" spans="2:6" x14ac:dyDescent="0.2">
      <c r="B833" s="20"/>
      <c r="F833" s="20"/>
    </row>
    <row r="834" spans="2:6" x14ac:dyDescent="0.2">
      <c r="B834" s="20"/>
      <c r="F834" s="20"/>
    </row>
    <row r="835" spans="2:6" x14ac:dyDescent="0.2">
      <c r="B835" s="20"/>
      <c r="F835" s="20"/>
    </row>
    <row r="836" spans="2:6" x14ac:dyDescent="0.2">
      <c r="B836" s="20"/>
      <c r="F836" s="20"/>
    </row>
    <row r="837" spans="2:6" x14ac:dyDescent="0.2">
      <c r="B837" s="20"/>
      <c r="F837" s="20"/>
    </row>
    <row r="838" spans="2:6" x14ac:dyDescent="0.2">
      <c r="B838" s="20"/>
      <c r="F838" s="20"/>
    </row>
    <row r="839" spans="2:6" x14ac:dyDescent="0.2">
      <c r="B839" s="20"/>
      <c r="F839" s="20"/>
    </row>
    <row r="840" spans="2:6" x14ac:dyDescent="0.2">
      <c r="B840" s="20"/>
      <c r="F840" s="20"/>
    </row>
    <row r="841" spans="2:6" x14ac:dyDescent="0.2">
      <c r="B841" s="20"/>
      <c r="F841" s="20"/>
    </row>
    <row r="842" spans="2:6" x14ac:dyDescent="0.2">
      <c r="B842" s="20"/>
      <c r="F842" s="20"/>
    </row>
    <row r="843" spans="2:6" x14ac:dyDescent="0.2">
      <c r="B843" s="20"/>
      <c r="F843" s="20"/>
    </row>
    <row r="844" spans="2:6" x14ac:dyDescent="0.2">
      <c r="B844" s="20"/>
      <c r="F844" s="20"/>
    </row>
    <row r="845" spans="2:6" x14ac:dyDescent="0.2">
      <c r="B845" s="20"/>
      <c r="F845" s="20"/>
    </row>
    <row r="846" spans="2:6" x14ac:dyDescent="0.2">
      <c r="B846" s="20"/>
      <c r="F846" s="20"/>
    </row>
    <row r="847" spans="2:6" x14ac:dyDescent="0.2">
      <c r="B847" s="20"/>
      <c r="F847" s="20"/>
    </row>
    <row r="848" spans="2:6" x14ac:dyDescent="0.2">
      <c r="B848" s="20"/>
      <c r="F848" s="20"/>
    </row>
    <row r="849" spans="2:6" x14ac:dyDescent="0.2">
      <c r="B849" s="20"/>
      <c r="F849" s="20"/>
    </row>
    <row r="850" spans="2:6" x14ac:dyDescent="0.2">
      <c r="B850" s="20"/>
      <c r="F850" s="20"/>
    </row>
    <row r="851" spans="2:6" x14ac:dyDescent="0.2">
      <c r="B851" s="20"/>
      <c r="F851" s="20"/>
    </row>
    <row r="852" spans="2:6" x14ac:dyDescent="0.2">
      <c r="B852" s="20"/>
      <c r="F852" s="20"/>
    </row>
    <row r="853" spans="2:6" x14ac:dyDescent="0.2">
      <c r="B853" s="20"/>
      <c r="F853" s="20"/>
    </row>
    <row r="854" spans="2:6" x14ac:dyDescent="0.2">
      <c r="B854" s="20"/>
      <c r="F854" s="20"/>
    </row>
    <row r="855" spans="2:6" x14ac:dyDescent="0.2">
      <c r="B855" s="20"/>
      <c r="F855" s="20"/>
    </row>
    <row r="856" spans="2:6" x14ac:dyDescent="0.2">
      <c r="B856" s="20"/>
      <c r="F856" s="20"/>
    </row>
    <row r="857" spans="2:6" x14ac:dyDescent="0.2">
      <c r="B857" s="20"/>
      <c r="F857" s="20"/>
    </row>
    <row r="858" spans="2:6" x14ac:dyDescent="0.2">
      <c r="B858" s="20"/>
      <c r="F858" s="20"/>
    </row>
    <row r="859" spans="2:6" x14ac:dyDescent="0.2">
      <c r="B859" s="20"/>
      <c r="F859" s="20"/>
    </row>
    <row r="860" spans="2:6" x14ac:dyDescent="0.2">
      <c r="B860" s="20"/>
      <c r="F860" s="20"/>
    </row>
    <row r="861" spans="2:6" x14ac:dyDescent="0.2">
      <c r="B861" s="20"/>
      <c r="F861" s="20"/>
    </row>
    <row r="862" spans="2:6" x14ac:dyDescent="0.2">
      <c r="B862" s="20"/>
      <c r="F862" s="20"/>
    </row>
    <row r="863" spans="2:6" x14ac:dyDescent="0.2">
      <c r="B863" s="20"/>
      <c r="F863" s="20"/>
    </row>
    <row r="864" spans="2:6" x14ac:dyDescent="0.2">
      <c r="B864" s="20"/>
      <c r="F864" s="20"/>
    </row>
    <row r="865" spans="2:6" x14ac:dyDescent="0.2">
      <c r="B865" s="20"/>
      <c r="F865" s="20"/>
    </row>
    <row r="866" spans="2:6" x14ac:dyDescent="0.2">
      <c r="B866" s="20"/>
      <c r="F866" s="20"/>
    </row>
    <row r="867" spans="2:6" x14ac:dyDescent="0.2">
      <c r="B867" s="20"/>
      <c r="F867" s="20"/>
    </row>
    <row r="868" spans="2:6" x14ac:dyDescent="0.2">
      <c r="B868" s="20"/>
      <c r="F868" s="20"/>
    </row>
    <row r="869" spans="2:6" x14ac:dyDescent="0.2">
      <c r="B869" s="20"/>
      <c r="F869" s="20"/>
    </row>
    <row r="870" spans="2:6" x14ac:dyDescent="0.2">
      <c r="B870" s="20"/>
      <c r="F870" s="20"/>
    </row>
    <row r="871" spans="2:6" x14ac:dyDescent="0.2">
      <c r="B871" s="20"/>
      <c r="F871" s="20"/>
    </row>
    <row r="872" spans="2:6" x14ac:dyDescent="0.2">
      <c r="B872" s="20"/>
      <c r="F872" s="20"/>
    </row>
    <row r="873" spans="2:6" x14ac:dyDescent="0.2">
      <c r="B873" s="20"/>
      <c r="F873" s="20"/>
    </row>
    <row r="874" spans="2:6" x14ac:dyDescent="0.2">
      <c r="B874" s="20"/>
      <c r="F874" s="20"/>
    </row>
    <row r="875" spans="2:6" x14ac:dyDescent="0.2">
      <c r="B875" s="20"/>
      <c r="F875" s="20"/>
    </row>
    <row r="876" spans="2:6" x14ac:dyDescent="0.2">
      <c r="B876" s="20"/>
      <c r="F876" s="20"/>
    </row>
    <row r="877" spans="2:6" x14ac:dyDescent="0.2">
      <c r="B877" s="20"/>
      <c r="F877" s="20"/>
    </row>
    <row r="878" spans="2:6" x14ac:dyDescent="0.2">
      <c r="B878" s="20"/>
      <c r="F878" s="20"/>
    </row>
    <row r="879" spans="2:6" x14ac:dyDescent="0.2">
      <c r="B879" s="20"/>
      <c r="F879" s="20"/>
    </row>
    <row r="880" spans="2:6" x14ac:dyDescent="0.2">
      <c r="B880" s="20"/>
      <c r="F880" s="20"/>
    </row>
    <row r="881" spans="2:6" x14ac:dyDescent="0.2">
      <c r="B881" s="20"/>
      <c r="F881" s="20"/>
    </row>
    <row r="882" spans="2:6" x14ac:dyDescent="0.2">
      <c r="B882" s="20"/>
      <c r="F882" s="20"/>
    </row>
    <row r="883" spans="2:6" x14ac:dyDescent="0.2">
      <c r="B883" s="20"/>
      <c r="F883" s="20"/>
    </row>
    <row r="884" spans="2:6" x14ac:dyDescent="0.2">
      <c r="B884" s="20"/>
      <c r="F884" s="20"/>
    </row>
    <row r="885" spans="2:6" x14ac:dyDescent="0.2">
      <c r="B885" s="20"/>
      <c r="F885" s="20"/>
    </row>
    <row r="886" spans="2:6" x14ac:dyDescent="0.2">
      <c r="B886" s="20"/>
      <c r="F886" s="20"/>
    </row>
    <row r="887" spans="2:6" x14ac:dyDescent="0.2">
      <c r="B887" s="20"/>
      <c r="F887" s="20"/>
    </row>
    <row r="888" spans="2:6" x14ac:dyDescent="0.2">
      <c r="B888" s="20"/>
      <c r="F888" s="20"/>
    </row>
    <row r="889" spans="2:6" x14ac:dyDescent="0.2">
      <c r="B889" s="20"/>
      <c r="F889" s="20"/>
    </row>
    <row r="890" spans="2:6" x14ac:dyDescent="0.2">
      <c r="B890" s="20"/>
      <c r="F890" s="20"/>
    </row>
    <row r="891" spans="2:6" x14ac:dyDescent="0.2">
      <c r="B891" s="20"/>
      <c r="F891" s="20"/>
    </row>
    <row r="892" spans="2:6" x14ac:dyDescent="0.2">
      <c r="B892" s="20"/>
      <c r="F892" s="20"/>
    </row>
    <row r="893" spans="2:6" x14ac:dyDescent="0.2">
      <c r="B893" s="20"/>
      <c r="F893" s="20"/>
    </row>
    <row r="894" spans="2:6" x14ac:dyDescent="0.2">
      <c r="B894" s="20"/>
      <c r="F894" s="20"/>
    </row>
    <row r="895" spans="2:6" x14ac:dyDescent="0.2">
      <c r="B895" s="20"/>
      <c r="F895" s="20"/>
    </row>
    <row r="896" spans="2:6" x14ac:dyDescent="0.2">
      <c r="B896" s="20"/>
      <c r="F896" s="20"/>
    </row>
    <row r="897" spans="2:6" x14ac:dyDescent="0.2">
      <c r="B897" s="20"/>
      <c r="F897" s="20"/>
    </row>
    <row r="898" spans="2:6" x14ac:dyDescent="0.2">
      <c r="B898" s="20"/>
      <c r="F898" s="20"/>
    </row>
    <row r="899" spans="2:6" x14ac:dyDescent="0.2">
      <c r="B899" s="20"/>
      <c r="F899" s="20"/>
    </row>
    <row r="900" spans="2:6" x14ac:dyDescent="0.2">
      <c r="B900" s="20"/>
      <c r="F900" s="20"/>
    </row>
    <row r="901" spans="2:6" x14ac:dyDescent="0.2">
      <c r="B901" s="20"/>
      <c r="F901" s="20"/>
    </row>
    <row r="902" spans="2:6" x14ac:dyDescent="0.2">
      <c r="B902" s="20"/>
      <c r="F902" s="20"/>
    </row>
    <row r="903" spans="2:6" x14ac:dyDescent="0.2">
      <c r="B903" s="20"/>
      <c r="F903" s="20"/>
    </row>
    <row r="904" spans="2:6" x14ac:dyDescent="0.2">
      <c r="B904" s="20"/>
      <c r="F904" s="20"/>
    </row>
    <row r="905" spans="2:6" x14ac:dyDescent="0.2">
      <c r="B905" s="20"/>
      <c r="F905" s="20"/>
    </row>
    <row r="906" spans="2:6" x14ac:dyDescent="0.2">
      <c r="B906" s="20"/>
      <c r="F906" s="20"/>
    </row>
    <row r="907" spans="2:6" x14ac:dyDescent="0.2">
      <c r="B907" s="20"/>
      <c r="F907" s="20"/>
    </row>
    <row r="908" spans="2:6" x14ac:dyDescent="0.2">
      <c r="B908" s="20"/>
      <c r="F908" s="20"/>
    </row>
    <row r="909" spans="2:6" x14ac:dyDescent="0.2">
      <c r="B909" s="20"/>
      <c r="F909" s="20"/>
    </row>
    <row r="910" spans="2:6" x14ac:dyDescent="0.2">
      <c r="B910" s="20"/>
      <c r="F910" s="20"/>
    </row>
    <row r="911" spans="2:6" x14ac:dyDescent="0.2">
      <c r="B911" s="20"/>
      <c r="F911" s="20"/>
    </row>
    <row r="912" spans="2:6" x14ac:dyDescent="0.2">
      <c r="B912" s="20"/>
      <c r="F912" s="20"/>
    </row>
    <row r="913" spans="2:6" x14ac:dyDescent="0.2">
      <c r="B913" s="20"/>
      <c r="F913" s="20"/>
    </row>
    <row r="914" spans="2:6" x14ac:dyDescent="0.2">
      <c r="B914" s="20"/>
      <c r="F914" s="20"/>
    </row>
    <row r="915" spans="2:6" x14ac:dyDescent="0.2">
      <c r="B915" s="20"/>
      <c r="F915" s="20"/>
    </row>
    <row r="916" spans="2:6" x14ac:dyDescent="0.2">
      <c r="B916" s="20"/>
      <c r="F916" s="20"/>
    </row>
    <row r="917" spans="2:6" x14ac:dyDescent="0.2">
      <c r="B917" s="20"/>
      <c r="F917" s="20"/>
    </row>
    <row r="918" spans="2:6" x14ac:dyDescent="0.2">
      <c r="B918" s="20"/>
      <c r="F918" s="20"/>
    </row>
    <row r="919" spans="2:6" x14ac:dyDescent="0.2">
      <c r="B919" s="20"/>
      <c r="F919" s="20"/>
    </row>
    <row r="920" spans="2:6" x14ac:dyDescent="0.2">
      <c r="B920" s="20"/>
      <c r="F920" s="20"/>
    </row>
    <row r="921" spans="2:6" x14ac:dyDescent="0.2">
      <c r="B921" s="20"/>
      <c r="F921" s="20"/>
    </row>
    <row r="922" spans="2:6" x14ac:dyDescent="0.2">
      <c r="B922" s="20"/>
      <c r="F922" s="20"/>
    </row>
    <row r="923" spans="2:6" x14ac:dyDescent="0.2">
      <c r="B923" s="20"/>
      <c r="F923" s="20"/>
    </row>
    <row r="924" spans="2:6" x14ac:dyDescent="0.2">
      <c r="B924" s="20"/>
      <c r="F924" s="20"/>
    </row>
    <row r="925" spans="2:6" x14ac:dyDescent="0.2">
      <c r="B925" s="20"/>
      <c r="F925" s="20"/>
    </row>
    <row r="926" spans="2:6" x14ac:dyDescent="0.2">
      <c r="B926" s="20"/>
      <c r="F926" s="20"/>
    </row>
    <row r="927" spans="2:6" x14ac:dyDescent="0.2">
      <c r="B927" s="20"/>
      <c r="F927" s="20"/>
    </row>
    <row r="928" spans="2:6" x14ac:dyDescent="0.2">
      <c r="B928" s="20"/>
      <c r="F928" s="20"/>
    </row>
    <row r="929" spans="2:6" x14ac:dyDescent="0.2">
      <c r="B929" s="20"/>
      <c r="F929" s="20"/>
    </row>
    <row r="930" spans="2:6" x14ac:dyDescent="0.2">
      <c r="B930" s="20"/>
      <c r="F930" s="20"/>
    </row>
    <row r="931" spans="2:6" x14ac:dyDescent="0.2">
      <c r="B931" s="20"/>
      <c r="F931" s="20"/>
    </row>
    <row r="932" spans="2:6" x14ac:dyDescent="0.2">
      <c r="B932" s="20"/>
      <c r="F932" s="20"/>
    </row>
    <row r="933" spans="2:6" x14ac:dyDescent="0.2">
      <c r="B933" s="20"/>
      <c r="F933" s="20"/>
    </row>
    <row r="934" spans="2:6" x14ac:dyDescent="0.2">
      <c r="B934" s="20"/>
      <c r="F934" s="20"/>
    </row>
    <row r="935" spans="2:6" x14ac:dyDescent="0.2">
      <c r="B935" s="20"/>
      <c r="F935" s="20"/>
    </row>
    <row r="936" spans="2:6" x14ac:dyDescent="0.2">
      <c r="B936" s="20"/>
      <c r="F936" s="20"/>
    </row>
    <row r="937" spans="2:6" x14ac:dyDescent="0.2">
      <c r="B937" s="20"/>
      <c r="F937" s="20"/>
    </row>
    <row r="938" spans="2:6" x14ac:dyDescent="0.2">
      <c r="B938" s="20"/>
      <c r="F938" s="20"/>
    </row>
    <row r="939" spans="2:6" x14ac:dyDescent="0.2">
      <c r="B939" s="20"/>
      <c r="F939" s="20"/>
    </row>
    <row r="940" spans="2:6" x14ac:dyDescent="0.2">
      <c r="B940" s="20"/>
      <c r="F940" s="20"/>
    </row>
    <row r="941" spans="2:6" x14ac:dyDescent="0.2">
      <c r="B941" s="20"/>
      <c r="F941" s="20"/>
    </row>
    <row r="942" spans="2:6" x14ac:dyDescent="0.2">
      <c r="B942" s="20"/>
      <c r="F942" s="20"/>
    </row>
    <row r="943" spans="2:6" x14ac:dyDescent="0.2">
      <c r="B943" s="20"/>
      <c r="F943" s="20"/>
    </row>
    <row r="944" spans="2:6" x14ac:dyDescent="0.2">
      <c r="B944" s="20"/>
      <c r="F944" s="20"/>
    </row>
    <row r="945" spans="2:6" x14ac:dyDescent="0.2">
      <c r="B945" s="20"/>
      <c r="F945" s="20"/>
    </row>
    <row r="946" spans="2:6" x14ac:dyDescent="0.2">
      <c r="B946" s="20"/>
      <c r="F946" s="20"/>
    </row>
    <row r="947" spans="2:6" x14ac:dyDescent="0.2">
      <c r="B947" s="20"/>
      <c r="F947" s="20"/>
    </row>
    <row r="948" spans="2:6" x14ac:dyDescent="0.2">
      <c r="B948" s="20"/>
      <c r="F948" s="20"/>
    </row>
    <row r="949" spans="2:6" x14ac:dyDescent="0.2">
      <c r="B949" s="20"/>
      <c r="F949" s="20"/>
    </row>
    <row r="950" spans="2:6" x14ac:dyDescent="0.2">
      <c r="B950" s="20"/>
      <c r="F950" s="20"/>
    </row>
    <row r="951" spans="2:6" x14ac:dyDescent="0.2">
      <c r="B951" s="20"/>
      <c r="F951" s="20"/>
    </row>
    <row r="952" spans="2:6" x14ac:dyDescent="0.2">
      <c r="B952" s="20"/>
      <c r="F952" s="20"/>
    </row>
    <row r="953" spans="2:6" x14ac:dyDescent="0.2">
      <c r="B953" s="20"/>
      <c r="F953" s="20"/>
    </row>
    <row r="954" spans="2:6" x14ac:dyDescent="0.2">
      <c r="B954" s="20"/>
      <c r="F954" s="20"/>
    </row>
    <row r="955" spans="2:6" x14ac:dyDescent="0.2">
      <c r="B955" s="20"/>
      <c r="F955" s="20"/>
    </row>
    <row r="956" spans="2:6" x14ac:dyDescent="0.2">
      <c r="B956" s="20"/>
      <c r="F956" s="20"/>
    </row>
    <row r="957" spans="2:6" x14ac:dyDescent="0.2">
      <c r="B957" s="20"/>
      <c r="F957" s="20"/>
    </row>
    <row r="958" spans="2:6" x14ac:dyDescent="0.2">
      <c r="B958" s="20"/>
      <c r="F958" s="20"/>
    </row>
    <row r="959" spans="2:6" x14ac:dyDescent="0.2">
      <c r="B959" s="20"/>
      <c r="F959" s="20"/>
    </row>
    <row r="960" spans="2:6" x14ac:dyDescent="0.2">
      <c r="B960" s="20"/>
      <c r="F960" s="20"/>
    </row>
    <row r="961" spans="2:6" x14ac:dyDescent="0.2">
      <c r="B961" s="20"/>
      <c r="F961" s="20"/>
    </row>
    <row r="962" spans="2:6" x14ac:dyDescent="0.2">
      <c r="B962" s="20"/>
      <c r="F962" s="20"/>
    </row>
    <row r="963" spans="2:6" x14ac:dyDescent="0.2">
      <c r="B963" s="20"/>
      <c r="F963" s="20"/>
    </row>
    <row r="964" spans="2:6" x14ac:dyDescent="0.2">
      <c r="B964" s="20"/>
      <c r="F964" s="20"/>
    </row>
    <row r="965" spans="2:6" x14ac:dyDescent="0.2">
      <c r="B965" s="20"/>
      <c r="F965" s="20"/>
    </row>
    <row r="966" spans="2:6" x14ac:dyDescent="0.2">
      <c r="B966" s="20"/>
      <c r="F966" s="20"/>
    </row>
    <row r="967" spans="2:6" x14ac:dyDescent="0.2">
      <c r="B967" s="20"/>
      <c r="F967" s="20"/>
    </row>
    <row r="968" spans="2:6" x14ac:dyDescent="0.2">
      <c r="B968" s="20"/>
      <c r="F968" s="20"/>
    </row>
    <row r="969" spans="2:6" x14ac:dyDescent="0.2">
      <c r="B969" s="20"/>
      <c r="F969" s="20"/>
    </row>
    <row r="970" spans="2:6" x14ac:dyDescent="0.2">
      <c r="B970" s="20"/>
      <c r="F970" s="20"/>
    </row>
    <row r="971" spans="2:6" x14ac:dyDescent="0.2">
      <c r="B971" s="20"/>
      <c r="F971" s="20"/>
    </row>
    <row r="972" spans="2:6" x14ac:dyDescent="0.2">
      <c r="B972" s="20"/>
      <c r="F972" s="20"/>
    </row>
    <row r="973" spans="2:6" x14ac:dyDescent="0.2">
      <c r="B973" s="20"/>
      <c r="F973" s="20"/>
    </row>
    <row r="974" spans="2:6" x14ac:dyDescent="0.2">
      <c r="B974" s="20"/>
      <c r="F974" s="20"/>
    </row>
    <row r="975" spans="2:6" x14ac:dyDescent="0.2">
      <c r="B975" s="20"/>
      <c r="F975" s="20"/>
    </row>
    <row r="976" spans="2:6" x14ac:dyDescent="0.2">
      <c r="B976" s="20"/>
      <c r="F976" s="20"/>
    </row>
    <row r="977" spans="2:6" x14ac:dyDescent="0.2">
      <c r="B977" s="20"/>
      <c r="F977" s="20"/>
    </row>
    <row r="978" spans="2:6" x14ac:dyDescent="0.2">
      <c r="B978" s="20"/>
      <c r="F978" s="20"/>
    </row>
    <row r="979" spans="2:6" x14ac:dyDescent="0.2">
      <c r="B979" s="20"/>
      <c r="F979" s="20"/>
    </row>
    <row r="980" spans="2:6" x14ac:dyDescent="0.2">
      <c r="B980" s="20"/>
      <c r="F980" s="20"/>
    </row>
    <row r="981" spans="2:6" x14ac:dyDescent="0.2">
      <c r="B981" s="20"/>
      <c r="F981" s="20"/>
    </row>
    <row r="982" spans="2:6" x14ac:dyDescent="0.2">
      <c r="B982" s="20"/>
      <c r="F982" s="20"/>
    </row>
    <row r="983" spans="2:6" x14ac:dyDescent="0.2">
      <c r="B983" s="20"/>
      <c r="F983" s="20"/>
    </row>
    <row r="984" spans="2:6" x14ac:dyDescent="0.2">
      <c r="B984" s="20"/>
      <c r="F984" s="20"/>
    </row>
    <row r="985" spans="2:6" x14ac:dyDescent="0.2">
      <c r="B985" s="20"/>
      <c r="F985" s="20"/>
    </row>
    <row r="986" spans="2:6" x14ac:dyDescent="0.2">
      <c r="B986" s="20"/>
      <c r="F986" s="20"/>
    </row>
    <row r="987" spans="2:6" x14ac:dyDescent="0.2">
      <c r="B987" s="20"/>
      <c r="F987" s="20"/>
    </row>
    <row r="988" spans="2:6" x14ac:dyDescent="0.2">
      <c r="B988" s="20"/>
      <c r="F988" s="20"/>
    </row>
    <row r="989" spans="2:6" x14ac:dyDescent="0.2">
      <c r="B989" s="20"/>
      <c r="F989" s="20"/>
    </row>
    <row r="990" spans="2:6" x14ac:dyDescent="0.2">
      <c r="B990" s="20"/>
      <c r="F990" s="20"/>
    </row>
    <row r="991" spans="2:6" x14ac:dyDescent="0.2">
      <c r="B991" s="20"/>
      <c r="F991" s="20"/>
    </row>
    <row r="992" spans="2:6" x14ac:dyDescent="0.2">
      <c r="B992" s="20"/>
      <c r="F992" s="20"/>
    </row>
    <row r="993" spans="2:6" x14ac:dyDescent="0.2">
      <c r="B993" s="20"/>
      <c r="F993" s="20"/>
    </row>
    <row r="994" spans="2:6" x14ac:dyDescent="0.2">
      <c r="B994" s="20"/>
      <c r="F994" s="20"/>
    </row>
    <row r="995" spans="2:6" x14ac:dyDescent="0.2">
      <c r="B995" s="20"/>
      <c r="F995" s="20"/>
    </row>
    <row r="996" spans="2:6" x14ac:dyDescent="0.2">
      <c r="B996" s="20"/>
      <c r="F996" s="20"/>
    </row>
    <row r="997" spans="2:6" x14ac:dyDescent="0.2">
      <c r="B997" s="20"/>
      <c r="F997" s="20"/>
    </row>
    <row r="998" spans="2:6" x14ac:dyDescent="0.2">
      <c r="B998" s="20"/>
      <c r="F998" s="20"/>
    </row>
    <row r="999" spans="2:6" x14ac:dyDescent="0.2">
      <c r="B999" s="20"/>
      <c r="F999" s="20"/>
    </row>
    <row r="1000" spans="2:6" x14ac:dyDescent="0.2">
      <c r="B1000" s="20"/>
      <c r="F1000" s="20"/>
    </row>
    <row r="1001" spans="2:6" x14ac:dyDescent="0.2">
      <c r="B1001" s="20"/>
      <c r="F1001" s="20"/>
    </row>
    <row r="1002" spans="2:6" x14ac:dyDescent="0.2">
      <c r="B1002" s="20"/>
      <c r="F1002" s="20"/>
    </row>
    <row r="1003" spans="2:6" x14ac:dyDescent="0.2">
      <c r="B1003" s="20"/>
      <c r="F1003" s="20"/>
    </row>
    <row r="1004" spans="2:6" x14ac:dyDescent="0.2">
      <c r="B1004" s="20"/>
      <c r="F1004" s="20"/>
    </row>
    <row r="1005" spans="2:6" x14ac:dyDescent="0.2">
      <c r="B1005" s="20"/>
      <c r="F1005" s="20"/>
    </row>
    <row r="1006" spans="2:6" x14ac:dyDescent="0.2">
      <c r="B1006" s="20"/>
      <c r="F1006" s="20"/>
    </row>
    <row r="1007" spans="2:6" x14ac:dyDescent="0.2">
      <c r="B1007" s="20"/>
      <c r="F1007" s="20"/>
    </row>
    <row r="1008" spans="2:6" x14ac:dyDescent="0.2">
      <c r="B1008" s="20"/>
      <c r="F1008" s="20"/>
    </row>
    <row r="1009" spans="2:6" x14ac:dyDescent="0.2">
      <c r="B1009" s="20"/>
      <c r="F1009" s="20"/>
    </row>
    <row r="1010" spans="2:6" x14ac:dyDescent="0.2">
      <c r="B1010" s="20"/>
      <c r="F1010" s="20"/>
    </row>
    <row r="1011" spans="2:6" x14ac:dyDescent="0.2">
      <c r="B1011" s="20"/>
      <c r="F1011" s="20"/>
    </row>
    <row r="1012" spans="2:6" x14ac:dyDescent="0.2">
      <c r="B1012" s="20"/>
      <c r="F1012" s="20"/>
    </row>
    <row r="1013" spans="2:6" x14ac:dyDescent="0.2">
      <c r="B1013" s="20"/>
      <c r="F1013" s="20"/>
    </row>
    <row r="1014" spans="2:6" x14ac:dyDescent="0.2">
      <c r="B1014" s="20"/>
      <c r="F1014" s="20"/>
    </row>
    <row r="1015" spans="2:6" x14ac:dyDescent="0.2">
      <c r="B1015" s="20"/>
      <c r="F1015" s="20"/>
    </row>
    <row r="1016" spans="2:6" x14ac:dyDescent="0.2">
      <c r="B1016" s="20"/>
      <c r="F1016" s="20"/>
    </row>
    <row r="1017" spans="2:6" x14ac:dyDescent="0.2">
      <c r="B1017" s="20"/>
      <c r="F1017" s="20"/>
    </row>
    <row r="1018" spans="2:6" x14ac:dyDescent="0.2">
      <c r="B1018" s="20"/>
      <c r="F1018" s="20"/>
    </row>
    <row r="1019" spans="2:6" x14ac:dyDescent="0.2">
      <c r="B1019" s="20"/>
      <c r="F1019" s="20"/>
    </row>
    <row r="1020" spans="2:6" x14ac:dyDescent="0.2">
      <c r="B1020" s="20"/>
      <c r="F1020" s="20"/>
    </row>
    <row r="1021" spans="2:6" x14ac:dyDescent="0.2">
      <c r="B1021" s="20"/>
      <c r="F1021" s="20"/>
    </row>
    <row r="1022" spans="2:6" x14ac:dyDescent="0.2">
      <c r="B1022" s="20"/>
      <c r="F1022" s="20"/>
    </row>
    <row r="1023" spans="2:6" x14ac:dyDescent="0.2">
      <c r="B1023" s="20"/>
      <c r="F1023" s="20"/>
    </row>
    <row r="1024" spans="2:6" x14ac:dyDescent="0.2">
      <c r="B1024" s="20"/>
      <c r="F1024" s="20"/>
    </row>
    <row r="1025" spans="2:6" x14ac:dyDescent="0.2">
      <c r="B1025" s="20"/>
      <c r="F1025" s="20"/>
    </row>
    <row r="1026" spans="2:6" x14ac:dyDescent="0.2">
      <c r="B1026" s="20"/>
      <c r="F1026" s="20"/>
    </row>
    <row r="1027" spans="2:6" x14ac:dyDescent="0.2">
      <c r="B1027" s="20"/>
      <c r="F1027" s="20"/>
    </row>
    <row r="1028" spans="2:6" x14ac:dyDescent="0.2">
      <c r="B1028" s="20"/>
      <c r="F1028" s="20"/>
    </row>
    <row r="1029" spans="2:6" x14ac:dyDescent="0.2">
      <c r="B1029" s="20"/>
      <c r="F1029" s="20"/>
    </row>
    <row r="1030" spans="2:6" x14ac:dyDescent="0.2">
      <c r="B1030" s="20"/>
      <c r="F1030" s="20"/>
    </row>
    <row r="1031" spans="2:6" x14ac:dyDescent="0.2">
      <c r="B1031" s="20"/>
      <c r="F1031" s="20"/>
    </row>
    <row r="1032" spans="2:6" x14ac:dyDescent="0.2">
      <c r="B1032" s="20"/>
      <c r="F1032" s="20"/>
    </row>
    <row r="1033" spans="2:6" x14ac:dyDescent="0.2">
      <c r="B1033" s="20"/>
      <c r="F1033" s="20"/>
    </row>
    <row r="1034" spans="2:6" x14ac:dyDescent="0.2">
      <c r="B1034" s="20"/>
      <c r="F1034" s="20"/>
    </row>
    <row r="1035" spans="2:6" x14ac:dyDescent="0.2">
      <c r="B1035" s="20"/>
      <c r="F1035" s="20"/>
    </row>
    <row r="1036" spans="2:6" x14ac:dyDescent="0.2">
      <c r="B1036" s="20"/>
      <c r="F1036" s="20"/>
    </row>
    <row r="1037" spans="2:6" x14ac:dyDescent="0.2">
      <c r="B1037" s="20"/>
      <c r="F1037" s="20"/>
    </row>
    <row r="1038" spans="2:6" x14ac:dyDescent="0.2">
      <c r="B1038" s="20"/>
      <c r="F1038" s="20"/>
    </row>
    <row r="1039" spans="2:6" x14ac:dyDescent="0.2">
      <c r="B1039" s="20"/>
      <c r="F1039" s="20"/>
    </row>
    <row r="1040" spans="2:6" x14ac:dyDescent="0.2">
      <c r="B1040" s="20"/>
      <c r="F1040" s="20"/>
    </row>
    <row r="1041" spans="2:6" x14ac:dyDescent="0.2">
      <c r="B1041" s="20"/>
      <c r="F1041" s="20"/>
    </row>
    <row r="1042" spans="2:6" x14ac:dyDescent="0.2">
      <c r="B1042" s="20"/>
      <c r="F1042" s="20"/>
    </row>
    <row r="1043" spans="2:6" x14ac:dyDescent="0.2">
      <c r="B1043" s="20"/>
      <c r="F1043" s="20"/>
    </row>
    <row r="1044" spans="2:6" x14ac:dyDescent="0.2">
      <c r="B1044" s="20"/>
      <c r="F1044" s="20"/>
    </row>
    <row r="1045" spans="2:6" x14ac:dyDescent="0.2">
      <c r="B1045" s="20"/>
      <c r="F1045" s="20"/>
    </row>
    <row r="1046" spans="2:6" x14ac:dyDescent="0.2">
      <c r="B1046" s="20"/>
      <c r="F1046" s="20"/>
    </row>
    <row r="1047" spans="2:6" x14ac:dyDescent="0.2">
      <c r="B1047" s="20"/>
      <c r="F1047" s="20"/>
    </row>
    <row r="1048" spans="2:6" x14ac:dyDescent="0.2">
      <c r="B1048" s="20"/>
      <c r="F1048" s="20"/>
    </row>
    <row r="1049" spans="2:6" x14ac:dyDescent="0.2">
      <c r="B1049" s="20"/>
      <c r="F1049" s="20"/>
    </row>
    <row r="1050" spans="2:6" x14ac:dyDescent="0.2">
      <c r="B1050" s="20"/>
      <c r="F1050" s="20"/>
    </row>
    <row r="1051" spans="2:6" x14ac:dyDescent="0.2">
      <c r="B1051" s="20"/>
      <c r="F1051" s="20"/>
    </row>
    <row r="1052" spans="2:6" x14ac:dyDescent="0.2">
      <c r="B1052" s="20"/>
      <c r="F1052" s="20"/>
    </row>
    <row r="1053" spans="2:6" x14ac:dyDescent="0.2">
      <c r="B1053" s="20"/>
      <c r="F1053" s="20"/>
    </row>
    <row r="1054" spans="2:6" x14ac:dyDescent="0.2">
      <c r="B1054" s="20"/>
      <c r="F1054" s="20"/>
    </row>
    <row r="1055" spans="2:6" x14ac:dyDescent="0.2">
      <c r="B1055" s="20"/>
      <c r="F1055" s="20"/>
    </row>
    <row r="1056" spans="2:6" x14ac:dyDescent="0.2">
      <c r="B1056" s="20"/>
      <c r="F1056" s="20"/>
    </row>
    <row r="1057" spans="2:6" x14ac:dyDescent="0.2">
      <c r="B1057" s="20"/>
      <c r="F1057" s="20"/>
    </row>
    <row r="1058" spans="2:6" x14ac:dyDescent="0.2">
      <c r="B1058" s="20"/>
      <c r="F1058" s="20"/>
    </row>
    <row r="1059" spans="2:6" x14ac:dyDescent="0.2">
      <c r="B1059" s="20"/>
      <c r="F1059" s="20"/>
    </row>
    <row r="1060" spans="2:6" x14ac:dyDescent="0.2">
      <c r="B1060" s="20"/>
      <c r="F1060" s="20"/>
    </row>
    <row r="1061" spans="2:6" x14ac:dyDescent="0.2">
      <c r="B1061" s="20"/>
      <c r="F1061" s="20"/>
    </row>
    <row r="1062" spans="2:6" x14ac:dyDescent="0.2">
      <c r="B1062" s="20"/>
      <c r="F1062" s="20"/>
    </row>
    <row r="1063" spans="2:6" x14ac:dyDescent="0.2">
      <c r="B1063" s="20"/>
      <c r="F1063" s="20"/>
    </row>
    <row r="1064" spans="2:6" x14ac:dyDescent="0.2">
      <c r="B1064" s="20"/>
      <c r="F1064" s="20"/>
    </row>
    <row r="1065" spans="2:6" x14ac:dyDescent="0.2">
      <c r="B1065" s="20"/>
      <c r="F1065" s="20"/>
    </row>
    <row r="1066" spans="2:6" x14ac:dyDescent="0.2">
      <c r="B1066" s="20"/>
      <c r="F1066" s="20"/>
    </row>
    <row r="1067" spans="2:6" x14ac:dyDescent="0.2">
      <c r="B1067" s="20"/>
      <c r="F1067" s="20"/>
    </row>
    <row r="1068" spans="2:6" x14ac:dyDescent="0.2">
      <c r="B1068" s="20"/>
      <c r="F1068" s="20"/>
    </row>
    <row r="1069" spans="2:6" x14ac:dyDescent="0.2">
      <c r="B1069" s="20"/>
      <c r="F1069" s="20"/>
    </row>
    <row r="1070" spans="2:6" x14ac:dyDescent="0.2">
      <c r="B1070" s="20"/>
      <c r="F1070" s="20"/>
    </row>
    <row r="1071" spans="2:6" x14ac:dyDescent="0.2">
      <c r="B1071" s="20"/>
      <c r="F1071" s="20"/>
    </row>
    <row r="1072" spans="2:6" x14ac:dyDescent="0.2">
      <c r="B1072" s="20"/>
      <c r="F1072" s="20"/>
    </row>
    <row r="1073" spans="2:6" x14ac:dyDescent="0.2">
      <c r="B1073" s="20"/>
      <c r="F1073" s="20"/>
    </row>
    <row r="1074" spans="2:6" x14ac:dyDescent="0.2">
      <c r="B1074" s="20"/>
      <c r="F1074" s="20"/>
    </row>
    <row r="1075" spans="2:6" x14ac:dyDescent="0.2">
      <c r="B1075" s="20"/>
      <c r="F1075" s="20"/>
    </row>
    <row r="1076" spans="2:6" x14ac:dyDescent="0.2">
      <c r="B1076" s="20"/>
      <c r="F1076" s="20"/>
    </row>
    <row r="1077" spans="2:6" x14ac:dyDescent="0.2">
      <c r="B1077" s="20"/>
      <c r="F1077" s="20"/>
    </row>
    <row r="1078" spans="2:6" x14ac:dyDescent="0.2">
      <c r="B1078" s="20"/>
      <c r="F1078" s="20"/>
    </row>
    <row r="1079" spans="2:6" x14ac:dyDescent="0.2">
      <c r="B1079" s="20"/>
      <c r="F1079" s="20"/>
    </row>
    <row r="1080" spans="2:6" x14ac:dyDescent="0.2">
      <c r="B1080" s="20"/>
      <c r="F1080" s="20"/>
    </row>
    <row r="1081" spans="2:6" x14ac:dyDescent="0.2">
      <c r="B1081" s="20"/>
      <c r="F1081" s="20"/>
    </row>
    <row r="1082" spans="2:6" x14ac:dyDescent="0.2">
      <c r="B1082" s="20"/>
      <c r="F1082" s="20"/>
    </row>
    <row r="1083" spans="2:6" x14ac:dyDescent="0.2">
      <c r="B1083" s="20"/>
      <c r="F1083" s="20"/>
    </row>
    <row r="1084" spans="2:6" x14ac:dyDescent="0.2">
      <c r="B1084" s="20"/>
      <c r="F1084" s="20"/>
    </row>
    <row r="1085" spans="2:6" x14ac:dyDescent="0.2">
      <c r="B1085" s="20"/>
      <c r="F1085" s="20"/>
    </row>
    <row r="1086" spans="2:6" x14ac:dyDescent="0.2">
      <c r="B1086" s="20"/>
      <c r="F1086" s="20"/>
    </row>
    <row r="1087" spans="2:6" x14ac:dyDescent="0.2">
      <c r="B1087" s="20"/>
      <c r="F1087" s="20"/>
    </row>
    <row r="1088" spans="2:6" x14ac:dyDescent="0.2">
      <c r="B1088" s="20"/>
      <c r="F1088" s="20"/>
    </row>
    <row r="1089" spans="2:6" x14ac:dyDescent="0.2">
      <c r="B1089" s="20"/>
      <c r="F1089" s="20"/>
    </row>
    <row r="1090" spans="2:6" x14ac:dyDescent="0.2">
      <c r="B1090" s="20"/>
      <c r="F1090" s="20"/>
    </row>
    <row r="1091" spans="2:6" x14ac:dyDescent="0.2">
      <c r="B1091" s="20"/>
      <c r="F1091" s="20"/>
    </row>
    <row r="1092" spans="2:6" x14ac:dyDescent="0.2">
      <c r="B1092" s="20"/>
      <c r="F1092" s="20"/>
    </row>
    <row r="1093" spans="2:6" x14ac:dyDescent="0.2">
      <c r="B1093" s="20"/>
      <c r="F1093" s="20"/>
    </row>
    <row r="1094" spans="2:6" x14ac:dyDescent="0.2">
      <c r="B1094" s="20"/>
      <c r="F1094" s="20"/>
    </row>
    <row r="1095" spans="2:6" x14ac:dyDescent="0.2">
      <c r="B1095" s="20"/>
      <c r="F1095" s="20"/>
    </row>
    <row r="1096" spans="2:6" x14ac:dyDescent="0.2">
      <c r="B1096" s="20"/>
      <c r="F1096" s="20"/>
    </row>
    <row r="1097" spans="2:6" x14ac:dyDescent="0.2">
      <c r="B1097" s="20"/>
      <c r="F1097" s="20"/>
    </row>
    <row r="1098" spans="2:6" x14ac:dyDescent="0.2">
      <c r="B1098" s="20"/>
      <c r="F1098" s="20"/>
    </row>
    <row r="1099" spans="2:6" x14ac:dyDescent="0.2">
      <c r="B1099" s="20"/>
      <c r="F1099" s="20"/>
    </row>
    <row r="1100" spans="2:6" x14ac:dyDescent="0.2">
      <c r="B1100" s="20"/>
      <c r="F1100" s="20"/>
    </row>
    <row r="1101" spans="2:6" x14ac:dyDescent="0.2">
      <c r="B1101" s="20"/>
      <c r="F1101" s="20"/>
    </row>
    <row r="1102" spans="2:6" x14ac:dyDescent="0.2">
      <c r="B1102" s="20"/>
      <c r="F1102" s="20"/>
    </row>
    <row r="1103" spans="2:6" x14ac:dyDescent="0.2">
      <c r="B1103" s="20"/>
      <c r="F1103" s="20"/>
    </row>
    <row r="1104" spans="2:6" x14ac:dyDescent="0.2">
      <c r="B1104" s="20"/>
      <c r="F1104" s="20"/>
    </row>
    <row r="1105" spans="2:6" x14ac:dyDescent="0.2">
      <c r="B1105" s="20"/>
      <c r="F1105" s="20"/>
    </row>
    <row r="1106" spans="2:6" x14ac:dyDescent="0.2">
      <c r="B1106" s="20"/>
      <c r="F1106" s="20"/>
    </row>
    <row r="1107" spans="2:6" x14ac:dyDescent="0.2">
      <c r="B1107" s="20"/>
      <c r="F1107" s="20"/>
    </row>
    <row r="1108" spans="2:6" x14ac:dyDescent="0.2">
      <c r="B1108" s="20"/>
      <c r="F1108" s="20"/>
    </row>
    <row r="1109" spans="2:6" x14ac:dyDescent="0.2">
      <c r="B1109" s="20"/>
      <c r="F1109" s="20"/>
    </row>
    <row r="1110" spans="2:6" x14ac:dyDescent="0.2">
      <c r="B1110" s="20"/>
      <c r="F1110" s="20"/>
    </row>
    <row r="1111" spans="2:6" x14ac:dyDescent="0.2">
      <c r="B1111" s="20"/>
      <c r="F1111" s="20"/>
    </row>
    <row r="1112" spans="2:6" x14ac:dyDescent="0.2">
      <c r="B1112" s="20"/>
      <c r="F1112" s="20"/>
    </row>
    <row r="1113" spans="2:6" x14ac:dyDescent="0.2">
      <c r="B1113" s="20"/>
      <c r="F1113" s="20"/>
    </row>
    <row r="1114" spans="2:6" x14ac:dyDescent="0.2">
      <c r="B1114" s="20"/>
      <c r="F1114" s="20"/>
    </row>
    <row r="1115" spans="2:6" x14ac:dyDescent="0.2">
      <c r="B1115" s="20"/>
      <c r="F1115" s="20"/>
    </row>
    <row r="1116" spans="2:6" x14ac:dyDescent="0.2">
      <c r="B1116" s="20"/>
      <c r="F1116" s="20"/>
    </row>
    <row r="1117" spans="2:6" x14ac:dyDescent="0.2">
      <c r="B1117" s="20"/>
      <c r="F1117" s="20"/>
    </row>
    <row r="1118" spans="2:6" x14ac:dyDescent="0.2">
      <c r="B1118" s="20"/>
      <c r="F1118" s="20"/>
    </row>
    <row r="1119" spans="2:6" x14ac:dyDescent="0.2">
      <c r="B1119" s="20"/>
      <c r="F1119" s="20"/>
    </row>
    <row r="1120" spans="2:6" x14ac:dyDescent="0.2">
      <c r="B1120" s="20"/>
      <c r="F1120" s="20"/>
    </row>
    <row r="1121" spans="2:6" x14ac:dyDescent="0.2">
      <c r="B1121" s="20"/>
      <c r="F1121" s="20"/>
    </row>
    <row r="1122" spans="2:6" x14ac:dyDescent="0.2">
      <c r="B1122" s="20"/>
      <c r="F1122" s="20"/>
    </row>
    <row r="1123" spans="2:6" x14ac:dyDescent="0.2">
      <c r="B1123" s="20"/>
      <c r="F1123" s="20"/>
    </row>
    <row r="1124" spans="2:6" x14ac:dyDescent="0.2">
      <c r="B1124" s="20"/>
      <c r="F1124" s="20"/>
    </row>
    <row r="1125" spans="2:6" x14ac:dyDescent="0.2">
      <c r="B1125" s="20"/>
      <c r="F1125" s="20"/>
    </row>
    <row r="1126" spans="2:6" x14ac:dyDescent="0.2">
      <c r="B1126" s="20"/>
      <c r="F1126" s="20"/>
    </row>
    <row r="1127" spans="2:6" x14ac:dyDescent="0.2">
      <c r="B1127" s="20"/>
      <c r="F1127" s="20"/>
    </row>
    <row r="1128" spans="2:6" x14ac:dyDescent="0.2">
      <c r="B1128" s="20"/>
      <c r="F1128" s="20"/>
    </row>
    <row r="1129" spans="2:6" x14ac:dyDescent="0.2">
      <c r="B1129" s="20"/>
      <c r="F1129" s="20"/>
    </row>
    <row r="1130" spans="2:6" x14ac:dyDescent="0.2">
      <c r="B1130" s="20"/>
      <c r="F1130" s="20"/>
    </row>
    <row r="1131" spans="2:6" x14ac:dyDescent="0.2">
      <c r="B1131" s="20"/>
      <c r="F1131" s="20"/>
    </row>
    <row r="1132" spans="2:6" x14ac:dyDescent="0.2">
      <c r="B1132" s="20"/>
      <c r="F1132" s="20"/>
    </row>
    <row r="1133" spans="2:6" x14ac:dyDescent="0.2">
      <c r="B1133" s="20"/>
      <c r="F1133" s="20"/>
    </row>
    <row r="1134" spans="2:6" x14ac:dyDescent="0.2">
      <c r="B1134" s="20"/>
      <c r="F1134" s="20"/>
    </row>
    <row r="1135" spans="2:6" x14ac:dyDescent="0.2">
      <c r="B1135" s="20"/>
      <c r="F1135" s="20"/>
    </row>
    <row r="1136" spans="2:6" x14ac:dyDescent="0.2">
      <c r="B1136" s="20"/>
      <c r="F1136" s="20"/>
    </row>
    <row r="1137" spans="2:6" x14ac:dyDescent="0.2">
      <c r="B1137" s="20"/>
      <c r="F1137" s="20"/>
    </row>
    <row r="1138" spans="2:6" x14ac:dyDescent="0.2">
      <c r="B1138" s="20"/>
      <c r="F1138" s="20"/>
    </row>
    <row r="1139" spans="2:6" x14ac:dyDescent="0.2">
      <c r="B1139" s="20"/>
      <c r="F1139" s="20"/>
    </row>
  </sheetData>
  <phoneticPr fontId="7" type="noConversion"/>
  <hyperlinks>
    <hyperlink ref="P115" r:id="rId1" display="http://www.bav-astro.de/sfs/BAVM_link.php?BAVMnr=15" xr:uid="{00000000-0004-0000-0300-000000000000}"/>
    <hyperlink ref="P116" r:id="rId2" display="http://www.bav-astro.de/sfs/BAVM_link.php?BAVMnr=15" xr:uid="{00000000-0004-0000-0300-000001000000}"/>
    <hyperlink ref="P117" r:id="rId3" display="http://www.bav-astro.de/sfs/BAVM_link.php?BAVMnr=18" xr:uid="{00000000-0004-0000-0300-000002000000}"/>
    <hyperlink ref="P118" r:id="rId4" display="http://www.bav-astro.de/sfs/BAVM_link.php?BAVMnr=15" xr:uid="{00000000-0004-0000-0300-000003000000}"/>
    <hyperlink ref="P119" r:id="rId5" display="http://www.bav-astro.de/sfs/BAVM_link.php?BAVMnr=18" xr:uid="{00000000-0004-0000-0300-000004000000}"/>
    <hyperlink ref="P123" r:id="rId6" display="http://www.bav-astro.de/sfs/BAVM_link.php?BAVMnr=18" xr:uid="{00000000-0004-0000-0300-000005000000}"/>
    <hyperlink ref="P124" r:id="rId7" display="http://www.bav-astro.de/sfs/BAVM_link.php?BAVMnr=18" xr:uid="{00000000-0004-0000-0300-000006000000}"/>
    <hyperlink ref="P135" r:id="rId8" display="http://www.bav-astro.de/sfs/BAVM_link.php?BAVMnr=18" xr:uid="{00000000-0004-0000-0300-000007000000}"/>
    <hyperlink ref="P137" r:id="rId9" display="http://www.bav-astro.de/sfs/BAVM_link.php?BAVMnr=18" xr:uid="{00000000-0004-0000-0300-000008000000}"/>
    <hyperlink ref="P14" r:id="rId10" display="http://www.konkoly.hu/cgi-bin/IBVS?201" xr:uid="{00000000-0004-0000-0300-000009000000}"/>
    <hyperlink ref="P140" r:id="rId11" display="http://www.konkoly.hu/cgi-bin/IBVS?1800" xr:uid="{00000000-0004-0000-0300-00000A000000}"/>
    <hyperlink ref="P15" r:id="rId12" display="http://www.konkoly.hu/cgi-bin/IBVS?201" xr:uid="{00000000-0004-0000-0300-00000B000000}"/>
    <hyperlink ref="P146" r:id="rId13" display="http://www.konkoly.hu/cgi-bin/IBVS?456" xr:uid="{00000000-0004-0000-0300-00000C000000}"/>
    <hyperlink ref="P18" r:id="rId14" display="http://www.konkoly.hu/cgi-bin/IBVS?817" xr:uid="{00000000-0004-0000-0300-00000D000000}"/>
    <hyperlink ref="P20" r:id="rId15" display="http://www.konkoly.hu/cgi-bin/IBVS?937" xr:uid="{00000000-0004-0000-0300-00000E000000}"/>
    <hyperlink ref="P158" r:id="rId16" display="http://www.konkoly.hu/cgi-bin/IBVS?883" xr:uid="{00000000-0004-0000-0300-00000F000000}"/>
    <hyperlink ref="P159" r:id="rId17" display="http://www.konkoly.hu/cgi-bin/IBVS?883" xr:uid="{00000000-0004-0000-0300-000010000000}"/>
    <hyperlink ref="P160" r:id="rId18" display="http://www.konkoly.hu/cgi-bin/IBVS?883" xr:uid="{00000000-0004-0000-0300-000011000000}"/>
    <hyperlink ref="P169" r:id="rId19" display="http://www.konkoly.hu/cgi-bin/IBVS?883" xr:uid="{00000000-0004-0000-0300-000012000000}"/>
    <hyperlink ref="P170" r:id="rId20" display="http://www.konkoly.hu/cgi-bin/IBVS?883" xr:uid="{00000000-0004-0000-0300-000013000000}"/>
    <hyperlink ref="P22" r:id="rId21" display="http://www.konkoly.hu/cgi-bin/IBVS?1379" xr:uid="{00000000-0004-0000-0300-000014000000}"/>
    <hyperlink ref="P23" r:id="rId22" display="http://www.konkoly.hu/cgi-bin/IBVS?1379" xr:uid="{00000000-0004-0000-0300-000015000000}"/>
    <hyperlink ref="P30" r:id="rId23" display="http://www.konkoly.hu/cgi-bin/IBVS?1712" xr:uid="{00000000-0004-0000-0300-000016000000}"/>
    <hyperlink ref="P31" r:id="rId24" display="http://www.konkoly.hu/cgi-bin/IBVS?1712" xr:uid="{00000000-0004-0000-0300-000017000000}"/>
    <hyperlink ref="P32" r:id="rId25" display="http://www.konkoly.hu/cgi-bin/IBVS?1712" xr:uid="{00000000-0004-0000-0300-000018000000}"/>
    <hyperlink ref="P33" r:id="rId26" display="http://www.konkoly.hu/cgi-bin/IBVS?1712" xr:uid="{00000000-0004-0000-0300-000019000000}"/>
    <hyperlink ref="P40" r:id="rId27" display="http://www.konkoly.hu/cgi-bin/IBVS?2189" xr:uid="{00000000-0004-0000-0300-00001A000000}"/>
    <hyperlink ref="P41" r:id="rId28" display="http://www.konkoly.hu/cgi-bin/IBVS?2189" xr:uid="{00000000-0004-0000-0300-00001B000000}"/>
    <hyperlink ref="P42" r:id="rId29" display="http://www.konkoly.hu/cgi-bin/IBVS?2189" xr:uid="{00000000-0004-0000-0300-00001C000000}"/>
    <hyperlink ref="P43" r:id="rId30" display="http://www.konkoly.hu/cgi-bin/IBVS?2189" xr:uid="{00000000-0004-0000-0300-00001D000000}"/>
    <hyperlink ref="P44" r:id="rId31" display="http://www.konkoly.hu/cgi-bin/IBVS?2189" xr:uid="{00000000-0004-0000-0300-00001E000000}"/>
    <hyperlink ref="P45" r:id="rId32" display="http://www.konkoly.hu/cgi-bin/IBVS?2303" xr:uid="{00000000-0004-0000-0300-00001F000000}"/>
    <hyperlink ref="P226" r:id="rId33" display="http://www.bav-astro.de/sfs/BAVM_link.php?BAVMnr=43" xr:uid="{00000000-0004-0000-0300-000020000000}"/>
    <hyperlink ref="P229" r:id="rId34" display="http://www.bav-astro.de/sfs/BAVM_link.php?BAVMnr=43" xr:uid="{00000000-0004-0000-0300-000021000000}"/>
    <hyperlink ref="P51" r:id="rId35" display="http://www.konkoly.hu/cgi-bin/IBVS?4263" xr:uid="{00000000-0004-0000-0300-000022000000}"/>
    <hyperlink ref="P262" r:id="rId36" display="http://www.konkoly.hu/cgi-bin/IBVS?4263" xr:uid="{00000000-0004-0000-0300-000023000000}"/>
    <hyperlink ref="P263" r:id="rId37" display="http://www.konkoly.hu/cgi-bin/IBVS?4263" xr:uid="{00000000-0004-0000-0300-000024000000}"/>
    <hyperlink ref="P264" r:id="rId38" display="http://www.konkoly.hu/cgi-bin/IBVS?4263" xr:uid="{00000000-0004-0000-0300-000025000000}"/>
    <hyperlink ref="P52" r:id="rId39" display="http://www.konkoly.hu/cgi-bin/IBVS?4340" xr:uid="{00000000-0004-0000-0300-000026000000}"/>
    <hyperlink ref="P268" r:id="rId40" display="http://www.konkoly.hu/cgi-bin/IBVS?4340" xr:uid="{00000000-0004-0000-0300-000027000000}"/>
    <hyperlink ref="P280" r:id="rId41" display="http://www.bav-astro.de/sfs/BAVM_link.php?BAVMnr=143" xr:uid="{00000000-0004-0000-0300-000028000000}"/>
    <hyperlink ref="P281" r:id="rId42" display="http://var.astro.cz/oejv/issues/oejv0074.pdf" xr:uid="{00000000-0004-0000-0300-000029000000}"/>
    <hyperlink ref="P284" r:id="rId43" display="http://www.bav-astro.de/sfs/BAVM_link.php?BAVMnr=157" xr:uid="{00000000-0004-0000-0300-00002A000000}"/>
    <hyperlink ref="P53" r:id="rId44" display="http://www.konkoly.hu/cgi-bin/IBVS?5583" xr:uid="{00000000-0004-0000-0300-00002B000000}"/>
    <hyperlink ref="P285" r:id="rId45" display="http://vsolj.cetus-net.org/no44.pdf" xr:uid="{00000000-0004-0000-0300-00002C000000}"/>
    <hyperlink ref="P286" r:id="rId46" display="http://vsolj.cetus-net.org/no44.pdf" xr:uid="{00000000-0004-0000-0300-00002D000000}"/>
    <hyperlink ref="P287" r:id="rId47" display="http://vsolj.cetus-net.org/no44.pdf" xr:uid="{00000000-0004-0000-0300-00002E000000}"/>
    <hyperlink ref="P288" r:id="rId48" display="http://vsolj.cetus-net.org/no44.pdf" xr:uid="{00000000-0004-0000-0300-00002F000000}"/>
    <hyperlink ref="P289" r:id="rId49" display="http://vsolj.cetus-net.org/no44.pdf" xr:uid="{00000000-0004-0000-0300-000030000000}"/>
    <hyperlink ref="P290" r:id="rId50" display="http://vsolj.cetus-net.org/no44.pdf" xr:uid="{00000000-0004-0000-0300-000031000000}"/>
    <hyperlink ref="P291" r:id="rId51" display="http://vsolj.cetus-net.org/no44.pdf" xr:uid="{00000000-0004-0000-0300-000032000000}"/>
    <hyperlink ref="P292" r:id="rId52" display="http://vsolj.cetus-net.org/no44.pdf" xr:uid="{00000000-0004-0000-0300-000033000000}"/>
    <hyperlink ref="P293" r:id="rId53" display="http://vsolj.cetus-net.org/no44.pdf" xr:uid="{00000000-0004-0000-0300-000034000000}"/>
    <hyperlink ref="P294" r:id="rId54" display="http://vsolj.cetus-net.org/no44.pdf" xr:uid="{00000000-0004-0000-0300-000035000000}"/>
    <hyperlink ref="P295" r:id="rId55" display="http://vsolj.cetus-net.org/no45.pdf" xr:uid="{00000000-0004-0000-0300-000036000000}"/>
    <hyperlink ref="P296" r:id="rId56" display="http://vsolj.cetus-net.org/no45.pdf" xr:uid="{00000000-0004-0000-0300-000037000000}"/>
    <hyperlink ref="P297" r:id="rId57" display="http://vsolj.cetus-net.org/no45.pdf" xr:uid="{00000000-0004-0000-0300-000038000000}"/>
    <hyperlink ref="P298" r:id="rId58" display="http://vsolj.cetus-net.org/no45.pdf" xr:uid="{00000000-0004-0000-0300-000039000000}"/>
    <hyperlink ref="P54" r:id="rId59" display="http://www.konkoly.hu/cgi-bin/IBVS?5753" xr:uid="{00000000-0004-0000-0300-00003A000000}"/>
    <hyperlink ref="P299" r:id="rId60" display="http://vsolj.cetus-net.org/no45.pdf" xr:uid="{00000000-0004-0000-0300-00003B000000}"/>
    <hyperlink ref="P300" r:id="rId61" display="http://vsolj.cetus-net.org/no45.pdf" xr:uid="{00000000-0004-0000-0300-00003C000000}"/>
    <hyperlink ref="P301" r:id="rId62" display="http://vsolj.cetus-net.org/no45.pdf" xr:uid="{00000000-0004-0000-0300-00003D000000}"/>
    <hyperlink ref="P55" r:id="rId63" display="http://www.aavso.org/sites/default/files/jaavso/v37n1/44.pdf" xr:uid="{00000000-0004-0000-0300-00003E000000}"/>
    <hyperlink ref="P302" r:id="rId64" display="http://www.bav-astro.de/sfs/BAVM_link.php?BAVMnr=212" xr:uid="{00000000-0004-0000-0300-00003F000000}"/>
    <hyperlink ref="P303" r:id="rId65" display="http://var.astro.cz/oejv/issues/oejv0137.pdf" xr:uid="{00000000-0004-0000-0300-000040000000}"/>
    <hyperlink ref="P56" r:id="rId66" display="http://www.konkoly.hu/cgi-bin/IBVS?6007" xr:uid="{00000000-0004-0000-0300-000041000000}"/>
    <hyperlink ref="P304" r:id="rId67" display="http://var.astro.cz/oejv/issues/oejv0137.pdf" xr:uid="{00000000-0004-0000-0300-000042000000}"/>
    <hyperlink ref="P305" r:id="rId68" display="http://vsolj.cetus-net.org/vsoljno50.pdf" xr:uid="{00000000-0004-0000-0300-000043000000}"/>
    <hyperlink ref="P306" r:id="rId69" display="http://vsolj.cetus-net.org/vsoljno50.pdf" xr:uid="{00000000-0004-0000-0300-000044000000}"/>
    <hyperlink ref="P307" r:id="rId70" display="http://vsolj.cetus-net.org/vsoljno50.pdf" xr:uid="{00000000-0004-0000-0300-000045000000}"/>
    <hyperlink ref="P308" r:id="rId71" display="http://vsolj.cetus-net.org/vsoljno50.pdf" xr:uid="{00000000-0004-0000-0300-000046000000}"/>
    <hyperlink ref="P309" r:id="rId72" display="http://www.bav-astro.de/sfs/BAVM_link.php?BAVMnr=233" xr:uid="{00000000-0004-0000-0300-000047000000}"/>
    <hyperlink ref="P310" r:id="rId73" display="http://www.bav-astro.de/sfs/BAVM_link.php?BAVMnr=236" xr:uid="{00000000-0004-0000-0300-000048000000}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234"/>
  <sheetViews>
    <sheetView workbookViewId="0">
      <pane ySplit="20" topLeftCell="A55" activePane="bottomLeft" state="frozen"/>
      <selection pane="bottomLeft" activeCell="D2" sqref="D2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5" ht="20.25" x14ac:dyDescent="0.3">
      <c r="A1" s="1" t="s">
        <v>37</v>
      </c>
    </row>
    <row r="2" spans="1:5" x14ac:dyDescent="0.2">
      <c r="A2" t="s">
        <v>27</v>
      </c>
      <c r="B2" s="14" t="s">
        <v>36</v>
      </c>
      <c r="D2" s="10" t="s">
        <v>53</v>
      </c>
    </row>
    <row r="3" spans="1:5" ht="13.5" thickBot="1" x14ac:dyDescent="0.25"/>
    <row r="4" spans="1:5" x14ac:dyDescent="0.2">
      <c r="A4" s="6" t="s">
        <v>1</v>
      </c>
      <c r="C4" s="3">
        <v>41593.712299999999</v>
      </c>
      <c r="D4" s="4">
        <v>1.98319204</v>
      </c>
    </row>
    <row r="6" spans="1:5" x14ac:dyDescent="0.2">
      <c r="A6" s="6" t="s">
        <v>2</v>
      </c>
    </row>
    <row r="7" spans="1:5" x14ac:dyDescent="0.2">
      <c r="A7" t="s">
        <v>3</v>
      </c>
      <c r="C7">
        <f>+C4</f>
        <v>41593.712299999999</v>
      </c>
      <c r="D7" s="33" t="s">
        <v>47</v>
      </c>
    </row>
    <row r="8" spans="1:5" x14ac:dyDescent="0.2">
      <c r="A8" t="s">
        <v>4</v>
      </c>
      <c r="C8">
        <v>0.66107300000000002</v>
      </c>
      <c r="D8" s="33" t="s">
        <v>46</v>
      </c>
    </row>
    <row r="9" spans="1:5" x14ac:dyDescent="0.2">
      <c r="A9" s="17" t="s">
        <v>38</v>
      </c>
      <c r="B9" s="18"/>
      <c r="C9" s="19">
        <v>8</v>
      </c>
      <c r="D9" s="18" t="s">
        <v>39</v>
      </c>
      <c r="E9" s="18"/>
    </row>
    <row r="10" spans="1:5" ht="13.5" thickBot="1" x14ac:dyDescent="0.25">
      <c r="A10" s="18"/>
      <c r="B10" s="18"/>
      <c r="C10" s="5" t="s">
        <v>23</v>
      </c>
      <c r="D10" s="5" t="s">
        <v>24</v>
      </c>
      <c r="E10" s="18"/>
    </row>
    <row r="11" spans="1:5" x14ac:dyDescent="0.2">
      <c r="A11" s="18" t="s">
        <v>17</v>
      </c>
      <c r="B11" s="18"/>
      <c r="C11" s="18">
        <f>INTERCEPT(G21:G998,F21:F998)</f>
        <v>-9.8805596706027649E-3</v>
      </c>
      <c r="D11" s="20"/>
      <c r="E11" s="18"/>
    </row>
    <row r="12" spans="1:5" x14ac:dyDescent="0.2">
      <c r="A12" s="18" t="s">
        <v>18</v>
      </c>
      <c r="B12" s="18"/>
      <c r="C12" s="18">
        <f>SLOPE(G21:G998,F21:F998)</f>
        <v>4.1663092281781804E-7</v>
      </c>
      <c r="D12" s="20"/>
      <c r="E12" s="18"/>
    </row>
    <row r="13" spans="1:5" x14ac:dyDescent="0.2">
      <c r="A13" s="18" t="s">
        <v>22</v>
      </c>
      <c r="B13" s="18"/>
      <c r="C13" s="20" t="s">
        <v>15</v>
      </c>
      <c r="D13" s="20"/>
      <c r="E13" s="18"/>
    </row>
    <row r="14" spans="1:5" x14ac:dyDescent="0.2">
      <c r="A14" s="18"/>
      <c r="B14" s="18"/>
      <c r="C14" s="18"/>
      <c r="D14" s="18"/>
      <c r="E14" s="18"/>
    </row>
    <row r="15" spans="1:5" x14ac:dyDescent="0.2">
      <c r="A15" s="21" t="s">
        <v>19</v>
      </c>
      <c r="B15" s="18"/>
      <c r="C15" s="22">
        <f>(C7+C11)+(C8+C12)*INT(MAX(F21:F3533))</f>
        <v>54001.389376186118</v>
      </c>
      <c r="D15" s="23" t="s">
        <v>40</v>
      </c>
      <c r="E15" s="24">
        <f ca="1">TODAY()+15018.5-B9/24</f>
        <v>60162.5</v>
      </c>
    </row>
    <row r="16" spans="1:5" x14ac:dyDescent="0.2">
      <c r="A16" s="25" t="s">
        <v>5</v>
      </c>
      <c r="B16" s="18"/>
      <c r="C16" s="26">
        <f>+C8+C12</f>
        <v>0.66107341663092289</v>
      </c>
      <c r="D16" s="23" t="s">
        <v>41</v>
      </c>
      <c r="E16" s="24">
        <f ca="1">ROUND(2*(E15-C15)/C16,0)/2+1</f>
        <v>9321</v>
      </c>
    </row>
    <row r="17" spans="1:18" ht="13.5" thickBot="1" x14ac:dyDescent="0.25">
      <c r="A17" s="23" t="s">
        <v>35</v>
      </c>
      <c r="B17" s="18"/>
      <c r="C17" s="18">
        <f>COUNT(C21:C2191)</f>
        <v>51</v>
      </c>
      <c r="D17" s="23" t="s">
        <v>42</v>
      </c>
      <c r="E17" s="27">
        <f ca="1">+C15+C16*E16-15018.5-C9/24</f>
        <v>45144.421359269618</v>
      </c>
    </row>
    <row r="18" spans="1:18" x14ac:dyDescent="0.2">
      <c r="A18" s="25" t="s">
        <v>6</v>
      </c>
      <c r="B18" s="18"/>
      <c r="C18" s="28">
        <f>+C15</f>
        <v>54001.389376186118</v>
      </c>
      <c r="D18" s="29">
        <f>+C16</f>
        <v>0.66107341663092289</v>
      </c>
      <c r="E18" s="30" t="s">
        <v>43</v>
      </c>
      <c r="R18">
        <f>SUM(R21:R68)</f>
        <v>5.2989736734198926E-2</v>
      </c>
    </row>
    <row r="19" spans="1:18" ht="13.5" thickTop="1" x14ac:dyDescent="0.2"/>
    <row r="20" spans="1:18" ht="13.5" thickBot="1" x14ac:dyDescent="0.25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13</v>
      </c>
      <c r="I20" s="9" t="s">
        <v>32</v>
      </c>
      <c r="J20" s="8" t="s">
        <v>20</v>
      </c>
      <c r="K20" s="8" t="s">
        <v>21</v>
      </c>
      <c r="L20" s="8" t="s">
        <v>28</v>
      </c>
      <c r="M20" s="8" t="s">
        <v>29</v>
      </c>
      <c r="N20" s="8" t="s">
        <v>30</v>
      </c>
      <c r="O20" s="8" t="s">
        <v>26</v>
      </c>
      <c r="P20" s="7" t="s">
        <v>25</v>
      </c>
      <c r="Q20" s="5" t="s">
        <v>16</v>
      </c>
    </row>
    <row r="21" spans="1:18" x14ac:dyDescent="0.2">
      <c r="A21" t="s">
        <v>13</v>
      </c>
      <c r="C21" s="15">
        <v>41593.712299999999</v>
      </c>
      <c r="D21" s="15" t="s">
        <v>15</v>
      </c>
      <c r="E21">
        <f t="shared" ref="E21:E68" si="0">+(C21-C$7)/C$8</f>
        <v>0</v>
      </c>
      <c r="F21">
        <f t="shared" ref="F21:F68" si="1">ROUND(2*E21,0)/2</f>
        <v>0</v>
      </c>
      <c r="G21">
        <f t="shared" ref="G21:G68" si="2">+C21-(C$7+F21*C$8)</f>
        <v>0</v>
      </c>
      <c r="H21">
        <f>+G21</f>
        <v>0</v>
      </c>
      <c r="O21">
        <f t="shared" ref="O21:O68" si="3">+C$11+C$12*F21</f>
        <v>-9.8805596706027649E-3</v>
      </c>
      <c r="Q21" s="2">
        <f t="shared" ref="Q21:Q68" si="4">+C21-15018.5</f>
        <v>26575.212299999999</v>
      </c>
      <c r="R21">
        <f t="shared" ref="R21:R68" si="5">(O21-G21)^2</f>
        <v>9.7625459404341813E-5</v>
      </c>
    </row>
    <row r="22" spans="1:18" x14ac:dyDescent="0.2">
      <c r="A22" t="s">
        <v>31</v>
      </c>
      <c r="C22" s="15">
        <v>25759.684000000001</v>
      </c>
      <c r="D22" s="15"/>
      <c r="E22">
        <f t="shared" si="0"/>
        <v>-23952.011805050272</v>
      </c>
      <c r="F22">
        <f t="shared" si="1"/>
        <v>-23952</v>
      </c>
      <c r="G22">
        <f t="shared" si="2"/>
        <v>-7.8039999971224461E-3</v>
      </c>
      <c r="I22">
        <f t="shared" ref="I22:I65" si="6">G22</f>
        <v>-7.8039999971224461E-3</v>
      </c>
      <c r="O22">
        <f t="shared" si="3"/>
        <v>-1.9859703533935142E-2</v>
      </c>
      <c r="Q22" s="2">
        <f t="shared" si="4"/>
        <v>10741.184000000001</v>
      </c>
      <c r="R22">
        <f t="shared" si="5"/>
        <v>1.4533998776751814E-4</v>
      </c>
    </row>
    <row r="23" spans="1:18" x14ac:dyDescent="0.2">
      <c r="A23" t="s">
        <v>31</v>
      </c>
      <c r="C23" s="15">
        <v>25793.394</v>
      </c>
      <c r="D23" s="15"/>
      <c r="E23">
        <f t="shared" si="0"/>
        <v>-23901.018949495741</v>
      </c>
      <c r="F23">
        <f t="shared" si="1"/>
        <v>-23901</v>
      </c>
      <c r="G23">
        <f t="shared" si="2"/>
        <v>-1.2526999998954125E-2</v>
      </c>
      <c r="I23">
        <f t="shared" si="6"/>
        <v>-1.2526999998954125E-2</v>
      </c>
      <c r="O23">
        <f t="shared" si="3"/>
        <v>-1.9838455356871433E-2</v>
      </c>
      <c r="Q23" s="2">
        <f t="shared" si="4"/>
        <v>10774.894</v>
      </c>
      <c r="R23">
        <f t="shared" si="5"/>
        <v>5.3457379450817718E-5</v>
      </c>
    </row>
    <row r="24" spans="1:18" x14ac:dyDescent="0.2">
      <c r="A24" t="s">
        <v>31</v>
      </c>
      <c r="C24" s="15">
        <v>25803.309000000001</v>
      </c>
      <c r="D24" s="15"/>
      <c r="E24">
        <f t="shared" si="0"/>
        <v>-23886.020605893747</v>
      </c>
      <c r="F24">
        <f t="shared" si="1"/>
        <v>-23886</v>
      </c>
      <c r="G24">
        <f t="shared" si="2"/>
        <v>-1.3621999998576939E-2</v>
      </c>
      <c r="I24">
        <f t="shared" si="6"/>
        <v>-1.3621999998576939E-2</v>
      </c>
      <c r="O24">
        <f t="shared" si="3"/>
        <v>-1.9832205893029167E-2</v>
      </c>
      <c r="Q24" s="2">
        <f t="shared" si="4"/>
        <v>10784.809000000001</v>
      </c>
      <c r="R24">
        <f t="shared" si="5"/>
        <v>3.8566657251489192E-5</v>
      </c>
    </row>
    <row r="25" spans="1:18" x14ac:dyDescent="0.2">
      <c r="A25" t="s">
        <v>31</v>
      </c>
      <c r="C25" s="15">
        <v>25822.164000000001</v>
      </c>
      <c r="D25" s="15"/>
      <c r="E25">
        <f t="shared" si="0"/>
        <v>-23857.498793627932</v>
      </c>
      <c r="F25">
        <f t="shared" si="1"/>
        <v>-23857.5</v>
      </c>
      <c r="G25">
        <f t="shared" si="2"/>
        <v>7.9750000077183358E-4</v>
      </c>
      <c r="I25">
        <f t="shared" si="6"/>
        <v>7.9750000077183358E-4</v>
      </c>
      <c r="O25">
        <f t="shared" si="3"/>
        <v>-1.9820331911728859E-2</v>
      </c>
      <c r="Q25" s="2">
        <f t="shared" si="4"/>
        <v>10803.664000000001</v>
      </c>
      <c r="R25">
        <f t="shared" si="5"/>
        <v>4.2509499277213196E-4</v>
      </c>
    </row>
    <row r="26" spans="1:18" x14ac:dyDescent="0.2">
      <c r="A26" t="s">
        <v>31</v>
      </c>
      <c r="C26" s="15">
        <v>26508.39</v>
      </c>
      <c r="D26" s="15"/>
      <c r="E26">
        <f t="shared" si="0"/>
        <v>-22819.450045607671</v>
      </c>
      <c r="F26">
        <f t="shared" si="1"/>
        <v>-22819.5</v>
      </c>
      <c r="G26">
        <f t="shared" si="2"/>
        <v>3.302350000012666E-2</v>
      </c>
      <c r="I26">
        <f t="shared" si="6"/>
        <v>3.302350000012666E-2</v>
      </c>
      <c r="O26">
        <f t="shared" si="3"/>
        <v>-1.9387869013843963E-2</v>
      </c>
      <c r="Q26" s="2">
        <f t="shared" si="4"/>
        <v>11489.89</v>
      </c>
      <c r="R26">
        <f t="shared" si="5"/>
        <v>2.7469516019186001E-3</v>
      </c>
    </row>
    <row r="27" spans="1:18" x14ac:dyDescent="0.2">
      <c r="A27" t="s">
        <v>31</v>
      </c>
      <c r="C27" s="15">
        <v>26546.059000000001</v>
      </c>
      <c r="D27" s="15"/>
      <c r="E27">
        <f t="shared" si="0"/>
        <v>-22762.468441458052</v>
      </c>
      <c r="F27">
        <f t="shared" si="1"/>
        <v>-22762.5</v>
      </c>
      <c r="G27">
        <f t="shared" si="2"/>
        <v>2.0862500001385342E-2</v>
      </c>
      <c r="I27">
        <f t="shared" si="6"/>
        <v>2.0862500001385342E-2</v>
      </c>
      <c r="O27">
        <f t="shared" si="3"/>
        <v>-1.9364121051243348E-2</v>
      </c>
      <c r="Q27" s="2">
        <f t="shared" si="4"/>
        <v>11527.559000000001</v>
      </c>
      <c r="R27">
        <f t="shared" si="5"/>
        <v>1.6181810413117897E-3</v>
      </c>
    </row>
    <row r="28" spans="1:18" x14ac:dyDescent="0.2">
      <c r="A28" t="s">
        <v>31</v>
      </c>
      <c r="C28" s="15">
        <v>26554.965</v>
      </c>
      <c r="D28" s="15"/>
      <c r="E28">
        <f t="shared" si="0"/>
        <v>-22748.996404330534</v>
      </c>
      <c r="F28">
        <f t="shared" si="1"/>
        <v>-22749</v>
      </c>
      <c r="G28">
        <f t="shared" si="2"/>
        <v>2.3770000007061753E-3</v>
      </c>
      <c r="I28">
        <f t="shared" si="6"/>
        <v>2.3770000007061753E-3</v>
      </c>
      <c r="O28">
        <f t="shared" si="3"/>
        <v>-1.9358496533785307E-2</v>
      </c>
      <c r="Q28" s="2">
        <f t="shared" si="4"/>
        <v>11536.465</v>
      </c>
      <c r="R28">
        <f t="shared" si="5"/>
        <v>4.7243180960089125E-4</v>
      </c>
    </row>
    <row r="29" spans="1:18" x14ac:dyDescent="0.2">
      <c r="A29" t="s">
        <v>31</v>
      </c>
      <c r="C29" s="15">
        <v>26572.821</v>
      </c>
      <c r="D29" s="15"/>
      <c r="E29">
        <f t="shared" si="0"/>
        <v>-22721.98577161675</v>
      </c>
      <c r="F29">
        <f t="shared" si="1"/>
        <v>-22722</v>
      </c>
      <c r="G29">
        <f t="shared" si="2"/>
        <v>9.4060000010358635E-3</v>
      </c>
      <c r="I29">
        <f t="shared" si="6"/>
        <v>9.4060000010358635E-3</v>
      </c>
      <c r="O29">
        <f t="shared" si="3"/>
        <v>-1.9347247498869229E-2</v>
      </c>
      <c r="Q29" s="2">
        <f t="shared" si="4"/>
        <v>11554.321</v>
      </c>
      <c r="R29">
        <f t="shared" si="5"/>
        <v>8.2674924179079842E-4</v>
      </c>
    </row>
    <row r="30" spans="1:18" x14ac:dyDescent="0.2">
      <c r="A30" t="s">
        <v>31</v>
      </c>
      <c r="C30" s="15">
        <v>29279.904999999999</v>
      </c>
      <c r="D30" s="15"/>
      <c r="E30">
        <f t="shared" si="0"/>
        <v>-18627.000800214199</v>
      </c>
      <c r="F30">
        <f t="shared" si="1"/>
        <v>-18627</v>
      </c>
      <c r="G30">
        <f t="shared" si="2"/>
        <v>-5.2900000082445331E-4</v>
      </c>
      <c r="I30">
        <f t="shared" si="6"/>
        <v>-5.2900000082445331E-4</v>
      </c>
      <c r="O30">
        <f t="shared" si="3"/>
        <v>-1.7641143869930261E-2</v>
      </c>
      <c r="Q30" s="2">
        <f t="shared" si="4"/>
        <v>14261.404999999999</v>
      </c>
      <c r="R30">
        <f t="shared" si="5"/>
        <v>2.928254677969755E-4</v>
      </c>
    </row>
    <row r="31" spans="1:18" x14ac:dyDescent="0.2">
      <c r="A31" t="s">
        <v>31</v>
      </c>
      <c r="C31" s="15">
        <v>29332.423999999999</v>
      </c>
      <c r="D31" s="15"/>
      <c r="E31">
        <f t="shared" si="0"/>
        <v>-18547.555716237086</v>
      </c>
      <c r="F31">
        <f t="shared" si="1"/>
        <v>-18547.5</v>
      </c>
      <c r="G31">
        <f t="shared" si="2"/>
        <v>-3.6832500001764856E-2</v>
      </c>
      <c r="I31">
        <f t="shared" si="6"/>
        <v>-3.6832500001764856E-2</v>
      </c>
      <c r="O31">
        <f t="shared" si="3"/>
        <v>-1.7608021711566245E-2</v>
      </c>
      <c r="Q31" s="2">
        <f t="shared" si="4"/>
        <v>14313.923999999999</v>
      </c>
      <c r="R31">
        <f t="shared" si="5"/>
        <v>3.6958056553031772E-4</v>
      </c>
    </row>
    <row r="32" spans="1:18" x14ac:dyDescent="0.2">
      <c r="A32" t="s">
        <v>31</v>
      </c>
      <c r="C32" s="15">
        <v>29364.149000000001</v>
      </c>
      <c r="D32" s="15"/>
      <c r="E32">
        <f t="shared" si="0"/>
        <v>-18499.565554787441</v>
      </c>
      <c r="F32">
        <f t="shared" si="1"/>
        <v>-18499.5</v>
      </c>
      <c r="G32">
        <f t="shared" si="2"/>
        <v>-4.3336499995348277E-2</v>
      </c>
      <c r="I32">
        <f t="shared" si="6"/>
        <v>-4.3336499995348277E-2</v>
      </c>
      <c r="O32">
        <f t="shared" si="3"/>
        <v>-1.7588023427270991E-2</v>
      </c>
      <c r="Q32" s="2">
        <f t="shared" si="4"/>
        <v>14345.649000000001</v>
      </c>
      <c r="R32">
        <f t="shared" si="5"/>
        <v>6.6298404557682501E-4</v>
      </c>
    </row>
    <row r="33" spans="1:18" x14ac:dyDescent="0.2">
      <c r="A33" t="s">
        <v>31</v>
      </c>
      <c r="C33" s="15">
        <v>29581.337</v>
      </c>
      <c r="D33" s="15"/>
      <c r="E33">
        <f t="shared" si="0"/>
        <v>-18171.026951637716</v>
      </c>
      <c r="F33">
        <f t="shared" si="1"/>
        <v>-18171</v>
      </c>
      <c r="G33">
        <f t="shared" si="2"/>
        <v>-1.78169999999227E-2</v>
      </c>
      <c r="I33">
        <f t="shared" si="6"/>
        <v>-1.78169999999227E-2</v>
      </c>
      <c r="O33">
        <f t="shared" si="3"/>
        <v>-1.7451160169125336E-2</v>
      </c>
      <c r="Q33" s="2">
        <f t="shared" si="4"/>
        <v>14562.837</v>
      </c>
      <c r="R33">
        <f t="shared" si="5"/>
        <v>1.3383878179784441E-7</v>
      </c>
    </row>
    <row r="34" spans="1:18" x14ac:dyDescent="0.2">
      <c r="A34" t="s">
        <v>31</v>
      </c>
      <c r="C34" s="15">
        <v>29639.882000000001</v>
      </c>
      <c r="D34" s="15"/>
      <c r="E34">
        <f t="shared" si="0"/>
        <v>-18082.466384196599</v>
      </c>
      <c r="F34">
        <f t="shared" si="1"/>
        <v>-18082.5</v>
      </c>
      <c r="G34">
        <f t="shared" si="2"/>
        <v>2.2222500003408641E-2</v>
      </c>
      <c r="I34">
        <f t="shared" si="6"/>
        <v>2.2222500003408641E-2</v>
      </c>
      <c r="O34">
        <f t="shared" si="3"/>
        <v>-1.7414288332455959E-2</v>
      </c>
      <c r="Q34" s="2">
        <f t="shared" si="4"/>
        <v>14621.382000000001</v>
      </c>
      <c r="R34">
        <f t="shared" si="5"/>
        <v>1.5710749895821319E-3</v>
      </c>
    </row>
    <row r="35" spans="1:18" x14ac:dyDescent="0.2">
      <c r="A35" t="s">
        <v>31</v>
      </c>
      <c r="C35" s="15">
        <v>29706.262999999999</v>
      </c>
      <c r="D35" s="15"/>
      <c r="E35">
        <f t="shared" si="0"/>
        <v>-17982.052360329344</v>
      </c>
      <c r="F35">
        <f t="shared" si="1"/>
        <v>-17982</v>
      </c>
      <c r="G35">
        <f t="shared" si="2"/>
        <v>-3.4614000000146916E-2</v>
      </c>
      <c r="I35">
        <f t="shared" si="6"/>
        <v>-3.4614000000146916E-2</v>
      </c>
      <c r="O35">
        <f t="shared" si="3"/>
        <v>-1.737241692471277E-2</v>
      </c>
      <c r="Q35" s="2">
        <f t="shared" si="4"/>
        <v>14687.762999999999</v>
      </c>
      <c r="R35">
        <f t="shared" si="5"/>
        <v>2.9727218694709719E-4</v>
      </c>
    </row>
    <row r="36" spans="1:18" x14ac:dyDescent="0.2">
      <c r="A36" t="s">
        <v>31</v>
      </c>
      <c r="C36" s="15">
        <v>29735.059000000001</v>
      </c>
      <c r="D36" s="15"/>
      <c r="E36">
        <f t="shared" si="0"/>
        <v>-17938.49287446318</v>
      </c>
      <c r="F36">
        <f t="shared" si="1"/>
        <v>-17938.5</v>
      </c>
      <c r="G36">
        <f t="shared" si="2"/>
        <v>4.7105000048759393E-3</v>
      </c>
      <c r="I36">
        <f t="shared" si="6"/>
        <v>4.7105000048759393E-3</v>
      </c>
      <c r="O36">
        <f t="shared" si="3"/>
        <v>-1.7354293479570196E-2</v>
      </c>
      <c r="Q36" s="2">
        <f t="shared" si="4"/>
        <v>14716.559000000001</v>
      </c>
      <c r="R36">
        <f t="shared" si="5"/>
        <v>4.8685511151125662E-4</v>
      </c>
    </row>
    <row r="37" spans="1:18" x14ac:dyDescent="0.2">
      <c r="A37" t="s">
        <v>31</v>
      </c>
      <c r="C37" s="15">
        <v>34514.514000000003</v>
      </c>
      <c r="D37" s="15"/>
      <c r="E37">
        <f t="shared" si="0"/>
        <v>-10708.648364098966</v>
      </c>
      <c r="F37">
        <f t="shared" si="1"/>
        <v>-10708.5</v>
      </c>
      <c r="G37">
        <f t="shared" si="2"/>
        <v>-9.8079499999585096E-2</v>
      </c>
      <c r="I37">
        <f t="shared" si="6"/>
        <v>-9.8079499999585096E-2</v>
      </c>
      <c r="O37">
        <f t="shared" si="3"/>
        <v>-1.434205190759737E-2</v>
      </c>
      <c r="Q37" s="2">
        <f t="shared" si="4"/>
        <v>19496.014000000003</v>
      </c>
      <c r="R37">
        <f t="shared" si="5"/>
        <v>7.0119602129583396E-3</v>
      </c>
    </row>
    <row r="38" spans="1:18" x14ac:dyDescent="0.2">
      <c r="A38" t="s">
        <v>31</v>
      </c>
      <c r="C38" s="15">
        <v>34894.381000000001</v>
      </c>
      <c r="D38" s="15"/>
      <c r="E38">
        <f t="shared" si="0"/>
        <v>-10134.026499342732</v>
      </c>
      <c r="F38">
        <f t="shared" si="1"/>
        <v>-10134</v>
      </c>
      <c r="G38">
        <f t="shared" si="2"/>
        <v>-1.7518000000563916E-2</v>
      </c>
      <c r="I38">
        <f t="shared" si="6"/>
        <v>-1.7518000000563916E-2</v>
      </c>
      <c r="O38">
        <f t="shared" si="3"/>
        <v>-1.4102697442438533E-2</v>
      </c>
      <c r="Q38" s="2">
        <f t="shared" si="4"/>
        <v>19875.881000000001</v>
      </c>
      <c r="R38">
        <f t="shared" si="5"/>
        <v>1.1664291563537786E-5</v>
      </c>
    </row>
    <row r="39" spans="1:18" x14ac:dyDescent="0.2">
      <c r="A39" t="s">
        <v>31</v>
      </c>
      <c r="C39" s="15">
        <v>40546.583400000003</v>
      </c>
      <c r="D39" s="15"/>
      <c r="E39">
        <f t="shared" si="0"/>
        <v>-1583.9837657868284</v>
      </c>
      <c r="F39">
        <f t="shared" si="1"/>
        <v>-1584</v>
      </c>
      <c r="G39">
        <f t="shared" si="2"/>
        <v>1.0732000002462883E-2</v>
      </c>
      <c r="I39">
        <f t="shared" si="6"/>
        <v>1.0732000002462883E-2</v>
      </c>
      <c r="O39">
        <f t="shared" si="3"/>
        <v>-1.0540503052346188E-2</v>
      </c>
      <c r="Q39" s="2">
        <f t="shared" si="4"/>
        <v>25528.083400000003</v>
      </c>
      <c r="R39">
        <f t="shared" si="5"/>
        <v>4.525193862168613E-4</v>
      </c>
    </row>
    <row r="40" spans="1:18" x14ac:dyDescent="0.2">
      <c r="A40" t="s">
        <v>31</v>
      </c>
      <c r="C40" s="15">
        <v>40561.470500000003</v>
      </c>
      <c r="D40" s="15"/>
      <c r="E40">
        <f t="shared" si="0"/>
        <v>-1561.4641650770734</v>
      </c>
      <c r="F40">
        <f t="shared" si="1"/>
        <v>-1561.5</v>
      </c>
      <c r="G40">
        <f t="shared" si="2"/>
        <v>2.3689500005275477E-2</v>
      </c>
      <c r="I40">
        <f t="shared" si="6"/>
        <v>2.3689500005275477E-2</v>
      </c>
      <c r="O40">
        <f t="shared" si="3"/>
        <v>-1.0531128856582788E-2</v>
      </c>
      <c r="Q40" s="2">
        <f t="shared" si="4"/>
        <v>25542.970500000003</v>
      </c>
      <c r="R40">
        <f t="shared" si="5"/>
        <v>1.171051439701047E-3</v>
      </c>
    </row>
    <row r="41" spans="1:18" x14ac:dyDescent="0.2">
      <c r="A41" t="s">
        <v>31</v>
      </c>
      <c r="C41" s="15">
        <v>40932.316800000001</v>
      </c>
      <c r="D41" s="15"/>
      <c r="E41">
        <f t="shared" si="0"/>
        <v>-1000.4878432487769</v>
      </c>
      <c r="F41">
        <f t="shared" si="1"/>
        <v>-1000.5</v>
      </c>
      <c r="G41">
        <f t="shared" si="2"/>
        <v>8.0365000030724332E-3</v>
      </c>
      <c r="I41">
        <f t="shared" si="6"/>
        <v>8.0365000030724332E-3</v>
      </c>
      <c r="O41">
        <f t="shared" si="3"/>
        <v>-1.0297398908881992E-2</v>
      </c>
      <c r="Q41" s="2">
        <f t="shared" si="4"/>
        <v>25913.816800000001</v>
      </c>
      <c r="R41">
        <f t="shared" si="5"/>
        <v>3.3613184931376356E-4</v>
      </c>
    </row>
    <row r="42" spans="1:18" x14ac:dyDescent="0.2">
      <c r="A42" t="s">
        <v>31</v>
      </c>
      <c r="C42" s="15">
        <v>41608.595099999999</v>
      </c>
      <c r="D42" s="15"/>
      <c r="E42">
        <f t="shared" si="0"/>
        <v>22.513096133103918</v>
      </c>
      <c r="F42">
        <f t="shared" si="1"/>
        <v>22.5</v>
      </c>
      <c r="G42">
        <f t="shared" si="2"/>
        <v>8.6575000023003668E-3</v>
      </c>
      <c r="I42">
        <f t="shared" si="6"/>
        <v>8.6575000023003668E-3</v>
      </c>
      <c r="O42">
        <f t="shared" si="3"/>
        <v>-9.8711854748393633E-3</v>
      </c>
      <c r="Q42" s="2">
        <f t="shared" si="4"/>
        <v>26590.095099999999</v>
      </c>
      <c r="R42">
        <f t="shared" si="5"/>
        <v>3.4331218551076877E-4</v>
      </c>
    </row>
    <row r="43" spans="1:18" x14ac:dyDescent="0.2">
      <c r="A43" t="s">
        <v>31</v>
      </c>
      <c r="C43" s="15">
        <v>42700.303999999996</v>
      </c>
      <c r="D43" s="15"/>
      <c r="E43">
        <f t="shared" si="0"/>
        <v>1673.9326821697409</v>
      </c>
      <c r="F43">
        <f t="shared" si="1"/>
        <v>1674</v>
      </c>
      <c r="G43">
        <f t="shared" si="2"/>
        <v>-4.4502000004285946E-2</v>
      </c>
      <c r="I43">
        <f t="shared" si="6"/>
        <v>-4.4502000004285946E-2</v>
      </c>
      <c r="O43">
        <f t="shared" si="3"/>
        <v>-9.1831195058057376E-3</v>
      </c>
      <c r="Q43" s="2">
        <f t="shared" si="4"/>
        <v>27681.803999999996</v>
      </c>
      <c r="R43">
        <f t="shared" si="5"/>
        <v>1.2474233196659258E-3</v>
      </c>
    </row>
    <row r="44" spans="1:18" x14ac:dyDescent="0.2">
      <c r="A44" t="s">
        <v>31</v>
      </c>
      <c r="C44" s="15">
        <v>42701.313999999998</v>
      </c>
      <c r="D44" s="15"/>
      <c r="E44">
        <f t="shared" si="0"/>
        <v>1675.4605013364624</v>
      </c>
      <c r="F44">
        <f t="shared" si="1"/>
        <v>1675.5</v>
      </c>
      <c r="G44">
        <f t="shared" si="2"/>
        <v>-2.6111500003025867E-2</v>
      </c>
      <c r="I44">
        <f t="shared" si="6"/>
        <v>-2.6111500003025867E-2</v>
      </c>
      <c r="O44">
        <f t="shared" si="3"/>
        <v>-9.1824945594215102E-3</v>
      </c>
      <c r="Q44" s="2">
        <f t="shared" si="4"/>
        <v>27682.813999999998</v>
      </c>
      <c r="R44">
        <f t="shared" si="5"/>
        <v>2.8659122530958598E-4</v>
      </c>
    </row>
    <row r="45" spans="1:18" x14ac:dyDescent="0.2">
      <c r="A45" t="s">
        <v>31</v>
      </c>
      <c r="C45" s="15">
        <v>42715.167000000001</v>
      </c>
      <c r="D45" s="15"/>
      <c r="E45">
        <f t="shared" si="0"/>
        <v>1696.4158269964164</v>
      </c>
      <c r="F45">
        <f t="shared" si="1"/>
        <v>1696.5</v>
      </c>
      <c r="G45">
        <f t="shared" si="2"/>
        <v>-5.5644499996560626E-2</v>
      </c>
      <c r="I45">
        <f t="shared" si="6"/>
        <v>-5.5644499996560626E-2</v>
      </c>
      <c r="O45">
        <f t="shared" si="3"/>
        <v>-9.1737453100423361E-3</v>
      </c>
      <c r="Q45" s="2">
        <f t="shared" si="4"/>
        <v>27696.667000000001</v>
      </c>
      <c r="R45">
        <f t="shared" si="5"/>
        <v>2.1595310411345616E-3</v>
      </c>
    </row>
    <row r="46" spans="1:18" x14ac:dyDescent="0.2">
      <c r="A46" t="s">
        <v>31</v>
      </c>
      <c r="C46" s="15">
        <v>42716.199000000001</v>
      </c>
      <c r="D46" s="15"/>
      <c r="E46">
        <f t="shared" si="0"/>
        <v>1697.9769253925076</v>
      </c>
      <c r="F46">
        <f t="shared" si="1"/>
        <v>1698</v>
      </c>
      <c r="G46">
        <f t="shared" si="2"/>
        <v>-1.5253999998094514E-2</v>
      </c>
      <c r="I46">
        <f t="shared" si="6"/>
        <v>-1.5253999998094514E-2</v>
      </c>
      <c r="O46">
        <f t="shared" si="3"/>
        <v>-9.1731203636581105E-3</v>
      </c>
      <c r="Q46" s="2">
        <f t="shared" si="4"/>
        <v>27697.699000000001</v>
      </c>
      <c r="R46">
        <f t="shared" si="5"/>
        <v>3.697709712850341E-5</v>
      </c>
    </row>
    <row r="47" spans="1:18" x14ac:dyDescent="0.2">
      <c r="A47" t="s">
        <v>31</v>
      </c>
      <c r="C47" s="15">
        <v>42717.186999999998</v>
      </c>
      <c r="D47" s="15"/>
      <c r="E47">
        <f t="shared" si="0"/>
        <v>1699.4714653298483</v>
      </c>
      <c r="F47">
        <f t="shared" si="1"/>
        <v>1699.5</v>
      </c>
      <c r="G47">
        <f t="shared" si="2"/>
        <v>-1.8863500001316424E-2</v>
      </c>
      <c r="I47">
        <f t="shared" si="6"/>
        <v>-1.8863500001316424E-2</v>
      </c>
      <c r="O47">
        <f t="shared" si="3"/>
        <v>-9.1724954172738831E-3</v>
      </c>
      <c r="Q47" s="2">
        <f t="shared" si="4"/>
        <v>27698.686999999998</v>
      </c>
      <c r="R47">
        <f t="shared" si="5"/>
        <v>9.3915569847933554E-5</v>
      </c>
    </row>
    <row r="48" spans="1:18" x14ac:dyDescent="0.2">
      <c r="A48" t="s">
        <v>31</v>
      </c>
      <c r="C48" s="15">
        <v>42730.095000000001</v>
      </c>
      <c r="D48" s="15"/>
      <c r="E48">
        <f t="shared" si="0"/>
        <v>1718.9972968189622</v>
      </c>
      <c r="F48">
        <f t="shared" si="1"/>
        <v>1719</v>
      </c>
      <c r="G48">
        <f t="shared" si="2"/>
        <v>-1.7870000010589138E-3</v>
      </c>
      <c r="I48">
        <f t="shared" si="6"/>
        <v>-1.7870000010589138E-3</v>
      </c>
      <c r="O48">
        <f t="shared" si="3"/>
        <v>-9.1643711142789363E-3</v>
      </c>
      <c r="Q48" s="2">
        <f t="shared" si="4"/>
        <v>27711.595000000001</v>
      </c>
      <c r="R48">
        <f t="shared" si="5"/>
        <v>5.4425604542173234E-5</v>
      </c>
    </row>
    <row r="49" spans="1:18" x14ac:dyDescent="0.2">
      <c r="A49" t="s">
        <v>31</v>
      </c>
      <c r="C49" s="15">
        <v>43084.076999999997</v>
      </c>
      <c r="D49" s="15"/>
      <c r="E49">
        <f t="shared" si="0"/>
        <v>2254.46312283212</v>
      </c>
      <c r="F49">
        <f t="shared" si="1"/>
        <v>2254.5</v>
      </c>
      <c r="G49">
        <f t="shared" si="2"/>
        <v>-2.4378499998420011E-2</v>
      </c>
      <c r="I49">
        <f t="shared" si="6"/>
        <v>-2.4378499998420011E-2</v>
      </c>
      <c r="O49">
        <f t="shared" si="3"/>
        <v>-8.9412652551099942E-3</v>
      </c>
      <c r="Q49" s="2">
        <f t="shared" si="4"/>
        <v>28065.576999999997</v>
      </c>
      <c r="R49">
        <f t="shared" si="5"/>
        <v>2.3830821652005789E-4</v>
      </c>
    </row>
    <row r="50" spans="1:18" x14ac:dyDescent="0.2">
      <c r="A50" t="s">
        <v>31</v>
      </c>
      <c r="C50" s="15">
        <v>43420.228999999999</v>
      </c>
      <c r="D50" s="15"/>
      <c r="E50">
        <f t="shared" si="0"/>
        <v>2762.9576461298525</v>
      </c>
      <c r="F50">
        <f t="shared" si="1"/>
        <v>2763</v>
      </c>
      <c r="G50">
        <f t="shared" si="2"/>
        <v>-2.7998999998089857E-2</v>
      </c>
      <c r="I50">
        <f t="shared" si="6"/>
        <v>-2.7998999998089857E-2</v>
      </c>
      <c r="O50">
        <f t="shared" si="3"/>
        <v>-8.729408430857134E-3</v>
      </c>
      <c r="Q50" s="2">
        <f t="shared" si="4"/>
        <v>28401.728999999999</v>
      </c>
      <c r="R50">
        <f t="shared" si="5"/>
        <v>3.7131715916796643E-4</v>
      </c>
    </row>
    <row r="51" spans="1:18" x14ac:dyDescent="0.2">
      <c r="A51" t="s">
        <v>31</v>
      </c>
      <c r="C51" s="15">
        <v>43427.17</v>
      </c>
      <c r="D51" s="15"/>
      <c r="E51">
        <f t="shared" si="0"/>
        <v>2773.4572429973678</v>
      </c>
      <c r="F51">
        <f t="shared" si="1"/>
        <v>2773.5</v>
      </c>
      <c r="G51">
        <f t="shared" si="2"/>
        <v>-2.8265500004636124E-2</v>
      </c>
      <c r="I51">
        <f t="shared" si="6"/>
        <v>-2.8265500004636124E-2</v>
      </c>
      <c r="O51">
        <f t="shared" si="3"/>
        <v>-8.725033806167546E-3</v>
      </c>
      <c r="Q51" s="2">
        <f t="shared" si="4"/>
        <v>28408.67</v>
      </c>
      <c r="R51">
        <f t="shared" si="5"/>
        <v>3.8182981925349304E-4</v>
      </c>
    </row>
    <row r="52" spans="1:18" x14ac:dyDescent="0.2">
      <c r="A52" t="s">
        <v>31</v>
      </c>
      <c r="C52" s="15">
        <v>43428.163</v>
      </c>
      <c r="D52" s="15"/>
      <c r="E52">
        <f t="shared" si="0"/>
        <v>2774.9593463959368</v>
      </c>
      <c r="F52">
        <f t="shared" si="1"/>
        <v>2775</v>
      </c>
      <c r="G52">
        <f t="shared" si="2"/>
        <v>-2.6874999995925464E-2</v>
      </c>
      <c r="I52">
        <f t="shared" si="6"/>
        <v>-2.6874999995925464E-2</v>
      </c>
      <c r="O52">
        <f t="shared" si="3"/>
        <v>-8.7244088597833204E-3</v>
      </c>
      <c r="Q52" s="2">
        <f t="shared" si="4"/>
        <v>28409.663</v>
      </c>
      <c r="R52">
        <f t="shared" si="5"/>
        <v>3.2944395859140174E-4</v>
      </c>
    </row>
    <row r="53" spans="1:18" x14ac:dyDescent="0.2">
      <c r="A53" t="s">
        <v>31</v>
      </c>
      <c r="C53" s="15">
        <v>43739.519399999997</v>
      </c>
      <c r="D53" s="15"/>
      <c r="E53">
        <f t="shared" si="0"/>
        <v>3245.9457578815018</v>
      </c>
      <c r="F53">
        <f t="shared" si="1"/>
        <v>3246</v>
      </c>
      <c r="G53">
        <f t="shared" si="2"/>
        <v>-3.5858000002917834E-2</v>
      </c>
      <c r="I53">
        <f t="shared" si="6"/>
        <v>-3.5858000002917834E-2</v>
      </c>
      <c r="O53">
        <f t="shared" si="3"/>
        <v>-8.5281756951361282E-3</v>
      </c>
      <c r="Q53" s="2">
        <f t="shared" si="4"/>
        <v>28721.019399999997</v>
      </c>
      <c r="R53">
        <f t="shared" si="5"/>
        <v>7.4691929669421582E-4</v>
      </c>
    </row>
    <row r="54" spans="1:18" x14ac:dyDescent="0.2">
      <c r="A54" t="s">
        <v>31</v>
      </c>
      <c r="C54" s="15">
        <v>43740.510399999999</v>
      </c>
      <c r="D54" s="15"/>
      <c r="E54">
        <f t="shared" si="0"/>
        <v>3247.4448358955819</v>
      </c>
      <c r="F54">
        <f t="shared" si="1"/>
        <v>3247.5</v>
      </c>
      <c r="G54">
        <f t="shared" si="2"/>
        <v>-3.6467500001890585E-2</v>
      </c>
      <c r="I54">
        <f t="shared" si="6"/>
        <v>-3.6467500001890585E-2</v>
      </c>
      <c r="O54">
        <f t="shared" si="3"/>
        <v>-8.5275507487519008E-3</v>
      </c>
      <c r="Q54" s="2">
        <f t="shared" si="4"/>
        <v>28722.010399999999</v>
      </c>
      <c r="R54">
        <f t="shared" si="5"/>
        <v>7.8064076426796476E-4</v>
      </c>
    </row>
    <row r="55" spans="1:18" x14ac:dyDescent="0.2">
      <c r="A55" t="s">
        <v>31</v>
      </c>
      <c r="C55" s="15">
        <v>43745.470099999999</v>
      </c>
      <c r="D55" s="15"/>
      <c r="E55">
        <f t="shared" si="0"/>
        <v>3254.9473356195144</v>
      </c>
      <c r="F55">
        <f t="shared" si="1"/>
        <v>3255</v>
      </c>
      <c r="G55">
        <f t="shared" si="2"/>
        <v>-3.4814999999071006E-2</v>
      </c>
      <c r="I55">
        <f t="shared" si="6"/>
        <v>-3.4814999999071006E-2</v>
      </c>
      <c r="O55">
        <f t="shared" si="3"/>
        <v>-8.5244260168307676E-3</v>
      </c>
      <c r="Q55" s="2">
        <f t="shared" si="4"/>
        <v>28726.970099999999</v>
      </c>
      <c r="R55">
        <f t="shared" si="5"/>
        <v>6.9119428031564733E-4</v>
      </c>
    </row>
    <row r="56" spans="1:18" x14ac:dyDescent="0.2">
      <c r="A56" t="s">
        <v>31</v>
      </c>
      <c r="C56" s="15">
        <v>43747.453300000001</v>
      </c>
      <c r="D56" s="15"/>
      <c r="E56">
        <f t="shared" si="0"/>
        <v>3257.9473068783655</v>
      </c>
      <c r="F56">
        <f t="shared" si="1"/>
        <v>3258</v>
      </c>
      <c r="G56">
        <f t="shared" si="2"/>
        <v>-3.4833999998227227E-2</v>
      </c>
      <c r="I56">
        <f t="shared" si="6"/>
        <v>-3.4833999998227227E-2</v>
      </c>
      <c r="O56">
        <f t="shared" si="3"/>
        <v>-8.5231761240623129E-3</v>
      </c>
      <c r="Q56" s="2">
        <f t="shared" si="4"/>
        <v>28728.953300000001</v>
      </c>
      <c r="R56">
        <f t="shared" si="5"/>
        <v>6.922594529373264E-4</v>
      </c>
    </row>
    <row r="57" spans="1:18" x14ac:dyDescent="0.2">
      <c r="A57" t="s">
        <v>31</v>
      </c>
      <c r="C57" s="15">
        <v>43750.4274</v>
      </c>
      <c r="D57" s="15"/>
      <c r="E57">
        <f t="shared" si="0"/>
        <v>3262.4462048820646</v>
      </c>
      <c r="F57">
        <f t="shared" si="1"/>
        <v>3262.5</v>
      </c>
      <c r="G57">
        <f t="shared" si="2"/>
        <v>-3.5562500001105946E-2</v>
      </c>
      <c r="I57">
        <f t="shared" si="6"/>
        <v>-3.5562500001105946E-2</v>
      </c>
      <c r="O57">
        <f t="shared" si="3"/>
        <v>-8.5213012849096326E-3</v>
      </c>
      <c r="Q57" s="2">
        <f t="shared" si="4"/>
        <v>28731.9274</v>
      </c>
      <c r="R57">
        <f t="shared" si="5"/>
        <v>7.3122642800881716E-4</v>
      </c>
    </row>
    <row r="58" spans="1:18" x14ac:dyDescent="0.2">
      <c r="A58" t="s">
        <v>31</v>
      </c>
      <c r="C58" s="15">
        <v>43751.4182</v>
      </c>
      <c r="D58" s="15"/>
      <c r="E58">
        <f t="shared" si="0"/>
        <v>3263.9449803576922</v>
      </c>
      <c r="F58">
        <f t="shared" si="1"/>
        <v>3264</v>
      </c>
      <c r="G58">
        <f t="shared" si="2"/>
        <v>-3.6372000002302229E-2</v>
      </c>
      <c r="I58">
        <f t="shared" si="6"/>
        <v>-3.6372000002302229E-2</v>
      </c>
      <c r="O58">
        <f t="shared" si="3"/>
        <v>-8.520676338525407E-3</v>
      </c>
      <c r="Q58" s="2">
        <f t="shared" si="4"/>
        <v>28732.9182</v>
      </c>
      <c r="R58">
        <f t="shared" si="5"/>
        <v>7.756962298244548E-4</v>
      </c>
    </row>
    <row r="59" spans="1:18" x14ac:dyDescent="0.2">
      <c r="A59" t="s">
        <v>31</v>
      </c>
      <c r="C59" s="15">
        <v>43752.4107</v>
      </c>
      <c r="D59" s="15"/>
      <c r="E59">
        <f t="shared" si="0"/>
        <v>3265.4463274101363</v>
      </c>
      <c r="F59">
        <f t="shared" si="1"/>
        <v>3265.5</v>
      </c>
      <c r="G59">
        <f t="shared" si="2"/>
        <v>-3.5481499995512422E-2</v>
      </c>
      <c r="I59">
        <f t="shared" si="6"/>
        <v>-3.5481499995512422E-2</v>
      </c>
      <c r="O59">
        <f t="shared" si="3"/>
        <v>-8.5200513921411796E-3</v>
      </c>
      <c r="Q59" s="2">
        <f t="shared" si="4"/>
        <v>28733.9107</v>
      </c>
      <c r="R59">
        <f t="shared" si="5"/>
        <v>7.2691971079222903E-4</v>
      </c>
    </row>
    <row r="60" spans="1:18" x14ac:dyDescent="0.2">
      <c r="A60" t="s">
        <v>31</v>
      </c>
      <c r="C60" s="15">
        <v>43755.385799999996</v>
      </c>
      <c r="D60" s="15"/>
      <c r="E60">
        <f t="shared" si="0"/>
        <v>3269.9467381060745</v>
      </c>
      <c r="F60">
        <f t="shared" si="1"/>
        <v>3270</v>
      </c>
      <c r="G60">
        <f t="shared" si="2"/>
        <v>-3.5210000001825392E-2</v>
      </c>
      <c r="I60">
        <f t="shared" si="6"/>
        <v>-3.5210000001825392E-2</v>
      </c>
      <c r="O60">
        <f t="shared" si="3"/>
        <v>-8.5181765529884993E-3</v>
      </c>
      <c r="Q60" s="2">
        <f t="shared" si="4"/>
        <v>28736.885799999996</v>
      </c>
      <c r="R60">
        <f t="shared" si="5"/>
        <v>7.1245343902387914E-4</v>
      </c>
    </row>
    <row r="61" spans="1:18" x14ac:dyDescent="0.2">
      <c r="A61" t="s">
        <v>31</v>
      </c>
      <c r="C61" s="15">
        <v>44113.358200000002</v>
      </c>
      <c r="D61" s="15"/>
      <c r="E61">
        <f t="shared" si="0"/>
        <v>3811.4488112508043</v>
      </c>
      <c r="F61">
        <f t="shared" si="1"/>
        <v>3811.5</v>
      </c>
      <c r="G61">
        <f t="shared" si="2"/>
        <v>-3.3839499999885447E-2</v>
      </c>
      <c r="I61">
        <f t="shared" si="6"/>
        <v>-3.3839499999885447E-2</v>
      </c>
      <c r="O61">
        <f t="shared" si="3"/>
        <v>-8.2925709082826513E-3</v>
      </c>
      <c r="Q61" s="2">
        <f t="shared" si="4"/>
        <v>29094.858200000002</v>
      </c>
      <c r="R61">
        <f t="shared" si="5"/>
        <v>6.5264558601138133E-4</v>
      </c>
    </row>
    <row r="62" spans="1:18" x14ac:dyDescent="0.2">
      <c r="A62" t="s">
        <v>31</v>
      </c>
      <c r="C62" s="15">
        <v>44114.338900000002</v>
      </c>
      <c r="D62" s="15"/>
      <c r="E62">
        <f t="shared" si="0"/>
        <v>3812.9323085347655</v>
      </c>
      <c r="F62">
        <f t="shared" si="1"/>
        <v>3813</v>
      </c>
      <c r="G62">
        <f t="shared" si="2"/>
        <v>-4.4748999993316829E-2</v>
      </c>
      <c r="I62">
        <f t="shared" si="6"/>
        <v>-4.4748999993316829E-2</v>
      </c>
      <c r="O62">
        <f t="shared" si="3"/>
        <v>-8.291945961898424E-3</v>
      </c>
      <c r="Q62" s="2">
        <f t="shared" si="4"/>
        <v>29095.838900000002</v>
      </c>
      <c r="R62">
        <f t="shared" si="5"/>
        <v>1.3291167886497609E-3</v>
      </c>
    </row>
    <row r="63" spans="1:18" x14ac:dyDescent="0.2">
      <c r="A63" t="s">
        <v>31</v>
      </c>
      <c r="C63" s="15">
        <v>44449.496899999998</v>
      </c>
      <c r="D63" s="15"/>
      <c r="E63">
        <f t="shared" si="0"/>
        <v>4319.9232157416791</v>
      </c>
      <c r="F63">
        <f t="shared" si="1"/>
        <v>4320</v>
      </c>
      <c r="G63">
        <f t="shared" si="2"/>
        <v>-5.0759999998263083E-2</v>
      </c>
      <c r="I63">
        <f t="shared" si="6"/>
        <v>-5.0759999998263083E-2</v>
      </c>
      <c r="O63">
        <f t="shared" si="3"/>
        <v>-8.0807140840297911E-3</v>
      </c>
      <c r="Q63" s="2">
        <f t="shared" si="4"/>
        <v>29430.996899999998</v>
      </c>
      <c r="R63">
        <f t="shared" si="5"/>
        <v>1.8215214461488722E-3</v>
      </c>
    </row>
    <row r="64" spans="1:18" x14ac:dyDescent="0.2">
      <c r="A64" t="s">
        <v>31</v>
      </c>
      <c r="C64" s="15">
        <v>44451.480300000003</v>
      </c>
      <c r="D64" s="15"/>
      <c r="E64">
        <f t="shared" si="0"/>
        <v>4322.9234895389818</v>
      </c>
      <c r="F64">
        <f t="shared" si="1"/>
        <v>4323</v>
      </c>
      <c r="G64">
        <f t="shared" si="2"/>
        <v>-5.0578999995195772E-2</v>
      </c>
      <c r="I64">
        <f t="shared" si="6"/>
        <v>-5.0578999995195772E-2</v>
      </c>
      <c r="O64">
        <f t="shared" si="3"/>
        <v>-8.0794641912613381E-3</v>
      </c>
      <c r="Q64" s="2">
        <f t="shared" si="4"/>
        <v>29432.980300000003</v>
      </c>
      <c r="R64">
        <f t="shared" si="5"/>
        <v>1.8062105435499051E-3</v>
      </c>
    </row>
    <row r="65" spans="1:18" x14ac:dyDescent="0.2">
      <c r="A65" t="s">
        <v>31</v>
      </c>
      <c r="C65" s="15">
        <v>44458.421399999999</v>
      </c>
      <c r="D65" s="15"/>
      <c r="E65">
        <f t="shared" si="0"/>
        <v>4333.4232376757182</v>
      </c>
      <c r="F65">
        <f t="shared" si="1"/>
        <v>4333.5</v>
      </c>
      <c r="G65">
        <f t="shared" si="2"/>
        <v>-5.0745499996992294E-2</v>
      </c>
      <c r="I65">
        <f t="shared" si="6"/>
        <v>-5.0745499996992294E-2</v>
      </c>
      <c r="O65">
        <f t="shared" si="3"/>
        <v>-8.0750895665717502E-3</v>
      </c>
      <c r="Q65" s="2">
        <f t="shared" si="4"/>
        <v>29439.921399999999</v>
      </c>
      <c r="R65">
        <f t="shared" si="5"/>
        <v>1.8207639263005425E-3</v>
      </c>
    </row>
    <row r="66" spans="1:18" x14ac:dyDescent="0.2">
      <c r="A66" t="s">
        <v>31</v>
      </c>
      <c r="C66" s="15">
        <v>51610.579599999997</v>
      </c>
      <c r="D66" s="15"/>
      <c r="E66">
        <f t="shared" si="0"/>
        <v>15152.43747664781</v>
      </c>
      <c r="F66">
        <f t="shared" si="1"/>
        <v>15152.5</v>
      </c>
      <c r="G66">
        <f t="shared" si="2"/>
        <v>-4.1332500004500616E-2</v>
      </c>
      <c r="I66" s="13">
        <v>-0.23569404000591021</v>
      </c>
      <c r="O66">
        <f t="shared" si="3"/>
        <v>-3.5675596126057774E-3</v>
      </c>
      <c r="Q66" s="2">
        <f t="shared" si="4"/>
        <v>36592.079599999997</v>
      </c>
      <c r="R66">
        <f t="shared" si="5"/>
        <v>1.4261907228033705E-3</v>
      </c>
    </row>
    <row r="67" spans="1:18" x14ac:dyDescent="0.2">
      <c r="A67" s="11" t="s">
        <v>33</v>
      </c>
      <c r="B67" s="12" t="s">
        <v>34</v>
      </c>
      <c r="C67" s="16">
        <v>52941.449800000002</v>
      </c>
      <c r="D67" s="16">
        <v>1.6000000000000001E-3</v>
      </c>
      <c r="E67">
        <f t="shared" si="0"/>
        <v>17165.634506325325</v>
      </c>
      <c r="F67">
        <f t="shared" si="1"/>
        <v>17165.5</v>
      </c>
      <c r="G67">
        <f t="shared" si="2"/>
        <v>8.8918500005092937E-2</v>
      </c>
      <c r="J67" s="13">
        <v>-8.7352880000253208E-2</v>
      </c>
      <c r="O67">
        <f t="shared" si="3"/>
        <v>-2.7288815649735097E-3</v>
      </c>
      <c r="Q67" s="2">
        <f t="shared" si="4"/>
        <v>37922.949800000002</v>
      </c>
      <c r="R67">
        <f t="shared" si="5"/>
        <v>8.3992425486493563E-3</v>
      </c>
    </row>
    <row r="68" spans="1:18" x14ac:dyDescent="0.2">
      <c r="A68" s="31" t="s">
        <v>44</v>
      </c>
      <c r="B68" s="12" t="s">
        <v>45</v>
      </c>
      <c r="C68" s="32">
        <v>54001.461799999997</v>
      </c>
      <c r="D68" s="15">
        <v>8.0000000000000004E-4</v>
      </c>
      <c r="E68">
        <f t="shared" si="0"/>
        <v>18769.10643756438</v>
      </c>
      <c r="F68">
        <f t="shared" si="1"/>
        <v>18769</v>
      </c>
      <c r="G68">
        <f t="shared" si="2"/>
        <v>7.0362999998906162E-2</v>
      </c>
      <c r="I68">
        <f>G68</f>
        <v>7.0362999998906162E-2</v>
      </c>
      <c r="O68">
        <f t="shared" si="3"/>
        <v>-2.0608138802351381E-3</v>
      </c>
      <c r="Q68" s="2">
        <f t="shared" si="4"/>
        <v>38982.961799999997</v>
      </c>
      <c r="R68">
        <f t="shared" si="5"/>
        <v>5.2452088168005008E-3</v>
      </c>
    </row>
    <row r="69" spans="1:18" x14ac:dyDescent="0.2">
      <c r="A69" s="38" t="s">
        <v>49</v>
      </c>
      <c r="B69" s="39" t="s">
        <v>34</v>
      </c>
      <c r="C69" s="40">
        <v>45163.436800000003</v>
      </c>
      <c r="D69" s="38" t="s">
        <v>50</v>
      </c>
      <c r="E69">
        <f>+(C69-C$7)/C$8</f>
        <v>5399.8945653505798</v>
      </c>
      <c r="F69">
        <f>ROUND(2*E69,0)/2</f>
        <v>5400</v>
      </c>
      <c r="G69">
        <f>+C69-(C$7+F69*C$8)</f>
        <v>-6.9700000000011642E-2</v>
      </c>
      <c r="I69">
        <f>G69</f>
        <v>-6.9700000000011642E-2</v>
      </c>
      <c r="O69">
        <f>+C$11+C$12*F69</f>
        <v>-7.630752687386548E-3</v>
      </c>
      <c r="Q69" s="2">
        <f>+C69-15018.5</f>
        <v>30144.936800000003</v>
      </c>
      <c r="R69">
        <f>(O69-G69)^2</f>
        <v>3.8525914619558172E-3</v>
      </c>
    </row>
    <row r="70" spans="1:18" x14ac:dyDescent="0.2">
      <c r="A70" s="38" t="s">
        <v>51</v>
      </c>
      <c r="B70" s="39" t="s">
        <v>34</v>
      </c>
      <c r="C70" s="38">
        <v>49292.3868</v>
      </c>
      <c r="D70" s="38">
        <v>4.1999999999999997E-3</v>
      </c>
      <c r="E70">
        <f>+(C70-C$7)/C$8</f>
        <v>11645.72520735229</v>
      </c>
      <c r="F70">
        <f>ROUND(2*E70,0)/2</f>
        <v>11645.5</v>
      </c>
      <c r="G70">
        <f>+C70-(C$7+F70*C$8)</f>
        <v>0.14887850000377512</v>
      </c>
      <c r="I70">
        <f>G70</f>
        <v>0.14887850000377512</v>
      </c>
      <c r="O70">
        <f>+C$11+C$12*F70</f>
        <v>-5.0286842589278647E-3</v>
      </c>
      <c r="Q70" s="2">
        <f>+C70-15018.5</f>
        <v>34273.8868</v>
      </c>
      <c r="R70">
        <f>(O70-G70)^2</f>
        <v>2.3687421367673607E-2</v>
      </c>
    </row>
    <row r="71" spans="1:18" x14ac:dyDescent="0.2">
      <c r="A71" s="38" t="s">
        <v>52</v>
      </c>
      <c r="B71" s="39" t="s">
        <v>34</v>
      </c>
      <c r="C71" s="38">
        <v>49998.406300000002</v>
      </c>
      <c r="D71" s="38" t="s">
        <v>50</v>
      </c>
      <c r="E71">
        <f>+(C71-C$7)/C$8</f>
        <v>12713.715429309626</v>
      </c>
      <c r="F71">
        <f>ROUND(2*E71,0)/2</f>
        <v>12713.5</v>
      </c>
      <c r="G71">
        <f>+C71-(C$7+F71*C$8)</f>
        <v>0.14241450000554323</v>
      </c>
      <c r="I71">
        <f>G71</f>
        <v>0.14241450000554323</v>
      </c>
      <c r="O71">
        <f>+C$11+C$12*F71</f>
        <v>-4.5837224333584352E-3</v>
      </c>
      <c r="Q71" s="2">
        <f>+C71-15018.5</f>
        <v>34979.906300000002</v>
      </c>
      <c r="R71">
        <f>(O71-G71)^2</f>
        <v>2.1608477400196818E-2</v>
      </c>
    </row>
    <row r="72" spans="1:18" x14ac:dyDescent="0.2">
      <c r="C72" s="15"/>
      <c r="D72" s="15"/>
    </row>
    <row r="73" spans="1:18" x14ac:dyDescent="0.2">
      <c r="C73" s="15"/>
      <c r="D73" s="15"/>
    </row>
    <row r="74" spans="1:18" x14ac:dyDescent="0.2">
      <c r="C74" s="15"/>
      <c r="D74" s="15"/>
    </row>
    <row r="75" spans="1:18" x14ac:dyDescent="0.2">
      <c r="C75" s="15"/>
      <c r="D75" s="15"/>
    </row>
    <row r="76" spans="1:18" x14ac:dyDescent="0.2">
      <c r="C76" s="15"/>
      <c r="D76" s="15"/>
    </row>
    <row r="77" spans="1:18" x14ac:dyDescent="0.2">
      <c r="C77" s="15"/>
      <c r="D77" s="15"/>
    </row>
    <row r="78" spans="1:18" x14ac:dyDescent="0.2">
      <c r="C78" s="15"/>
      <c r="D78" s="15"/>
    </row>
    <row r="79" spans="1:18" x14ac:dyDescent="0.2">
      <c r="C79" s="15"/>
      <c r="D79" s="15"/>
    </row>
    <row r="80" spans="1:18" x14ac:dyDescent="0.2">
      <c r="C80" s="15"/>
      <c r="D80" s="15"/>
    </row>
    <row r="81" spans="3:4" x14ac:dyDescent="0.2">
      <c r="C81" s="15"/>
      <c r="D81" s="15"/>
    </row>
    <row r="82" spans="3:4" x14ac:dyDescent="0.2">
      <c r="C82" s="15"/>
      <c r="D82" s="15"/>
    </row>
    <row r="83" spans="3:4" x14ac:dyDescent="0.2">
      <c r="C83" s="15"/>
      <c r="D83" s="15"/>
    </row>
    <row r="84" spans="3:4" x14ac:dyDescent="0.2">
      <c r="C84" s="15"/>
      <c r="D84" s="15"/>
    </row>
    <row r="85" spans="3:4" x14ac:dyDescent="0.2">
      <c r="C85" s="15"/>
      <c r="D85" s="15"/>
    </row>
    <row r="86" spans="3:4" x14ac:dyDescent="0.2">
      <c r="C86" s="15"/>
      <c r="D86" s="15"/>
    </row>
    <row r="87" spans="3:4" x14ac:dyDescent="0.2">
      <c r="C87" s="15"/>
      <c r="D87" s="15"/>
    </row>
    <row r="88" spans="3:4" x14ac:dyDescent="0.2">
      <c r="C88" s="15"/>
      <c r="D88" s="15"/>
    </row>
    <row r="89" spans="3:4" x14ac:dyDescent="0.2">
      <c r="C89" s="15"/>
      <c r="D89" s="15"/>
    </row>
    <row r="90" spans="3:4" x14ac:dyDescent="0.2">
      <c r="C90" s="15"/>
      <c r="D90" s="15"/>
    </row>
    <row r="91" spans="3:4" x14ac:dyDescent="0.2">
      <c r="C91" s="15"/>
      <c r="D91" s="15"/>
    </row>
    <row r="92" spans="3:4" x14ac:dyDescent="0.2">
      <c r="C92" s="15"/>
      <c r="D92" s="15"/>
    </row>
    <row r="93" spans="3:4" x14ac:dyDescent="0.2">
      <c r="C93" s="15"/>
      <c r="D93" s="15"/>
    </row>
    <row r="94" spans="3:4" x14ac:dyDescent="0.2">
      <c r="C94" s="15"/>
      <c r="D94" s="15"/>
    </row>
    <row r="95" spans="3:4" x14ac:dyDescent="0.2">
      <c r="C95" s="15"/>
      <c r="D95" s="15"/>
    </row>
    <row r="96" spans="3:4" x14ac:dyDescent="0.2">
      <c r="C96" s="15"/>
      <c r="D96" s="15"/>
    </row>
    <row r="97" spans="3:4" x14ac:dyDescent="0.2">
      <c r="C97" s="15"/>
      <c r="D97" s="15"/>
    </row>
    <row r="98" spans="3:4" x14ac:dyDescent="0.2">
      <c r="C98" s="15"/>
      <c r="D98" s="15"/>
    </row>
    <row r="99" spans="3:4" x14ac:dyDescent="0.2">
      <c r="C99" s="15"/>
      <c r="D99" s="15"/>
    </row>
    <row r="100" spans="3:4" x14ac:dyDescent="0.2">
      <c r="C100" s="15"/>
      <c r="D100" s="15"/>
    </row>
    <row r="101" spans="3:4" x14ac:dyDescent="0.2">
      <c r="C101" s="15"/>
      <c r="D101" s="15"/>
    </row>
    <row r="102" spans="3:4" x14ac:dyDescent="0.2">
      <c r="C102" s="15"/>
      <c r="D102" s="15"/>
    </row>
    <row r="103" spans="3:4" x14ac:dyDescent="0.2">
      <c r="C103" s="15"/>
      <c r="D103" s="15"/>
    </row>
    <row r="104" spans="3:4" x14ac:dyDescent="0.2">
      <c r="C104" s="15"/>
      <c r="D104" s="15"/>
    </row>
    <row r="105" spans="3:4" x14ac:dyDescent="0.2">
      <c r="C105" s="15"/>
      <c r="D105" s="15"/>
    </row>
    <row r="106" spans="3:4" x14ac:dyDescent="0.2">
      <c r="C106" s="15"/>
      <c r="D106" s="15"/>
    </row>
    <row r="107" spans="3:4" x14ac:dyDescent="0.2">
      <c r="C107" s="15"/>
      <c r="D107" s="15"/>
    </row>
    <row r="108" spans="3:4" x14ac:dyDescent="0.2">
      <c r="C108" s="15"/>
      <c r="D108" s="15"/>
    </row>
    <row r="109" spans="3:4" x14ac:dyDescent="0.2">
      <c r="C109" s="15"/>
      <c r="D109" s="15"/>
    </row>
    <row r="110" spans="3:4" x14ac:dyDescent="0.2">
      <c r="C110" s="15"/>
      <c r="D110" s="15"/>
    </row>
    <row r="111" spans="3:4" x14ac:dyDescent="0.2">
      <c r="C111" s="15"/>
      <c r="D111" s="15"/>
    </row>
    <row r="112" spans="3:4" x14ac:dyDescent="0.2">
      <c r="C112" s="15"/>
      <c r="D112" s="15"/>
    </row>
    <row r="113" spans="3:4" x14ac:dyDescent="0.2">
      <c r="C113" s="15"/>
      <c r="D113" s="15"/>
    </row>
    <row r="114" spans="3:4" x14ac:dyDescent="0.2">
      <c r="C114" s="15"/>
      <c r="D114" s="15"/>
    </row>
    <row r="115" spans="3:4" x14ac:dyDescent="0.2">
      <c r="C115" s="15"/>
      <c r="D115" s="15"/>
    </row>
    <row r="116" spans="3:4" x14ac:dyDescent="0.2">
      <c r="C116" s="15"/>
      <c r="D116" s="15"/>
    </row>
    <row r="117" spans="3:4" x14ac:dyDescent="0.2">
      <c r="C117" s="15"/>
      <c r="D117" s="15"/>
    </row>
    <row r="118" spans="3:4" x14ac:dyDescent="0.2">
      <c r="C118" s="15"/>
      <c r="D118" s="15"/>
    </row>
    <row r="119" spans="3:4" x14ac:dyDescent="0.2">
      <c r="C119" s="15"/>
      <c r="D119" s="15"/>
    </row>
    <row r="120" spans="3:4" x14ac:dyDescent="0.2">
      <c r="C120" s="15"/>
      <c r="D120" s="15"/>
    </row>
    <row r="121" spans="3:4" x14ac:dyDescent="0.2">
      <c r="C121" s="15"/>
      <c r="D121" s="15"/>
    </row>
    <row r="122" spans="3:4" x14ac:dyDescent="0.2">
      <c r="C122" s="15"/>
      <c r="D122" s="15"/>
    </row>
    <row r="123" spans="3:4" x14ac:dyDescent="0.2">
      <c r="C123" s="15"/>
      <c r="D123" s="15"/>
    </row>
    <row r="124" spans="3:4" x14ac:dyDescent="0.2">
      <c r="C124" s="15"/>
      <c r="D124" s="15"/>
    </row>
    <row r="125" spans="3:4" x14ac:dyDescent="0.2">
      <c r="C125" s="15"/>
      <c r="D125" s="15"/>
    </row>
    <row r="126" spans="3:4" x14ac:dyDescent="0.2">
      <c r="C126" s="15"/>
      <c r="D126" s="15"/>
    </row>
    <row r="127" spans="3:4" x14ac:dyDescent="0.2">
      <c r="C127" s="15"/>
      <c r="D127" s="15"/>
    </row>
    <row r="128" spans="3:4" x14ac:dyDescent="0.2">
      <c r="C128" s="15"/>
      <c r="D128" s="15"/>
    </row>
    <row r="129" spans="3:4" x14ac:dyDescent="0.2">
      <c r="C129" s="15"/>
      <c r="D129" s="15"/>
    </row>
    <row r="130" spans="3:4" x14ac:dyDescent="0.2">
      <c r="C130" s="15"/>
      <c r="D130" s="15"/>
    </row>
    <row r="131" spans="3:4" x14ac:dyDescent="0.2">
      <c r="C131" s="15"/>
      <c r="D131" s="15"/>
    </row>
    <row r="132" spans="3:4" x14ac:dyDescent="0.2">
      <c r="C132" s="15"/>
      <c r="D132" s="15"/>
    </row>
    <row r="133" spans="3:4" x14ac:dyDescent="0.2">
      <c r="C133" s="15"/>
      <c r="D133" s="15"/>
    </row>
    <row r="134" spans="3:4" x14ac:dyDescent="0.2">
      <c r="C134" s="15"/>
      <c r="D134" s="15"/>
    </row>
    <row r="135" spans="3:4" x14ac:dyDescent="0.2">
      <c r="C135" s="15"/>
      <c r="D135" s="15"/>
    </row>
    <row r="136" spans="3:4" x14ac:dyDescent="0.2">
      <c r="C136" s="15"/>
      <c r="D136" s="15"/>
    </row>
    <row r="137" spans="3:4" x14ac:dyDescent="0.2">
      <c r="C137" s="15"/>
      <c r="D137" s="15"/>
    </row>
    <row r="138" spans="3:4" x14ac:dyDescent="0.2">
      <c r="C138" s="15"/>
      <c r="D138" s="15"/>
    </row>
    <row r="139" spans="3:4" x14ac:dyDescent="0.2">
      <c r="C139" s="15"/>
      <c r="D139" s="15"/>
    </row>
    <row r="140" spans="3:4" x14ac:dyDescent="0.2">
      <c r="C140" s="15"/>
      <c r="D140" s="15"/>
    </row>
    <row r="141" spans="3:4" x14ac:dyDescent="0.2">
      <c r="C141" s="15"/>
      <c r="D141" s="15"/>
    </row>
    <row r="142" spans="3:4" x14ac:dyDescent="0.2">
      <c r="C142" s="15"/>
      <c r="D142" s="15"/>
    </row>
    <row r="143" spans="3:4" x14ac:dyDescent="0.2">
      <c r="C143" s="15"/>
      <c r="D143" s="15"/>
    </row>
    <row r="144" spans="3:4" x14ac:dyDescent="0.2">
      <c r="C144" s="15"/>
      <c r="D144" s="15"/>
    </row>
    <row r="145" spans="3:4" x14ac:dyDescent="0.2">
      <c r="C145" s="15"/>
      <c r="D145" s="15"/>
    </row>
    <row r="146" spans="3:4" x14ac:dyDescent="0.2">
      <c r="C146" s="15"/>
      <c r="D146" s="15"/>
    </row>
    <row r="147" spans="3:4" x14ac:dyDescent="0.2">
      <c r="C147" s="15"/>
      <c r="D147" s="15"/>
    </row>
    <row r="148" spans="3:4" x14ac:dyDescent="0.2">
      <c r="C148" s="15"/>
      <c r="D148" s="15"/>
    </row>
    <row r="149" spans="3:4" x14ac:dyDescent="0.2">
      <c r="C149" s="15"/>
      <c r="D149" s="15"/>
    </row>
    <row r="150" spans="3:4" x14ac:dyDescent="0.2">
      <c r="C150" s="15"/>
      <c r="D150" s="15"/>
    </row>
    <row r="151" spans="3:4" x14ac:dyDescent="0.2">
      <c r="C151" s="15"/>
      <c r="D151" s="15"/>
    </row>
    <row r="152" spans="3:4" x14ac:dyDescent="0.2">
      <c r="C152" s="15"/>
      <c r="D152" s="15"/>
    </row>
    <row r="153" spans="3:4" x14ac:dyDescent="0.2">
      <c r="C153" s="15"/>
      <c r="D153" s="15"/>
    </row>
    <row r="154" spans="3:4" x14ac:dyDescent="0.2">
      <c r="C154" s="15"/>
      <c r="D154" s="15"/>
    </row>
    <row r="155" spans="3:4" x14ac:dyDescent="0.2">
      <c r="C155" s="15"/>
      <c r="D155" s="15"/>
    </row>
    <row r="156" spans="3:4" x14ac:dyDescent="0.2">
      <c r="C156" s="15"/>
      <c r="D156" s="15"/>
    </row>
    <row r="157" spans="3:4" x14ac:dyDescent="0.2">
      <c r="C157" s="15"/>
      <c r="D157" s="15"/>
    </row>
    <row r="158" spans="3:4" x14ac:dyDescent="0.2">
      <c r="C158" s="15"/>
      <c r="D158" s="15"/>
    </row>
    <row r="159" spans="3:4" x14ac:dyDescent="0.2">
      <c r="C159" s="15"/>
      <c r="D159" s="15"/>
    </row>
    <row r="160" spans="3:4" x14ac:dyDescent="0.2">
      <c r="C160" s="15"/>
      <c r="D160" s="15"/>
    </row>
    <row r="161" spans="3:4" x14ac:dyDescent="0.2">
      <c r="C161" s="15"/>
      <c r="D161" s="15"/>
    </row>
    <row r="162" spans="3:4" x14ac:dyDescent="0.2">
      <c r="C162" s="15"/>
      <c r="D162" s="15"/>
    </row>
    <row r="163" spans="3:4" x14ac:dyDescent="0.2">
      <c r="C163" s="15"/>
      <c r="D163" s="15"/>
    </row>
    <row r="164" spans="3:4" x14ac:dyDescent="0.2">
      <c r="C164" s="15"/>
      <c r="D164" s="15"/>
    </row>
    <row r="165" spans="3:4" x14ac:dyDescent="0.2">
      <c r="C165" s="15"/>
      <c r="D165" s="15"/>
    </row>
    <row r="166" spans="3:4" x14ac:dyDescent="0.2">
      <c r="C166" s="15"/>
      <c r="D166" s="15"/>
    </row>
    <row r="167" spans="3:4" x14ac:dyDescent="0.2">
      <c r="C167" s="15"/>
      <c r="D167" s="15"/>
    </row>
    <row r="168" spans="3:4" x14ac:dyDescent="0.2">
      <c r="C168" s="15"/>
      <c r="D168" s="15"/>
    </row>
    <row r="169" spans="3:4" x14ac:dyDescent="0.2">
      <c r="C169" s="15"/>
      <c r="D169" s="15"/>
    </row>
    <row r="170" spans="3:4" x14ac:dyDescent="0.2">
      <c r="C170" s="15"/>
      <c r="D170" s="15"/>
    </row>
    <row r="171" spans="3:4" x14ac:dyDescent="0.2">
      <c r="C171" s="15"/>
      <c r="D171" s="15"/>
    </row>
    <row r="172" spans="3:4" x14ac:dyDescent="0.2">
      <c r="C172" s="15"/>
      <c r="D172" s="15"/>
    </row>
    <row r="173" spans="3:4" x14ac:dyDescent="0.2">
      <c r="C173" s="15"/>
      <c r="D173" s="15"/>
    </row>
    <row r="174" spans="3:4" x14ac:dyDescent="0.2">
      <c r="C174" s="15"/>
      <c r="D174" s="15"/>
    </row>
    <row r="175" spans="3:4" x14ac:dyDescent="0.2">
      <c r="C175" s="15"/>
      <c r="D175" s="15"/>
    </row>
    <row r="176" spans="3:4" x14ac:dyDescent="0.2">
      <c r="C176" s="15"/>
      <c r="D176" s="15"/>
    </row>
    <row r="177" spans="3:4" x14ac:dyDescent="0.2">
      <c r="C177" s="15"/>
      <c r="D177" s="15"/>
    </row>
    <row r="178" spans="3:4" x14ac:dyDescent="0.2">
      <c r="C178" s="15"/>
      <c r="D178" s="15"/>
    </row>
    <row r="179" spans="3:4" x14ac:dyDescent="0.2">
      <c r="C179" s="15"/>
      <c r="D179" s="15"/>
    </row>
    <row r="180" spans="3:4" x14ac:dyDescent="0.2">
      <c r="C180" s="15"/>
      <c r="D180" s="15"/>
    </row>
    <row r="181" spans="3:4" x14ac:dyDescent="0.2">
      <c r="C181" s="15"/>
      <c r="D181" s="15"/>
    </row>
    <row r="182" spans="3:4" x14ac:dyDescent="0.2">
      <c r="C182" s="15"/>
      <c r="D182" s="15"/>
    </row>
    <row r="183" spans="3:4" x14ac:dyDescent="0.2">
      <c r="C183" s="15"/>
      <c r="D183" s="15"/>
    </row>
    <row r="184" spans="3:4" x14ac:dyDescent="0.2">
      <c r="C184" s="15"/>
      <c r="D184" s="15"/>
    </row>
    <row r="185" spans="3:4" x14ac:dyDescent="0.2">
      <c r="C185" s="15"/>
      <c r="D185" s="15"/>
    </row>
    <row r="186" spans="3:4" x14ac:dyDescent="0.2">
      <c r="C186" s="15"/>
      <c r="D186" s="15"/>
    </row>
    <row r="187" spans="3:4" x14ac:dyDescent="0.2">
      <c r="C187" s="15"/>
      <c r="D187" s="15"/>
    </row>
    <row r="188" spans="3:4" x14ac:dyDescent="0.2">
      <c r="C188" s="15"/>
      <c r="D188" s="15"/>
    </row>
    <row r="189" spans="3:4" x14ac:dyDescent="0.2">
      <c r="C189" s="15"/>
      <c r="D189" s="15"/>
    </row>
    <row r="190" spans="3:4" x14ac:dyDescent="0.2">
      <c r="C190" s="15"/>
      <c r="D190" s="15"/>
    </row>
    <row r="191" spans="3:4" x14ac:dyDescent="0.2">
      <c r="C191" s="15"/>
      <c r="D191" s="15"/>
    </row>
    <row r="192" spans="3:4" x14ac:dyDescent="0.2">
      <c r="C192" s="15"/>
      <c r="D192" s="15"/>
    </row>
    <row r="193" spans="3:4" x14ac:dyDescent="0.2">
      <c r="C193" s="15"/>
      <c r="D193" s="15"/>
    </row>
    <row r="194" spans="3:4" x14ac:dyDescent="0.2">
      <c r="C194" s="15"/>
      <c r="D194" s="15"/>
    </row>
    <row r="195" spans="3:4" x14ac:dyDescent="0.2">
      <c r="C195" s="15"/>
      <c r="D195" s="15"/>
    </row>
    <row r="196" spans="3:4" x14ac:dyDescent="0.2">
      <c r="C196" s="15"/>
      <c r="D196" s="15"/>
    </row>
    <row r="197" spans="3:4" x14ac:dyDescent="0.2">
      <c r="C197" s="15"/>
      <c r="D197" s="15"/>
    </row>
    <row r="198" spans="3:4" x14ac:dyDescent="0.2">
      <c r="C198" s="15"/>
      <c r="D198" s="15"/>
    </row>
    <row r="199" spans="3:4" x14ac:dyDescent="0.2">
      <c r="C199" s="15"/>
      <c r="D199" s="15"/>
    </row>
    <row r="200" spans="3:4" x14ac:dyDescent="0.2">
      <c r="C200" s="15"/>
      <c r="D200" s="15"/>
    </row>
    <row r="201" spans="3:4" x14ac:dyDescent="0.2">
      <c r="C201" s="15"/>
      <c r="D201" s="15"/>
    </row>
    <row r="202" spans="3:4" x14ac:dyDescent="0.2">
      <c r="C202" s="15"/>
      <c r="D202" s="15"/>
    </row>
    <row r="203" spans="3:4" x14ac:dyDescent="0.2">
      <c r="C203" s="15"/>
      <c r="D203" s="15"/>
    </row>
    <row r="204" spans="3:4" x14ac:dyDescent="0.2">
      <c r="C204" s="15"/>
      <c r="D204" s="15"/>
    </row>
    <row r="205" spans="3:4" x14ac:dyDescent="0.2">
      <c r="C205" s="15"/>
      <c r="D205" s="15"/>
    </row>
    <row r="206" spans="3:4" x14ac:dyDescent="0.2">
      <c r="C206" s="15"/>
      <c r="D206" s="15"/>
    </row>
    <row r="207" spans="3:4" x14ac:dyDescent="0.2">
      <c r="C207" s="15"/>
      <c r="D207" s="15"/>
    </row>
    <row r="208" spans="3:4" x14ac:dyDescent="0.2">
      <c r="C208" s="15"/>
      <c r="D208" s="15"/>
    </row>
    <row r="209" spans="3:4" x14ac:dyDescent="0.2">
      <c r="C209" s="15"/>
      <c r="D209" s="15"/>
    </row>
    <row r="210" spans="3:4" x14ac:dyDescent="0.2">
      <c r="C210" s="15"/>
      <c r="D210" s="15"/>
    </row>
    <row r="211" spans="3:4" x14ac:dyDescent="0.2">
      <c r="C211" s="15"/>
      <c r="D211" s="15"/>
    </row>
    <row r="212" spans="3:4" x14ac:dyDescent="0.2">
      <c r="C212" s="15"/>
      <c r="D212" s="15"/>
    </row>
    <row r="213" spans="3:4" x14ac:dyDescent="0.2">
      <c r="C213" s="15"/>
      <c r="D213" s="15"/>
    </row>
    <row r="214" spans="3:4" x14ac:dyDescent="0.2">
      <c r="C214" s="15"/>
      <c r="D214" s="15"/>
    </row>
    <row r="215" spans="3:4" x14ac:dyDescent="0.2">
      <c r="C215" s="15"/>
      <c r="D215" s="15"/>
    </row>
    <row r="216" spans="3:4" x14ac:dyDescent="0.2">
      <c r="C216" s="15"/>
      <c r="D216" s="15"/>
    </row>
    <row r="217" spans="3:4" x14ac:dyDescent="0.2">
      <c r="C217" s="15"/>
      <c r="D217" s="15"/>
    </row>
    <row r="218" spans="3:4" x14ac:dyDescent="0.2">
      <c r="C218" s="15"/>
      <c r="D218" s="15"/>
    </row>
    <row r="219" spans="3:4" x14ac:dyDescent="0.2">
      <c r="C219" s="15"/>
      <c r="D219" s="15"/>
    </row>
    <row r="220" spans="3:4" x14ac:dyDescent="0.2">
      <c r="C220" s="15"/>
      <c r="D220" s="15"/>
    </row>
    <row r="221" spans="3:4" x14ac:dyDescent="0.2">
      <c r="C221" s="15"/>
      <c r="D221" s="15"/>
    </row>
    <row r="222" spans="3:4" x14ac:dyDescent="0.2">
      <c r="C222" s="15"/>
      <c r="D222" s="15"/>
    </row>
    <row r="223" spans="3:4" x14ac:dyDescent="0.2">
      <c r="C223" s="15"/>
      <c r="D223" s="15"/>
    </row>
    <row r="224" spans="3:4" x14ac:dyDescent="0.2">
      <c r="C224" s="15"/>
      <c r="D224" s="15"/>
    </row>
    <row r="225" spans="3:4" x14ac:dyDescent="0.2">
      <c r="C225" s="15"/>
      <c r="D225" s="15"/>
    </row>
    <row r="226" spans="3:4" x14ac:dyDescent="0.2">
      <c r="C226" s="15"/>
      <c r="D226" s="15"/>
    </row>
    <row r="227" spans="3:4" x14ac:dyDescent="0.2">
      <c r="C227" s="15"/>
      <c r="D227" s="15"/>
    </row>
    <row r="228" spans="3:4" x14ac:dyDescent="0.2">
      <c r="C228" s="15"/>
      <c r="D228" s="15"/>
    </row>
    <row r="229" spans="3:4" x14ac:dyDescent="0.2">
      <c r="C229" s="15"/>
      <c r="D229" s="15"/>
    </row>
    <row r="230" spans="3:4" x14ac:dyDescent="0.2">
      <c r="C230" s="15"/>
      <c r="D230" s="15"/>
    </row>
    <row r="231" spans="3:4" x14ac:dyDescent="0.2">
      <c r="C231" s="15"/>
      <c r="D231" s="15"/>
    </row>
    <row r="232" spans="3:4" x14ac:dyDescent="0.2">
      <c r="C232" s="15"/>
      <c r="D232" s="15"/>
    </row>
    <row r="233" spans="3:4" x14ac:dyDescent="0.2">
      <c r="C233" s="15"/>
      <c r="D233" s="15"/>
    </row>
    <row r="234" spans="3:4" x14ac:dyDescent="0.2">
      <c r="C234" s="15"/>
      <c r="D234" s="15"/>
    </row>
    <row r="235" spans="3:4" x14ac:dyDescent="0.2">
      <c r="C235" s="15"/>
      <c r="D235" s="15"/>
    </row>
    <row r="236" spans="3:4" x14ac:dyDescent="0.2">
      <c r="C236" s="15"/>
      <c r="D236" s="15"/>
    </row>
    <row r="237" spans="3:4" x14ac:dyDescent="0.2">
      <c r="C237" s="15"/>
      <c r="D237" s="15"/>
    </row>
    <row r="238" spans="3:4" x14ac:dyDescent="0.2">
      <c r="C238" s="15"/>
      <c r="D238" s="15"/>
    </row>
    <row r="239" spans="3:4" x14ac:dyDescent="0.2">
      <c r="C239" s="15"/>
      <c r="D239" s="15"/>
    </row>
    <row r="240" spans="3:4" x14ac:dyDescent="0.2">
      <c r="C240" s="15"/>
      <c r="D240" s="15"/>
    </row>
    <row r="241" spans="3:4" x14ac:dyDescent="0.2">
      <c r="C241" s="15"/>
      <c r="D241" s="15"/>
    </row>
    <row r="242" spans="3:4" x14ac:dyDescent="0.2">
      <c r="C242" s="15"/>
      <c r="D242" s="15"/>
    </row>
    <row r="243" spans="3:4" x14ac:dyDescent="0.2">
      <c r="C243" s="15"/>
      <c r="D243" s="15"/>
    </row>
    <row r="244" spans="3:4" x14ac:dyDescent="0.2">
      <c r="C244" s="15"/>
      <c r="D244" s="15"/>
    </row>
    <row r="245" spans="3:4" x14ac:dyDescent="0.2">
      <c r="C245" s="15"/>
      <c r="D245" s="15"/>
    </row>
    <row r="246" spans="3:4" x14ac:dyDescent="0.2">
      <c r="C246" s="15"/>
      <c r="D246" s="15"/>
    </row>
    <row r="247" spans="3:4" x14ac:dyDescent="0.2">
      <c r="C247" s="15"/>
      <c r="D247" s="15"/>
    </row>
    <row r="248" spans="3:4" x14ac:dyDescent="0.2">
      <c r="C248" s="15"/>
      <c r="D248" s="15"/>
    </row>
    <row r="249" spans="3:4" x14ac:dyDescent="0.2">
      <c r="C249" s="15"/>
      <c r="D249" s="15"/>
    </row>
    <row r="250" spans="3:4" x14ac:dyDescent="0.2">
      <c r="C250" s="15"/>
      <c r="D250" s="15"/>
    </row>
    <row r="251" spans="3:4" x14ac:dyDescent="0.2">
      <c r="C251" s="15"/>
      <c r="D251" s="15"/>
    </row>
    <row r="252" spans="3:4" x14ac:dyDescent="0.2">
      <c r="C252" s="15"/>
      <c r="D252" s="15"/>
    </row>
    <row r="253" spans="3:4" x14ac:dyDescent="0.2">
      <c r="C253" s="15"/>
      <c r="D253" s="15"/>
    </row>
    <row r="254" spans="3:4" x14ac:dyDescent="0.2">
      <c r="C254" s="15"/>
      <c r="D254" s="15"/>
    </row>
    <row r="255" spans="3:4" x14ac:dyDescent="0.2">
      <c r="C255" s="15"/>
      <c r="D255" s="15"/>
    </row>
    <row r="256" spans="3:4" x14ac:dyDescent="0.2">
      <c r="C256" s="15"/>
      <c r="D256" s="15"/>
    </row>
    <row r="257" spans="3:4" x14ac:dyDescent="0.2">
      <c r="C257" s="15"/>
      <c r="D257" s="15"/>
    </row>
    <row r="258" spans="3:4" x14ac:dyDescent="0.2">
      <c r="C258" s="15"/>
      <c r="D258" s="15"/>
    </row>
    <row r="259" spans="3:4" x14ac:dyDescent="0.2">
      <c r="C259" s="15"/>
      <c r="D259" s="15"/>
    </row>
    <row r="260" spans="3:4" x14ac:dyDescent="0.2">
      <c r="C260" s="15"/>
      <c r="D260" s="15"/>
    </row>
    <row r="261" spans="3:4" x14ac:dyDescent="0.2">
      <c r="C261" s="15"/>
      <c r="D261" s="15"/>
    </row>
    <row r="262" spans="3:4" x14ac:dyDescent="0.2">
      <c r="C262" s="15"/>
      <c r="D262" s="15"/>
    </row>
    <row r="263" spans="3:4" x14ac:dyDescent="0.2">
      <c r="C263" s="15"/>
      <c r="D263" s="15"/>
    </row>
    <row r="264" spans="3:4" x14ac:dyDescent="0.2">
      <c r="C264" s="15"/>
      <c r="D264" s="15"/>
    </row>
    <row r="265" spans="3:4" x14ac:dyDescent="0.2">
      <c r="C265" s="15"/>
      <c r="D265" s="15"/>
    </row>
    <row r="266" spans="3:4" x14ac:dyDescent="0.2">
      <c r="C266" s="15"/>
      <c r="D266" s="15"/>
    </row>
    <row r="267" spans="3:4" x14ac:dyDescent="0.2">
      <c r="C267" s="15"/>
      <c r="D267" s="15"/>
    </row>
    <row r="268" spans="3:4" x14ac:dyDescent="0.2">
      <c r="C268" s="15"/>
      <c r="D268" s="15"/>
    </row>
    <row r="269" spans="3:4" x14ac:dyDescent="0.2">
      <c r="C269" s="15"/>
      <c r="D269" s="15"/>
    </row>
    <row r="270" spans="3:4" x14ac:dyDescent="0.2">
      <c r="C270" s="15"/>
      <c r="D270" s="15"/>
    </row>
    <row r="271" spans="3:4" x14ac:dyDescent="0.2">
      <c r="C271" s="15"/>
      <c r="D271" s="15"/>
    </row>
    <row r="272" spans="3:4" x14ac:dyDescent="0.2">
      <c r="C272" s="15"/>
      <c r="D272" s="15"/>
    </row>
    <row r="273" spans="3:4" x14ac:dyDescent="0.2">
      <c r="C273" s="15"/>
      <c r="D273" s="15"/>
    </row>
    <row r="274" spans="3:4" x14ac:dyDescent="0.2">
      <c r="C274" s="15"/>
      <c r="D274" s="15"/>
    </row>
    <row r="275" spans="3:4" x14ac:dyDescent="0.2">
      <c r="C275" s="15"/>
      <c r="D275" s="15"/>
    </row>
    <row r="276" spans="3:4" x14ac:dyDescent="0.2">
      <c r="C276" s="15"/>
      <c r="D276" s="15"/>
    </row>
    <row r="277" spans="3:4" x14ac:dyDescent="0.2">
      <c r="C277" s="15"/>
      <c r="D277" s="15"/>
    </row>
    <row r="278" spans="3:4" x14ac:dyDescent="0.2">
      <c r="C278" s="15"/>
      <c r="D278" s="15"/>
    </row>
    <row r="279" spans="3:4" x14ac:dyDescent="0.2">
      <c r="C279" s="15"/>
      <c r="D279" s="15"/>
    </row>
    <row r="280" spans="3:4" x14ac:dyDescent="0.2">
      <c r="C280" s="15"/>
      <c r="D280" s="15"/>
    </row>
    <row r="281" spans="3:4" x14ac:dyDescent="0.2">
      <c r="C281" s="15"/>
      <c r="D281" s="15"/>
    </row>
    <row r="282" spans="3:4" x14ac:dyDescent="0.2">
      <c r="C282" s="15"/>
      <c r="D282" s="15"/>
    </row>
    <row r="283" spans="3:4" x14ac:dyDescent="0.2">
      <c r="C283" s="15"/>
      <c r="D283" s="15"/>
    </row>
    <row r="284" spans="3:4" x14ac:dyDescent="0.2">
      <c r="C284" s="15"/>
      <c r="D284" s="15"/>
    </row>
    <row r="285" spans="3:4" x14ac:dyDescent="0.2">
      <c r="C285" s="15"/>
      <c r="D285" s="15"/>
    </row>
    <row r="286" spans="3:4" x14ac:dyDescent="0.2">
      <c r="C286" s="15"/>
      <c r="D286" s="15"/>
    </row>
    <row r="287" spans="3:4" x14ac:dyDescent="0.2">
      <c r="C287" s="15"/>
      <c r="D287" s="15"/>
    </row>
    <row r="288" spans="3:4" x14ac:dyDescent="0.2">
      <c r="C288" s="15"/>
      <c r="D288" s="15"/>
    </row>
    <row r="289" spans="3:4" x14ac:dyDescent="0.2">
      <c r="C289" s="15"/>
      <c r="D289" s="15"/>
    </row>
    <row r="290" spans="3:4" x14ac:dyDescent="0.2">
      <c r="C290" s="15"/>
      <c r="D290" s="15"/>
    </row>
    <row r="291" spans="3:4" x14ac:dyDescent="0.2">
      <c r="C291" s="15"/>
      <c r="D291" s="15"/>
    </row>
    <row r="292" spans="3:4" x14ac:dyDescent="0.2">
      <c r="C292" s="15"/>
      <c r="D292" s="15"/>
    </row>
    <row r="293" spans="3:4" x14ac:dyDescent="0.2">
      <c r="C293" s="15"/>
      <c r="D293" s="15"/>
    </row>
    <row r="294" spans="3:4" x14ac:dyDescent="0.2">
      <c r="C294" s="15"/>
      <c r="D294" s="15"/>
    </row>
    <row r="295" spans="3:4" x14ac:dyDescent="0.2">
      <c r="C295" s="15"/>
      <c r="D295" s="15"/>
    </row>
    <row r="296" spans="3:4" x14ac:dyDescent="0.2">
      <c r="C296" s="15"/>
      <c r="D296" s="15"/>
    </row>
    <row r="297" spans="3:4" x14ac:dyDescent="0.2">
      <c r="C297" s="15"/>
      <c r="D297" s="15"/>
    </row>
    <row r="298" spans="3:4" x14ac:dyDescent="0.2">
      <c r="C298" s="15"/>
      <c r="D298" s="15"/>
    </row>
    <row r="299" spans="3:4" x14ac:dyDescent="0.2">
      <c r="C299" s="15"/>
      <c r="D299" s="15"/>
    </row>
    <row r="300" spans="3:4" x14ac:dyDescent="0.2">
      <c r="C300" s="15"/>
      <c r="D300" s="15"/>
    </row>
    <row r="301" spans="3:4" x14ac:dyDescent="0.2">
      <c r="C301" s="15"/>
      <c r="D301" s="15"/>
    </row>
    <row r="302" spans="3:4" x14ac:dyDescent="0.2">
      <c r="C302" s="15"/>
      <c r="D302" s="15"/>
    </row>
    <row r="303" spans="3:4" x14ac:dyDescent="0.2">
      <c r="C303" s="15"/>
      <c r="D303" s="15"/>
    </row>
    <row r="304" spans="3:4" x14ac:dyDescent="0.2">
      <c r="C304" s="15"/>
      <c r="D304" s="15"/>
    </row>
    <row r="305" spans="3:4" x14ac:dyDescent="0.2">
      <c r="C305" s="15"/>
      <c r="D305" s="15"/>
    </row>
    <row r="306" spans="3:4" x14ac:dyDescent="0.2">
      <c r="C306" s="15"/>
      <c r="D306" s="15"/>
    </row>
    <row r="307" spans="3:4" x14ac:dyDescent="0.2">
      <c r="C307" s="15"/>
      <c r="D307" s="15"/>
    </row>
    <row r="308" spans="3:4" x14ac:dyDescent="0.2">
      <c r="C308" s="15"/>
      <c r="D308" s="15"/>
    </row>
    <row r="309" spans="3:4" x14ac:dyDescent="0.2">
      <c r="C309" s="15"/>
      <c r="D309" s="15"/>
    </row>
    <row r="310" spans="3:4" x14ac:dyDescent="0.2">
      <c r="C310" s="15"/>
      <c r="D310" s="15"/>
    </row>
    <row r="311" spans="3:4" x14ac:dyDescent="0.2">
      <c r="C311" s="15"/>
      <c r="D311" s="15"/>
    </row>
    <row r="312" spans="3:4" x14ac:dyDescent="0.2">
      <c r="C312" s="15"/>
      <c r="D312" s="15"/>
    </row>
    <row r="313" spans="3:4" x14ac:dyDescent="0.2">
      <c r="C313" s="15"/>
      <c r="D313" s="15"/>
    </row>
    <row r="314" spans="3:4" x14ac:dyDescent="0.2">
      <c r="C314" s="15"/>
      <c r="D314" s="15"/>
    </row>
    <row r="315" spans="3:4" x14ac:dyDescent="0.2">
      <c r="C315" s="15"/>
      <c r="D315" s="15"/>
    </row>
    <row r="316" spans="3:4" x14ac:dyDescent="0.2">
      <c r="C316" s="15"/>
      <c r="D316" s="15"/>
    </row>
    <row r="317" spans="3:4" x14ac:dyDescent="0.2">
      <c r="C317" s="15"/>
      <c r="D317" s="15"/>
    </row>
    <row r="318" spans="3:4" x14ac:dyDescent="0.2">
      <c r="C318" s="15"/>
      <c r="D318" s="15"/>
    </row>
    <row r="319" spans="3:4" x14ac:dyDescent="0.2">
      <c r="C319" s="15"/>
      <c r="D319" s="15"/>
    </row>
    <row r="320" spans="3:4" x14ac:dyDescent="0.2">
      <c r="C320" s="15"/>
      <c r="D320" s="15"/>
    </row>
    <row r="321" spans="3:4" x14ac:dyDescent="0.2">
      <c r="C321" s="15"/>
      <c r="D321" s="15"/>
    </row>
    <row r="322" spans="3:4" x14ac:dyDescent="0.2">
      <c r="C322" s="15"/>
      <c r="D322" s="15"/>
    </row>
    <row r="323" spans="3:4" x14ac:dyDescent="0.2">
      <c r="C323" s="15"/>
      <c r="D323" s="15"/>
    </row>
    <row r="324" spans="3:4" x14ac:dyDescent="0.2">
      <c r="C324" s="15"/>
      <c r="D324" s="15"/>
    </row>
    <row r="325" spans="3:4" x14ac:dyDescent="0.2">
      <c r="C325" s="15"/>
      <c r="D325" s="15"/>
    </row>
    <row r="326" spans="3:4" x14ac:dyDescent="0.2">
      <c r="C326" s="15"/>
      <c r="D326" s="15"/>
    </row>
    <row r="327" spans="3:4" x14ac:dyDescent="0.2">
      <c r="C327" s="15"/>
      <c r="D327" s="15"/>
    </row>
    <row r="328" spans="3:4" x14ac:dyDescent="0.2">
      <c r="C328" s="15"/>
      <c r="D328" s="15"/>
    </row>
    <row r="329" spans="3:4" x14ac:dyDescent="0.2">
      <c r="C329" s="15"/>
      <c r="D329" s="15"/>
    </row>
    <row r="330" spans="3:4" x14ac:dyDescent="0.2">
      <c r="C330" s="15"/>
      <c r="D330" s="15"/>
    </row>
    <row r="331" spans="3:4" x14ac:dyDescent="0.2">
      <c r="C331" s="15"/>
      <c r="D331" s="15"/>
    </row>
    <row r="332" spans="3:4" x14ac:dyDescent="0.2">
      <c r="C332" s="15"/>
      <c r="D332" s="15"/>
    </row>
    <row r="333" spans="3:4" x14ac:dyDescent="0.2">
      <c r="C333" s="15"/>
      <c r="D333" s="15"/>
    </row>
    <row r="334" spans="3:4" x14ac:dyDescent="0.2">
      <c r="C334" s="15"/>
      <c r="D334" s="15"/>
    </row>
    <row r="335" spans="3:4" x14ac:dyDescent="0.2">
      <c r="C335" s="15"/>
      <c r="D335" s="15"/>
    </row>
    <row r="336" spans="3:4" x14ac:dyDescent="0.2">
      <c r="C336" s="15"/>
      <c r="D336" s="15"/>
    </row>
    <row r="337" spans="3:4" x14ac:dyDescent="0.2">
      <c r="C337" s="15"/>
      <c r="D337" s="15"/>
    </row>
    <row r="338" spans="3:4" x14ac:dyDescent="0.2">
      <c r="C338" s="15"/>
      <c r="D338" s="15"/>
    </row>
    <row r="339" spans="3:4" x14ac:dyDescent="0.2">
      <c r="C339" s="15"/>
      <c r="D339" s="15"/>
    </row>
    <row r="340" spans="3:4" x14ac:dyDescent="0.2">
      <c r="C340" s="15"/>
      <c r="D340" s="15"/>
    </row>
    <row r="341" spans="3:4" x14ac:dyDescent="0.2">
      <c r="C341" s="15"/>
      <c r="D341" s="15"/>
    </row>
    <row r="342" spans="3:4" x14ac:dyDescent="0.2">
      <c r="C342" s="15"/>
      <c r="D342" s="15"/>
    </row>
    <row r="343" spans="3:4" x14ac:dyDescent="0.2">
      <c r="C343" s="15"/>
      <c r="D343" s="15"/>
    </row>
    <row r="344" spans="3:4" x14ac:dyDescent="0.2">
      <c r="C344" s="15"/>
      <c r="D344" s="15"/>
    </row>
    <row r="345" spans="3:4" x14ac:dyDescent="0.2">
      <c r="C345" s="15"/>
      <c r="D345" s="15"/>
    </row>
    <row r="346" spans="3:4" x14ac:dyDescent="0.2">
      <c r="C346" s="15"/>
      <c r="D346" s="15"/>
    </row>
    <row r="347" spans="3:4" x14ac:dyDescent="0.2">
      <c r="C347" s="15"/>
      <c r="D347" s="15"/>
    </row>
    <row r="348" spans="3:4" x14ac:dyDescent="0.2">
      <c r="C348" s="15"/>
      <c r="D348" s="15"/>
    </row>
    <row r="349" spans="3:4" x14ac:dyDescent="0.2">
      <c r="C349" s="15"/>
      <c r="D349" s="15"/>
    </row>
    <row r="350" spans="3:4" x14ac:dyDescent="0.2">
      <c r="C350" s="15"/>
      <c r="D350" s="15"/>
    </row>
    <row r="351" spans="3:4" x14ac:dyDescent="0.2">
      <c r="C351" s="15"/>
      <c r="D351" s="15"/>
    </row>
    <row r="352" spans="3:4" x14ac:dyDescent="0.2">
      <c r="C352" s="15"/>
      <c r="D352" s="15"/>
    </row>
    <row r="353" spans="3:4" x14ac:dyDescent="0.2">
      <c r="C353" s="15"/>
      <c r="D353" s="15"/>
    </row>
    <row r="354" spans="3:4" x14ac:dyDescent="0.2">
      <c r="C354" s="15"/>
      <c r="D354" s="15"/>
    </row>
    <row r="355" spans="3:4" x14ac:dyDescent="0.2">
      <c r="C355" s="15"/>
      <c r="D355" s="15"/>
    </row>
    <row r="356" spans="3:4" x14ac:dyDescent="0.2">
      <c r="C356" s="15"/>
      <c r="D356" s="15"/>
    </row>
    <row r="357" spans="3:4" x14ac:dyDescent="0.2">
      <c r="C357" s="15"/>
      <c r="D357" s="15"/>
    </row>
    <row r="358" spans="3:4" x14ac:dyDescent="0.2">
      <c r="C358" s="15"/>
      <c r="D358" s="15"/>
    </row>
    <row r="359" spans="3:4" x14ac:dyDescent="0.2">
      <c r="C359" s="15"/>
      <c r="D359" s="15"/>
    </row>
    <row r="360" spans="3:4" x14ac:dyDescent="0.2">
      <c r="C360" s="15"/>
      <c r="D360" s="15"/>
    </row>
    <row r="361" spans="3:4" x14ac:dyDescent="0.2">
      <c r="C361" s="15"/>
      <c r="D361" s="15"/>
    </row>
    <row r="362" spans="3:4" x14ac:dyDescent="0.2">
      <c r="C362" s="15"/>
      <c r="D362" s="15"/>
    </row>
    <row r="363" spans="3:4" x14ac:dyDescent="0.2">
      <c r="C363" s="15"/>
      <c r="D363" s="15"/>
    </row>
    <row r="364" spans="3:4" x14ac:dyDescent="0.2">
      <c r="C364" s="15"/>
      <c r="D364" s="15"/>
    </row>
    <row r="365" spans="3:4" x14ac:dyDescent="0.2">
      <c r="C365" s="15"/>
      <c r="D365" s="15"/>
    </row>
    <row r="366" spans="3:4" x14ac:dyDescent="0.2">
      <c r="C366" s="15"/>
      <c r="D366" s="15"/>
    </row>
    <row r="367" spans="3:4" x14ac:dyDescent="0.2">
      <c r="C367" s="15"/>
      <c r="D367" s="15"/>
    </row>
    <row r="368" spans="3:4" x14ac:dyDescent="0.2">
      <c r="C368" s="15"/>
      <c r="D368" s="15"/>
    </row>
    <row r="369" spans="3:4" x14ac:dyDescent="0.2">
      <c r="C369" s="15"/>
      <c r="D369" s="15"/>
    </row>
    <row r="370" spans="3:4" x14ac:dyDescent="0.2">
      <c r="C370" s="15"/>
      <c r="D370" s="15"/>
    </row>
    <row r="371" spans="3:4" x14ac:dyDescent="0.2">
      <c r="C371" s="15"/>
      <c r="D371" s="15"/>
    </row>
    <row r="372" spans="3:4" x14ac:dyDescent="0.2">
      <c r="C372" s="15"/>
      <c r="D372" s="15"/>
    </row>
    <row r="373" spans="3:4" x14ac:dyDescent="0.2">
      <c r="C373" s="15"/>
      <c r="D373" s="15"/>
    </row>
    <row r="374" spans="3:4" x14ac:dyDescent="0.2">
      <c r="C374" s="15"/>
      <c r="D374" s="15"/>
    </row>
    <row r="375" spans="3:4" x14ac:dyDescent="0.2">
      <c r="C375" s="15"/>
      <c r="D375" s="15"/>
    </row>
    <row r="376" spans="3:4" x14ac:dyDescent="0.2">
      <c r="C376" s="15"/>
      <c r="D376" s="15"/>
    </row>
    <row r="377" spans="3:4" x14ac:dyDescent="0.2">
      <c r="C377" s="15"/>
      <c r="D377" s="15"/>
    </row>
    <row r="378" spans="3:4" x14ac:dyDescent="0.2">
      <c r="C378" s="15"/>
      <c r="D378" s="15"/>
    </row>
    <row r="379" spans="3:4" x14ac:dyDescent="0.2">
      <c r="C379" s="15"/>
      <c r="D379" s="15"/>
    </row>
    <row r="380" spans="3:4" x14ac:dyDescent="0.2">
      <c r="C380" s="15"/>
      <c r="D380" s="15"/>
    </row>
    <row r="381" spans="3:4" x14ac:dyDescent="0.2">
      <c r="C381" s="15"/>
      <c r="D381" s="15"/>
    </row>
    <row r="382" spans="3:4" x14ac:dyDescent="0.2">
      <c r="C382" s="15"/>
      <c r="D382" s="15"/>
    </row>
    <row r="383" spans="3:4" x14ac:dyDescent="0.2">
      <c r="C383" s="15"/>
      <c r="D383" s="15"/>
    </row>
    <row r="384" spans="3:4" x14ac:dyDescent="0.2">
      <c r="C384" s="15"/>
      <c r="D384" s="15"/>
    </row>
    <row r="385" spans="3:4" x14ac:dyDescent="0.2">
      <c r="C385" s="15"/>
      <c r="D385" s="15"/>
    </row>
    <row r="386" spans="3:4" x14ac:dyDescent="0.2">
      <c r="C386" s="15"/>
      <c r="D386" s="15"/>
    </row>
    <row r="387" spans="3:4" x14ac:dyDescent="0.2">
      <c r="C387" s="15"/>
      <c r="D387" s="15"/>
    </row>
    <row r="388" spans="3:4" x14ac:dyDescent="0.2">
      <c r="C388" s="15"/>
      <c r="D388" s="15"/>
    </row>
    <row r="389" spans="3:4" x14ac:dyDescent="0.2">
      <c r="C389" s="15"/>
      <c r="D389" s="15"/>
    </row>
    <row r="390" spans="3:4" x14ac:dyDescent="0.2">
      <c r="C390" s="15"/>
      <c r="D390" s="15"/>
    </row>
    <row r="391" spans="3:4" x14ac:dyDescent="0.2">
      <c r="C391" s="15"/>
      <c r="D391" s="15"/>
    </row>
    <row r="392" spans="3:4" x14ac:dyDescent="0.2">
      <c r="C392" s="15"/>
      <c r="D392" s="15"/>
    </row>
    <row r="393" spans="3:4" x14ac:dyDescent="0.2">
      <c r="C393" s="15"/>
      <c r="D393" s="15"/>
    </row>
    <row r="394" spans="3:4" x14ac:dyDescent="0.2">
      <c r="C394" s="15"/>
      <c r="D394" s="15"/>
    </row>
    <row r="395" spans="3:4" x14ac:dyDescent="0.2">
      <c r="C395" s="15"/>
      <c r="D395" s="15"/>
    </row>
    <row r="396" spans="3:4" x14ac:dyDescent="0.2">
      <c r="C396" s="15"/>
      <c r="D396" s="15"/>
    </row>
    <row r="397" spans="3:4" x14ac:dyDescent="0.2">
      <c r="C397" s="15"/>
      <c r="D397" s="15"/>
    </row>
    <row r="398" spans="3:4" x14ac:dyDescent="0.2">
      <c r="C398" s="15"/>
      <c r="D398" s="15"/>
    </row>
    <row r="399" spans="3:4" x14ac:dyDescent="0.2">
      <c r="C399" s="15"/>
      <c r="D399" s="15"/>
    </row>
    <row r="400" spans="3:4" x14ac:dyDescent="0.2">
      <c r="C400" s="15"/>
      <c r="D400" s="15"/>
    </row>
    <row r="401" spans="3:4" x14ac:dyDescent="0.2">
      <c r="C401" s="15"/>
      <c r="D401" s="15"/>
    </row>
    <row r="402" spans="3:4" x14ac:dyDescent="0.2">
      <c r="C402" s="15"/>
      <c r="D402" s="15"/>
    </row>
    <row r="403" spans="3:4" x14ac:dyDescent="0.2">
      <c r="C403" s="15"/>
      <c r="D403" s="15"/>
    </row>
    <row r="404" spans="3:4" x14ac:dyDescent="0.2">
      <c r="C404" s="15"/>
      <c r="D404" s="15"/>
    </row>
    <row r="405" spans="3:4" x14ac:dyDescent="0.2">
      <c r="C405" s="15"/>
      <c r="D405" s="15"/>
    </row>
    <row r="406" spans="3:4" x14ac:dyDescent="0.2">
      <c r="C406" s="15"/>
      <c r="D406" s="15"/>
    </row>
    <row r="407" spans="3:4" x14ac:dyDescent="0.2">
      <c r="C407" s="15"/>
      <c r="D407" s="15"/>
    </row>
    <row r="408" spans="3:4" x14ac:dyDescent="0.2">
      <c r="C408" s="15"/>
      <c r="D408" s="15"/>
    </row>
    <row r="409" spans="3:4" x14ac:dyDescent="0.2">
      <c r="C409" s="15"/>
      <c r="D409" s="15"/>
    </row>
    <row r="410" spans="3:4" x14ac:dyDescent="0.2">
      <c r="C410" s="15"/>
      <c r="D410" s="15"/>
    </row>
    <row r="411" spans="3:4" x14ac:dyDescent="0.2">
      <c r="C411" s="15"/>
      <c r="D411" s="15"/>
    </row>
    <row r="412" spans="3:4" x14ac:dyDescent="0.2">
      <c r="C412" s="15"/>
      <c r="D412" s="15"/>
    </row>
    <row r="413" spans="3:4" x14ac:dyDescent="0.2">
      <c r="C413" s="15"/>
      <c r="D413" s="15"/>
    </row>
    <row r="414" spans="3:4" x14ac:dyDescent="0.2">
      <c r="C414" s="15"/>
      <c r="D414" s="15"/>
    </row>
    <row r="415" spans="3:4" x14ac:dyDescent="0.2">
      <c r="C415" s="15"/>
      <c r="D415" s="15"/>
    </row>
    <row r="416" spans="3:4" x14ac:dyDescent="0.2">
      <c r="C416" s="15"/>
      <c r="D416" s="15"/>
    </row>
    <row r="417" spans="3:4" x14ac:dyDescent="0.2">
      <c r="C417" s="15"/>
      <c r="D417" s="15"/>
    </row>
    <row r="418" spans="3:4" x14ac:dyDescent="0.2">
      <c r="C418" s="15"/>
      <c r="D418" s="15"/>
    </row>
    <row r="419" spans="3:4" x14ac:dyDescent="0.2">
      <c r="C419" s="15"/>
      <c r="D419" s="15"/>
    </row>
    <row r="420" spans="3:4" x14ac:dyDescent="0.2">
      <c r="C420" s="15"/>
      <c r="D420" s="15"/>
    </row>
    <row r="421" spans="3:4" x14ac:dyDescent="0.2">
      <c r="C421" s="15"/>
      <c r="D421" s="15"/>
    </row>
    <row r="422" spans="3:4" x14ac:dyDescent="0.2">
      <c r="C422" s="15"/>
      <c r="D422" s="15"/>
    </row>
    <row r="423" spans="3:4" x14ac:dyDescent="0.2">
      <c r="C423" s="15"/>
      <c r="D423" s="15"/>
    </row>
    <row r="424" spans="3:4" x14ac:dyDescent="0.2">
      <c r="C424" s="15"/>
      <c r="D424" s="15"/>
    </row>
    <row r="425" spans="3:4" x14ac:dyDescent="0.2">
      <c r="C425" s="15"/>
      <c r="D425" s="15"/>
    </row>
    <row r="426" spans="3:4" x14ac:dyDescent="0.2">
      <c r="C426" s="15"/>
      <c r="D426" s="15"/>
    </row>
    <row r="427" spans="3:4" x14ac:dyDescent="0.2">
      <c r="C427" s="15"/>
      <c r="D427" s="15"/>
    </row>
    <row r="428" spans="3:4" x14ac:dyDescent="0.2">
      <c r="C428" s="15"/>
      <c r="D428" s="15"/>
    </row>
    <row r="429" spans="3:4" x14ac:dyDescent="0.2">
      <c r="C429" s="15"/>
      <c r="D429" s="15"/>
    </row>
    <row r="430" spans="3:4" x14ac:dyDescent="0.2">
      <c r="C430" s="15"/>
      <c r="D430" s="15"/>
    </row>
    <row r="431" spans="3:4" x14ac:dyDescent="0.2">
      <c r="C431" s="15"/>
      <c r="D431" s="15"/>
    </row>
    <row r="432" spans="3:4" x14ac:dyDescent="0.2">
      <c r="C432" s="15"/>
      <c r="D432" s="15"/>
    </row>
    <row r="433" spans="3:4" x14ac:dyDescent="0.2">
      <c r="C433" s="15"/>
      <c r="D433" s="15"/>
    </row>
    <row r="434" spans="3:4" x14ac:dyDescent="0.2">
      <c r="C434" s="15"/>
      <c r="D434" s="15"/>
    </row>
    <row r="435" spans="3:4" x14ac:dyDescent="0.2">
      <c r="C435" s="15"/>
      <c r="D435" s="15"/>
    </row>
    <row r="436" spans="3:4" x14ac:dyDescent="0.2">
      <c r="C436" s="15"/>
      <c r="D436" s="15"/>
    </row>
    <row r="437" spans="3:4" x14ac:dyDescent="0.2">
      <c r="C437" s="15"/>
      <c r="D437" s="15"/>
    </row>
    <row r="438" spans="3:4" x14ac:dyDescent="0.2">
      <c r="C438" s="15"/>
      <c r="D438" s="15"/>
    </row>
    <row r="439" spans="3:4" x14ac:dyDescent="0.2">
      <c r="C439" s="15"/>
      <c r="D439" s="15"/>
    </row>
    <row r="440" spans="3:4" x14ac:dyDescent="0.2">
      <c r="C440" s="15"/>
      <c r="D440" s="15"/>
    </row>
    <row r="441" spans="3:4" x14ac:dyDescent="0.2">
      <c r="C441" s="15"/>
      <c r="D441" s="15"/>
    </row>
    <row r="442" spans="3:4" x14ac:dyDescent="0.2">
      <c r="C442" s="15"/>
      <c r="D442" s="15"/>
    </row>
    <row r="443" spans="3:4" x14ac:dyDescent="0.2">
      <c r="C443" s="15"/>
      <c r="D443" s="15"/>
    </row>
    <row r="444" spans="3:4" x14ac:dyDescent="0.2">
      <c r="C444" s="15"/>
      <c r="D444" s="15"/>
    </row>
    <row r="445" spans="3:4" x14ac:dyDescent="0.2">
      <c r="C445" s="15"/>
      <c r="D445" s="15"/>
    </row>
    <row r="446" spans="3:4" x14ac:dyDescent="0.2">
      <c r="C446" s="15"/>
      <c r="D446" s="15"/>
    </row>
    <row r="447" spans="3:4" x14ac:dyDescent="0.2">
      <c r="C447" s="15"/>
      <c r="D447" s="15"/>
    </row>
    <row r="448" spans="3:4" x14ac:dyDescent="0.2">
      <c r="C448" s="15"/>
      <c r="D448" s="15"/>
    </row>
    <row r="449" spans="3:4" x14ac:dyDescent="0.2">
      <c r="C449" s="15"/>
      <c r="D449" s="15"/>
    </row>
    <row r="450" spans="3:4" x14ac:dyDescent="0.2">
      <c r="C450" s="15"/>
      <c r="D450" s="15"/>
    </row>
    <row r="451" spans="3:4" x14ac:dyDescent="0.2">
      <c r="C451" s="15"/>
      <c r="D451" s="15"/>
    </row>
    <row r="452" spans="3:4" x14ac:dyDescent="0.2">
      <c r="C452" s="15"/>
      <c r="D452" s="15"/>
    </row>
    <row r="453" spans="3:4" x14ac:dyDescent="0.2">
      <c r="C453" s="15"/>
      <c r="D453" s="15"/>
    </row>
    <row r="454" spans="3:4" x14ac:dyDescent="0.2">
      <c r="C454" s="15"/>
      <c r="D454" s="15"/>
    </row>
    <row r="455" spans="3:4" x14ac:dyDescent="0.2">
      <c r="C455" s="15"/>
      <c r="D455" s="15"/>
    </row>
    <row r="456" spans="3:4" x14ac:dyDescent="0.2">
      <c r="C456" s="15"/>
      <c r="D456" s="15"/>
    </row>
    <row r="457" spans="3:4" x14ac:dyDescent="0.2">
      <c r="C457" s="15"/>
      <c r="D457" s="15"/>
    </row>
    <row r="458" spans="3:4" x14ac:dyDescent="0.2">
      <c r="C458" s="15"/>
      <c r="D458" s="15"/>
    </row>
    <row r="459" spans="3:4" x14ac:dyDescent="0.2">
      <c r="C459" s="15"/>
      <c r="D459" s="15"/>
    </row>
    <row r="460" spans="3:4" x14ac:dyDescent="0.2">
      <c r="C460" s="15"/>
      <c r="D460" s="15"/>
    </row>
    <row r="461" spans="3:4" x14ac:dyDescent="0.2">
      <c r="C461" s="15"/>
      <c r="D461" s="15"/>
    </row>
    <row r="462" spans="3:4" x14ac:dyDescent="0.2">
      <c r="C462" s="15"/>
      <c r="D462" s="15"/>
    </row>
    <row r="463" spans="3:4" x14ac:dyDescent="0.2">
      <c r="C463" s="15"/>
      <c r="D463" s="15"/>
    </row>
    <row r="464" spans="3:4" x14ac:dyDescent="0.2">
      <c r="C464" s="15"/>
      <c r="D464" s="15"/>
    </row>
    <row r="465" spans="3:4" x14ac:dyDescent="0.2">
      <c r="C465" s="15"/>
      <c r="D465" s="15"/>
    </row>
    <row r="466" spans="3:4" x14ac:dyDescent="0.2">
      <c r="C466" s="15"/>
      <c r="D466" s="15"/>
    </row>
    <row r="467" spans="3:4" x14ac:dyDescent="0.2">
      <c r="C467" s="15"/>
      <c r="D467" s="15"/>
    </row>
    <row r="468" spans="3:4" x14ac:dyDescent="0.2">
      <c r="C468" s="15"/>
      <c r="D468" s="15"/>
    </row>
    <row r="469" spans="3:4" x14ac:dyDescent="0.2">
      <c r="C469" s="15"/>
      <c r="D469" s="15"/>
    </row>
    <row r="470" spans="3:4" x14ac:dyDescent="0.2">
      <c r="C470" s="15"/>
      <c r="D470" s="15"/>
    </row>
    <row r="471" spans="3:4" x14ac:dyDescent="0.2">
      <c r="C471" s="15"/>
      <c r="D471" s="15"/>
    </row>
    <row r="472" spans="3:4" x14ac:dyDescent="0.2">
      <c r="C472" s="15"/>
      <c r="D472" s="15"/>
    </row>
    <row r="473" spans="3:4" x14ac:dyDescent="0.2">
      <c r="C473" s="15"/>
      <c r="D473" s="15"/>
    </row>
    <row r="474" spans="3:4" x14ac:dyDescent="0.2">
      <c r="C474" s="15"/>
      <c r="D474" s="15"/>
    </row>
    <row r="475" spans="3:4" x14ac:dyDescent="0.2">
      <c r="C475" s="15"/>
      <c r="D475" s="15"/>
    </row>
    <row r="476" spans="3:4" x14ac:dyDescent="0.2">
      <c r="C476" s="15"/>
      <c r="D476" s="15"/>
    </row>
    <row r="477" spans="3:4" x14ac:dyDescent="0.2">
      <c r="C477" s="15"/>
      <c r="D477" s="15"/>
    </row>
    <row r="478" spans="3:4" x14ac:dyDescent="0.2">
      <c r="C478" s="15"/>
      <c r="D478" s="15"/>
    </row>
    <row r="479" spans="3:4" x14ac:dyDescent="0.2">
      <c r="C479" s="15"/>
      <c r="D479" s="15"/>
    </row>
    <row r="480" spans="3:4" x14ac:dyDescent="0.2">
      <c r="C480" s="15"/>
      <c r="D480" s="15"/>
    </row>
    <row r="481" spans="3:4" x14ac:dyDescent="0.2">
      <c r="C481" s="15"/>
      <c r="D481" s="15"/>
    </row>
    <row r="482" spans="3:4" x14ac:dyDescent="0.2">
      <c r="C482" s="15"/>
      <c r="D482" s="15"/>
    </row>
    <row r="483" spans="3:4" x14ac:dyDescent="0.2">
      <c r="C483" s="15"/>
      <c r="D483" s="15"/>
    </row>
    <row r="484" spans="3:4" x14ac:dyDescent="0.2">
      <c r="C484" s="15"/>
      <c r="D484" s="15"/>
    </row>
    <row r="485" spans="3:4" x14ac:dyDescent="0.2">
      <c r="C485" s="15"/>
      <c r="D485" s="15"/>
    </row>
    <row r="486" spans="3:4" x14ac:dyDescent="0.2">
      <c r="C486" s="15"/>
      <c r="D486" s="15"/>
    </row>
    <row r="487" spans="3:4" x14ac:dyDescent="0.2">
      <c r="C487" s="15"/>
      <c r="D487" s="15"/>
    </row>
    <row r="488" spans="3:4" x14ac:dyDescent="0.2">
      <c r="C488" s="15"/>
      <c r="D488" s="15"/>
    </row>
    <row r="489" spans="3:4" x14ac:dyDescent="0.2">
      <c r="C489" s="15"/>
      <c r="D489" s="15"/>
    </row>
    <row r="490" spans="3:4" x14ac:dyDescent="0.2">
      <c r="C490" s="15"/>
      <c r="D490" s="15"/>
    </row>
    <row r="491" spans="3:4" x14ac:dyDescent="0.2">
      <c r="C491" s="15"/>
      <c r="D491" s="15"/>
    </row>
    <row r="492" spans="3:4" x14ac:dyDescent="0.2">
      <c r="C492" s="15"/>
      <c r="D492" s="15"/>
    </row>
    <row r="493" spans="3:4" x14ac:dyDescent="0.2">
      <c r="C493" s="15"/>
      <c r="D493" s="15"/>
    </row>
    <row r="494" spans="3:4" x14ac:dyDescent="0.2">
      <c r="C494" s="15"/>
      <c r="D494" s="15"/>
    </row>
    <row r="495" spans="3:4" x14ac:dyDescent="0.2">
      <c r="C495" s="15"/>
      <c r="D495" s="15"/>
    </row>
    <row r="496" spans="3:4" x14ac:dyDescent="0.2">
      <c r="C496" s="15"/>
      <c r="D496" s="15"/>
    </row>
    <row r="497" spans="3:4" x14ac:dyDescent="0.2">
      <c r="C497" s="15"/>
      <c r="D497" s="15"/>
    </row>
    <row r="498" spans="3:4" x14ac:dyDescent="0.2">
      <c r="C498" s="15"/>
      <c r="D498" s="15"/>
    </row>
    <row r="499" spans="3:4" x14ac:dyDescent="0.2">
      <c r="C499" s="15"/>
      <c r="D499" s="15"/>
    </row>
    <row r="500" spans="3:4" x14ac:dyDescent="0.2">
      <c r="C500" s="15"/>
      <c r="D500" s="15"/>
    </row>
    <row r="501" spans="3:4" x14ac:dyDescent="0.2">
      <c r="C501" s="15"/>
      <c r="D501" s="15"/>
    </row>
    <row r="502" spans="3:4" x14ac:dyDescent="0.2">
      <c r="C502" s="15"/>
      <c r="D502" s="15"/>
    </row>
    <row r="503" spans="3:4" x14ac:dyDescent="0.2">
      <c r="C503" s="15"/>
      <c r="D503" s="15"/>
    </row>
    <row r="504" spans="3:4" x14ac:dyDescent="0.2">
      <c r="C504" s="15"/>
      <c r="D504" s="15"/>
    </row>
    <row r="505" spans="3:4" x14ac:dyDescent="0.2">
      <c r="C505" s="15"/>
      <c r="D505" s="15"/>
    </row>
    <row r="506" spans="3:4" x14ac:dyDescent="0.2">
      <c r="C506" s="15"/>
      <c r="D506" s="15"/>
    </row>
    <row r="507" spans="3:4" x14ac:dyDescent="0.2">
      <c r="C507" s="15"/>
      <c r="D507" s="15"/>
    </row>
    <row r="508" spans="3:4" x14ac:dyDescent="0.2">
      <c r="C508" s="15"/>
      <c r="D508" s="15"/>
    </row>
    <row r="509" spans="3:4" x14ac:dyDescent="0.2">
      <c r="C509" s="15"/>
      <c r="D509" s="15"/>
    </row>
    <row r="510" spans="3:4" x14ac:dyDescent="0.2">
      <c r="C510" s="15"/>
      <c r="D510" s="15"/>
    </row>
    <row r="511" spans="3:4" x14ac:dyDescent="0.2">
      <c r="C511" s="15"/>
      <c r="D511" s="15"/>
    </row>
    <row r="512" spans="3:4" x14ac:dyDescent="0.2">
      <c r="C512" s="15"/>
      <c r="D512" s="15"/>
    </row>
    <row r="513" spans="3:4" x14ac:dyDescent="0.2">
      <c r="C513" s="15"/>
      <c r="D513" s="15"/>
    </row>
    <row r="514" spans="3:4" x14ac:dyDescent="0.2">
      <c r="C514" s="15"/>
      <c r="D514" s="15"/>
    </row>
    <row r="515" spans="3:4" x14ac:dyDescent="0.2">
      <c r="C515" s="15"/>
      <c r="D515" s="15"/>
    </row>
    <row r="516" spans="3:4" x14ac:dyDescent="0.2">
      <c r="C516" s="15"/>
      <c r="D516" s="15"/>
    </row>
    <row r="517" spans="3:4" x14ac:dyDescent="0.2">
      <c r="C517" s="15"/>
      <c r="D517" s="15"/>
    </row>
    <row r="518" spans="3:4" x14ac:dyDescent="0.2">
      <c r="C518" s="15"/>
      <c r="D518" s="15"/>
    </row>
    <row r="519" spans="3:4" x14ac:dyDescent="0.2">
      <c r="C519" s="15"/>
      <c r="D519" s="15"/>
    </row>
    <row r="520" spans="3:4" x14ac:dyDescent="0.2">
      <c r="C520" s="15"/>
      <c r="D520" s="15"/>
    </row>
    <row r="521" spans="3:4" x14ac:dyDescent="0.2">
      <c r="C521" s="15"/>
      <c r="D521" s="15"/>
    </row>
    <row r="522" spans="3:4" x14ac:dyDescent="0.2">
      <c r="C522" s="15"/>
      <c r="D522" s="15"/>
    </row>
    <row r="523" spans="3:4" x14ac:dyDescent="0.2">
      <c r="C523" s="15"/>
      <c r="D523" s="15"/>
    </row>
    <row r="524" spans="3:4" x14ac:dyDescent="0.2">
      <c r="C524" s="15"/>
      <c r="D524" s="15"/>
    </row>
    <row r="525" spans="3:4" x14ac:dyDescent="0.2">
      <c r="C525" s="15"/>
      <c r="D525" s="15"/>
    </row>
    <row r="526" spans="3:4" x14ac:dyDescent="0.2">
      <c r="C526" s="15"/>
      <c r="D526" s="15"/>
    </row>
    <row r="527" spans="3:4" x14ac:dyDescent="0.2">
      <c r="C527" s="15"/>
      <c r="D527" s="15"/>
    </row>
    <row r="528" spans="3:4" x14ac:dyDescent="0.2">
      <c r="C528" s="15"/>
      <c r="D528" s="15"/>
    </row>
    <row r="529" spans="3:4" x14ac:dyDescent="0.2">
      <c r="C529" s="15"/>
      <c r="D529" s="15"/>
    </row>
    <row r="530" spans="3:4" x14ac:dyDescent="0.2">
      <c r="C530" s="15"/>
      <c r="D530" s="15"/>
    </row>
    <row r="531" spans="3:4" x14ac:dyDescent="0.2">
      <c r="C531" s="15"/>
      <c r="D531" s="15"/>
    </row>
    <row r="532" spans="3:4" x14ac:dyDescent="0.2">
      <c r="C532" s="15"/>
      <c r="D532" s="15"/>
    </row>
    <row r="533" spans="3:4" x14ac:dyDescent="0.2">
      <c r="C533" s="15"/>
      <c r="D533" s="15"/>
    </row>
    <row r="534" spans="3:4" x14ac:dyDescent="0.2">
      <c r="C534" s="15"/>
      <c r="D534" s="15"/>
    </row>
    <row r="535" spans="3:4" x14ac:dyDescent="0.2">
      <c r="C535" s="15"/>
      <c r="D535" s="15"/>
    </row>
    <row r="536" spans="3:4" x14ac:dyDescent="0.2">
      <c r="C536" s="15"/>
      <c r="D536" s="15"/>
    </row>
    <row r="537" spans="3:4" x14ac:dyDescent="0.2">
      <c r="C537" s="15"/>
      <c r="D537" s="15"/>
    </row>
    <row r="538" spans="3:4" x14ac:dyDescent="0.2">
      <c r="C538" s="15"/>
      <c r="D538" s="15"/>
    </row>
    <row r="539" spans="3:4" x14ac:dyDescent="0.2">
      <c r="C539" s="15"/>
      <c r="D539" s="15"/>
    </row>
    <row r="540" spans="3:4" x14ac:dyDescent="0.2">
      <c r="C540" s="15"/>
      <c r="D540" s="15"/>
    </row>
    <row r="541" spans="3:4" x14ac:dyDescent="0.2">
      <c r="C541" s="15"/>
      <c r="D541" s="15"/>
    </row>
    <row r="542" spans="3:4" x14ac:dyDescent="0.2">
      <c r="C542" s="15"/>
      <c r="D542" s="15"/>
    </row>
    <row r="543" spans="3:4" x14ac:dyDescent="0.2">
      <c r="C543" s="15"/>
      <c r="D543" s="15"/>
    </row>
    <row r="544" spans="3:4" x14ac:dyDescent="0.2">
      <c r="C544" s="15"/>
      <c r="D544" s="15"/>
    </row>
    <row r="545" spans="3:4" x14ac:dyDescent="0.2">
      <c r="C545" s="15"/>
      <c r="D545" s="15"/>
    </row>
    <row r="546" spans="3:4" x14ac:dyDescent="0.2">
      <c r="C546" s="15"/>
      <c r="D546" s="15"/>
    </row>
    <row r="547" spans="3:4" x14ac:dyDescent="0.2">
      <c r="C547" s="15"/>
      <c r="D547" s="15"/>
    </row>
    <row r="548" spans="3:4" x14ac:dyDescent="0.2">
      <c r="C548" s="15"/>
      <c r="D548" s="15"/>
    </row>
    <row r="549" spans="3:4" x14ac:dyDescent="0.2">
      <c r="C549" s="15"/>
      <c r="D549" s="15"/>
    </row>
    <row r="550" spans="3:4" x14ac:dyDescent="0.2">
      <c r="C550" s="15"/>
      <c r="D550" s="15"/>
    </row>
    <row r="551" spans="3:4" x14ac:dyDescent="0.2">
      <c r="C551" s="15"/>
      <c r="D551" s="15"/>
    </row>
    <row r="552" spans="3:4" x14ac:dyDescent="0.2">
      <c r="C552" s="15"/>
      <c r="D552" s="15"/>
    </row>
    <row r="553" spans="3:4" x14ac:dyDescent="0.2">
      <c r="C553" s="15"/>
      <c r="D553" s="15"/>
    </row>
    <row r="554" spans="3:4" x14ac:dyDescent="0.2">
      <c r="C554" s="15"/>
      <c r="D554" s="15"/>
    </row>
    <row r="555" spans="3:4" x14ac:dyDescent="0.2">
      <c r="C555" s="15"/>
      <c r="D555" s="15"/>
    </row>
    <row r="556" spans="3:4" x14ac:dyDescent="0.2">
      <c r="C556" s="15"/>
      <c r="D556" s="15"/>
    </row>
    <row r="557" spans="3:4" x14ac:dyDescent="0.2">
      <c r="C557" s="15"/>
      <c r="D557" s="15"/>
    </row>
    <row r="558" spans="3:4" x14ac:dyDescent="0.2">
      <c r="C558" s="15"/>
      <c r="D558" s="15"/>
    </row>
    <row r="559" spans="3:4" x14ac:dyDescent="0.2">
      <c r="C559" s="15"/>
      <c r="D559" s="15"/>
    </row>
    <row r="560" spans="3:4" x14ac:dyDescent="0.2">
      <c r="C560" s="15"/>
      <c r="D560" s="15"/>
    </row>
    <row r="561" spans="3:4" x14ac:dyDescent="0.2">
      <c r="C561" s="15"/>
      <c r="D561" s="15"/>
    </row>
    <row r="562" spans="3:4" x14ac:dyDescent="0.2">
      <c r="C562" s="15"/>
      <c r="D562" s="15"/>
    </row>
    <row r="563" spans="3:4" x14ac:dyDescent="0.2">
      <c r="C563" s="15"/>
      <c r="D563" s="15"/>
    </row>
    <row r="564" spans="3:4" x14ac:dyDescent="0.2">
      <c r="C564" s="15"/>
      <c r="D564" s="15"/>
    </row>
    <row r="565" spans="3:4" x14ac:dyDescent="0.2">
      <c r="C565" s="15"/>
      <c r="D565" s="15"/>
    </row>
    <row r="566" spans="3:4" x14ac:dyDescent="0.2">
      <c r="C566" s="15"/>
      <c r="D566" s="15"/>
    </row>
    <row r="567" spans="3:4" x14ac:dyDescent="0.2">
      <c r="C567" s="15"/>
      <c r="D567" s="15"/>
    </row>
    <row r="568" spans="3:4" x14ac:dyDescent="0.2">
      <c r="C568" s="15"/>
      <c r="D568" s="15"/>
    </row>
    <row r="569" spans="3:4" x14ac:dyDescent="0.2">
      <c r="C569" s="15"/>
      <c r="D569" s="15"/>
    </row>
    <row r="570" spans="3:4" x14ac:dyDescent="0.2">
      <c r="C570" s="15"/>
      <c r="D570" s="15"/>
    </row>
    <row r="571" spans="3:4" x14ac:dyDescent="0.2">
      <c r="C571" s="15"/>
      <c r="D571" s="15"/>
    </row>
    <row r="572" spans="3:4" x14ac:dyDescent="0.2">
      <c r="C572" s="15"/>
      <c r="D572" s="15"/>
    </row>
    <row r="573" spans="3:4" x14ac:dyDescent="0.2">
      <c r="C573" s="15"/>
      <c r="D573" s="15"/>
    </row>
    <row r="574" spans="3:4" x14ac:dyDescent="0.2">
      <c r="C574" s="15"/>
      <c r="D574" s="15"/>
    </row>
    <row r="575" spans="3:4" x14ac:dyDescent="0.2">
      <c r="C575" s="15"/>
      <c r="D575" s="15"/>
    </row>
    <row r="576" spans="3:4" x14ac:dyDescent="0.2">
      <c r="C576" s="15"/>
      <c r="D576" s="15"/>
    </row>
    <row r="577" spans="3:4" x14ac:dyDescent="0.2">
      <c r="C577" s="15"/>
      <c r="D577" s="15"/>
    </row>
    <row r="578" spans="3:4" x14ac:dyDescent="0.2">
      <c r="C578" s="15"/>
      <c r="D578" s="15"/>
    </row>
    <row r="579" spans="3:4" x14ac:dyDescent="0.2">
      <c r="C579" s="15"/>
      <c r="D579" s="15"/>
    </row>
    <row r="580" spans="3:4" x14ac:dyDescent="0.2">
      <c r="C580" s="15"/>
      <c r="D580" s="15"/>
    </row>
    <row r="581" spans="3:4" x14ac:dyDescent="0.2">
      <c r="C581" s="15"/>
      <c r="D581" s="15"/>
    </row>
    <row r="582" spans="3:4" x14ac:dyDescent="0.2">
      <c r="C582" s="15"/>
      <c r="D582" s="15"/>
    </row>
    <row r="583" spans="3:4" x14ac:dyDescent="0.2">
      <c r="C583" s="15"/>
      <c r="D583" s="15"/>
    </row>
    <row r="584" spans="3:4" x14ac:dyDescent="0.2">
      <c r="C584" s="15"/>
      <c r="D584" s="15"/>
    </row>
    <row r="585" spans="3:4" x14ac:dyDescent="0.2">
      <c r="C585" s="15"/>
      <c r="D585" s="15"/>
    </row>
    <row r="586" spans="3:4" x14ac:dyDescent="0.2">
      <c r="C586" s="15"/>
      <c r="D586" s="15"/>
    </row>
    <row r="587" spans="3:4" x14ac:dyDescent="0.2">
      <c r="C587" s="15"/>
      <c r="D587" s="15"/>
    </row>
    <row r="588" spans="3:4" x14ac:dyDescent="0.2">
      <c r="C588" s="15"/>
      <c r="D588" s="15"/>
    </row>
    <row r="589" spans="3:4" x14ac:dyDescent="0.2">
      <c r="C589" s="15"/>
      <c r="D589" s="15"/>
    </row>
    <row r="590" spans="3:4" x14ac:dyDescent="0.2">
      <c r="C590" s="15"/>
      <c r="D590" s="15"/>
    </row>
    <row r="591" spans="3:4" x14ac:dyDescent="0.2">
      <c r="C591" s="15"/>
      <c r="D591" s="15"/>
    </row>
    <row r="592" spans="3:4" x14ac:dyDescent="0.2">
      <c r="C592" s="15"/>
      <c r="D592" s="15"/>
    </row>
    <row r="593" spans="3:4" x14ac:dyDescent="0.2">
      <c r="C593" s="15"/>
      <c r="D593" s="15"/>
    </row>
    <row r="594" spans="3:4" x14ac:dyDescent="0.2">
      <c r="C594" s="15"/>
      <c r="D594" s="15"/>
    </row>
    <row r="595" spans="3:4" x14ac:dyDescent="0.2">
      <c r="C595" s="15"/>
      <c r="D595" s="15"/>
    </row>
    <row r="596" spans="3:4" x14ac:dyDescent="0.2">
      <c r="C596" s="15"/>
      <c r="D596" s="15"/>
    </row>
    <row r="597" spans="3:4" x14ac:dyDescent="0.2">
      <c r="C597" s="15"/>
      <c r="D597" s="15"/>
    </row>
    <row r="598" spans="3:4" x14ac:dyDescent="0.2">
      <c r="C598" s="15"/>
      <c r="D598" s="15"/>
    </row>
    <row r="599" spans="3:4" x14ac:dyDescent="0.2">
      <c r="C599" s="15"/>
      <c r="D599" s="15"/>
    </row>
    <row r="600" spans="3:4" x14ac:dyDescent="0.2">
      <c r="C600" s="15"/>
      <c r="D600" s="15"/>
    </row>
    <row r="601" spans="3:4" x14ac:dyDescent="0.2">
      <c r="C601" s="15"/>
      <c r="D601" s="15"/>
    </row>
    <row r="602" spans="3:4" x14ac:dyDescent="0.2">
      <c r="C602" s="15"/>
      <c r="D602" s="15"/>
    </row>
    <row r="603" spans="3:4" x14ac:dyDescent="0.2">
      <c r="C603" s="15"/>
      <c r="D603" s="15"/>
    </row>
    <row r="604" spans="3:4" x14ac:dyDescent="0.2">
      <c r="C604" s="15"/>
      <c r="D604" s="15"/>
    </row>
    <row r="605" spans="3:4" x14ac:dyDescent="0.2">
      <c r="C605" s="15"/>
      <c r="D605" s="15"/>
    </row>
    <row r="606" spans="3:4" x14ac:dyDescent="0.2">
      <c r="C606" s="15"/>
      <c r="D606" s="15"/>
    </row>
    <row r="607" spans="3:4" x14ac:dyDescent="0.2">
      <c r="C607" s="15"/>
      <c r="D607" s="15"/>
    </row>
    <row r="608" spans="3:4" x14ac:dyDescent="0.2">
      <c r="C608" s="15"/>
      <c r="D608" s="15"/>
    </row>
    <row r="609" spans="3:4" x14ac:dyDescent="0.2">
      <c r="C609" s="15"/>
      <c r="D609" s="15"/>
    </row>
    <row r="610" spans="3:4" x14ac:dyDescent="0.2">
      <c r="C610" s="15"/>
      <c r="D610" s="15"/>
    </row>
    <row r="611" spans="3:4" x14ac:dyDescent="0.2">
      <c r="C611" s="15"/>
      <c r="D611" s="15"/>
    </row>
    <row r="612" spans="3:4" x14ac:dyDescent="0.2">
      <c r="C612" s="15"/>
      <c r="D612" s="15"/>
    </row>
    <row r="613" spans="3:4" x14ac:dyDescent="0.2">
      <c r="C613" s="15"/>
      <c r="D613" s="15"/>
    </row>
    <row r="614" spans="3:4" x14ac:dyDescent="0.2">
      <c r="C614" s="15"/>
      <c r="D614" s="15"/>
    </row>
    <row r="615" spans="3:4" x14ac:dyDescent="0.2">
      <c r="C615" s="15"/>
      <c r="D615" s="15"/>
    </row>
    <row r="616" spans="3:4" x14ac:dyDescent="0.2">
      <c r="C616" s="15"/>
      <c r="D616" s="15"/>
    </row>
    <row r="617" spans="3:4" x14ac:dyDescent="0.2">
      <c r="C617" s="15"/>
      <c r="D617" s="15"/>
    </row>
    <row r="618" spans="3:4" x14ac:dyDescent="0.2">
      <c r="C618" s="15"/>
      <c r="D618" s="15"/>
    </row>
    <row r="619" spans="3:4" x14ac:dyDescent="0.2">
      <c r="C619" s="15"/>
      <c r="D619" s="15"/>
    </row>
    <row r="620" spans="3:4" x14ac:dyDescent="0.2">
      <c r="C620" s="15"/>
      <c r="D620" s="15"/>
    </row>
    <row r="621" spans="3:4" x14ac:dyDescent="0.2">
      <c r="C621" s="15"/>
      <c r="D621" s="15"/>
    </row>
    <row r="622" spans="3:4" x14ac:dyDescent="0.2">
      <c r="C622" s="15"/>
      <c r="D622" s="15"/>
    </row>
    <row r="623" spans="3:4" x14ac:dyDescent="0.2">
      <c r="C623" s="15"/>
      <c r="D623" s="15"/>
    </row>
    <row r="624" spans="3:4" x14ac:dyDescent="0.2">
      <c r="C624" s="15"/>
      <c r="D624" s="15"/>
    </row>
    <row r="625" spans="3:4" x14ac:dyDescent="0.2">
      <c r="C625" s="15"/>
      <c r="D625" s="15"/>
    </row>
    <row r="626" spans="3:4" x14ac:dyDescent="0.2">
      <c r="C626" s="15"/>
      <c r="D626" s="15"/>
    </row>
    <row r="627" spans="3:4" x14ac:dyDescent="0.2">
      <c r="C627" s="15"/>
      <c r="D627" s="15"/>
    </row>
    <row r="628" spans="3:4" x14ac:dyDescent="0.2">
      <c r="C628" s="15"/>
      <c r="D628" s="15"/>
    </row>
    <row r="629" spans="3:4" x14ac:dyDescent="0.2">
      <c r="C629" s="15"/>
      <c r="D629" s="15"/>
    </row>
    <row r="630" spans="3:4" x14ac:dyDescent="0.2">
      <c r="C630" s="15"/>
      <c r="D630" s="15"/>
    </row>
    <row r="631" spans="3:4" x14ac:dyDescent="0.2">
      <c r="C631" s="15"/>
      <c r="D631" s="15"/>
    </row>
    <row r="632" spans="3:4" x14ac:dyDescent="0.2">
      <c r="C632" s="15"/>
      <c r="D632" s="15"/>
    </row>
    <row r="633" spans="3:4" x14ac:dyDescent="0.2">
      <c r="C633" s="15"/>
      <c r="D633" s="15"/>
    </row>
    <row r="634" spans="3:4" x14ac:dyDescent="0.2">
      <c r="C634" s="15"/>
      <c r="D634" s="15"/>
    </row>
    <row r="635" spans="3:4" x14ac:dyDescent="0.2">
      <c r="C635" s="15"/>
      <c r="D635" s="15"/>
    </row>
    <row r="636" spans="3:4" x14ac:dyDescent="0.2">
      <c r="C636" s="15"/>
      <c r="D636" s="15"/>
    </row>
    <row r="637" spans="3:4" x14ac:dyDescent="0.2">
      <c r="C637" s="15"/>
      <c r="D637" s="15"/>
    </row>
    <row r="638" spans="3:4" x14ac:dyDescent="0.2">
      <c r="C638" s="15"/>
      <c r="D638" s="15"/>
    </row>
    <row r="639" spans="3:4" x14ac:dyDescent="0.2">
      <c r="C639" s="15"/>
      <c r="D639" s="15"/>
    </row>
    <row r="640" spans="3:4" x14ac:dyDescent="0.2">
      <c r="C640" s="15"/>
      <c r="D640" s="15"/>
    </row>
    <row r="641" spans="3:4" x14ac:dyDescent="0.2">
      <c r="C641" s="15"/>
      <c r="D641" s="15"/>
    </row>
    <row r="642" spans="3:4" x14ac:dyDescent="0.2">
      <c r="C642" s="15"/>
      <c r="D642" s="15"/>
    </row>
    <row r="643" spans="3:4" x14ac:dyDescent="0.2">
      <c r="C643" s="15"/>
      <c r="D643" s="15"/>
    </row>
    <row r="644" spans="3:4" x14ac:dyDescent="0.2">
      <c r="C644" s="15"/>
      <c r="D644" s="15"/>
    </row>
    <row r="645" spans="3:4" x14ac:dyDescent="0.2">
      <c r="C645" s="15"/>
      <c r="D645" s="15"/>
    </row>
    <row r="646" spans="3:4" x14ac:dyDescent="0.2">
      <c r="C646" s="15"/>
      <c r="D646" s="15"/>
    </row>
    <row r="647" spans="3:4" x14ac:dyDescent="0.2">
      <c r="C647" s="15"/>
      <c r="D647" s="15"/>
    </row>
    <row r="648" spans="3:4" x14ac:dyDescent="0.2">
      <c r="C648" s="15"/>
      <c r="D648" s="15"/>
    </row>
    <row r="649" spans="3:4" x14ac:dyDescent="0.2">
      <c r="C649" s="15"/>
      <c r="D649" s="15"/>
    </row>
    <row r="650" spans="3:4" x14ac:dyDescent="0.2">
      <c r="C650" s="15"/>
      <c r="D650" s="15"/>
    </row>
    <row r="651" spans="3:4" x14ac:dyDescent="0.2">
      <c r="C651" s="15"/>
      <c r="D651" s="15"/>
    </row>
    <row r="652" spans="3:4" x14ac:dyDescent="0.2">
      <c r="C652" s="15"/>
      <c r="D652" s="15"/>
    </row>
    <row r="653" spans="3:4" x14ac:dyDescent="0.2">
      <c r="C653" s="15"/>
      <c r="D653" s="15"/>
    </row>
    <row r="654" spans="3:4" x14ac:dyDescent="0.2">
      <c r="C654" s="15"/>
      <c r="D654" s="15"/>
    </row>
    <row r="655" spans="3:4" x14ac:dyDescent="0.2">
      <c r="C655" s="15"/>
      <c r="D655" s="15"/>
    </row>
    <row r="656" spans="3:4" x14ac:dyDescent="0.2">
      <c r="C656" s="15"/>
      <c r="D656" s="15"/>
    </row>
    <row r="657" spans="3:4" x14ac:dyDescent="0.2">
      <c r="C657" s="15"/>
      <c r="D657" s="15"/>
    </row>
    <row r="658" spans="3:4" x14ac:dyDescent="0.2">
      <c r="C658" s="15"/>
      <c r="D658" s="15"/>
    </row>
    <row r="659" spans="3:4" x14ac:dyDescent="0.2">
      <c r="C659" s="15"/>
      <c r="D659" s="15"/>
    </row>
    <row r="660" spans="3:4" x14ac:dyDescent="0.2">
      <c r="C660" s="15"/>
      <c r="D660" s="15"/>
    </row>
    <row r="661" spans="3:4" x14ac:dyDescent="0.2">
      <c r="C661" s="15"/>
      <c r="D661" s="15"/>
    </row>
    <row r="662" spans="3:4" x14ac:dyDescent="0.2">
      <c r="C662" s="15"/>
      <c r="D662" s="15"/>
    </row>
    <row r="663" spans="3:4" x14ac:dyDescent="0.2">
      <c r="C663" s="15"/>
      <c r="D663" s="15"/>
    </row>
    <row r="664" spans="3:4" x14ac:dyDescent="0.2">
      <c r="C664" s="15"/>
      <c r="D664" s="15"/>
    </row>
    <row r="665" spans="3:4" x14ac:dyDescent="0.2">
      <c r="C665" s="15"/>
      <c r="D665" s="15"/>
    </row>
    <row r="666" spans="3:4" x14ac:dyDescent="0.2">
      <c r="C666" s="15"/>
      <c r="D666" s="15"/>
    </row>
    <row r="667" spans="3:4" x14ac:dyDescent="0.2">
      <c r="C667" s="15"/>
      <c r="D667" s="15"/>
    </row>
    <row r="668" spans="3:4" x14ac:dyDescent="0.2">
      <c r="C668" s="15"/>
      <c r="D668" s="15"/>
    </row>
    <row r="669" spans="3:4" x14ac:dyDescent="0.2">
      <c r="C669" s="15"/>
      <c r="D669" s="15"/>
    </row>
    <row r="670" spans="3:4" x14ac:dyDescent="0.2">
      <c r="C670" s="15"/>
      <c r="D670" s="15"/>
    </row>
    <row r="671" spans="3:4" x14ac:dyDescent="0.2">
      <c r="C671" s="15"/>
      <c r="D671" s="15"/>
    </row>
    <row r="672" spans="3:4" x14ac:dyDescent="0.2">
      <c r="C672" s="15"/>
      <c r="D672" s="15"/>
    </row>
    <row r="673" spans="3:4" x14ac:dyDescent="0.2">
      <c r="C673" s="15"/>
      <c r="D673" s="15"/>
    </row>
    <row r="674" spans="3:4" x14ac:dyDescent="0.2">
      <c r="C674" s="15"/>
      <c r="D674" s="15"/>
    </row>
    <row r="675" spans="3:4" x14ac:dyDescent="0.2">
      <c r="C675" s="15"/>
      <c r="D675" s="15"/>
    </row>
    <row r="676" spans="3:4" x14ac:dyDescent="0.2">
      <c r="C676" s="15"/>
      <c r="D676" s="15"/>
    </row>
    <row r="677" spans="3:4" x14ac:dyDescent="0.2">
      <c r="C677" s="15"/>
      <c r="D677" s="15"/>
    </row>
    <row r="678" spans="3:4" x14ac:dyDescent="0.2">
      <c r="C678" s="15"/>
      <c r="D678" s="15"/>
    </row>
    <row r="679" spans="3:4" x14ac:dyDescent="0.2">
      <c r="C679" s="15"/>
      <c r="D679" s="15"/>
    </row>
    <row r="680" spans="3:4" x14ac:dyDescent="0.2">
      <c r="C680" s="15"/>
      <c r="D680" s="15"/>
    </row>
    <row r="681" spans="3:4" x14ac:dyDescent="0.2">
      <c r="C681" s="15"/>
      <c r="D681" s="15"/>
    </row>
    <row r="682" spans="3:4" x14ac:dyDescent="0.2">
      <c r="C682" s="15"/>
      <c r="D682" s="15"/>
    </row>
    <row r="683" spans="3:4" x14ac:dyDescent="0.2">
      <c r="C683" s="15"/>
      <c r="D683" s="15"/>
    </row>
    <row r="684" spans="3:4" x14ac:dyDescent="0.2">
      <c r="C684" s="15"/>
      <c r="D684" s="15"/>
    </row>
    <row r="685" spans="3:4" x14ac:dyDescent="0.2">
      <c r="C685" s="15"/>
      <c r="D685" s="15"/>
    </row>
    <row r="686" spans="3:4" x14ac:dyDescent="0.2">
      <c r="C686" s="15"/>
      <c r="D686" s="15"/>
    </row>
    <row r="687" spans="3:4" x14ac:dyDescent="0.2">
      <c r="C687" s="15"/>
      <c r="D687" s="15"/>
    </row>
    <row r="688" spans="3:4" x14ac:dyDescent="0.2">
      <c r="C688" s="15"/>
      <c r="D688" s="15"/>
    </row>
    <row r="689" spans="3:4" x14ac:dyDescent="0.2">
      <c r="C689" s="15"/>
      <c r="D689" s="15"/>
    </row>
    <row r="690" spans="3:4" x14ac:dyDescent="0.2">
      <c r="C690" s="15"/>
      <c r="D690" s="15"/>
    </row>
    <row r="691" spans="3:4" x14ac:dyDescent="0.2">
      <c r="C691" s="15"/>
      <c r="D691" s="15"/>
    </row>
    <row r="692" spans="3:4" x14ac:dyDescent="0.2">
      <c r="C692" s="15"/>
      <c r="D692" s="15"/>
    </row>
    <row r="693" spans="3:4" x14ac:dyDescent="0.2">
      <c r="C693" s="15"/>
      <c r="D693" s="15"/>
    </row>
    <row r="694" spans="3:4" x14ac:dyDescent="0.2">
      <c r="C694" s="15"/>
      <c r="D694" s="15"/>
    </row>
    <row r="695" spans="3:4" x14ac:dyDescent="0.2">
      <c r="C695" s="15"/>
      <c r="D695" s="15"/>
    </row>
    <row r="696" spans="3:4" x14ac:dyDescent="0.2">
      <c r="C696" s="15"/>
      <c r="D696" s="15"/>
    </row>
    <row r="697" spans="3:4" x14ac:dyDescent="0.2">
      <c r="C697" s="15"/>
      <c r="D697" s="15"/>
    </row>
    <row r="698" spans="3:4" x14ac:dyDescent="0.2">
      <c r="C698" s="15"/>
      <c r="D698" s="15"/>
    </row>
    <row r="699" spans="3:4" x14ac:dyDescent="0.2">
      <c r="C699" s="15"/>
      <c r="D699" s="15"/>
    </row>
    <row r="700" spans="3:4" x14ac:dyDescent="0.2">
      <c r="C700" s="15"/>
      <c r="D700" s="15"/>
    </row>
    <row r="701" spans="3:4" x14ac:dyDescent="0.2">
      <c r="C701" s="15"/>
      <c r="D701" s="15"/>
    </row>
    <row r="702" spans="3:4" x14ac:dyDescent="0.2">
      <c r="C702" s="15"/>
      <c r="D702" s="15"/>
    </row>
    <row r="703" spans="3:4" x14ac:dyDescent="0.2">
      <c r="C703" s="15"/>
      <c r="D703" s="15"/>
    </row>
    <row r="704" spans="3:4" x14ac:dyDescent="0.2">
      <c r="C704" s="15"/>
      <c r="D704" s="15"/>
    </row>
    <row r="705" spans="3:4" x14ac:dyDescent="0.2">
      <c r="C705" s="15"/>
      <c r="D705" s="15"/>
    </row>
    <row r="706" spans="3:4" x14ac:dyDescent="0.2">
      <c r="C706" s="15"/>
      <c r="D706" s="15"/>
    </row>
    <row r="707" spans="3:4" x14ac:dyDescent="0.2">
      <c r="C707" s="15"/>
      <c r="D707" s="15"/>
    </row>
    <row r="708" spans="3:4" x14ac:dyDescent="0.2">
      <c r="C708" s="15"/>
      <c r="D708" s="15"/>
    </row>
    <row r="709" spans="3:4" x14ac:dyDescent="0.2">
      <c r="C709" s="15"/>
      <c r="D709" s="15"/>
    </row>
    <row r="710" spans="3:4" x14ac:dyDescent="0.2">
      <c r="C710" s="15"/>
      <c r="D710" s="15"/>
    </row>
    <row r="711" spans="3:4" x14ac:dyDescent="0.2">
      <c r="C711" s="15"/>
      <c r="D711" s="15"/>
    </row>
    <row r="712" spans="3:4" x14ac:dyDescent="0.2">
      <c r="C712" s="15"/>
      <c r="D712" s="15"/>
    </row>
    <row r="713" spans="3:4" x14ac:dyDescent="0.2">
      <c r="C713" s="15"/>
      <c r="D713" s="15"/>
    </row>
    <row r="714" spans="3:4" x14ac:dyDescent="0.2">
      <c r="C714" s="15"/>
      <c r="D714" s="15"/>
    </row>
    <row r="715" spans="3:4" x14ac:dyDescent="0.2">
      <c r="C715" s="15"/>
      <c r="D715" s="15"/>
    </row>
    <row r="716" spans="3:4" x14ac:dyDescent="0.2">
      <c r="C716" s="15"/>
      <c r="D716" s="15"/>
    </row>
    <row r="717" spans="3:4" x14ac:dyDescent="0.2">
      <c r="C717" s="15"/>
      <c r="D717" s="15"/>
    </row>
    <row r="718" spans="3:4" x14ac:dyDescent="0.2">
      <c r="C718" s="15"/>
      <c r="D718" s="15"/>
    </row>
    <row r="719" spans="3:4" x14ac:dyDescent="0.2">
      <c r="C719" s="15"/>
      <c r="D719" s="15"/>
    </row>
    <row r="720" spans="3:4" x14ac:dyDescent="0.2">
      <c r="C720" s="15"/>
      <c r="D720" s="15"/>
    </row>
    <row r="721" spans="3:4" x14ac:dyDescent="0.2">
      <c r="C721" s="15"/>
      <c r="D721" s="15"/>
    </row>
    <row r="722" spans="3:4" x14ac:dyDescent="0.2">
      <c r="C722" s="15"/>
      <c r="D722" s="15"/>
    </row>
    <row r="723" spans="3:4" x14ac:dyDescent="0.2">
      <c r="C723" s="15"/>
      <c r="D723" s="15"/>
    </row>
    <row r="724" spans="3:4" x14ac:dyDescent="0.2">
      <c r="C724" s="15"/>
      <c r="D724" s="15"/>
    </row>
    <row r="725" spans="3:4" x14ac:dyDescent="0.2">
      <c r="C725" s="15"/>
      <c r="D725" s="15"/>
    </row>
    <row r="726" spans="3:4" x14ac:dyDescent="0.2">
      <c r="C726" s="15"/>
      <c r="D726" s="15"/>
    </row>
    <row r="727" spans="3:4" x14ac:dyDescent="0.2">
      <c r="C727" s="15"/>
      <c r="D727" s="15"/>
    </row>
    <row r="728" spans="3:4" x14ac:dyDescent="0.2">
      <c r="C728" s="15"/>
      <c r="D728" s="15"/>
    </row>
    <row r="729" spans="3:4" x14ac:dyDescent="0.2">
      <c r="C729" s="15"/>
      <c r="D729" s="15"/>
    </row>
    <row r="730" spans="3:4" x14ac:dyDescent="0.2">
      <c r="C730" s="15"/>
      <c r="D730" s="15"/>
    </row>
    <row r="731" spans="3:4" x14ac:dyDescent="0.2">
      <c r="C731" s="15"/>
      <c r="D731" s="15"/>
    </row>
    <row r="732" spans="3:4" x14ac:dyDescent="0.2">
      <c r="C732" s="15"/>
      <c r="D732" s="15"/>
    </row>
    <row r="733" spans="3:4" x14ac:dyDescent="0.2">
      <c r="C733" s="15"/>
      <c r="D733" s="15"/>
    </row>
    <row r="734" spans="3:4" x14ac:dyDescent="0.2">
      <c r="C734" s="15"/>
      <c r="D734" s="15"/>
    </row>
    <row r="735" spans="3:4" x14ac:dyDescent="0.2">
      <c r="C735" s="15"/>
      <c r="D735" s="15"/>
    </row>
    <row r="736" spans="3:4" x14ac:dyDescent="0.2">
      <c r="C736" s="15"/>
      <c r="D736" s="15"/>
    </row>
    <row r="737" spans="3:4" x14ac:dyDescent="0.2">
      <c r="C737" s="15"/>
      <c r="D737" s="15"/>
    </row>
    <row r="738" spans="3:4" x14ac:dyDescent="0.2">
      <c r="C738" s="15"/>
      <c r="D738" s="15"/>
    </row>
    <row r="739" spans="3:4" x14ac:dyDescent="0.2">
      <c r="C739" s="15"/>
      <c r="D739" s="15"/>
    </row>
    <row r="740" spans="3:4" x14ac:dyDescent="0.2">
      <c r="C740" s="15"/>
      <c r="D740" s="15"/>
    </row>
    <row r="741" spans="3:4" x14ac:dyDescent="0.2">
      <c r="C741" s="15"/>
      <c r="D741" s="15"/>
    </row>
    <row r="742" spans="3:4" x14ac:dyDescent="0.2">
      <c r="C742" s="15"/>
      <c r="D742" s="15"/>
    </row>
    <row r="743" spans="3:4" x14ac:dyDescent="0.2">
      <c r="C743" s="15"/>
      <c r="D743" s="15"/>
    </row>
    <row r="744" spans="3:4" x14ac:dyDescent="0.2">
      <c r="C744" s="15"/>
      <c r="D744" s="15"/>
    </row>
    <row r="745" spans="3:4" x14ac:dyDescent="0.2">
      <c r="C745" s="15"/>
      <c r="D745" s="15"/>
    </row>
    <row r="746" spans="3:4" x14ac:dyDescent="0.2">
      <c r="C746" s="15"/>
      <c r="D746" s="15"/>
    </row>
    <row r="747" spans="3:4" x14ac:dyDescent="0.2">
      <c r="C747" s="15"/>
      <c r="D747" s="15"/>
    </row>
    <row r="748" spans="3:4" x14ac:dyDescent="0.2">
      <c r="C748" s="15"/>
      <c r="D748" s="15"/>
    </row>
    <row r="749" spans="3:4" x14ac:dyDescent="0.2">
      <c r="C749" s="15"/>
      <c r="D749" s="15"/>
    </row>
    <row r="750" spans="3:4" x14ac:dyDescent="0.2">
      <c r="C750" s="15"/>
      <c r="D750" s="15"/>
    </row>
    <row r="751" spans="3:4" x14ac:dyDescent="0.2">
      <c r="C751" s="15"/>
      <c r="D751" s="15"/>
    </row>
    <row r="752" spans="3:4" x14ac:dyDescent="0.2">
      <c r="C752" s="15"/>
      <c r="D752" s="15"/>
    </row>
    <row r="753" spans="3:4" x14ac:dyDescent="0.2">
      <c r="C753" s="15"/>
      <c r="D753" s="15"/>
    </row>
    <row r="754" spans="3:4" x14ac:dyDescent="0.2">
      <c r="C754" s="15"/>
      <c r="D754" s="15"/>
    </row>
    <row r="755" spans="3:4" x14ac:dyDescent="0.2">
      <c r="C755" s="15"/>
      <c r="D755" s="15"/>
    </row>
    <row r="756" spans="3:4" x14ac:dyDescent="0.2">
      <c r="C756" s="15"/>
      <c r="D756" s="15"/>
    </row>
    <row r="757" spans="3:4" x14ac:dyDescent="0.2">
      <c r="C757" s="15"/>
      <c r="D757" s="15"/>
    </row>
    <row r="758" spans="3:4" x14ac:dyDescent="0.2">
      <c r="C758" s="15"/>
      <c r="D758" s="15"/>
    </row>
    <row r="759" spans="3:4" x14ac:dyDescent="0.2">
      <c r="C759" s="15"/>
      <c r="D759" s="15"/>
    </row>
    <row r="760" spans="3:4" x14ac:dyDescent="0.2">
      <c r="C760" s="15"/>
      <c r="D760" s="15"/>
    </row>
    <row r="761" spans="3:4" x14ac:dyDescent="0.2">
      <c r="C761" s="15"/>
      <c r="D761" s="15"/>
    </row>
    <row r="762" spans="3:4" x14ac:dyDescent="0.2">
      <c r="C762" s="15"/>
      <c r="D762" s="15"/>
    </row>
    <row r="763" spans="3:4" x14ac:dyDescent="0.2">
      <c r="C763" s="15"/>
      <c r="D763" s="15"/>
    </row>
    <row r="764" spans="3:4" x14ac:dyDescent="0.2">
      <c r="C764" s="15"/>
      <c r="D764" s="15"/>
    </row>
    <row r="765" spans="3:4" x14ac:dyDescent="0.2">
      <c r="C765" s="15"/>
      <c r="D765" s="15"/>
    </row>
    <row r="766" spans="3:4" x14ac:dyDescent="0.2">
      <c r="C766" s="15"/>
      <c r="D766" s="15"/>
    </row>
    <row r="767" spans="3:4" x14ac:dyDescent="0.2">
      <c r="C767" s="15"/>
      <c r="D767" s="15"/>
    </row>
    <row r="768" spans="3:4" x14ac:dyDescent="0.2">
      <c r="C768" s="15"/>
      <c r="D768" s="15"/>
    </row>
    <row r="769" spans="3:4" x14ac:dyDescent="0.2">
      <c r="C769" s="15"/>
      <c r="D769" s="15"/>
    </row>
    <row r="770" spans="3:4" x14ac:dyDescent="0.2">
      <c r="C770" s="15"/>
      <c r="D770" s="15"/>
    </row>
    <row r="771" spans="3:4" x14ac:dyDescent="0.2">
      <c r="C771" s="15"/>
      <c r="D771" s="15"/>
    </row>
    <row r="772" spans="3:4" x14ac:dyDescent="0.2">
      <c r="C772" s="15"/>
      <c r="D772" s="15"/>
    </row>
    <row r="773" spans="3:4" x14ac:dyDescent="0.2">
      <c r="C773" s="15"/>
      <c r="D773" s="15"/>
    </row>
    <row r="774" spans="3:4" x14ac:dyDescent="0.2">
      <c r="C774" s="15"/>
      <c r="D774" s="15"/>
    </row>
    <row r="775" spans="3:4" x14ac:dyDescent="0.2">
      <c r="C775" s="15"/>
      <c r="D775" s="15"/>
    </row>
    <row r="776" spans="3:4" x14ac:dyDescent="0.2">
      <c r="C776" s="15"/>
      <c r="D776" s="15"/>
    </row>
    <row r="777" spans="3:4" x14ac:dyDescent="0.2">
      <c r="C777" s="15"/>
      <c r="D777" s="15"/>
    </row>
    <row r="778" spans="3:4" x14ac:dyDescent="0.2">
      <c r="C778" s="15"/>
      <c r="D778" s="15"/>
    </row>
    <row r="779" spans="3:4" x14ac:dyDescent="0.2">
      <c r="C779" s="15"/>
      <c r="D779" s="15"/>
    </row>
    <row r="780" spans="3:4" x14ac:dyDescent="0.2">
      <c r="C780" s="15"/>
      <c r="D780" s="15"/>
    </row>
    <row r="781" spans="3:4" x14ac:dyDescent="0.2">
      <c r="C781" s="15"/>
      <c r="D781" s="15"/>
    </row>
    <row r="782" spans="3:4" x14ac:dyDescent="0.2">
      <c r="C782" s="15"/>
      <c r="D782" s="15"/>
    </row>
    <row r="783" spans="3:4" x14ac:dyDescent="0.2">
      <c r="C783" s="15"/>
      <c r="D783" s="15"/>
    </row>
    <row r="784" spans="3:4" x14ac:dyDescent="0.2">
      <c r="C784" s="15"/>
      <c r="D784" s="15"/>
    </row>
    <row r="785" spans="3:4" x14ac:dyDescent="0.2">
      <c r="C785" s="15"/>
      <c r="D785" s="15"/>
    </row>
    <row r="786" spans="3:4" x14ac:dyDescent="0.2">
      <c r="C786" s="15"/>
      <c r="D786" s="15"/>
    </row>
    <row r="787" spans="3:4" x14ac:dyDescent="0.2">
      <c r="C787" s="15"/>
      <c r="D787" s="15"/>
    </row>
    <row r="788" spans="3:4" x14ac:dyDescent="0.2">
      <c r="C788" s="15"/>
      <c r="D788" s="15"/>
    </row>
    <row r="789" spans="3:4" x14ac:dyDescent="0.2">
      <c r="C789" s="15"/>
      <c r="D789" s="15"/>
    </row>
    <row r="790" spans="3:4" x14ac:dyDescent="0.2">
      <c r="C790" s="15"/>
      <c r="D790" s="15"/>
    </row>
    <row r="791" spans="3:4" x14ac:dyDescent="0.2">
      <c r="C791" s="15"/>
      <c r="D791" s="15"/>
    </row>
    <row r="792" spans="3:4" x14ac:dyDescent="0.2">
      <c r="C792" s="15"/>
      <c r="D792" s="15"/>
    </row>
    <row r="793" spans="3:4" x14ac:dyDescent="0.2">
      <c r="C793" s="15"/>
      <c r="D793" s="15"/>
    </row>
    <row r="794" spans="3:4" x14ac:dyDescent="0.2">
      <c r="C794" s="15"/>
      <c r="D794" s="15"/>
    </row>
    <row r="795" spans="3:4" x14ac:dyDescent="0.2">
      <c r="C795" s="15"/>
      <c r="D795" s="15"/>
    </row>
    <row r="796" spans="3:4" x14ac:dyDescent="0.2">
      <c r="C796" s="15"/>
      <c r="D796" s="15"/>
    </row>
    <row r="797" spans="3:4" x14ac:dyDescent="0.2">
      <c r="C797" s="15"/>
      <c r="D797" s="15"/>
    </row>
    <row r="798" spans="3:4" x14ac:dyDescent="0.2">
      <c r="C798" s="15"/>
      <c r="D798" s="15"/>
    </row>
    <row r="799" spans="3:4" x14ac:dyDescent="0.2">
      <c r="C799" s="15"/>
      <c r="D799" s="15"/>
    </row>
    <row r="800" spans="3:4" x14ac:dyDescent="0.2">
      <c r="C800" s="15"/>
      <c r="D800" s="15"/>
    </row>
    <row r="801" spans="3:4" x14ac:dyDescent="0.2">
      <c r="C801" s="15"/>
      <c r="D801" s="15"/>
    </row>
    <row r="802" spans="3:4" x14ac:dyDescent="0.2">
      <c r="C802" s="15"/>
      <c r="D802" s="15"/>
    </row>
    <row r="803" spans="3:4" x14ac:dyDescent="0.2">
      <c r="C803" s="15"/>
      <c r="D803" s="15"/>
    </row>
    <row r="804" spans="3:4" x14ac:dyDescent="0.2">
      <c r="C804" s="15"/>
      <c r="D804" s="15"/>
    </row>
    <row r="805" spans="3:4" x14ac:dyDescent="0.2">
      <c r="C805" s="15"/>
      <c r="D805" s="15"/>
    </row>
    <row r="806" spans="3:4" x14ac:dyDescent="0.2">
      <c r="C806" s="15"/>
      <c r="D806" s="15"/>
    </row>
    <row r="807" spans="3:4" x14ac:dyDescent="0.2">
      <c r="C807" s="15"/>
      <c r="D807" s="15"/>
    </row>
    <row r="808" spans="3:4" x14ac:dyDescent="0.2">
      <c r="C808" s="15"/>
      <c r="D808" s="15"/>
    </row>
    <row r="809" spans="3:4" x14ac:dyDescent="0.2">
      <c r="C809" s="15"/>
      <c r="D809" s="15"/>
    </row>
    <row r="810" spans="3:4" x14ac:dyDescent="0.2">
      <c r="C810" s="15"/>
      <c r="D810" s="15"/>
    </row>
    <row r="811" spans="3:4" x14ac:dyDescent="0.2">
      <c r="C811" s="15"/>
      <c r="D811" s="15"/>
    </row>
    <row r="812" spans="3:4" x14ac:dyDescent="0.2">
      <c r="C812" s="15"/>
      <c r="D812" s="15"/>
    </row>
    <row r="813" spans="3:4" x14ac:dyDescent="0.2">
      <c r="C813" s="15"/>
      <c r="D813" s="15"/>
    </row>
    <row r="814" spans="3:4" x14ac:dyDescent="0.2">
      <c r="C814" s="15"/>
      <c r="D814" s="15"/>
    </row>
    <row r="815" spans="3:4" x14ac:dyDescent="0.2">
      <c r="C815" s="15"/>
      <c r="D815" s="15"/>
    </row>
    <row r="816" spans="3:4" x14ac:dyDescent="0.2">
      <c r="C816" s="15"/>
      <c r="D816" s="15"/>
    </row>
    <row r="817" spans="3:4" x14ac:dyDescent="0.2">
      <c r="C817" s="15"/>
      <c r="D817" s="15"/>
    </row>
    <row r="818" spans="3:4" x14ac:dyDescent="0.2">
      <c r="C818" s="15"/>
      <c r="D818" s="15"/>
    </row>
    <row r="819" spans="3:4" x14ac:dyDescent="0.2">
      <c r="C819" s="15"/>
      <c r="D819" s="15"/>
    </row>
    <row r="820" spans="3:4" x14ac:dyDescent="0.2">
      <c r="C820" s="15"/>
      <c r="D820" s="15"/>
    </row>
    <row r="821" spans="3:4" x14ac:dyDescent="0.2">
      <c r="C821" s="15"/>
      <c r="D821" s="15"/>
    </row>
    <row r="822" spans="3:4" x14ac:dyDescent="0.2">
      <c r="C822" s="15"/>
      <c r="D822" s="15"/>
    </row>
    <row r="823" spans="3:4" x14ac:dyDescent="0.2">
      <c r="C823" s="15"/>
      <c r="D823" s="15"/>
    </row>
    <row r="824" spans="3:4" x14ac:dyDescent="0.2">
      <c r="C824" s="15"/>
      <c r="D824" s="15"/>
    </row>
    <row r="825" spans="3:4" x14ac:dyDescent="0.2">
      <c r="C825" s="15"/>
      <c r="D825" s="15"/>
    </row>
    <row r="826" spans="3:4" x14ac:dyDescent="0.2">
      <c r="C826" s="15"/>
      <c r="D826" s="15"/>
    </row>
    <row r="827" spans="3:4" x14ac:dyDescent="0.2">
      <c r="C827" s="15"/>
      <c r="D827" s="15"/>
    </row>
    <row r="828" spans="3:4" x14ac:dyDescent="0.2">
      <c r="C828" s="15"/>
      <c r="D828" s="15"/>
    </row>
    <row r="829" spans="3:4" x14ac:dyDescent="0.2">
      <c r="C829" s="15"/>
      <c r="D829" s="15"/>
    </row>
    <row r="830" spans="3:4" x14ac:dyDescent="0.2">
      <c r="C830" s="15"/>
      <c r="D830" s="15"/>
    </row>
    <row r="831" spans="3:4" x14ac:dyDescent="0.2">
      <c r="C831" s="15"/>
      <c r="D831" s="15"/>
    </row>
    <row r="832" spans="3:4" x14ac:dyDescent="0.2">
      <c r="C832" s="15"/>
      <c r="D832" s="15"/>
    </row>
    <row r="833" spans="3:4" x14ac:dyDescent="0.2">
      <c r="C833" s="15"/>
      <c r="D833" s="15"/>
    </row>
    <row r="834" spans="3:4" x14ac:dyDescent="0.2">
      <c r="C834" s="15"/>
      <c r="D834" s="15"/>
    </row>
    <row r="835" spans="3:4" x14ac:dyDescent="0.2">
      <c r="C835" s="15"/>
      <c r="D835" s="15"/>
    </row>
    <row r="836" spans="3:4" x14ac:dyDescent="0.2">
      <c r="C836" s="15"/>
      <c r="D836" s="15"/>
    </row>
    <row r="837" spans="3:4" x14ac:dyDescent="0.2">
      <c r="C837" s="15"/>
      <c r="D837" s="15"/>
    </row>
    <row r="838" spans="3:4" x14ac:dyDescent="0.2">
      <c r="C838" s="15"/>
      <c r="D838" s="15"/>
    </row>
    <row r="839" spans="3:4" x14ac:dyDescent="0.2">
      <c r="C839" s="15"/>
      <c r="D839" s="15"/>
    </row>
    <row r="840" spans="3:4" x14ac:dyDescent="0.2">
      <c r="C840" s="15"/>
      <c r="D840" s="15"/>
    </row>
    <row r="841" spans="3:4" x14ac:dyDescent="0.2">
      <c r="C841" s="15"/>
      <c r="D841" s="15"/>
    </row>
    <row r="842" spans="3:4" x14ac:dyDescent="0.2">
      <c r="C842" s="15"/>
      <c r="D842" s="15"/>
    </row>
    <row r="843" spans="3:4" x14ac:dyDescent="0.2">
      <c r="C843" s="15"/>
      <c r="D843" s="15"/>
    </row>
    <row r="844" spans="3:4" x14ac:dyDescent="0.2">
      <c r="C844" s="15"/>
      <c r="D844" s="15"/>
    </row>
    <row r="845" spans="3:4" x14ac:dyDescent="0.2">
      <c r="C845" s="15"/>
      <c r="D845" s="15"/>
    </row>
    <row r="846" spans="3:4" x14ac:dyDescent="0.2">
      <c r="C846" s="15"/>
      <c r="D846" s="15"/>
    </row>
    <row r="847" spans="3:4" x14ac:dyDescent="0.2">
      <c r="C847" s="15"/>
      <c r="D847" s="15"/>
    </row>
    <row r="848" spans="3:4" x14ac:dyDescent="0.2">
      <c r="C848" s="15"/>
      <c r="D848" s="15"/>
    </row>
    <row r="849" spans="3:4" x14ac:dyDescent="0.2">
      <c r="C849" s="15"/>
      <c r="D849" s="15"/>
    </row>
    <row r="850" spans="3:4" x14ac:dyDescent="0.2">
      <c r="C850" s="15"/>
      <c r="D850" s="15"/>
    </row>
    <row r="851" spans="3:4" x14ac:dyDescent="0.2">
      <c r="C851" s="15"/>
      <c r="D851" s="15"/>
    </row>
    <row r="852" spans="3:4" x14ac:dyDescent="0.2">
      <c r="C852" s="15"/>
      <c r="D852" s="15"/>
    </row>
    <row r="853" spans="3:4" x14ac:dyDescent="0.2">
      <c r="C853" s="15"/>
      <c r="D853" s="15"/>
    </row>
    <row r="854" spans="3:4" x14ac:dyDescent="0.2">
      <c r="C854" s="15"/>
      <c r="D854" s="15"/>
    </row>
    <row r="855" spans="3:4" x14ac:dyDescent="0.2">
      <c r="C855" s="15"/>
      <c r="D855" s="15"/>
    </row>
    <row r="856" spans="3:4" x14ac:dyDescent="0.2">
      <c r="C856" s="15"/>
      <c r="D856" s="15"/>
    </row>
    <row r="857" spans="3:4" x14ac:dyDescent="0.2">
      <c r="C857" s="15"/>
      <c r="D857" s="15"/>
    </row>
    <row r="858" spans="3:4" x14ac:dyDescent="0.2">
      <c r="C858" s="15"/>
      <c r="D858" s="15"/>
    </row>
    <row r="859" spans="3:4" x14ac:dyDescent="0.2">
      <c r="C859" s="15"/>
      <c r="D859" s="15"/>
    </row>
    <row r="860" spans="3:4" x14ac:dyDescent="0.2">
      <c r="C860" s="15"/>
      <c r="D860" s="15"/>
    </row>
    <row r="861" spans="3:4" x14ac:dyDescent="0.2">
      <c r="C861" s="15"/>
      <c r="D861" s="15"/>
    </row>
    <row r="862" spans="3:4" x14ac:dyDescent="0.2">
      <c r="C862" s="15"/>
      <c r="D862" s="15"/>
    </row>
    <row r="863" spans="3:4" x14ac:dyDescent="0.2">
      <c r="C863" s="15"/>
      <c r="D863" s="15"/>
    </row>
    <row r="864" spans="3:4" x14ac:dyDescent="0.2">
      <c r="C864" s="15"/>
      <c r="D864" s="15"/>
    </row>
    <row r="865" spans="3:4" x14ac:dyDescent="0.2">
      <c r="C865" s="15"/>
      <c r="D865" s="15"/>
    </row>
    <row r="866" spans="3:4" x14ac:dyDescent="0.2">
      <c r="C866" s="15"/>
      <c r="D866" s="15"/>
    </row>
    <row r="867" spans="3:4" x14ac:dyDescent="0.2">
      <c r="C867" s="15"/>
      <c r="D867" s="15"/>
    </row>
    <row r="868" spans="3:4" x14ac:dyDescent="0.2">
      <c r="C868" s="15"/>
      <c r="D868" s="15"/>
    </row>
    <row r="869" spans="3:4" x14ac:dyDescent="0.2">
      <c r="C869" s="15"/>
      <c r="D869" s="15"/>
    </row>
    <row r="870" spans="3:4" x14ac:dyDescent="0.2">
      <c r="C870" s="15"/>
      <c r="D870" s="15"/>
    </row>
    <row r="871" spans="3:4" x14ac:dyDescent="0.2">
      <c r="C871" s="15"/>
      <c r="D871" s="15"/>
    </row>
    <row r="872" spans="3:4" x14ac:dyDescent="0.2">
      <c r="C872" s="15"/>
      <c r="D872" s="15"/>
    </row>
    <row r="873" spans="3:4" x14ac:dyDescent="0.2">
      <c r="C873" s="15"/>
      <c r="D873" s="15"/>
    </row>
    <row r="874" spans="3:4" x14ac:dyDescent="0.2">
      <c r="C874" s="15"/>
      <c r="D874" s="15"/>
    </row>
    <row r="875" spans="3:4" x14ac:dyDescent="0.2">
      <c r="C875" s="15"/>
      <c r="D875" s="15"/>
    </row>
    <row r="876" spans="3:4" x14ac:dyDescent="0.2">
      <c r="C876" s="15"/>
      <c r="D876" s="15"/>
    </row>
    <row r="877" spans="3:4" x14ac:dyDescent="0.2">
      <c r="C877" s="15"/>
      <c r="D877" s="15"/>
    </row>
    <row r="878" spans="3:4" x14ac:dyDescent="0.2">
      <c r="C878" s="15"/>
      <c r="D878" s="15"/>
    </row>
    <row r="879" spans="3:4" x14ac:dyDescent="0.2">
      <c r="C879" s="15"/>
      <c r="D879" s="15"/>
    </row>
    <row r="880" spans="3:4" x14ac:dyDescent="0.2">
      <c r="C880" s="15"/>
      <c r="D880" s="15"/>
    </row>
    <row r="881" spans="3:4" x14ac:dyDescent="0.2">
      <c r="C881" s="15"/>
      <c r="D881" s="15"/>
    </row>
    <row r="882" spans="3:4" x14ac:dyDescent="0.2">
      <c r="C882" s="15"/>
      <c r="D882" s="15"/>
    </row>
    <row r="883" spans="3:4" x14ac:dyDescent="0.2">
      <c r="C883" s="15"/>
      <c r="D883" s="15"/>
    </row>
    <row r="884" spans="3:4" x14ac:dyDescent="0.2">
      <c r="C884" s="15"/>
      <c r="D884" s="15"/>
    </row>
    <row r="885" spans="3:4" x14ac:dyDescent="0.2">
      <c r="C885" s="15"/>
      <c r="D885" s="15"/>
    </row>
    <row r="886" spans="3:4" x14ac:dyDescent="0.2">
      <c r="C886" s="15"/>
      <c r="D886" s="15"/>
    </row>
    <row r="887" spans="3:4" x14ac:dyDescent="0.2">
      <c r="C887" s="15"/>
      <c r="D887" s="15"/>
    </row>
    <row r="888" spans="3:4" x14ac:dyDescent="0.2">
      <c r="C888" s="15"/>
      <c r="D888" s="15"/>
    </row>
    <row r="889" spans="3:4" x14ac:dyDescent="0.2">
      <c r="C889" s="15"/>
      <c r="D889" s="15"/>
    </row>
    <row r="890" spans="3:4" x14ac:dyDescent="0.2">
      <c r="C890" s="15"/>
      <c r="D890" s="15"/>
    </row>
    <row r="891" spans="3:4" x14ac:dyDescent="0.2">
      <c r="C891" s="15"/>
      <c r="D891" s="15"/>
    </row>
    <row r="892" spans="3:4" x14ac:dyDescent="0.2">
      <c r="C892" s="15"/>
      <c r="D892" s="15"/>
    </row>
    <row r="893" spans="3:4" x14ac:dyDescent="0.2">
      <c r="C893" s="15"/>
      <c r="D893" s="15"/>
    </row>
    <row r="894" spans="3:4" x14ac:dyDescent="0.2">
      <c r="C894" s="15"/>
      <c r="D894" s="15"/>
    </row>
    <row r="895" spans="3:4" x14ac:dyDescent="0.2">
      <c r="C895" s="15"/>
      <c r="D895" s="15"/>
    </row>
    <row r="896" spans="3:4" x14ac:dyDescent="0.2">
      <c r="C896" s="15"/>
      <c r="D896" s="15"/>
    </row>
    <row r="897" spans="3:4" x14ac:dyDescent="0.2">
      <c r="C897" s="15"/>
      <c r="D897" s="15"/>
    </row>
    <row r="898" spans="3:4" x14ac:dyDescent="0.2">
      <c r="C898" s="15"/>
      <c r="D898" s="15"/>
    </row>
    <row r="899" spans="3:4" x14ac:dyDescent="0.2">
      <c r="C899" s="15"/>
      <c r="D899" s="15"/>
    </row>
    <row r="900" spans="3:4" x14ac:dyDescent="0.2">
      <c r="C900" s="15"/>
      <c r="D900" s="15"/>
    </row>
    <row r="901" spans="3:4" x14ac:dyDescent="0.2">
      <c r="C901" s="15"/>
      <c r="D901" s="15"/>
    </row>
    <row r="902" spans="3:4" x14ac:dyDescent="0.2">
      <c r="C902" s="15"/>
      <c r="D902" s="15"/>
    </row>
    <row r="903" spans="3:4" x14ac:dyDescent="0.2">
      <c r="C903" s="15"/>
      <c r="D903" s="15"/>
    </row>
    <row r="904" spans="3:4" x14ac:dyDescent="0.2">
      <c r="C904" s="15"/>
      <c r="D904" s="15"/>
    </row>
    <row r="905" spans="3:4" x14ac:dyDescent="0.2">
      <c r="C905" s="15"/>
      <c r="D905" s="15"/>
    </row>
    <row r="906" spans="3:4" x14ac:dyDescent="0.2">
      <c r="C906" s="15"/>
      <c r="D906" s="15"/>
    </row>
    <row r="907" spans="3:4" x14ac:dyDescent="0.2">
      <c r="C907" s="15"/>
      <c r="D907" s="15"/>
    </row>
    <row r="908" spans="3:4" x14ac:dyDescent="0.2">
      <c r="C908" s="15"/>
      <c r="D908" s="15"/>
    </row>
    <row r="909" spans="3:4" x14ac:dyDescent="0.2">
      <c r="C909" s="15"/>
      <c r="D909" s="15"/>
    </row>
    <row r="910" spans="3:4" x14ac:dyDescent="0.2">
      <c r="C910" s="15"/>
      <c r="D910" s="15"/>
    </row>
    <row r="911" spans="3:4" x14ac:dyDescent="0.2">
      <c r="C911" s="15"/>
      <c r="D911" s="15"/>
    </row>
    <row r="912" spans="3:4" x14ac:dyDescent="0.2">
      <c r="C912" s="15"/>
      <c r="D912" s="15"/>
    </row>
    <row r="913" spans="3:4" x14ac:dyDescent="0.2">
      <c r="C913" s="15"/>
      <c r="D913" s="15"/>
    </row>
    <row r="914" spans="3:4" x14ac:dyDescent="0.2">
      <c r="C914" s="15"/>
      <c r="D914" s="15"/>
    </row>
    <row r="915" spans="3:4" x14ac:dyDescent="0.2">
      <c r="C915" s="15"/>
      <c r="D915" s="15"/>
    </row>
    <row r="916" spans="3:4" x14ac:dyDescent="0.2">
      <c r="C916" s="15"/>
      <c r="D916" s="15"/>
    </row>
    <row r="917" spans="3:4" x14ac:dyDescent="0.2">
      <c r="C917" s="15"/>
      <c r="D917" s="15"/>
    </row>
    <row r="918" spans="3:4" x14ac:dyDescent="0.2">
      <c r="C918" s="15"/>
      <c r="D918" s="15"/>
    </row>
    <row r="919" spans="3:4" x14ac:dyDescent="0.2">
      <c r="C919" s="15"/>
      <c r="D919" s="15"/>
    </row>
    <row r="920" spans="3:4" x14ac:dyDescent="0.2">
      <c r="C920" s="15"/>
      <c r="D920" s="15"/>
    </row>
    <row r="921" spans="3:4" x14ac:dyDescent="0.2">
      <c r="C921" s="15"/>
      <c r="D921" s="15"/>
    </row>
    <row r="922" spans="3:4" x14ac:dyDescent="0.2">
      <c r="C922" s="15"/>
      <c r="D922" s="15"/>
    </row>
    <row r="923" spans="3:4" x14ac:dyDescent="0.2">
      <c r="C923" s="15"/>
      <c r="D923" s="15"/>
    </row>
    <row r="924" spans="3:4" x14ac:dyDescent="0.2">
      <c r="C924" s="15"/>
      <c r="D924" s="15"/>
    </row>
    <row r="925" spans="3:4" x14ac:dyDescent="0.2">
      <c r="C925" s="15"/>
      <c r="D925" s="15"/>
    </row>
    <row r="926" spans="3:4" x14ac:dyDescent="0.2">
      <c r="C926" s="15"/>
      <c r="D926" s="15"/>
    </row>
    <row r="927" spans="3:4" x14ac:dyDescent="0.2">
      <c r="C927" s="15"/>
      <c r="D927" s="15"/>
    </row>
    <row r="928" spans="3:4" x14ac:dyDescent="0.2">
      <c r="C928" s="15"/>
      <c r="D928" s="15"/>
    </row>
    <row r="929" spans="3:4" x14ac:dyDescent="0.2">
      <c r="C929" s="15"/>
      <c r="D929" s="15"/>
    </row>
    <row r="930" spans="3:4" x14ac:dyDescent="0.2">
      <c r="C930" s="15"/>
      <c r="D930" s="15"/>
    </row>
    <row r="931" spans="3:4" x14ac:dyDescent="0.2">
      <c r="C931" s="15"/>
      <c r="D931" s="15"/>
    </row>
    <row r="932" spans="3:4" x14ac:dyDescent="0.2">
      <c r="C932" s="15"/>
      <c r="D932" s="15"/>
    </row>
    <row r="933" spans="3:4" x14ac:dyDescent="0.2">
      <c r="C933" s="15"/>
      <c r="D933" s="15"/>
    </row>
    <row r="934" spans="3:4" x14ac:dyDescent="0.2">
      <c r="C934" s="15"/>
      <c r="D934" s="15"/>
    </row>
    <row r="935" spans="3:4" x14ac:dyDescent="0.2">
      <c r="C935" s="15"/>
      <c r="D935" s="15"/>
    </row>
    <row r="936" spans="3:4" x14ac:dyDescent="0.2">
      <c r="C936" s="15"/>
      <c r="D936" s="15"/>
    </row>
    <row r="937" spans="3:4" x14ac:dyDescent="0.2">
      <c r="C937" s="15"/>
      <c r="D937" s="15"/>
    </row>
    <row r="938" spans="3:4" x14ac:dyDescent="0.2">
      <c r="C938" s="15"/>
      <c r="D938" s="15"/>
    </row>
    <row r="939" spans="3:4" x14ac:dyDescent="0.2">
      <c r="C939" s="15"/>
      <c r="D939" s="15"/>
    </row>
    <row r="940" spans="3:4" x14ac:dyDescent="0.2">
      <c r="C940" s="15"/>
      <c r="D940" s="15"/>
    </row>
    <row r="941" spans="3:4" x14ac:dyDescent="0.2">
      <c r="C941" s="15"/>
      <c r="D941" s="15"/>
    </row>
    <row r="942" spans="3:4" x14ac:dyDescent="0.2">
      <c r="C942" s="15"/>
      <c r="D942" s="15"/>
    </row>
    <row r="943" spans="3:4" x14ac:dyDescent="0.2">
      <c r="C943" s="15"/>
      <c r="D943" s="15"/>
    </row>
    <row r="944" spans="3:4" x14ac:dyDescent="0.2">
      <c r="C944" s="15"/>
      <c r="D944" s="15"/>
    </row>
    <row r="945" spans="3:4" x14ac:dyDescent="0.2">
      <c r="C945" s="15"/>
      <c r="D945" s="15"/>
    </row>
    <row r="946" spans="3:4" x14ac:dyDescent="0.2">
      <c r="C946" s="15"/>
      <c r="D946" s="15"/>
    </row>
    <row r="947" spans="3:4" x14ac:dyDescent="0.2">
      <c r="C947" s="15"/>
      <c r="D947" s="15"/>
    </row>
    <row r="948" spans="3:4" x14ac:dyDescent="0.2">
      <c r="C948" s="15"/>
      <c r="D948" s="15"/>
    </row>
    <row r="949" spans="3:4" x14ac:dyDescent="0.2">
      <c r="C949" s="15"/>
      <c r="D949" s="15"/>
    </row>
    <row r="950" spans="3:4" x14ac:dyDescent="0.2">
      <c r="C950" s="15"/>
      <c r="D950" s="15"/>
    </row>
    <row r="951" spans="3:4" x14ac:dyDescent="0.2">
      <c r="C951" s="15"/>
      <c r="D951" s="15"/>
    </row>
    <row r="952" spans="3:4" x14ac:dyDescent="0.2">
      <c r="C952" s="15"/>
      <c r="D952" s="15"/>
    </row>
    <row r="953" spans="3:4" x14ac:dyDescent="0.2">
      <c r="C953" s="15"/>
      <c r="D953" s="15"/>
    </row>
    <row r="954" spans="3:4" x14ac:dyDescent="0.2">
      <c r="C954" s="15"/>
      <c r="D954" s="15"/>
    </row>
    <row r="955" spans="3:4" x14ac:dyDescent="0.2">
      <c r="C955" s="15"/>
      <c r="D955" s="15"/>
    </row>
    <row r="956" spans="3:4" x14ac:dyDescent="0.2">
      <c r="C956" s="15"/>
      <c r="D956" s="15"/>
    </row>
    <row r="957" spans="3:4" x14ac:dyDescent="0.2">
      <c r="C957" s="15"/>
      <c r="D957" s="15"/>
    </row>
    <row r="958" spans="3:4" x14ac:dyDescent="0.2">
      <c r="C958" s="15"/>
      <c r="D958" s="15"/>
    </row>
    <row r="959" spans="3:4" x14ac:dyDescent="0.2">
      <c r="C959" s="15"/>
      <c r="D959" s="15"/>
    </row>
    <row r="960" spans="3:4" x14ac:dyDescent="0.2">
      <c r="C960" s="15"/>
      <c r="D960" s="15"/>
    </row>
    <row r="961" spans="3:4" x14ac:dyDescent="0.2">
      <c r="C961" s="15"/>
      <c r="D961" s="15"/>
    </row>
    <row r="962" spans="3:4" x14ac:dyDescent="0.2">
      <c r="C962" s="15"/>
      <c r="D962" s="15"/>
    </row>
    <row r="963" spans="3:4" x14ac:dyDescent="0.2">
      <c r="C963" s="15"/>
      <c r="D963" s="15"/>
    </row>
    <row r="964" spans="3:4" x14ac:dyDescent="0.2">
      <c r="C964" s="15"/>
      <c r="D964" s="15"/>
    </row>
    <row r="965" spans="3:4" x14ac:dyDescent="0.2">
      <c r="C965" s="15"/>
      <c r="D965" s="15"/>
    </row>
    <row r="966" spans="3:4" x14ac:dyDescent="0.2">
      <c r="C966" s="15"/>
      <c r="D966" s="15"/>
    </row>
    <row r="967" spans="3:4" x14ac:dyDescent="0.2">
      <c r="C967" s="15"/>
      <c r="D967" s="15"/>
    </row>
    <row r="968" spans="3:4" x14ac:dyDescent="0.2">
      <c r="C968" s="15"/>
      <c r="D968" s="15"/>
    </row>
    <row r="969" spans="3:4" x14ac:dyDescent="0.2">
      <c r="C969" s="15"/>
      <c r="D969" s="15"/>
    </row>
    <row r="970" spans="3:4" x14ac:dyDescent="0.2">
      <c r="C970" s="15"/>
      <c r="D970" s="15"/>
    </row>
    <row r="971" spans="3:4" x14ac:dyDescent="0.2">
      <c r="C971" s="15"/>
      <c r="D971" s="15"/>
    </row>
    <row r="972" spans="3:4" x14ac:dyDescent="0.2">
      <c r="C972" s="15"/>
      <c r="D972" s="15"/>
    </row>
    <row r="973" spans="3:4" x14ac:dyDescent="0.2">
      <c r="C973" s="15"/>
      <c r="D973" s="15"/>
    </row>
    <row r="974" spans="3:4" x14ac:dyDescent="0.2">
      <c r="C974" s="15"/>
      <c r="D974" s="15"/>
    </row>
    <row r="975" spans="3:4" x14ac:dyDescent="0.2">
      <c r="C975" s="15"/>
      <c r="D975" s="15"/>
    </row>
    <row r="976" spans="3:4" x14ac:dyDescent="0.2">
      <c r="C976" s="15"/>
      <c r="D976" s="15"/>
    </row>
    <row r="977" spans="3:4" x14ac:dyDescent="0.2">
      <c r="C977" s="15"/>
      <c r="D977" s="15"/>
    </row>
    <row r="978" spans="3:4" x14ac:dyDescent="0.2">
      <c r="C978" s="15"/>
      <c r="D978" s="15"/>
    </row>
    <row r="979" spans="3:4" x14ac:dyDescent="0.2">
      <c r="C979" s="15"/>
      <c r="D979" s="15"/>
    </row>
    <row r="980" spans="3:4" x14ac:dyDescent="0.2">
      <c r="C980" s="15"/>
      <c r="D980" s="15"/>
    </row>
    <row r="981" spans="3:4" x14ac:dyDescent="0.2">
      <c r="C981" s="15"/>
      <c r="D981" s="15"/>
    </row>
    <row r="982" spans="3:4" x14ac:dyDescent="0.2">
      <c r="C982" s="15"/>
      <c r="D982" s="15"/>
    </row>
    <row r="983" spans="3:4" x14ac:dyDescent="0.2">
      <c r="C983" s="15"/>
      <c r="D983" s="15"/>
    </row>
    <row r="984" spans="3:4" x14ac:dyDescent="0.2">
      <c r="C984" s="15"/>
      <c r="D984" s="15"/>
    </row>
    <row r="985" spans="3:4" x14ac:dyDescent="0.2">
      <c r="C985" s="15"/>
      <c r="D985" s="15"/>
    </row>
    <row r="986" spans="3:4" x14ac:dyDescent="0.2">
      <c r="C986" s="15"/>
      <c r="D986" s="15"/>
    </row>
    <row r="987" spans="3:4" x14ac:dyDescent="0.2">
      <c r="C987" s="15"/>
      <c r="D987" s="15"/>
    </row>
    <row r="988" spans="3:4" x14ac:dyDescent="0.2">
      <c r="C988" s="15"/>
      <c r="D988" s="15"/>
    </row>
    <row r="989" spans="3:4" x14ac:dyDescent="0.2">
      <c r="C989" s="15"/>
      <c r="D989" s="15"/>
    </row>
    <row r="990" spans="3:4" x14ac:dyDescent="0.2">
      <c r="C990" s="15"/>
      <c r="D990" s="15"/>
    </row>
    <row r="991" spans="3:4" x14ac:dyDescent="0.2">
      <c r="C991" s="15"/>
      <c r="D991" s="15"/>
    </row>
    <row r="992" spans="3:4" x14ac:dyDescent="0.2">
      <c r="C992" s="15"/>
      <c r="D992" s="15"/>
    </row>
    <row r="993" spans="3:4" x14ac:dyDescent="0.2">
      <c r="C993" s="15"/>
      <c r="D993" s="15"/>
    </row>
    <row r="994" spans="3:4" x14ac:dyDescent="0.2">
      <c r="C994" s="15"/>
      <c r="D994" s="15"/>
    </row>
    <row r="995" spans="3:4" x14ac:dyDescent="0.2">
      <c r="C995" s="15"/>
      <c r="D995" s="15"/>
    </row>
    <row r="996" spans="3:4" x14ac:dyDescent="0.2">
      <c r="C996" s="15"/>
      <c r="D996" s="15"/>
    </row>
    <row r="997" spans="3:4" x14ac:dyDescent="0.2">
      <c r="C997" s="15"/>
      <c r="D997" s="15"/>
    </row>
    <row r="998" spans="3:4" x14ac:dyDescent="0.2">
      <c r="C998" s="15"/>
      <c r="D998" s="15"/>
    </row>
    <row r="999" spans="3:4" x14ac:dyDescent="0.2">
      <c r="C999" s="15"/>
      <c r="D999" s="15"/>
    </row>
    <row r="1000" spans="3:4" x14ac:dyDescent="0.2">
      <c r="C1000" s="15"/>
      <c r="D1000" s="15"/>
    </row>
    <row r="1001" spans="3:4" x14ac:dyDescent="0.2">
      <c r="C1001" s="15"/>
      <c r="D1001" s="15"/>
    </row>
    <row r="1002" spans="3:4" x14ac:dyDescent="0.2">
      <c r="C1002" s="15"/>
      <c r="D1002" s="15"/>
    </row>
    <row r="1003" spans="3:4" x14ac:dyDescent="0.2">
      <c r="C1003" s="15"/>
      <c r="D1003" s="15"/>
    </row>
    <row r="1004" spans="3:4" x14ac:dyDescent="0.2">
      <c r="C1004" s="15"/>
      <c r="D1004" s="15"/>
    </row>
    <row r="1005" spans="3:4" x14ac:dyDescent="0.2">
      <c r="C1005" s="15"/>
      <c r="D1005" s="15"/>
    </row>
    <row r="1006" spans="3:4" x14ac:dyDescent="0.2">
      <c r="C1006" s="15"/>
      <c r="D1006" s="15"/>
    </row>
    <row r="1007" spans="3:4" x14ac:dyDescent="0.2">
      <c r="C1007" s="15"/>
      <c r="D1007" s="15"/>
    </row>
    <row r="1008" spans="3:4" x14ac:dyDescent="0.2">
      <c r="C1008" s="15"/>
      <c r="D1008" s="15"/>
    </row>
    <row r="1009" spans="3:4" x14ac:dyDescent="0.2">
      <c r="C1009" s="15"/>
      <c r="D1009" s="15"/>
    </row>
    <row r="1010" spans="3:4" x14ac:dyDescent="0.2">
      <c r="C1010" s="15"/>
      <c r="D1010" s="15"/>
    </row>
    <row r="1011" spans="3:4" x14ac:dyDescent="0.2">
      <c r="C1011" s="15"/>
      <c r="D1011" s="15"/>
    </row>
    <row r="1012" spans="3:4" x14ac:dyDescent="0.2">
      <c r="C1012" s="15"/>
      <c r="D1012" s="15"/>
    </row>
    <row r="1013" spans="3:4" x14ac:dyDescent="0.2">
      <c r="C1013" s="15"/>
      <c r="D1013" s="15"/>
    </row>
    <row r="1014" spans="3:4" x14ac:dyDescent="0.2">
      <c r="C1014" s="15"/>
      <c r="D1014" s="15"/>
    </row>
    <row r="1015" spans="3:4" x14ac:dyDescent="0.2">
      <c r="C1015" s="15"/>
      <c r="D1015" s="15"/>
    </row>
    <row r="1016" spans="3:4" x14ac:dyDescent="0.2">
      <c r="C1016" s="15"/>
      <c r="D1016" s="15"/>
    </row>
    <row r="1017" spans="3:4" x14ac:dyDescent="0.2">
      <c r="C1017" s="15"/>
      <c r="D1017" s="15"/>
    </row>
    <row r="1018" spans="3:4" x14ac:dyDescent="0.2">
      <c r="C1018" s="15"/>
      <c r="D1018" s="15"/>
    </row>
    <row r="1019" spans="3:4" x14ac:dyDescent="0.2">
      <c r="C1019" s="15"/>
      <c r="D1019" s="15"/>
    </row>
    <row r="1020" spans="3:4" x14ac:dyDescent="0.2">
      <c r="C1020" s="15"/>
      <c r="D1020" s="15"/>
    </row>
    <row r="1021" spans="3:4" x14ac:dyDescent="0.2">
      <c r="C1021" s="15"/>
      <c r="D1021" s="15"/>
    </row>
    <row r="1022" spans="3:4" x14ac:dyDescent="0.2">
      <c r="C1022" s="15"/>
      <c r="D1022" s="15"/>
    </row>
    <row r="1023" spans="3:4" x14ac:dyDescent="0.2">
      <c r="C1023" s="15"/>
      <c r="D1023" s="15"/>
    </row>
    <row r="1024" spans="3:4" x14ac:dyDescent="0.2">
      <c r="C1024" s="15"/>
      <c r="D1024" s="15"/>
    </row>
    <row r="1025" spans="3:4" x14ac:dyDescent="0.2">
      <c r="C1025" s="15"/>
      <c r="D1025" s="15"/>
    </row>
    <row r="1026" spans="3:4" x14ac:dyDescent="0.2">
      <c r="C1026" s="15"/>
      <c r="D1026" s="15"/>
    </row>
    <row r="1027" spans="3:4" x14ac:dyDescent="0.2">
      <c r="C1027" s="15"/>
      <c r="D1027" s="15"/>
    </row>
    <row r="1028" spans="3:4" x14ac:dyDescent="0.2">
      <c r="C1028" s="15"/>
      <c r="D1028" s="15"/>
    </row>
    <row r="1029" spans="3:4" x14ac:dyDescent="0.2">
      <c r="C1029" s="15"/>
      <c r="D1029" s="15"/>
    </row>
    <row r="1030" spans="3:4" x14ac:dyDescent="0.2">
      <c r="C1030" s="15"/>
      <c r="D1030" s="15"/>
    </row>
    <row r="1031" spans="3:4" x14ac:dyDescent="0.2">
      <c r="C1031" s="15"/>
      <c r="D1031" s="15"/>
    </row>
    <row r="1032" spans="3:4" x14ac:dyDescent="0.2">
      <c r="C1032" s="15"/>
      <c r="D1032" s="15"/>
    </row>
    <row r="1033" spans="3:4" x14ac:dyDescent="0.2">
      <c r="C1033" s="15"/>
      <c r="D1033" s="15"/>
    </row>
    <row r="1034" spans="3:4" x14ac:dyDescent="0.2">
      <c r="C1034" s="15"/>
      <c r="D1034" s="15"/>
    </row>
    <row r="1035" spans="3:4" x14ac:dyDescent="0.2">
      <c r="C1035" s="15"/>
      <c r="D1035" s="15"/>
    </row>
    <row r="1036" spans="3:4" x14ac:dyDescent="0.2">
      <c r="C1036" s="15"/>
      <c r="D1036" s="15"/>
    </row>
    <row r="1037" spans="3:4" x14ac:dyDescent="0.2">
      <c r="C1037" s="15"/>
      <c r="D1037" s="15"/>
    </row>
    <row r="1038" spans="3:4" x14ac:dyDescent="0.2">
      <c r="C1038" s="15"/>
      <c r="D1038" s="15"/>
    </row>
    <row r="1039" spans="3:4" x14ac:dyDescent="0.2">
      <c r="C1039" s="15"/>
      <c r="D1039" s="15"/>
    </row>
    <row r="1040" spans="3:4" x14ac:dyDescent="0.2">
      <c r="C1040" s="15"/>
      <c r="D1040" s="15"/>
    </row>
    <row r="1041" spans="3:4" x14ac:dyDescent="0.2">
      <c r="C1041" s="15"/>
      <c r="D1041" s="15"/>
    </row>
    <row r="1042" spans="3:4" x14ac:dyDescent="0.2">
      <c r="C1042" s="15"/>
      <c r="D1042" s="15"/>
    </row>
    <row r="1043" spans="3:4" x14ac:dyDescent="0.2">
      <c r="C1043" s="15"/>
      <c r="D1043" s="15"/>
    </row>
    <row r="1044" spans="3:4" x14ac:dyDescent="0.2">
      <c r="C1044" s="15"/>
      <c r="D1044" s="15"/>
    </row>
    <row r="1045" spans="3:4" x14ac:dyDescent="0.2">
      <c r="C1045" s="15"/>
      <c r="D1045" s="15"/>
    </row>
    <row r="1046" spans="3:4" x14ac:dyDescent="0.2">
      <c r="C1046" s="15"/>
      <c r="D1046" s="15"/>
    </row>
    <row r="1047" spans="3:4" x14ac:dyDescent="0.2">
      <c r="C1047" s="15"/>
      <c r="D1047" s="15"/>
    </row>
    <row r="1048" spans="3:4" x14ac:dyDescent="0.2">
      <c r="C1048" s="15"/>
      <c r="D1048" s="15"/>
    </row>
    <row r="1049" spans="3:4" x14ac:dyDescent="0.2">
      <c r="C1049" s="15"/>
      <c r="D1049" s="15"/>
    </row>
    <row r="1050" spans="3:4" x14ac:dyDescent="0.2">
      <c r="C1050" s="15"/>
      <c r="D1050" s="15"/>
    </row>
    <row r="1051" spans="3:4" x14ac:dyDescent="0.2">
      <c r="C1051" s="15"/>
      <c r="D1051" s="15"/>
    </row>
    <row r="1052" spans="3:4" x14ac:dyDescent="0.2">
      <c r="C1052" s="15"/>
      <c r="D1052" s="15"/>
    </row>
    <row r="1053" spans="3:4" x14ac:dyDescent="0.2">
      <c r="C1053" s="15"/>
      <c r="D1053" s="15"/>
    </row>
    <row r="1054" spans="3:4" x14ac:dyDescent="0.2">
      <c r="C1054" s="15"/>
      <c r="D1054" s="15"/>
    </row>
    <row r="1055" spans="3:4" x14ac:dyDescent="0.2">
      <c r="C1055" s="15"/>
      <c r="D1055" s="15"/>
    </row>
    <row r="1056" spans="3:4" x14ac:dyDescent="0.2">
      <c r="C1056" s="15"/>
      <c r="D1056" s="15"/>
    </row>
    <row r="1057" spans="3:4" x14ac:dyDescent="0.2">
      <c r="C1057" s="15"/>
      <c r="D1057" s="15"/>
    </row>
    <row r="1058" spans="3:4" x14ac:dyDescent="0.2">
      <c r="C1058" s="15"/>
      <c r="D1058" s="15"/>
    </row>
    <row r="1059" spans="3:4" x14ac:dyDescent="0.2">
      <c r="C1059" s="15"/>
      <c r="D1059" s="15"/>
    </row>
    <row r="1060" spans="3:4" x14ac:dyDescent="0.2">
      <c r="C1060" s="15"/>
      <c r="D1060" s="15"/>
    </row>
    <row r="1061" spans="3:4" x14ac:dyDescent="0.2">
      <c r="C1061" s="15"/>
      <c r="D1061" s="15"/>
    </row>
    <row r="1062" spans="3:4" x14ac:dyDescent="0.2">
      <c r="C1062" s="15"/>
      <c r="D1062" s="15"/>
    </row>
    <row r="1063" spans="3:4" x14ac:dyDescent="0.2">
      <c r="C1063" s="15"/>
      <c r="D1063" s="15"/>
    </row>
    <row r="1064" spans="3:4" x14ac:dyDescent="0.2">
      <c r="C1064" s="15"/>
      <c r="D1064" s="15"/>
    </row>
    <row r="1065" spans="3:4" x14ac:dyDescent="0.2">
      <c r="C1065" s="15"/>
      <c r="D1065" s="15"/>
    </row>
    <row r="1066" spans="3:4" x14ac:dyDescent="0.2">
      <c r="C1066" s="15"/>
      <c r="D1066" s="15"/>
    </row>
    <row r="1067" spans="3:4" x14ac:dyDescent="0.2">
      <c r="C1067" s="15"/>
      <c r="D1067" s="15"/>
    </row>
    <row r="1068" spans="3:4" x14ac:dyDescent="0.2">
      <c r="C1068" s="15"/>
      <c r="D1068" s="15"/>
    </row>
    <row r="1069" spans="3:4" x14ac:dyDescent="0.2">
      <c r="C1069" s="15"/>
      <c r="D1069" s="15"/>
    </row>
    <row r="1070" spans="3:4" x14ac:dyDescent="0.2">
      <c r="C1070" s="15"/>
      <c r="D1070" s="15"/>
    </row>
    <row r="1071" spans="3:4" x14ac:dyDescent="0.2">
      <c r="C1071" s="15"/>
      <c r="D1071" s="15"/>
    </row>
    <row r="1072" spans="3:4" x14ac:dyDescent="0.2">
      <c r="C1072" s="15"/>
      <c r="D1072" s="15"/>
    </row>
    <row r="1073" spans="3:4" x14ac:dyDescent="0.2">
      <c r="C1073" s="15"/>
      <c r="D1073" s="15"/>
    </row>
    <row r="1074" spans="3:4" x14ac:dyDescent="0.2">
      <c r="C1074" s="15"/>
      <c r="D1074" s="15"/>
    </row>
    <row r="1075" spans="3:4" x14ac:dyDescent="0.2">
      <c r="C1075" s="15"/>
      <c r="D1075" s="15"/>
    </row>
    <row r="1076" spans="3:4" x14ac:dyDescent="0.2">
      <c r="C1076" s="15"/>
      <c r="D1076" s="15"/>
    </row>
    <row r="1077" spans="3:4" x14ac:dyDescent="0.2">
      <c r="C1077" s="15"/>
      <c r="D1077" s="15"/>
    </row>
    <row r="1078" spans="3:4" x14ac:dyDescent="0.2">
      <c r="C1078" s="15"/>
      <c r="D1078" s="15"/>
    </row>
    <row r="1079" spans="3:4" x14ac:dyDescent="0.2">
      <c r="C1079" s="15"/>
      <c r="D1079" s="15"/>
    </row>
    <row r="1080" spans="3:4" x14ac:dyDescent="0.2">
      <c r="C1080" s="15"/>
      <c r="D1080" s="15"/>
    </row>
    <row r="1081" spans="3:4" x14ac:dyDescent="0.2">
      <c r="C1081" s="15"/>
      <c r="D1081" s="15"/>
    </row>
    <row r="1082" spans="3:4" x14ac:dyDescent="0.2">
      <c r="C1082" s="15"/>
      <c r="D1082" s="15"/>
    </row>
    <row r="1083" spans="3:4" x14ac:dyDescent="0.2">
      <c r="C1083" s="15"/>
      <c r="D1083" s="15"/>
    </row>
    <row r="1084" spans="3:4" x14ac:dyDescent="0.2">
      <c r="C1084" s="15"/>
      <c r="D1084" s="15"/>
    </row>
    <row r="1085" spans="3:4" x14ac:dyDescent="0.2">
      <c r="C1085" s="15"/>
      <c r="D1085" s="15"/>
    </row>
    <row r="1086" spans="3:4" x14ac:dyDescent="0.2">
      <c r="C1086" s="15"/>
      <c r="D1086" s="15"/>
    </row>
    <row r="1087" spans="3:4" x14ac:dyDescent="0.2">
      <c r="C1087" s="15"/>
      <c r="D1087" s="15"/>
    </row>
    <row r="1088" spans="3:4" x14ac:dyDescent="0.2">
      <c r="C1088" s="15"/>
      <c r="D1088" s="15"/>
    </row>
    <row r="1089" spans="3:4" x14ac:dyDescent="0.2">
      <c r="C1089" s="15"/>
      <c r="D1089" s="15"/>
    </row>
    <row r="1090" spans="3:4" x14ac:dyDescent="0.2">
      <c r="C1090" s="15"/>
      <c r="D1090" s="15"/>
    </row>
    <row r="1091" spans="3:4" x14ac:dyDescent="0.2">
      <c r="C1091" s="15"/>
      <c r="D1091" s="15"/>
    </row>
    <row r="1092" spans="3:4" x14ac:dyDescent="0.2">
      <c r="C1092" s="15"/>
      <c r="D1092" s="15"/>
    </row>
    <row r="1093" spans="3:4" x14ac:dyDescent="0.2">
      <c r="C1093" s="15"/>
      <c r="D1093" s="15"/>
    </row>
    <row r="1094" spans="3:4" x14ac:dyDescent="0.2">
      <c r="C1094" s="15"/>
      <c r="D1094" s="15"/>
    </row>
    <row r="1095" spans="3:4" x14ac:dyDescent="0.2">
      <c r="C1095" s="15"/>
      <c r="D1095" s="15"/>
    </row>
    <row r="1096" spans="3:4" x14ac:dyDescent="0.2">
      <c r="C1096" s="15"/>
      <c r="D1096" s="15"/>
    </row>
    <row r="1097" spans="3:4" x14ac:dyDescent="0.2">
      <c r="C1097" s="15"/>
      <c r="D1097" s="15"/>
    </row>
    <row r="1098" spans="3:4" x14ac:dyDescent="0.2">
      <c r="C1098" s="15"/>
      <c r="D1098" s="15"/>
    </row>
    <row r="1099" spans="3:4" x14ac:dyDescent="0.2">
      <c r="C1099" s="15"/>
      <c r="D1099" s="15"/>
    </row>
    <row r="1100" spans="3:4" x14ac:dyDescent="0.2">
      <c r="C1100" s="15"/>
      <c r="D1100" s="15"/>
    </row>
    <row r="1101" spans="3:4" x14ac:dyDescent="0.2">
      <c r="C1101" s="15"/>
      <c r="D1101" s="15"/>
    </row>
    <row r="1102" spans="3:4" x14ac:dyDescent="0.2">
      <c r="C1102" s="15"/>
      <c r="D1102" s="15"/>
    </row>
    <row r="1103" spans="3:4" x14ac:dyDescent="0.2">
      <c r="C1103" s="15"/>
      <c r="D1103" s="15"/>
    </row>
    <row r="1104" spans="3:4" x14ac:dyDescent="0.2">
      <c r="C1104" s="15"/>
      <c r="D1104" s="15"/>
    </row>
    <row r="1105" spans="3:4" x14ac:dyDescent="0.2">
      <c r="C1105" s="15"/>
      <c r="D1105" s="15"/>
    </row>
    <row r="1106" spans="3:4" x14ac:dyDescent="0.2">
      <c r="C1106" s="15"/>
      <c r="D1106" s="15"/>
    </row>
    <row r="1107" spans="3:4" x14ac:dyDescent="0.2">
      <c r="C1107" s="15"/>
      <c r="D1107" s="15"/>
    </row>
    <row r="1108" spans="3:4" x14ac:dyDescent="0.2">
      <c r="C1108" s="15"/>
      <c r="D1108" s="15"/>
    </row>
    <row r="1109" spans="3:4" x14ac:dyDescent="0.2">
      <c r="C1109" s="15"/>
      <c r="D1109" s="15"/>
    </row>
    <row r="1110" spans="3:4" x14ac:dyDescent="0.2">
      <c r="C1110" s="15"/>
      <c r="D1110" s="15"/>
    </row>
    <row r="1111" spans="3:4" x14ac:dyDescent="0.2">
      <c r="C1111" s="15"/>
      <c r="D1111" s="15"/>
    </row>
    <row r="1112" spans="3:4" x14ac:dyDescent="0.2">
      <c r="C1112" s="15"/>
      <c r="D1112" s="15"/>
    </row>
    <row r="1113" spans="3:4" x14ac:dyDescent="0.2">
      <c r="C1113" s="15"/>
      <c r="D1113" s="15"/>
    </row>
    <row r="1114" spans="3:4" x14ac:dyDescent="0.2">
      <c r="C1114" s="15"/>
      <c r="D1114" s="15"/>
    </row>
    <row r="1115" spans="3:4" x14ac:dyDescent="0.2">
      <c r="C1115" s="15"/>
      <c r="D1115" s="15"/>
    </row>
    <row r="1116" spans="3:4" x14ac:dyDescent="0.2">
      <c r="C1116" s="15"/>
      <c r="D1116" s="15"/>
    </row>
    <row r="1117" spans="3:4" x14ac:dyDescent="0.2">
      <c r="C1117" s="15"/>
      <c r="D1117" s="15"/>
    </row>
    <row r="1118" spans="3:4" x14ac:dyDescent="0.2">
      <c r="C1118" s="15"/>
      <c r="D1118" s="15"/>
    </row>
    <row r="1119" spans="3:4" x14ac:dyDescent="0.2">
      <c r="C1119" s="15"/>
      <c r="D1119" s="15"/>
    </row>
    <row r="1120" spans="3:4" x14ac:dyDescent="0.2">
      <c r="C1120" s="15"/>
      <c r="D1120" s="15"/>
    </row>
    <row r="1121" spans="3:4" x14ac:dyDescent="0.2">
      <c r="C1121" s="15"/>
      <c r="D1121" s="15"/>
    </row>
    <row r="1122" spans="3:4" x14ac:dyDescent="0.2">
      <c r="C1122" s="15"/>
      <c r="D1122" s="15"/>
    </row>
    <row r="1123" spans="3:4" x14ac:dyDescent="0.2">
      <c r="C1123" s="15"/>
      <c r="D1123" s="15"/>
    </row>
    <row r="1124" spans="3:4" x14ac:dyDescent="0.2">
      <c r="C1124" s="15"/>
      <c r="D1124" s="15"/>
    </row>
    <row r="1125" spans="3:4" x14ac:dyDescent="0.2">
      <c r="C1125" s="15"/>
      <c r="D1125" s="15"/>
    </row>
    <row r="1126" spans="3:4" x14ac:dyDescent="0.2">
      <c r="C1126" s="15"/>
      <c r="D1126" s="15"/>
    </row>
    <row r="1127" spans="3:4" x14ac:dyDescent="0.2">
      <c r="C1127" s="15"/>
      <c r="D1127" s="15"/>
    </row>
    <row r="1128" spans="3:4" x14ac:dyDescent="0.2">
      <c r="C1128" s="15"/>
      <c r="D1128" s="15"/>
    </row>
    <row r="1129" spans="3:4" x14ac:dyDescent="0.2">
      <c r="C1129" s="15"/>
      <c r="D1129" s="15"/>
    </row>
    <row r="1130" spans="3:4" x14ac:dyDescent="0.2">
      <c r="C1130" s="15"/>
      <c r="D1130" s="15"/>
    </row>
    <row r="1131" spans="3:4" x14ac:dyDescent="0.2">
      <c r="C1131" s="15"/>
      <c r="D1131" s="15"/>
    </row>
    <row r="1132" spans="3:4" x14ac:dyDescent="0.2">
      <c r="C1132" s="15"/>
      <c r="D1132" s="15"/>
    </row>
    <row r="1133" spans="3:4" x14ac:dyDescent="0.2">
      <c r="C1133" s="15"/>
      <c r="D1133" s="15"/>
    </row>
    <row r="1134" spans="3:4" x14ac:dyDescent="0.2">
      <c r="C1134" s="15"/>
      <c r="D1134" s="15"/>
    </row>
    <row r="1135" spans="3:4" x14ac:dyDescent="0.2">
      <c r="C1135" s="15"/>
      <c r="D1135" s="15"/>
    </row>
    <row r="1136" spans="3:4" x14ac:dyDescent="0.2">
      <c r="C1136" s="15"/>
      <c r="D1136" s="15"/>
    </row>
    <row r="1137" spans="3:4" x14ac:dyDescent="0.2">
      <c r="C1137" s="15"/>
      <c r="D1137" s="15"/>
    </row>
    <row r="1138" spans="3:4" x14ac:dyDescent="0.2">
      <c r="C1138" s="15"/>
      <c r="D1138" s="15"/>
    </row>
    <row r="1139" spans="3:4" x14ac:dyDescent="0.2">
      <c r="C1139" s="15"/>
      <c r="D1139" s="15"/>
    </row>
    <row r="1140" spans="3:4" x14ac:dyDescent="0.2">
      <c r="C1140" s="15"/>
      <c r="D1140" s="15"/>
    </row>
    <row r="1141" spans="3:4" x14ac:dyDescent="0.2">
      <c r="C1141" s="15"/>
      <c r="D1141" s="15"/>
    </row>
    <row r="1142" spans="3:4" x14ac:dyDescent="0.2">
      <c r="C1142" s="15"/>
      <c r="D1142" s="15"/>
    </row>
    <row r="1143" spans="3:4" x14ac:dyDescent="0.2">
      <c r="C1143" s="15"/>
      <c r="D1143" s="15"/>
    </row>
    <row r="1144" spans="3:4" x14ac:dyDescent="0.2">
      <c r="C1144" s="15"/>
      <c r="D1144" s="15"/>
    </row>
    <row r="1145" spans="3:4" x14ac:dyDescent="0.2">
      <c r="C1145" s="15"/>
      <c r="D1145" s="15"/>
    </row>
    <row r="1146" spans="3:4" x14ac:dyDescent="0.2">
      <c r="C1146" s="15"/>
      <c r="D1146" s="15"/>
    </row>
    <row r="1147" spans="3:4" x14ac:dyDescent="0.2">
      <c r="C1147" s="15"/>
      <c r="D1147" s="15"/>
    </row>
    <row r="1148" spans="3:4" x14ac:dyDescent="0.2">
      <c r="C1148" s="15"/>
      <c r="D1148" s="15"/>
    </row>
    <row r="1149" spans="3:4" x14ac:dyDescent="0.2">
      <c r="C1149" s="15"/>
      <c r="D1149" s="15"/>
    </row>
    <row r="1150" spans="3:4" x14ac:dyDescent="0.2">
      <c r="C1150" s="15"/>
      <c r="D1150" s="15"/>
    </row>
    <row r="1151" spans="3:4" x14ac:dyDescent="0.2">
      <c r="C1151" s="15"/>
      <c r="D1151" s="15"/>
    </row>
    <row r="1152" spans="3:4" x14ac:dyDescent="0.2">
      <c r="C1152" s="15"/>
      <c r="D1152" s="15"/>
    </row>
    <row r="1153" spans="3:4" x14ac:dyDescent="0.2">
      <c r="C1153" s="15"/>
      <c r="D1153" s="15"/>
    </row>
    <row r="1154" spans="3:4" x14ac:dyDescent="0.2">
      <c r="C1154" s="15"/>
      <c r="D1154" s="15"/>
    </row>
    <row r="1155" spans="3:4" x14ac:dyDescent="0.2">
      <c r="C1155" s="15"/>
      <c r="D1155" s="15"/>
    </row>
    <row r="1156" spans="3:4" x14ac:dyDescent="0.2">
      <c r="C1156" s="15"/>
      <c r="D1156" s="15"/>
    </row>
    <row r="1157" spans="3:4" x14ac:dyDescent="0.2">
      <c r="C1157" s="15"/>
      <c r="D1157" s="15"/>
    </row>
    <row r="1158" spans="3:4" x14ac:dyDescent="0.2">
      <c r="C1158" s="15"/>
      <c r="D1158" s="15"/>
    </row>
    <row r="1159" spans="3:4" x14ac:dyDescent="0.2">
      <c r="C1159" s="15"/>
      <c r="D1159" s="15"/>
    </row>
    <row r="1160" spans="3:4" x14ac:dyDescent="0.2">
      <c r="C1160" s="15"/>
      <c r="D1160" s="15"/>
    </row>
    <row r="1161" spans="3:4" x14ac:dyDescent="0.2">
      <c r="C1161" s="15"/>
      <c r="D1161" s="15"/>
    </row>
    <row r="1162" spans="3:4" x14ac:dyDescent="0.2">
      <c r="C1162" s="15"/>
      <c r="D1162" s="15"/>
    </row>
    <row r="1163" spans="3:4" x14ac:dyDescent="0.2">
      <c r="C1163" s="15"/>
      <c r="D1163" s="15"/>
    </row>
    <row r="1164" spans="3:4" x14ac:dyDescent="0.2">
      <c r="C1164" s="15"/>
      <c r="D1164" s="15"/>
    </row>
    <row r="1165" spans="3:4" x14ac:dyDescent="0.2">
      <c r="C1165" s="15"/>
      <c r="D1165" s="15"/>
    </row>
    <row r="1166" spans="3:4" x14ac:dyDescent="0.2">
      <c r="C1166" s="15"/>
      <c r="D1166" s="15"/>
    </row>
    <row r="1167" spans="3:4" x14ac:dyDescent="0.2">
      <c r="C1167" s="15"/>
      <c r="D1167" s="15"/>
    </row>
    <row r="1168" spans="3:4" x14ac:dyDescent="0.2">
      <c r="C1168" s="15"/>
      <c r="D1168" s="15"/>
    </row>
    <row r="1169" spans="3:4" x14ac:dyDescent="0.2">
      <c r="C1169" s="15"/>
      <c r="D1169" s="15"/>
    </row>
    <row r="1170" spans="3:4" x14ac:dyDescent="0.2">
      <c r="C1170" s="15"/>
      <c r="D1170" s="15"/>
    </row>
    <row r="1171" spans="3:4" x14ac:dyDescent="0.2">
      <c r="C1171" s="15"/>
      <c r="D1171" s="15"/>
    </row>
    <row r="1172" spans="3:4" x14ac:dyDescent="0.2">
      <c r="C1172" s="15"/>
      <c r="D1172" s="15"/>
    </row>
    <row r="1173" spans="3:4" x14ac:dyDescent="0.2">
      <c r="C1173" s="15"/>
      <c r="D1173" s="15"/>
    </row>
    <row r="1174" spans="3:4" x14ac:dyDescent="0.2">
      <c r="C1174" s="15"/>
      <c r="D1174" s="15"/>
    </row>
    <row r="1175" spans="3:4" x14ac:dyDescent="0.2">
      <c r="C1175" s="15"/>
      <c r="D1175" s="15"/>
    </row>
    <row r="1176" spans="3:4" x14ac:dyDescent="0.2">
      <c r="C1176" s="15"/>
      <c r="D1176" s="15"/>
    </row>
    <row r="1177" spans="3:4" x14ac:dyDescent="0.2">
      <c r="C1177" s="15"/>
      <c r="D1177" s="15"/>
    </row>
    <row r="1178" spans="3:4" x14ac:dyDescent="0.2">
      <c r="C1178" s="15"/>
      <c r="D1178" s="15"/>
    </row>
    <row r="1179" spans="3:4" x14ac:dyDescent="0.2">
      <c r="C1179" s="15"/>
      <c r="D1179" s="15"/>
    </row>
    <row r="1180" spans="3:4" x14ac:dyDescent="0.2">
      <c r="C1180" s="15"/>
      <c r="D1180" s="15"/>
    </row>
    <row r="1181" spans="3:4" x14ac:dyDescent="0.2">
      <c r="C1181" s="15"/>
      <c r="D1181" s="15"/>
    </row>
    <row r="1182" spans="3:4" x14ac:dyDescent="0.2">
      <c r="C1182" s="15"/>
      <c r="D1182" s="15"/>
    </row>
    <row r="1183" spans="3:4" x14ac:dyDescent="0.2">
      <c r="C1183" s="15"/>
      <c r="D1183" s="15"/>
    </row>
    <row r="1184" spans="3:4" x14ac:dyDescent="0.2">
      <c r="C1184" s="15"/>
      <c r="D1184" s="15"/>
    </row>
    <row r="1185" spans="3:4" x14ac:dyDescent="0.2">
      <c r="C1185" s="15"/>
      <c r="D1185" s="15"/>
    </row>
    <row r="1186" spans="3:4" x14ac:dyDescent="0.2">
      <c r="C1186" s="15"/>
      <c r="D1186" s="15"/>
    </row>
    <row r="1187" spans="3:4" x14ac:dyDescent="0.2">
      <c r="C1187" s="15"/>
      <c r="D1187" s="15"/>
    </row>
    <row r="1188" spans="3:4" x14ac:dyDescent="0.2">
      <c r="C1188" s="15"/>
      <c r="D1188" s="15"/>
    </row>
    <row r="1189" spans="3:4" x14ac:dyDescent="0.2">
      <c r="C1189" s="15"/>
      <c r="D1189" s="15"/>
    </row>
    <row r="1190" spans="3:4" x14ac:dyDescent="0.2">
      <c r="C1190" s="15"/>
      <c r="D1190" s="15"/>
    </row>
    <row r="1191" spans="3:4" x14ac:dyDescent="0.2">
      <c r="C1191" s="15"/>
      <c r="D1191" s="15"/>
    </row>
    <row r="1192" spans="3:4" x14ac:dyDescent="0.2">
      <c r="C1192" s="15"/>
      <c r="D1192" s="15"/>
    </row>
    <row r="1193" spans="3:4" x14ac:dyDescent="0.2">
      <c r="C1193" s="15"/>
      <c r="D1193" s="15"/>
    </row>
    <row r="1194" spans="3:4" x14ac:dyDescent="0.2">
      <c r="C1194" s="15"/>
      <c r="D1194" s="15"/>
    </row>
    <row r="1195" spans="3:4" x14ac:dyDescent="0.2">
      <c r="C1195" s="15"/>
      <c r="D1195" s="15"/>
    </row>
    <row r="1196" spans="3:4" x14ac:dyDescent="0.2">
      <c r="C1196" s="15"/>
      <c r="D1196" s="15"/>
    </row>
    <row r="1197" spans="3:4" x14ac:dyDescent="0.2">
      <c r="C1197" s="15"/>
      <c r="D1197" s="15"/>
    </row>
    <row r="1198" spans="3:4" x14ac:dyDescent="0.2">
      <c r="C1198" s="15"/>
      <c r="D1198" s="15"/>
    </row>
    <row r="1199" spans="3:4" x14ac:dyDescent="0.2">
      <c r="C1199" s="15"/>
      <c r="D1199" s="15"/>
    </row>
    <row r="1200" spans="3:4" x14ac:dyDescent="0.2">
      <c r="C1200" s="15"/>
      <c r="D1200" s="15"/>
    </row>
    <row r="1201" spans="3:4" x14ac:dyDescent="0.2">
      <c r="C1201" s="15"/>
      <c r="D1201" s="15"/>
    </row>
    <row r="1202" spans="3:4" x14ac:dyDescent="0.2">
      <c r="C1202" s="15"/>
      <c r="D1202" s="15"/>
    </row>
    <row r="1203" spans="3:4" x14ac:dyDescent="0.2">
      <c r="C1203" s="15"/>
      <c r="D1203" s="15"/>
    </row>
    <row r="1204" spans="3:4" x14ac:dyDescent="0.2">
      <c r="C1204" s="15"/>
      <c r="D1204" s="15"/>
    </row>
    <row r="1205" spans="3:4" x14ac:dyDescent="0.2">
      <c r="C1205" s="15"/>
      <c r="D1205" s="15"/>
    </row>
    <row r="1206" spans="3:4" x14ac:dyDescent="0.2">
      <c r="C1206" s="15"/>
      <c r="D1206" s="15"/>
    </row>
    <row r="1207" spans="3:4" x14ac:dyDescent="0.2">
      <c r="C1207" s="15"/>
      <c r="D1207" s="15"/>
    </row>
    <row r="1208" spans="3:4" x14ac:dyDescent="0.2">
      <c r="C1208" s="15"/>
      <c r="D1208" s="15"/>
    </row>
    <row r="1209" spans="3:4" x14ac:dyDescent="0.2">
      <c r="C1209" s="15"/>
      <c r="D1209" s="15"/>
    </row>
    <row r="1210" spans="3:4" x14ac:dyDescent="0.2">
      <c r="C1210" s="15"/>
      <c r="D1210" s="15"/>
    </row>
    <row r="1211" spans="3:4" x14ac:dyDescent="0.2">
      <c r="C1211" s="15"/>
      <c r="D1211" s="15"/>
    </row>
    <row r="1212" spans="3:4" x14ac:dyDescent="0.2">
      <c r="C1212" s="15"/>
      <c r="D1212" s="15"/>
    </row>
    <row r="1213" spans="3:4" x14ac:dyDescent="0.2">
      <c r="C1213" s="15"/>
      <c r="D1213" s="15"/>
    </row>
    <row r="1214" spans="3:4" x14ac:dyDescent="0.2">
      <c r="C1214" s="15"/>
      <c r="D1214" s="15"/>
    </row>
    <row r="1215" spans="3:4" x14ac:dyDescent="0.2">
      <c r="C1215" s="15"/>
      <c r="D1215" s="15"/>
    </row>
    <row r="1216" spans="3:4" x14ac:dyDescent="0.2">
      <c r="C1216" s="15"/>
      <c r="D1216" s="15"/>
    </row>
    <row r="1217" spans="3:4" x14ac:dyDescent="0.2">
      <c r="C1217" s="15"/>
      <c r="D1217" s="15"/>
    </row>
    <row r="1218" spans="3:4" x14ac:dyDescent="0.2">
      <c r="C1218" s="15"/>
      <c r="D1218" s="15"/>
    </row>
    <row r="1219" spans="3:4" x14ac:dyDescent="0.2">
      <c r="C1219" s="15"/>
      <c r="D1219" s="15"/>
    </row>
    <row r="1220" spans="3:4" x14ac:dyDescent="0.2">
      <c r="C1220" s="15"/>
      <c r="D1220" s="15"/>
    </row>
    <row r="1221" spans="3:4" x14ac:dyDescent="0.2">
      <c r="C1221" s="15"/>
      <c r="D1221" s="15"/>
    </row>
    <row r="1222" spans="3:4" x14ac:dyDescent="0.2">
      <c r="C1222" s="15"/>
      <c r="D1222" s="15"/>
    </row>
    <row r="1223" spans="3:4" x14ac:dyDescent="0.2">
      <c r="C1223" s="15"/>
      <c r="D1223" s="15"/>
    </row>
    <row r="1224" spans="3:4" x14ac:dyDescent="0.2">
      <c r="C1224" s="15"/>
      <c r="D1224" s="15"/>
    </row>
    <row r="1225" spans="3:4" x14ac:dyDescent="0.2">
      <c r="C1225" s="15"/>
      <c r="D1225" s="15"/>
    </row>
    <row r="1226" spans="3:4" x14ac:dyDescent="0.2">
      <c r="C1226" s="15"/>
      <c r="D1226" s="15"/>
    </row>
    <row r="1227" spans="3:4" x14ac:dyDescent="0.2">
      <c r="C1227" s="15"/>
      <c r="D1227" s="15"/>
    </row>
    <row r="1228" spans="3:4" x14ac:dyDescent="0.2">
      <c r="C1228" s="15"/>
      <c r="D1228" s="15"/>
    </row>
    <row r="1229" spans="3:4" x14ac:dyDescent="0.2">
      <c r="C1229" s="15"/>
      <c r="D1229" s="15"/>
    </row>
    <row r="1230" spans="3:4" x14ac:dyDescent="0.2">
      <c r="C1230" s="15"/>
      <c r="D1230" s="15"/>
    </row>
    <row r="1231" spans="3:4" x14ac:dyDescent="0.2">
      <c r="C1231" s="15"/>
      <c r="D1231" s="15"/>
    </row>
    <row r="1232" spans="3:4" x14ac:dyDescent="0.2">
      <c r="C1232" s="15"/>
      <c r="D1232" s="15"/>
    </row>
    <row r="1233" spans="3:4" x14ac:dyDescent="0.2">
      <c r="C1233" s="15"/>
      <c r="D1233" s="15"/>
    </row>
    <row r="1234" spans="3:4" x14ac:dyDescent="0.2">
      <c r="C1234" s="15"/>
      <c r="D1234" s="15"/>
    </row>
  </sheetData>
  <sheetProtection sheet="1"/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Active</vt:lpstr>
      <vt:lpstr>A (old)</vt:lpstr>
      <vt:lpstr>B</vt:lpstr>
      <vt:lpstr>BAV</vt:lpstr>
      <vt:lpstr>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2023-08-06T08:24:10Z</dcterms:modified>
</cp:coreProperties>
</file>