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A02FD40A-D5A3-4EE0-AA4B-8229884DD62C}" xr6:coauthVersionLast="47" xr6:coauthVersionMax="47" xr10:uidLastSave="{00000000-0000-0000-0000-000000000000}"/>
  <bookViews>
    <workbookView xWindow="13065" yWindow="1170" windowWidth="12975" windowHeight="14640"/>
  </bookViews>
  <sheets>
    <sheet name="Active 1" sheetId="2" r:id="rId1"/>
    <sheet name="Active 2" sheetId="4" r:id="rId2"/>
    <sheet name="BAV" sheetId="3" r:id="rId3"/>
  </sheets>
  <definedNames>
    <definedName name="solver_adj" localSheetId="0" hidden="1">'Active 1'!$P$2:$P$7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'Active 1'!$P$8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331" i="4" l="1"/>
  <c r="F331" i="4" s="1"/>
  <c r="G331" i="4" s="1"/>
  <c r="K331" i="4" s="1"/>
  <c r="O331" i="4"/>
  <c r="E332" i="4"/>
  <c r="F332" i="4" s="1"/>
  <c r="G332" i="4" s="1"/>
  <c r="K332" i="4" s="1"/>
  <c r="O332" i="4"/>
  <c r="E333" i="4"/>
  <c r="F333" i="4" s="1"/>
  <c r="G333" i="4" s="1"/>
  <c r="K333" i="4" s="1"/>
  <c r="O333" i="4"/>
  <c r="E334" i="4"/>
  <c r="F334" i="4" s="1"/>
  <c r="G334" i="4" s="1"/>
  <c r="K334" i="4" s="1"/>
  <c r="O334" i="4"/>
  <c r="E333" i="2"/>
  <c r="F333" i="2" s="1"/>
  <c r="O333" i="2"/>
  <c r="E334" i="2"/>
  <c r="F334" i="2" s="1"/>
  <c r="O334" i="2"/>
  <c r="E335" i="2"/>
  <c r="F335" i="2"/>
  <c r="O335" i="2"/>
  <c r="E336" i="2"/>
  <c r="F336" i="2" s="1"/>
  <c r="O336" i="2"/>
  <c r="E305" i="4"/>
  <c r="F305" i="4"/>
  <c r="G305" i="4" s="1"/>
  <c r="K305" i="4" s="1"/>
  <c r="O305" i="4"/>
  <c r="E306" i="4"/>
  <c r="F306" i="4"/>
  <c r="G306" i="4" s="1"/>
  <c r="K306" i="4" s="1"/>
  <c r="O306" i="4"/>
  <c r="E307" i="4"/>
  <c r="F307" i="4"/>
  <c r="G307" i="4" s="1"/>
  <c r="K307" i="4" s="1"/>
  <c r="O307" i="4"/>
  <c r="E308" i="4"/>
  <c r="F308" i="4" s="1"/>
  <c r="G308" i="4" s="1"/>
  <c r="K308" i="4" s="1"/>
  <c r="O308" i="4"/>
  <c r="E309" i="4"/>
  <c r="F309" i="4"/>
  <c r="G309" i="4"/>
  <c r="K309" i="4" s="1"/>
  <c r="O309" i="4"/>
  <c r="E310" i="4"/>
  <c r="F310" i="4" s="1"/>
  <c r="G310" i="4" s="1"/>
  <c r="K310" i="4" s="1"/>
  <c r="O310" i="4"/>
  <c r="E311" i="4"/>
  <c r="F311" i="4" s="1"/>
  <c r="G311" i="4" s="1"/>
  <c r="K311" i="4" s="1"/>
  <c r="O311" i="4"/>
  <c r="E312" i="4"/>
  <c r="F312" i="4" s="1"/>
  <c r="G312" i="4" s="1"/>
  <c r="K312" i="4"/>
  <c r="O312" i="4"/>
  <c r="E313" i="4"/>
  <c r="F313" i="4"/>
  <c r="G313" i="4" s="1"/>
  <c r="K313" i="4" s="1"/>
  <c r="O313" i="4"/>
  <c r="E314" i="4"/>
  <c r="F314" i="4"/>
  <c r="G314" i="4" s="1"/>
  <c r="K314" i="4" s="1"/>
  <c r="O314" i="4"/>
  <c r="E315" i="4"/>
  <c r="F315" i="4"/>
  <c r="G315" i="4" s="1"/>
  <c r="K315" i="4" s="1"/>
  <c r="O315" i="4"/>
  <c r="E316" i="4"/>
  <c r="F316" i="4" s="1"/>
  <c r="G316" i="4" s="1"/>
  <c r="K316" i="4" s="1"/>
  <c r="O316" i="4"/>
  <c r="E317" i="4"/>
  <c r="F317" i="4"/>
  <c r="G317" i="4"/>
  <c r="K317" i="4" s="1"/>
  <c r="O317" i="4"/>
  <c r="E318" i="4"/>
  <c r="F318" i="4" s="1"/>
  <c r="G318" i="4" s="1"/>
  <c r="K318" i="4" s="1"/>
  <c r="O318" i="4"/>
  <c r="E319" i="4"/>
  <c r="F319" i="4" s="1"/>
  <c r="G319" i="4" s="1"/>
  <c r="K319" i="4" s="1"/>
  <c r="O319" i="4"/>
  <c r="E320" i="4"/>
  <c r="F320" i="4" s="1"/>
  <c r="G320" i="4" s="1"/>
  <c r="K320" i="4" s="1"/>
  <c r="O320" i="4"/>
  <c r="E321" i="4"/>
  <c r="F321" i="4"/>
  <c r="G321" i="4" s="1"/>
  <c r="K321" i="4" s="1"/>
  <c r="O321" i="4"/>
  <c r="E322" i="4"/>
  <c r="F322" i="4"/>
  <c r="G322" i="4" s="1"/>
  <c r="K322" i="4" s="1"/>
  <c r="O322" i="4"/>
  <c r="E323" i="4"/>
  <c r="F323" i="4"/>
  <c r="G323" i="4" s="1"/>
  <c r="K323" i="4" s="1"/>
  <c r="O323" i="4"/>
  <c r="E324" i="4"/>
  <c r="F324" i="4" s="1"/>
  <c r="G324" i="4" s="1"/>
  <c r="K324" i="4" s="1"/>
  <c r="O324" i="4"/>
  <c r="E325" i="4"/>
  <c r="F325" i="4"/>
  <c r="G325" i="4"/>
  <c r="K325" i="4" s="1"/>
  <c r="O325" i="4"/>
  <c r="E328" i="4"/>
  <c r="F328" i="4" s="1"/>
  <c r="G328" i="4" s="1"/>
  <c r="K328" i="4" s="1"/>
  <c r="O328" i="4"/>
  <c r="E326" i="4"/>
  <c r="F326" i="4" s="1"/>
  <c r="G326" i="4" s="1"/>
  <c r="K326" i="4" s="1"/>
  <c r="O326" i="4"/>
  <c r="E327" i="4"/>
  <c r="F327" i="4" s="1"/>
  <c r="G327" i="4" s="1"/>
  <c r="K327" i="4"/>
  <c r="O327" i="4"/>
  <c r="E329" i="4"/>
  <c r="F329" i="4"/>
  <c r="G329" i="4" s="1"/>
  <c r="K329" i="4" s="1"/>
  <c r="O329" i="4"/>
  <c r="E330" i="4"/>
  <c r="F330" i="4"/>
  <c r="G330" i="4" s="1"/>
  <c r="K330" i="4" s="1"/>
  <c r="O330" i="4"/>
  <c r="E330" i="2"/>
  <c r="F330" i="2"/>
  <c r="O330" i="2"/>
  <c r="E328" i="2"/>
  <c r="F328" i="2" s="1"/>
  <c r="O328" i="2"/>
  <c r="E329" i="2"/>
  <c r="F329" i="2" s="1"/>
  <c r="G329" i="2" s="1"/>
  <c r="O329" i="2"/>
  <c r="E331" i="2"/>
  <c r="F331" i="2"/>
  <c r="G331" i="2" s="1"/>
  <c r="K331" i="2" s="1"/>
  <c r="O331" i="2"/>
  <c r="E332" i="2"/>
  <c r="F332" i="2"/>
  <c r="G332" i="2"/>
  <c r="K332" i="2" s="1"/>
  <c r="O332" i="2"/>
  <c r="E325" i="2"/>
  <c r="F325" i="2" s="1"/>
  <c r="G325" i="2" s="1"/>
  <c r="E308" i="2"/>
  <c r="F308" i="2"/>
  <c r="G308" i="2"/>
  <c r="K308" i="2" s="1"/>
  <c r="E309" i="2"/>
  <c r="F309" i="2" s="1"/>
  <c r="G309" i="2" s="1"/>
  <c r="E310" i="2"/>
  <c r="F310" i="2" s="1"/>
  <c r="G310" i="2" s="1"/>
  <c r="K310" i="2"/>
  <c r="E311" i="2"/>
  <c r="F311" i="2"/>
  <c r="G311" i="2" s="1"/>
  <c r="K311" i="2" s="1"/>
  <c r="E312" i="2"/>
  <c r="F312" i="2" s="1"/>
  <c r="G312" i="2" s="1"/>
  <c r="K312" i="2"/>
  <c r="E313" i="2"/>
  <c r="F313" i="2"/>
  <c r="G313" i="2" s="1"/>
  <c r="E314" i="2"/>
  <c r="F314" i="2"/>
  <c r="G314" i="2" s="1"/>
  <c r="K314" i="2" s="1"/>
  <c r="E315" i="2"/>
  <c r="F315" i="2"/>
  <c r="G315" i="2" s="1"/>
  <c r="E316" i="2"/>
  <c r="F316" i="2" s="1"/>
  <c r="G316" i="2" s="1"/>
  <c r="E317" i="2"/>
  <c r="F317" i="2" s="1"/>
  <c r="G317" i="2" s="1"/>
  <c r="E318" i="2"/>
  <c r="F318" i="2" s="1"/>
  <c r="G318" i="2" s="1"/>
  <c r="K318" i="2" s="1"/>
  <c r="E319" i="2"/>
  <c r="F319" i="2"/>
  <c r="E320" i="2"/>
  <c r="F320" i="2"/>
  <c r="G320" i="2"/>
  <c r="K320" i="2" s="1"/>
  <c r="E321" i="2"/>
  <c r="F321" i="2" s="1"/>
  <c r="G321" i="2" s="1"/>
  <c r="E324" i="2"/>
  <c r="F324" i="2" s="1"/>
  <c r="G324" i="2" s="1"/>
  <c r="K324" i="2" s="1"/>
  <c r="E323" i="2"/>
  <c r="F323" i="2"/>
  <c r="G323" i="2" s="1"/>
  <c r="E322" i="2"/>
  <c r="F322" i="2"/>
  <c r="G322" i="2" s="1"/>
  <c r="E326" i="2"/>
  <c r="F326" i="2"/>
  <c r="G326" i="2" s="1"/>
  <c r="E327" i="2"/>
  <c r="F327" i="2" s="1"/>
  <c r="G327" i="2" s="1"/>
  <c r="K327" i="2" s="1"/>
  <c r="E302" i="2"/>
  <c r="F302" i="2"/>
  <c r="G302" i="2"/>
  <c r="Q302" i="2" s="1"/>
  <c r="S302" i="2" s="1"/>
  <c r="E303" i="2"/>
  <c r="F303" i="2" s="1"/>
  <c r="N303" i="2" s="1"/>
  <c r="E304" i="2"/>
  <c r="F304" i="2" s="1"/>
  <c r="E305" i="2"/>
  <c r="F305" i="2"/>
  <c r="E306" i="2"/>
  <c r="F306" i="2"/>
  <c r="G306" i="2" s="1"/>
  <c r="E307" i="2"/>
  <c r="F307" i="2"/>
  <c r="F11" i="2"/>
  <c r="O325" i="2"/>
  <c r="O324" i="2"/>
  <c r="O323" i="2"/>
  <c r="O322" i="2"/>
  <c r="O326" i="2"/>
  <c r="O327" i="2"/>
  <c r="O321" i="2"/>
  <c r="E284" i="2"/>
  <c r="F284" i="2"/>
  <c r="E285" i="2"/>
  <c r="F285" i="2" s="1"/>
  <c r="E286" i="2"/>
  <c r="F286" i="2" s="1"/>
  <c r="E287" i="2"/>
  <c r="F287" i="2"/>
  <c r="E288" i="2"/>
  <c r="F288" i="2"/>
  <c r="G288" i="2" s="1"/>
  <c r="K288" i="2" s="1"/>
  <c r="E289" i="2"/>
  <c r="F289" i="2"/>
  <c r="E290" i="2"/>
  <c r="F290" i="2"/>
  <c r="E291" i="2"/>
  <c r="F291" i="2" s="1"/>
  <c r="E292" i="2"/>
  <c r="F292" i="2" s="1"/>
  <c r="E293" i="2"/>
  <c r="F293" i="2" s="1"/>
  <c r="G293" i="2" s="1"/>
  <c r="E294" i="2"/>
  <c r="F294" i="2" s="1"/>
  <c r="G294" i="2" s="1"/>
  <c r="E295" i="2"/>
  <c r="F295" i="2"/>
  <c r="E296" i="2"/>
  <c r="F296" i="2"/>
  <c r="E297" i="2"/>
  <c r="F297" i="2" s="1"/>
  <c r="N297" i="2" s="1"/>
  <c r="E298" i="2"/>
  <c r="F298" i="2"/>
  <c r="G298" i="2"/>
  <c r="K298" i="2" s="1"/>
  <c r="E299" i="2"/>
  <c r="F299" i="2"/>
  <c r="E300" i="2"/>
  <c r="F300" i="2" s="1"/>
  <c r="E301" i="2"/>
  <c r="F301" i="2" s="1"/>
  <c r="O320" i="2"/>
  <c r="O319" i="2"/>
  <c r="O318" i="2"/>
  <c r="O317" i="2"/>
  <c r="O314" i="2"/>
  <c r="O307" i="2"/>
  <c r="E275" i="2"/>
  <c r="F275" i="2"/>
  <c r="G275" i="2"/>
  <c r="E277" i="2"/>
  <c r="F277" i="2"/>
  <c r="G277" i="2" s="1"/>
  <c r="E282" i="2"/>
  <c r="F282" i="2"/>
  <c r="G282" i="2" s="1"/>
  <c r="E283" i="2"/>
  <c r="F283" i="2"/>
  <c r="E280" i="2"/>
  <c r="F280" i="2"/>
  <c r="E281" i="2"/>
  <c r="F281" i="2" s="1"/>
  <c r="O275" i="2"/>
  <c r="O277" i="2"/>
  <c r="O312" i="2"/>
  <c r="O313" i="2"/>
  <c r="O315" i="2"/>
  <c r="O316" i="2"/>
  <c r="O310" i="2"/>
  <c r="O311" i="2"/>
  <c r="O309" i="2"/>
  <c r="O308" i="2"/>
  <c r="G11" i="2"/>
  <c r="E279" i="2"/>
  <c r="F279" i="2" s="1"/>
  <c r="E278" i="2"/>
  <c r="F278" i="2" s="1"/>
  <c r="N278" i="2" s="1"/>
  <c r="O2" i="2"/>
  <c r="O3" i="2"/>
  <c r="O4" i="2"/>
  <c r="Y23" i="2"/>
  <c r="O5" i="2"/>
  <c r="O6" i="2"/>
  <c r="O7" i="2"/>
  <c r="Y55" i="2"/>
  <c r="O10" i="2"/>
  <c r="O11" i="2"/>
  <c r="O12" i="2"/>
  <c r="E268" i="2"/>
  <c r="F268" i="2"/>
  <c r="G268" i="2" s="1"/>
  <c r="Q268" i="2" s="1"/>
  <c r="S268" i="2" s="1"/>
  <c r="E269" i="2"/>
  <c r="F269" i="2"/>
  <c r="E270" i="2"/>
  <c r="F270" i="2"/>
  <c r="G270" i="2"/>
  <c r="K270" i="2" s="1"/>
  <c r="E271" i="2"/>
  <c r="F271" i="2"/>
  <c r="N271" i="2" s="1"/>
  <c r="E272" i="2"/>
  <c r="F272" i="2"/>
  <c r="E273" i="2"/>
  <c r="F273" i="2"/>
  <c r="E274" i="2"/>
  <c r="F274" i="2" s="1"/>
  <c r="G274" i="2" s="1"/>
  <c r="E276" i="2"/>
  <c r="F276" i="2" s="1"/>
  <c r="N288" i="2"/>
  <c r="Q288" i="2"/>
  <c r="S288" i="2" s="1"/>
  <c r="N302" i="2"/>
  <c r="S212" i="2"/>
  <c r="E22" i="2"/>
  <c r="F22" i="2"/>
  <c r="G22" i="2"/>
  <c r="E23" i="2"/>
  <c r="F23" i="2"/>
  <c r="G23" i="2" s="1"/>
  <c r="J23" i="2" s="1"/>
  <c r="E24" i="2"/>
  <c r="F24" i="2"/>
  <c r="G24" i="2" s="1"/>
  <c r="J24" i="2" s="1"/>
  <c r="E25" i="2"/>
  <c r="F25" i="2"/>
  <c r="G25" i="2" s="1"/>
  <c r="E26" i="2"/>
  <c r="F26" i="2" s="1"/>
  <c r="G26" i="2" s="1"/>
  <c r="E27" i="2"/>
  <c r="F27" i="2" s="1"/>
  <c r="G27" i="2" s="1"/>
  <c r="E28" i="2"/>
  <c r="F28" i="2" s="1"/>
  <c r="G28" i="2" s="1"/>
  <c r="J28" i="2" s="1"/>
  <c r="E29" i="2"/>
  <c r="F29" i="2" s="1"/>
  <c r="E30" i="2"/>
  <c r="F30" i="2" s="1"/>
  <c r="G30" i="2" s="1"/>
  <c r="E31" i="2"/>
  <c r="F31" i="2" s="1"/>
  <c r="G31" i="2" s="1"/>
  <c r="J31" i="2" s="1"/>
  <c r="E32" i="2"/>
  <c r="F32" i="2" s="1"/>
  <c r="G32" i="2" s="1"/>
  <c r="E33" i="2"/>
  <c r="F33" i="2"/>
  <c r="N33" i="2"/>
  <c r="E34" i="2"/>
  <c r="F34" i="2"/>
  <c r="G34" i="2" s="1"/>
  <c r="J34" i="2" s="1"/>
  <c r="E35" i="2"/>
  <c r="F35" i="2" s="1"/>
  <c r="G35" i="2" s="1"/>
  <c r="E36" i="2"/>
  <c r="F36" i="2" s="1"/>
  <c r="G36" i="2" s="1"/>
  <c r="I36" i="2" s="1"/>
  <c r="E37" i="2"/>
  <c r="F37" i="2" s="1"/>
  <c r="G37" i="2" s="1"/>
  <c r="E38" i="2"/>
  <c r="F38" i="2"/>
  <c r="G38" i="2"/>
  <c r="E39" i="2"/>
  <c r="F39" i="2"/>
  <c r="G39" i="2" s="1"/>
  <c r="I39" i="2" s="1"/>
  <c r="E40" i="2"/>
  <c r="F40" i="2"/>
  <c r="G40" i="2" s="1"/>
  <c r="I40" i="2" s="1"/>
  <c r="E41" i="2"/>
  <c r="F41" i="2"/>
  <c r="E42" i="2"/>
  <c r="F42" i="2"/>
  <c r="G42" i="2" s="1"/>
  <c r="E43" i="2"/>
  <c r="F43" i="2"/>
  <c r="G43" i="2" s="1"/>
  <c r="E44" i="2"/>
  <c r="F44" i="2"/>
  <c r="G44" i="2" s="1"/>
  <c r="E45" i="2"/>
  <c r="F45" i="2" s="1"/>
  <c r="G45" i="2" s="1"/>
  <c r="E46" i="2"/>
  <c r="F46" i="2" s="1"/>
  <c r="G46" i="2" s="1"/>
  <c r="I46" i="2" s="1"/>
  <c r="E47" i="2"/>
  <c r="F47" i="2" s="1"/>
  <c r="G47" i="2" s="1"/>
  <c r="E48" i="2"/>
  <c r="F48" i="2" s="1"/>
  <c r="G48" i="2" s="1"/>
  <c r="I48" i="2" s="1"/>
  <c r="E49" i="2"/>
  <c r="F49" i="2"/>
  <c r="E50" i="2"/>
  <c r="F50" i="2"/>
  <c r="G50" i="2" s="1"/>
  <c r="Q50" i="2" s="1"/>
  <c r="E51" i="2"/>
  <c r="F51" i="2"/>
  <c r="G51" i="2" s="1"/>
  <c r="E52" i="2"/>
  <c r="F52" i="2"/>
  <c r="G52" i="2" s="1"/>
  <c r="E53" i="2"/>
  <c r="F53" i="2" s="1"/>
  <c r="G53" i="2" s="1"/>
  <c r="I53" i="2" s="1"/>
  <c r="E54" i="2"/>
  <c r="F54" i="2" s="1"/>
  <c r="G54" i="2" s="1"/>
  <c r="E55" i="2"/>
  <c r="F55" i="2" s="1"/>
  <c r="G55" i="2" s="1"/>
  <c r="E56" i="2"/>
  <c r="F56" i="2" s="1"/>
  <c r="G56" i="2" s="1"/>
  <c r="I56" i="2" s="1"/>
  <c r="E57" i="2"/>
  <c r="F57" i="2"/>
  <c r="N57" i="2"/>
  <c r="E58" i="2"/>
  <c r="F58" i="2"/>
  <c r="G58" i="2" s="1"/>
  <c r="E59" i="2"/>
  <c r="F59" i="2"/>
  <c r="G59" i="2" s="1"/>
  <c r="E60" i="2"/>
  <c r="F60" i="2"/>
  <c r="G60" i="2" s="1"/>
  <c r="E61" i="2"/>
  <c r="F61" i="2" s="1"/>
  <c r="E62" i="2"/>
  <c r="F62" i="2"/>
  <c r="G62" i="2" s="1"/>
  <c r="E63" i="2"/>
  <c r="F63" i="2"/>
  <c r="G63" i="2" s="1"/>
  <c r="I63" i="2" s="1"/>
  <c r="E64" i="2"/>
  <c r="F64" i="2" s="1"/>
  <c r="G64" i="2" s="1"/>
  <c r="E65" i="2"/>
  <c r="F65" i="2" s="1"/>
  <c r="N65" i="2" s="1"/>
  <c r="E66" i="2"/>
  <c r="F66" i="2"/>
  <c r="G66" i="2" s="1"/>
  <c r="E67" i="2"/>
  <c r="F67" i="2" s="1"/>
  <c r="G67" i="2" s="1"/>
  <c r="I67" i="2" s="1"/>
  <c r="E68" i="2"/>
  <c r="F68" i="2" s="1"/>
  <c r="G68" i="2" s="1"/>
  <c r="E69" i="2"/>
  <c r="F69" i="2" s="1"/>
  <c r="G69" i="2" s="1"/>
  <c r="E70" i="2"/>
  <c r="F70" i="2" s="1"/>
  <c r="G70" i="2" s="1"/>
  <c r="E71" i="2"/>
  <c r="F71" i="2"/>
  <c r="G71" i="2"/>
  <c r="E72" i="2"/>
  <c r="F72" i="2"/>
  <c r="G72" i="2" s="1"/>
  <c r="I72" i="2" s="1"/>
  <c r="E73" i="2"/>
  <c r="F73" i="2"/>
  <c r="G73" i="2" s="1"/>
  <c r="E74" i="2"/>
  <c r="F74" i="2"/>
  <c r="G74" i="2" s="1"/>
  <c r="E75" i="2"/>
  <c r="F75" i="2" s="1"/>
  <c r="G75" i="2" s="1"/>
  <c r="E76" i="2"/>
  <c r="F76" i="2" s="1"/>
  <c r="G76" i="2" s="1"/>
  <c r="I76" i="2" s="1"/>
  <c r="E77" i="2"/>
  <c r="F77" i="2" s="1"/>
  <c r="E78" i="2"/>
  <c r="F78" i="2" s="1"/>
  <c r="G78" i="2" s="1"/>
  <c r="E79" i="2"/>
  <c r="F79" i="2" s="1"/>
  <c r="G79" i="2" s="1"/>
  <c r="E80" i="2"/>
  <c r="F80" i="2" s="1"/>
  <c r="G80" i="2" s="1"/>
  <c r="E81" i="2"/>
  <c r="F81" i="2" s="1"/>
  <c r="G81" i="2" s="1"/>
  <c r="E82" i="2"/>
  <c r="F82" i="2"/>
  <c r="G82" i="2"/>
  <c r="E83" i="2"/>
  <c r="F83" i="2"/>
  <c r="G83" i="2" s="1"/>
  <c r="E84" i="2"/>
  <c r="F84" i="2"/>
  <c r="G84" i="2" s="1"/>
  <c r="I84" i="2" s="1"/>
  <c r="E85" i="2"/>
  <c r="F85" i="2"/>
  <c r="G85" i="2" s="1"/>
  <c r="E86" i="2"/>
  <c r="F86" i="2" s="1"/>
  <c r="G86" i="2" s="1"/>
  <c r="E87" i="2"/>
  <c r="F87" i="2" s="1"/>
  <c r="G87" i="2" s="1"/>
  <c r="E88" i="2"/>
  <c r="F88" i="2" s="1"/>
  <c r="G88" i="2" s="1"/>
  <c r="E89" i="2"/>
  <c r="F89" i="2" s="1"/>
  <c r="G89" i="2" s="1"/>
  <c r="E90" i="2"/>
  <c r="F90" i="2"/>
  <c r="G90" i="2"/>
  <c r="I90" i="2" s="1"/>
  <c r="E91" i="2"/>
  <c r="F91" i="2"/>
  <c r="G91" i="2" s="1"/>
  <c r="Q91" i="2" s="1"/>
  <c r="E92" i="2"/>
  <c r="F92" i="2"/>
  <c r="G92" i="2" s="1"/>
  <c r="E93" i="2"/>
  <c r="F93" i="2"/>
  <c r="N93" i="2" s="1"/>
  <c r="E94" i="2"/>
  <c r="F94" i="2" s="1"/>
  <c r="G94" i="2" s="1"/>
  <c r="I94" i="2" s="1"/>
  <c r="E95" i="2"/>
  <c r="F95" i="2"/>
  <c r="G95" i="2"/>
  <c r="I95" i="2" s="1"/>
  <c r="E96" i="2"/>
  <c r="F96" i="2"/>
  <c r="G96" i="2" s="1"/>
  <c r="E97" i="2"/>
  <c r="F97" i="2"/>
  <c r="E98" i="2"/>
  <c r="F98" i="2"/>
  <c r="G98" i="2"/>
  <c r="I98" i="2" s="1"/>
  <c r="E99" i="2"/>
  <c r="F99" i="2"/>
  <c r="G99" i="2" s="1"/>
  <c r="E100" i="2"/>
  <c r="F100" i="2"/>
  <c r="G100" i="2" s="1"/>
  <c r="E101" i="2"/>
  <c r="F101" i="2"/>
  <c r="G101" i="2" s="1"/>
  <c r="I101" i="2" s="1"/>
  <c r="E102" i="2"/>
  <c r="F102" i="2" s="1"/>
  <c r="G102" i="2" s="1"/>
  <c r="E103" i="2"/>
  <c r="F103" i="2" s="1"/>
  <c r="G103" i="2" s="1"/>
  <c r="E104" i="2"/>
  <c r="F104" i="2" s="1"/>
  <c r="G104" i="2" s="1"/>
  <c r="E105" i="2"/>
  <c r="F105" i="2"/>
  <c r="E106" i="2"/>
  <c r="F106" i="2" s="1"/>
  <c r="G106" i="2" s="1"/>
  <c r="E107" i="2"/>
  <c r="F107" i="2" s="1"/>
  <c r="G107" i="2" s="1"/>
  <c r="E108" i="2"/>
  <c r="F108" i="2"/>
  <c r="G108" i="2"/>
  <c r="E109" i="2"/>
  <c r="F109" i="2"/>
  <c r="N109" i="2"/>
  <c r="E110" i="2"/>
  <c r="F110" i="2"/>
  <c r="G110" i="2" s="1"/>
  <c r="E111" i="2"/>
  <c r="F111" i="2"/>
  <c r="G111" i="2" s="1"/>
  <c r="E112" i="2"/>
  <c r="F112" i="2"/>
  <c r="G112" i="2" s="1"/>
  <c r="I112" i="2" s="1"/>
  <c r="E113" i="2"/>
  <c r="F113" i="2" s="1"/>
  <c r="G113" i="2" s="1"/>
  <c r="E114" i="2"/>
  <c r="F114" i="2" s="1"/>
  <c r="G114" i="2" s="1"/>
  <c r="E115" i="2"/>
  <c r="F115" i="2" s="1"/>
  <c r="G115" i="2" s="1"/>
  <c r="E116" i="2"/>
  <c r="F116" i="2"/>
  <c r="G116" i="2"/>
  <c r="E117" i="2"/>
  <c r="F117" i="2"/>
  <c r="N117" i="2"/>
  <c r="E118" i="2"/>
  <c r="F118" i="2"/>
  <c r="G118" i="2" s="1"/>
  <c r="I118" i="2" s="1"/>
  <c r="E119" i="2"/>
  <c r="F119" i="2"/>
  <c r="G119" i="2" s="1"/>
  <c r="E120" i="2"/>
  <c r="F120" i="2"/>
  <c r="G120" i="2" s="1"/>
  <c r="E121" i="2"/>
  <c r="F121" i="2" s="1"/>
  <c r="G121" i="2" s="1"/>
  <c r="I121" i="2" s="1"/>
  <c r="E122" i="2"/>
  <c r="F122" i="2" s="1"/>
  <c r="G122" i="2" s="1"/>
  <c r="E123" i="2"/>
  <c r="F123" i="2" s="1"/>
  <c r="G123" i="2"/>
  <c r="E124" i="2"/>
  <c r="F124" i="2"/>
  <c r="G124" i="2"/>
  <c r="E125" i="2"/>
  <c r="F125" i="2"/>
  <c r="N125" i="2"/>
  <c r="E126" i="2"/>
  <c r="F126" i="2"/>
  <c r="G126" i="2" s="1"/>
  <c r="E127" i="2"/>
  <c r="F127" i="2"/>
  <c r="G127" i="2" s="1"/>
  <c r="E128" i="2"/>
  <c r="F128" i="2"/>
  <c r="G128" i="2" s="1"/>
  <c r="E129" i="2"/>
  <c r="F129" i="2" s="1"/>
  <c r="G129" i="2" s="1"/>
  <c r="E130" i="2"/>
  <c r="F130" i="2"/>
  <c r="G130" i="2" s="1"/>
  <c r="E131" i="2"/>
  <c r="F131" i="2"/>
  <c r="G131" i="2" s="1"/>
  <c r="E132" i="2"/>
  <c r="F132" i="2" s="1"/>
  <c r="G132" i="2" s="1"/>
  <c r="E133" i="2"/>
  <c r="F133" i="2" s="1"/>
  <c r="G133" i="2" s="1"/>
  <c r="E134" i="2"/>
  <c r="F134" i="2" s="1"/>
  <c r="G134" i="2"/>
  <c r="Q134" i="2" s="1"/>
  <c r="E135" i="2"/>
  <c r="F135" i="2"/>
  <c r="G135" i="2"/>
  <c r="E136" i="2"/>
  <c r="F136" i="2"/>
  <c r="G136" i="2"/>
  <c r="E137" i="2"/>
  <c r="F137" i="2"/>
  <c r="N137" i="2" s="1"/>
  <c r="E138" i="2"/>
  <c r="F138" i="2"/>
  <c r="G138" i="2"/>
  <c r="E139" i="2"/>
  <c r="F139" i="2"/>
  <c r="G139" i="2"/>
  <c r="E140" i="2"/>
  <c r="F140" i="2"/>
  <c r="G140" i="2" s="1"/>
  <c r="H140" i="2" s="1"/>
  <c r="E141" i="2"/>
  <c r="F141" i="2"/>
  <c r="N141" i="2" s="1"/>
  <c r="E143" i="2"/>
  <c r="F143" i="2"/>
  <c r="G143" i="2" s="1"/>
  <c r="E142" i="2"/>
  <c r="F142" i="2" s="1"/>
  <c r="G142" i="2" s="1"/>
  <c r="E144" i="2"/>
  <c r="F144" i="2" s="1"/>
  <c r="G144" i="2" s="1"/>
  <c r="E145" i="2"/>
  <c r="F145" i="2" s="1"/>
  <c r="G145" i="2"/>
  <c r="H145" i="2" s="1"/>
  <c r="E146" i="2"/>
  <c r="F146" i="2"/>
  <c r="G146" i="2"/>
  <c r="E147" i="2"/>
  <c r="F147" i="2"/>
  <c r="G147" i="2"/>
  <c r="E148" i="2"/>
  <c r="F148" i="2"/>
  <c r="G148" i="2" s="1"/>
  <c r="E149" i="2"/>
  <c r="F149" i="2"/>
  <c r="G149" i="2" s="1"/>
  <c r="E150" i="2"/>
  <c r="F150" i="2"/>
  <c r="G150" i="2" s="1"/>
  <c r="E151" i="2"/>
  <c r="F151" i="2" s="1"/>
  <c r="G151" i="2" s="1"/>
  <c r="E152" i="2"/>
  <c r="F152" i="2" s="1"/>
  <c r="G152" i="2" s="1"/>
  <c r="E153" i="2"/>
  <c r="F153" i="2" s="1"/>
  <c r="G153" i="2"/>
  <c r="I153" i="2" s="1"/>
  <c r="E154" i="2"/>
  <c r="F154" i="2"/>
  <c r="G154" i="2"/>
  <c r="E155" i="2"/>
  <c r="F155" i="2"/>
  <c r="G155" i="2"/>
  <c r="E156" i="2"/>
  <c r="F156" i="2"/>
  <c r="G156" i="2" s="1"/>
  <c r="I156" i="2" s="1"/>
  <c r="E157" i="2"/>
  <c r="F157" i="2"/>
  <c r="N157" i="2" s="1"/>
  <c r="E158" i="2"/>
  <c r="F158" i="2"/>
  <c r="G158" i="2" s="1"/>
  <c r="E159" i="2"/>
  <c r="F159" i="2" s="1"/>
  <c r="G159" i="2" s="1"/>
  <c r="E160" i="2"/>
  <c r="F160" i="2" s="1"/>
  <c r="G160" i="2" s="1"/>
  <c r="E161" i="2"/>
  <c r="F161" i="2" s="1"/>
  <c r="E162" i="2"/>
  <c r="F162" i="2" s="1"/>
  <c r="G162" i="2" s="1"/>
  <c r="Q162" i="2" s="1"/>
  <c r="E163" i="2"/>
  <c r="F163" i="2" s="1"/>
  <c r="G163" i="2" s="1"/>
  <c r="E164" i="2"/>
  <c r="F164" i="2" s="1"/>
  <c r="G164" i="2" s="1"/>
  <c r="E165" i="2"/>
  <c r="F165" i="2"/>
  <c r="N165" i="2"/>
  <c r="E166" i="2"/>
  <c r="F166" i="2"/>
  <c r="G166" i="2"/>
  <c r="E167" i="2"/>
  <c r="F167" i="2"/>
  <c r="G167" i="2" s="1"/>
  <c r="E168" i="2"/>
  <c r="F168" i="2"/>
  <c r="G168" i="2" s="1"/>
  <c r="I168" i="2" s="1"/>
  <c r="E169" i="2"/>
  <c r="F169" i="2"/>
  <c r="G169" i="2" s="1"/>
  <c r="E170" i="2"/>
  <c r="F170" i="2" s="1"/>
  <c r="G170" i="2" s="1"/>
  <c r="I170" i="2" s="1"/>
  <c r="E171" i="2"/>
  <c r="F171" i="2" s="1"/>
  <c r="G171" i="2" s="1"/>
  <c r="E172" i="2"/>
  <c r="F172" i="2" s="1"/>
  <c r="G172" i="2" s="1"/>
  <c r="E173" i="2"/>
  <c r="F173" i="2"/>
  <c r="E174" i="2"/>
  <c r="F174" i="2" s="1"/>
  <c r="G174" i="2" s="1"/>
  <c r="E175" i="2"/>
  <c r="F175" i="2" s="1"/>
  <c r="G175" i="2"/>
  <c r="Q175" i="2" s="1"/>
  <c r="E176" i="2"/>
  <c r="F176" i="2"/>
  <c r="G176" i="2"/>
  <c r="E177" i="2"/>
  <c r="F177" i="2"/>
  <c r="G177" i="2"/>
  <c r="E178" i="2"/>
  <c r="F178" i="2"/>
  <c r="G178" i="2" s="1"/>
  <c r="I178" i="2" s="1"/>
  <c r="E179" i="2"/>
  <c r="F179" i="2"/>
  <c r="G179" i="2" s="1"/>
  <c r="E180" i="2"/>
  <c r="F180" i="2"/>
  <c r="G180" i="2" s="1"/>
  <c r="E181" i="2"/>
  <c r="F181" i="2" s="1"/>
  <c r="E182" i="2"/>
  <c r="F182" i="2"/>
  <c r="G182" i="2" s="1"/>
  <c r="E183" i="2"/>
  <c r="F183" i="2"/>
  <c r="G183" i="2" s="1"/>
  <c r="E184" i="2"/>
  <c r="F184" i="2" s="1"/>
  <c r="G184" i="2" s="1"/>
  <c r="E185" i="2"/>
  <c r="F185" i="2" s="1"/>
  <c r="E186" i="2"/>
  <c r="F186" i="2"/>
  <c r="G186" i="2" s="1"/>
  <c r="E187" i="2"/>
  <c r="F187" i="2" s="1"/>
  <c r="G187" i="2" s="1"/>
  <c r="E188" i="2"/>
  <c r="F188" i="2" s="1"/>
  <c r="G188" i="2" s="1"/>
  <c r="E189" i="2"/>
  <c r="F189" i="2" s="1"/>
  <c r="N189" i="2" s="1"/>
  <c r="E190" i="2"/>
  <c r="F190" i="2" s="1"/>
  <c r="G190" i="2" s="1"/>
  <c r="J190" i="2" s="1"/>
  <c r="E191" i="2"/>
  <c r="F191" i="2" s="1"/>
  <c r="G191" i="2" s="1"/>
  <c r="E192" i="2"/>
  <c r="F192" i="2" s="1"/>
  <c r="G192" i="2" s="1"/>
  <c r="E193" i="2"/>
  <c r="F193" i="2"/>
  <c r="E194" i="2"/>
  <c r="F194" i="2" s="1"/>
  <c r="G194" i="2" s="1"/>
  <c r="K194" i="2"/>
  <c r="E195" i="2"/>
  <c r="F195" i="2"/>
  <c r="E196" i="2"/>
  <c r="F196" i="2"/>
  <c r="G196" i="2"/>
  <c r="E197" i="2"/>
  <c r="F197" i="2"/>
  <c r="E198" i="2"/>
  <c r="F198" i="2" s="1"/>
  <c r="N198" i="2" s="1"/>
  <c r="E199" i="2"/>
  <c r="F199" i="2"/>
  <c r="E200" i="2"/>
  <c r="F200" i="2" s="1"/>
  <c r="E201" i="2"/>
  <c r="F201" i="2"/>
  <c r="E202" i="2"/>
  <c r="F202" i="2"/>
  <c r="N202" i="2" s="1"/>
  <c r="E203" i="2"/>
  <c r="F203" i="2"/>
  <c r="E204" i="2"/>
  <c r="F204" i="2"/>
  <c r="E205" i="2"/>
  <c r="F205" i="2" s="1"/>
  <c r="E206" i="2"/>
  <c r="F206" i="2" s="1"/>
  <c r="N206" i="2" s="1"/>
  <c r="E207" i="2"/>
  <c r="F207" i="2" s="1"/>
  <c r="E208" i="2"/>
  <c r="F208" i="2"/>
  <c r="E209" i="2"/>
  <c r="F209" i="2"/>
  <c r="E210" i="2"/>
  <c r="F210" i="2"/>
  <c r="N210" i="2"/>
  <c r="E211" i="2"/>
  <c r="F211" i="2"/>
  <c r="E213" i="2"/>
  <c r="F213" i="2" s="1"/>
  <c r="E214" i="2"/>
  <c r="F214" i="2" s="1"/>
  <c r="E215" i="2"/>
  <c r="F215" i="2"/>
  <c r="N215" i="2" s="1"/>
  <c r="E216" i="2"/>
  <c r="F216" i="2"/>
  <c r="E217" i="2"/>
  <c r="F217" i="2"/>
  <c r="E218" i="2"/>
  <c r="F218" i="2"/>
  <c r="E219" i="2"/>
  <c r="F219" i="2"/>
  <c r="N219" i="2" s="1"/>
  <c r="E220" i="2"/>
  <c r="F220" i="2"/>
  <c r="E221" i="2"/>
  <c r="F221" i="2"/>
  <c r="N221" i="2" s="1"/>
  <c r="G221" i="2"/>
  <c r="E222" i="2"/>
  <c r="F222" i="2"/>
  <c r="E223" i="2"/>
  <c r="F223" i="2"/>
  <c r="N223" i="2"/>
  <c r="E224" i="2"/>
  <c r="F224" i="2"/>
  <c r="E225" i="2"/>
  <c r="F225" i="2"/>
  <c r="G225" i="2"/>
  <c r="E226" i="2"/>
  <c r="F226" i="2"/>
  <c r="E227" i="2"/>
  <c r="F227" i="2" s="1"/>
  <c r="G227" i="2"/>
  <c r="Q227" i="2" s="1"/>
  <c r="S227" i="2" s="1"/>
  <c r="E228" i="2"/>
  <c r="F228" i="2"/>
  <c r="E229" i="2"/>
  <c r="F229" i="2" s="1"/>
  <c r="E230" i="2"/>
  <c r="F230" i="2"/>
  <c r="E231" i="2"/>
  <c r="F231" i="2"/>
  <c r="N231" i="2" s="1"/>
  <c r="E232" i="2"/>
  <c r="F232" i="2"/>
  <c r="E233" i="2"/>
  <c r="F233" i="2"/>
  <c r="G233" i="2"/>
  <c r="E234" i="2"/>
  <c r="F234" i="2"/>
  <c r="E235" i="2"/>
  <c r="F235" i="2"/>
  <c r="N235" i="2"/>
  <c r="E236" i="2"/>
  <c r="F236" i="2"/>
  <c r="E237" i="2"/>
  <c r="F237" i="2" s="1"/>
  <c r="N237" i="2" s="1"/>
  <c r="E238" i="2"/>
  <c r="F238" i="2"/>
  <c r="E239" i="2"/>
  <c r="F239" i="2" s="1"/>
  <c r="N239" i="2" s="1"/>
  <c r="E240" i="2"/>
  <c r="F240" i="2" s="1"/>
  <c r="E241" i="2"/>
  <c r="F241" i="2" s="1"/>
  <c r="E242" i="2"/>
  <c r="F242" i="2"/>
  <c r="E243" i="2"/>
  <c r="F243" i="2"/>
  <c r="N243" i="2"/>
  <c r="Q243" i="2" s="1"/>
  <c r="S243" i="2" s="1"/>
  <c r="E244" i="2"/>
  <c r="F244" i="2"/>
  <c r="E245" i="2"/>
  <c r="F245" i="2"/>
  <c r="G245" i="2"/>
  <c r="Q245" i="2" s="1"/>
  <c r="S245" i="2" s="1"/>
  <c r="N245" i="2"/>
  <c r="E246" i="2"/>
  <c r="F246" i="2"/>
  <c r="E247" i="2"/>
  <c r="F247" i="2"/>
  <c r="N247" i="2"/>
  <c r="E248" i="2"/>
  <c r="F248" i="2"/>
  <c r="E249" i="2"/>
  <c r="F249" i="2" s="1"/>
  <c r="E250" i="2"/>
  <c r="F250" i="2" s="1"/>
  <c r="N250" i="2" s="1"/>
  <c r="E251" i="2"/>
  <c r="F251" i="2"/>
  <c r="N251" i="2" s="1"/>
  <c r="E252" i="2"/>
  <c r="F252" i="2"/>
  <c r="E253" i="2"/>
  <c r="F253" i="2"/>
  <c r="E254" i="2"/>
  <c r="F254" i="2"/>
  <c r="G254" i="2"/>
  <c r="N254" i="2"/>
  <c r="E255" i="2"/>
  <c r="F255" i="2"/>
  <c r="N255" i="2" s="1"/>
  <c r="E256" i="2"/>
  <c r="F256" i="2"/>
  <c r="E257" i="2"/>
  <c r="F257" i="2"/>
  <c r="E258" i="2"/>
  <c r="F258" i="2" s="1"/>
  <c r="E259" i="2"/>
  <c r="F259" i="2" s="1"/>
  <c r="E260" i="2"/>
  <c r="F260" i="2"/>
  <c r="E261" i="2"/>
  <c r="F261" i="2"/>
  <c r="G261" i="2" s="1"/>
  <c r="N261" i="2"/>
  <c r="Q261" i="2" s="1"/>
  <c r="S261" i="2" s="1"/>
  <c r="E262" i="2"/>
  <c r="F262" i="2" s="1"/>
  <c r="N262" i="2" s="1"/>
  <c r="E263" i="2"/>
  <c r="F263" i="2" s="1"/>
  <c r="E264" i="2"/>
  <c r="F264" i="2" s="1"/>
  <c r="E265" i="2"/>
  <c r="F265" i="2"/>
  <c r="N265" i="2" s="1"/>
  <c r="E266" i="2"/>
  <c r="F266" i="2"/>
  <c r="G266" i="2" s="1"/>
  <c r="E267" i="2"/>
  <c r="F267" i="2"/>
  <c r="E21" i="2"/>
  <c r="F21" i="2" s="1"/>
  <c r="G21" i="2" s="1"/>
  <c r="F11" i="4"/>
  <c r="G11" i="4"/>
  <c r="E71" i="4"/>
  <c r="F71" i="4" s="1"/>
  <c r="G71" i="4" s="1"/>
  <c r="I71" i="4" s="1"/>
  <c r="E72" i="4"/>
  <c r="F72" i="4" s="1"/>
  <c r="G72" i="4" s="1"/>
  <c r="I72" i="4"/>
  <c r="E73" i="4"/>
  <c r="F73" i="4"/>
  <c r="G73" i="4" s="1"/>
  <c r="E74" i="4"/>
  <c r="F74" i="4" s="1"/>
  <c r="G74" i="4" s="1"/>
  <c r="I74" i="4" s="1"/>
  <c r="E75" i="4"/>
  <c r="F75" i="4" s="1"/>
  <c r="G75" i="4" s="1"/>
  <c r="E76" i="4"/>
  <c r="F76" i="4" s="1"/>
  <c r="G76" i="4" s="1"/>
  <c r="I76" i="4" s="1"/>
  <c r="E77" i="4"/>
  <c r="F77" i="4"/>
  <c r="G77" i="4" s="1"/>
  <c r="I77" i="4" s="1"/>
  <c r="E78" i="4"/>
  <c r="F78" i="4" s="1"/>
  <c r="G78" i="4" s="1"/>
  <c r="E79" i="4"/>
  <c r="F79" i="4"/>
  <c r="G79" i="4"/>
  <c r="E80" i="4"/>
  <c r="F80" i="4"/>
  <c r="G80" i="4" s="1"/>
  <c r="I80" i="4" s="1"/>
  <c r="E81" i="4"/>
  <c r="F81" i="4" s="1"/>
  <c r="G81" i="4" s="1"/>
  <c r="I81" i="4" s="1"/>
  <c r="E82" i="4"/>
  <c r="F82" i="4" s="1"/>
  <c r="G82" i="4" s="1"/>
  <c r="E83" i="4"/>
  <c r="F83" i="4" s="1"/>
  <c r="G83" i="4" s="1"/>
  <c r="E84" i="4"/>
  <c r="F84" i="4"/>
  <c r="G84" i="4"/>
  <c r="I84" i="4" s="1"/>
  <c r="E85" i="4"/>
  <c r="F85" i="4" s="1"/>
  <c r="G85" i="4" s="1"/>
  <c r="I85" i="4" s="1"/>
  <c r="E86" i="4"/>
  <c r="F86" i="4"/>
  <c r="G86" i="4"/>
  <c r="E87" i="4"/>
  <c r="F87" i="4"/>
  <c r="G87" i="4" s="1"/>
  <c r="I87" i="4" s="1"/>
  <c r="E88" i="4"/>
  <c r="F88" i="4" s="1"/>
  <c r="G88" i="4" s="1"/>
  <c r="E89" i="4"/>
  <c r="F89" i="4" s="1"/>
  <c r="G89" i="4" s="1"/>
  <c r="H89" i="4" s="1"/>
  <c r="E90" i="4"/>
  <c r="F90" i="4"/>
  <c r="G90" i="4" s="1"/>
  <c r="I90" i="4" s="1"/>
  <c r="E91" i="4"/>
  <c r="F91" i="4" s="1"/>
  <c r="G91" i="4" s="1"/>
  <c r="I91" i="4" s="1"/>
  <c r="E92" i="4"/>
  <c r="F92" i="4" s="1"/>
  <c r="G92" i="4" s="1"/>
  <c r="E93" i="4"/>
  <c r="F93" i="4"/>
  <c r="G93" i="4"/>
  <c r="I93" i="4" s="1"/>
  <c r="E94" i="4"/>
  <c r="F94" i="4" s="1"/>
  <c r="G94" i="4" s="1"/>
  <c r="E95" i="4"/>
  <c r="F95" i="4" s="1"/>
  <c r="G95" i="4" s="1"/>
  <c r="I95" i="4" s="1"/>
  <c r="E96" i="4"/>
  <c r="F96" i="4"/>
  <c r="G96" i="4" s="1"/>
  <c r="E97" i="4"/>
  <c r="F97" i="4"/>
  <c r="G97" i="4" s="1"/>
  <c r="I97" i="4" s="1"/>
  <c r="E98" i="4"/>
  <c r="F98" i="4" s="1"/>
  <c r="G98" i="4" s="1"/>
  <c r="E99" i="4"/>
  <c r="F99" i="4" s="1"/>
  <c r="G99" i="4" s="1"/>
  <c r="E100" i="4"/>
  <c r="F100" i="4"/>
  <c r="G100" i="4"/>
  <c r="I100" i="4" s="1"/>
  <c r="E101" i="4"/>
  <c r="F101" i="4" s="1"/>
  <c r="G101" i="4" s="1"/>
  <c r="E102" i="4"/>
  <c r="F102" i="4" s="1"/>
  <c r="G102" i="4" s="1"/>
  <c r="E103" i="4"/>
  <c r="F103" i="4" s="1"/>
  <c r="G103" i="4" s="1"/>
  <c r="E104" i="4"/>
  <c r="F104" i="4" s="1"/>
  <c r="G104" i="4" s="1"/>
  <c r="I104" i="4" s="1"/>
  <c r="E105" i="4"/>
  <c r="F105" i="4" s="1"/>
  <c r="G105" i="4" s="1"/>
  <c r="H105" i="4" s="1"/>
  <c r="E106" i="4"/>
  <c r="F106" i="4" s="1"/>
  <c r="G106" i="4" s="1"/>
  <c r="E107" i="4"/>
  <c r="F107" i="4" s="1"/>
  <c r="G107" i="4" s="1"/>
  <c r="H107" i="4" s="1"/>
  <c r="E108" i="4"/>
  <c r="F108" i="4" s="1"/>
  <c r="G108" i="4" s="1"/>
  <c r="H108" i="4" s="1"/>
  <c r="E109" i="4"/>
  <c r="F109" i="4"/>
  <c r="G109" i="4" s="1"/>
  <c r="E110" i="4"/>
  <c r="F110" i="4" s="1"/>
  <c r="G110" i="4" s="1"/>
  <c r="H110" i="4" s="1"/>
  <c r="E111" i="4"/>
  <c r="F111" i="4" s="1"/>
  <c r="G111" i="4" s="1"/>
  <c r="E112" i="4"/>
  <c r="F112" i="4"/>
  <c r="G112" i="4"/>
  <c r="E113" i="4"/>
  <c r="F113" i="4"/>
  <c r="G113" i="4" s="1"/>
  <c r="I113" i="4" s="1"/>
  <c r="E114" i="4"/>
  <c r="F114" i="4" s="1"/>
  <c r="G114" i="4" s="1"/>
  <c r="H114" i="4" s="1"/>
  <c r="E115" i="4"/>
  <c r="F115" i="4" s="1"/>
  <c r="G115" i="4" s="1"/>
  <c r="E116" i="4"/>
  <c r="F116" i="4" s="1"/>
  <c r="G116" i="4" s="1"/>
  <c r="H116" i="4" s="1"/>
  <c r="E117" i="4"/>
  <c r="F117" i="4"/>
  <c r="G117" i="4" s="1"/>
  <c r="I117" i="4" s="1"/>
  <c r="E118" i="4"/>
  <c r="F118" i="4"/>
  <c r="G118" i="4" s="1"/>
  <c r="E119" i="4"/>
  <c r="F119" i="4"/>
  <c r="G119" i="4" s="1"/>
  <c r="E120" i="4"/>
  <c r="F120" i="4" s="1"/>
  <c r="G120" i="4" s="1"/>
  <c r="I120" i="4" s="1"/>
  <c r="E121" i="4"/>
  <c r="F121" i="4" s="1"/>
  <c r="G121" i="4" s="1"/>
  <c r="I121" i="4" s="1"/>
  <c r="E122" i="4"/>
  <c r="F122" i="4" s="1"/>
  <c r="G122" i="4" s="1"/>
  <c r="I122" i="4" s="1"/>
  <c r="E123" i="4"/>
  <c r="F123" i="4" s="1"/>
  <c r="G123" i="4" s="1"/>
  <c r="E124" i="4"/>
  <c r="F124" i="4"/>
  <c r="G124" i="4"/>
  <c r="I124" i="4" s="1"/>
  <c r="E125" i="4"/>
  <c r="F125" i="4" s="1"/>
  <c r="G125" i="4" s="1"/>
  <c r="E126" i="4"/>
  <c r="F126" i="4" s="1"/>
  <c r="G126" i="4" s="1"/>
  <c r="I126" i="4" s="1"/>
  <c r="E127" i="4"/>
  <c r="F127" i="4" s="1"/>
  <c r="G127" i="4" s="1"/>
  <c r="I127" i="4" s="1"/>
  <c r="E128" i="4"/>
  <c r="F128" i="4"/>
  <c r="G128" i="4" s="1"/>
  <c r="E129" i="4"/>
  <c r="F129" i="4"/>
  <c r="G129" i="4" s="1"/>
  <c r="I129" i="4" s="1"/>
  <c r="E130" i="4"/>
  <c r="F130" i="4" s="1"/>
  <c r="G130" i="4" s="1"/>
  <c r="E131" i="4"/>
  <c r="F131" i="4" s="1"/>
  <c r="G131" i="4" s="1"/>
  <c r="I131" i="4" s="1"/>
  <c r="E132" i="4"/>
  <c r="F132" i="4"/>
  <c r="G132" i="4" s="1"/>
  <c r="E133" i="4"/>
  <c r="F133" i="4"/>
  <c r="G133" i="4" s="1"/>
  <c r="I133" i="4" s="1"/>
  <c r="E134" i="4"/>
  <c r="F134" i="4"/>
  <c r="G134" i="4" s="1"/>
  <c r="E135" i="4"/>
  <c r="F135" i="4" s="1"/>
  <c r="G135" i="4" s="1"/>
  <c r="I135" i="4" s="1"/>
  <c r="E136" i="4"/>
  <c r="F136" i="4"/>
  <c r="G136" i="4" s="1"/>
  <c r="I136" i="4" s="1"/>
  <c r="E137" i="4"/>
  <c r="F137" i="4"/>
  <c r="G137" i="4" s="1"/>
  <c r="I137" i="4" s="1"/>
  <c r="E138" i="4"/>
  <c r="F138" i="4"/>
  <c r="G138" i="4" s="1"/>
  <c r="E139" i="4"/>
  <c r="F139" i="4" s="1"/>
  <c r="G139" i="4" s="1"/>
  <c r="H139" i="4" s="1"/>
  <c r="E140" i="4"/>
  <c r="F140" i="4" s="1"/>
  <c r="G140" i="4" s="1"/>
  <c r="E141" i="4"/>
  <c r="F141" i="4"/>
  <c r="G141" i="4"/>
  <c r="H141" i="4" s="1"/>
  <c r="E142" i="4"/>
  <c r="F142" i="4"/>
  <c r="G142" i="4" s="1"/>
  <c r="E143" i="4"/>
  <c r="F143" i="4"/>
  <c r="G143" i="4" s="1"/>
  <c r="H143" i="4"/>
  <c r="E144" i="4"/>
  <c r="F144" i="4" s="1"/>
  <c r="G144" i="4" s="1"/>
  <c r="H144" i="4" s="1"/>
  <c r="E145" i="4"/>
  <c r="F145" i="4"/>
  <c r="G145" i="4" s="1"/>
  <c r="H145" i="4" s="1"/>
  <c r="E146" i="4"/>
  <c r="F146" i="4"/>
  <c r="G146" i="4" s="1"/>
  <c r="H146" i="4" s="1"/>
  <c r="E147" i="4"/>
  <c r="F147" i="4" s="1"/>
  <c r="G147" i="4" s="1"/>
  <c r="I147" i="4" s="1"/>
  <c r="E148" i="4"/>
  <c r="F148" i="4"/>
  <c r="G148" i="4" s="1"/>
  <c r="E149" i="4"/>
  <c r="F149" i="4" s="1"/>
  <c r="G149" i="4" s="1"/>
  <c r="I149" i="4" s="1"/>
  <c r="E150" i="4"/>
  <c r="F150" i="4"/>
  <c r="G150" i="4" s="1"/>
  <c r="I150" i="4" s="1"/>
  <c r="E151" i="4"/>
  <c r="F151" i="4"/>
  <c r="G151" i="4" s="1"/>
  <c r="I151" i="4" s="1"/>
  <c r="E152" i="4"/>
  <c r="F152" i="4" s="1"/>
  <c r="G152" i="4"/>
  <c r="E153" i="4"/>
  <c r="F153" i="4" s="1"/>
  <c r="G153" i="4" s="1"/>
  <c r="E154" i="4"/>
  <c r="F154" i="4" s="1"/>
  <c r="G154" i="4" s="1"/>
  <c r="E155" i="4"/>
  <c r="F155" i="4"/>
  <c r="G155" i="4"/>
  <c r="I155" i="4" s="1"/>
  <c r="E156" i="4"/>
  <c r="F156" i="4" s="1"/>
  <c r="G156" i="4" s="1"/>
  <c r="E157" i="4"/>
  <c r="F157" i="4" s="1"/>
  <c r="G157" i="4"/>
  <c r="E158" i="4"/>
  <c r="F158" i="4" s="1"/>
  <c r="G158" i="4" s="1"/>
  <c r="E159" i="4"/>
  <c r="F159" i="4" s="1"/>
  <c r="G159" i="4" s="1"/>
  <c r="I159" i="4" s="1"/>
  <c r="E160" i="4"/>
  <c r="F160" i="4" s="1"/>
  <c r="G160" i="4" s="1"/>
  <c r="I160" i="4" s="1"/>
  <c r="E161" i="4"/>
  <c r="F161" i="4" s="1"/>
  <c r="G161" i="4" s="1"/>
  <c r="I161" i="4" s="1"/>
  <c r="E162" i="4"/>
  <c r="F162" i="4"/>
  <c r="G162" i="4"/>
  <c r="I162" i="4" s="1"/>
  <c r="E163" i="4"/>
  <c r="F163" i="4" s="1"/>
  <c r="G163" i="4" s="1"/>
  <c r="I163" i="4" s="1"/>
  <c r="E164" i="4"/>
  <c r="F164" i="4"/>
  <c r="G164" i="4" s="1"/>
  <c r="I164" i="4" s="1"/>
  <c r="E165" i="4"/>
  <c r="F165" i="4"/>
  <c r="G165" i="4" s="1"/>
  <c r="I165" i="4" s="1"/>
  <c r="E166" i="4"/>
  <c r="F166" i="4" s="1"/>
  <c r="G166" i="4"/>
  <c r="E167" i="4"/>
  <c r="F167" i="4" s="1"/>
  <c r="G167" i="4" s="1"/>
  <c r="I167" i="4" s="1"/>
  <c r="E168" i="4"/>
  <c r="F168" i="4"/>
  <c r="G168" i="4" s="1"/>
  <c r="I168" i="4" s="1"/>
  <c r="E169" i="4"/>
  <c r="F169" i="4"/>
  <c r="G169" i="4" s="1"/>
  <c r="E170" i="4"/>
  <c r="F170" i="4" s="1"/>
  <c r="G170" i="4" s="1"/>
  <c r="I170" i="4" s="1"/>
  <c r="E171" i="4"/>
  <c r="F171" i="4"/>
  <c r="G171" i="4" s="1"/>
  <c r="I171" i="4" s="1"/>
  <c r="E172" i="4"/>
  <c r="F172" i="4" s="1"/>
  <c r="G172" i="4" s="1"/>
  <c r="E173" i="4"/>
  <c r="F173" i="4" s="1"/>
  <c r="G173" i="4" s="1"/>
  <c r="I173" i="4" s="1"/>
  <c r="E174" i="4"/>
  <c r="F174" i="4"/>
  <c r="G174" i="4" s="1"/>
  <c r="E175" i="4"/>
  <c r="F175" i="4"/>
  <c r="G175" i="4" s="1"/>
  <c r="I175" i="4" s="1"/>
  <c r="E176" i="4"/>
  <c r="F176" i="4" s="1"/>
  <c r="G176" i="4" s="1"/>
  <c r="I176" i="4" s="1"/>
  <c r="E177" i="4"/>
  <c r="F177" i="4"/>
  <c r="G177" i="4" s="1"/>
  <c r="E178" i="4"/>
  <c r="F178" i="4" s="1"/>
  <c r="G178" i="4" s="1"/>
  <c r="I178" i="4" s="1"/>
  <c r="E179" i="4"/>
  <c r="F179" i="4" s="1"/>
  <c r="G179" i="4" s="1"/>
  <c r="I179" i="4" s="1"/>
  <c r="E180" i="4"/>
  <c r="F180" i="4" s="1"/>
  <c r="G180" i="4" s="1"/>
  <c r="I180" i="4" s="1"/>
  <c r="E181" i="4"/>
  <c r="F181" i="4" s="1"/>
  <c r="G181" i="4" s="1"/>
  <c r="I181" i="4" s="1"/>
  <c r="E182" i="4"/>
  <c r="F182" i="4"/>
  <c r="G182" i="4" s="1"/>
  <c r="I182" i="4" s="1"/>
  <c r="E183" i="4"/>
  <c r="F183" i="4"/>
  <c r="G183" i="4" s="1"/>
  <c r="I183" i="4" s="1"/>
  <c r="E184" i="4"/>
  <c r="F184" i="4" s="1"/>
  <c r="G184" i="4" s="1"/>
  <c r="I184" i="4" s="1"/>
  <c r="E185" i="4"/>
  <c r="F185" i="4" s="1"/>
  <c r="G185" i="4" s="1"/>
  <c r="I185" i="4" s="1"/>
  <c r="E186" i="4"/>
  <c r="F186" i="4" s="1"/>
  <c r="G186" i="4" s="1"/>
  <c r="E187" i="4"/>
  <c r="F187" i="4"/>
  <c r="G187" i="4" s="1"/>
  <c r="I187" i="4" s="1"/>
  <c r="E188" i="4"/>
  <c r="F188" i="4" s="1"/>
  <c r="G188" i="4" s="1"/>
  <c r="I188" i="4" s="1"/>
  <c r="E189" i="4"/>
  <c r="F189" i="4"/>
  <c r="G189" i="4"/>
  <c r="I189" i="4" s="1"/>
  <c r="E190" i="4"/>
  <c r="F190" i="4" s="1"/>
  <c r="G190" i="4" s="1"/>
  <c r="E191" i="4"/>
  <c r="F191" i="4" s="1"/>
  <c r="G191" i="4" s="1"/>
  <c r="I191" i="4" s="1"/>
  <c r="E192" i="4"/>
  <c r="F192" i="4"/>
  <c r="G192" i="4" s="1"/>
  <c r="I192" i="4" s="1"/>
  <c r="E193" i="4"/>
  <c r="F193" i="4" s="1"/>
  <c r="G193" i="4"/>
  <c r="I193" i="4" s="1"/>
  <c r="E194" i="4"/>
  <c r="F194" i="4"/>
  <c r="G194" i="4" s="1"/>
  <c r="K194" i="4" s="1"/>
  <c r="E195" i="4"/>
  <c r="F195" i="4" s="1"/>
  <c r="G195" i="4"/>
  <c r="E196" i="4"/>
  <c r="F196" i="4" s="1"/>
  <c r="G196" i="4" s="1"/>
  <c r="K196" i="4" s="1"/>
  <c r="E197" i="4"/>
  <c r="F197" i="4"/>
  <c r="G197" i="4" s="1"/>
  <c r="K197" i="4" s="1"/>
  <c r="E198" i="4"/>
  <c r="F198" i="4" s="1"/>
  <c r="G198" i="4" s="1"/>
  <c r="J198" i="4" s="1"/>
  <c r="E199" i="4"/>
  <c r="F199" i="4"/>
  <c r="G199" i="4" s="1"/>
  <c r="E200" i="4"/>
  <c r="F200" i="4" s="1"/>
  <c r="G200" i="4" s="1"/>
  <c r="J200" i="4" s="1"/>
  <c r="E201" i="4"/>
  <c r="F201" i="4" s="1"/>
  <c r="G201" i="4" s="1"/>
  <c r="E202" i="4"/>
  <c r="F202" i="4"/>
  <c r="G202" i="4"/>
  <c r="E203" i="4"/>
  <c r="F203" i="4"/>
  <c r="G203" i="4" s="1"/>
  <c r="K203" i="4" s="1"/>
  <c r="E204" i="4"/>
  <c r="F204" i="4" s="1"/>
  <c r="G204" i="4" s="1"/>
  <c r="K204" i="4" s="1"/>
  <c r="E205" i="4"/>
  <c r="F205" i="4" s="1"/>
  <c r="G205" i="4" s="1"/>
  <c r="K205" i="4" s="1"/>
  <c r="E206" i="4"/>
  <c r="F206" i="4"/>
  <c r="G206" i="4" s="1"/>
  <c r="K206" i="4"/>
  <c r="E207" i="4"/>
  <c r="F207" i="4" s="1"/>
  <c r="G207" i="4" s="1"/>
  <c r="K207" i="4" s="1"/>
  <c r="E208" i="4"/>
  <c r="F208" i="4"/>
  <c r="G208" i="4" s="1"/>
  <c r="E209" i="4"/>
  <c r="F209" i="4" s="1"/>
  <c r="G209" i="4" s="1"/>
  <c r="I209" i="4" s="1"/>
  <c r="E210" i="4"/>
  <c r="F210" i="4" s="1"/>
  <c r="G210" i="4" s="1"/>
  <c r="I210" i="4" s="1"/>
  <c r="E211" i="4"/>
  <c r="F211" i="4"/>
  <c r="G211" i="4" s="1"/>
  <c r="K211" i="4" s="1"/>
  <c r="E213" i="4"/>
  <c r="F213" i="4" s="1"/>
  <c r="G213" i="4" s="1"/>
  <c r="K213" i="4" s="1"/>
  <c r="E214" i="4"/>
  <c r="F214" i="4"/>
  <c r="G214" i="4" s="1"/>
  <c r="K214" i="4" s="1"/>
  <c r="E215" i="4"/>
  <c r="F215" i="4" s="1"/>
  <c r="G215" i="4" s="1"/>
  <c r="J215" i="4" s="1"/>
  <c r="E216" i="4"/>
  <c r="F216" i="4"/>
  <c r="G216" i="4" s="1"/>
  <c r="K216" i="4" s="1"/>
  <c r="E217" i="4"/>
  <c r="F217" i="4"/>
  <c r="G217" i="4" s="1"/>
  <c r="I217" i="4" s="1"/>
  <c r="E218" i="4"/>
  <c r="F218" i="4" s="1"/>
  <c r="G218" i="4"/>
  <c r="I218" i="4" s="1"/>
  <c r="E219" i="4"/>
  <c r="F219" i="4" s="1"/>
  <c r="G219" i="4"/>
  <c r="K219" i="4" s="1"/>
  <c r="E220" i="4"/>
  <c r="F220" i="4"/>
  <c r="G220" i="4" s="1"/>
  <c r="E221" i="4"/>
  <c r="F221" i="4" s="1"/>
  <c r="G221" i="4" s="1"/>
  <c r="J221" i="4" s="1"/>
  <c r="E222" i="4"/>
  <c r="F222" i="4" s="1"/>
  <c r="G222" i="4" s="1"/>
  <c r="K222" i="4" s="1"/>
  <c r="E223" i="4"/>
  <c r="F223" i="4" s="1"/>
  <c r="G223" i="4" s="1"/>
  <c r="K223" i="4" s="1"/>
  <c r="E224" i="4"/>
  <c r="F224" i="4" s="1"/>
  <c r="G224" i="4" s="1"/>
  <c r="K224" i="4"/>
  <c r="E225" i="4"/>
  <c r="F225" i="4"/>
  <c r="G225" i="4"/>
  <c r="K225" i="4" s="1"/>
  <c r="E226" i="4"/>
  <c r="F226" i="4" s="1"/>
  <c r="G226" i="4" s="1"/>
  <c r="J226" i="4"/>
  <c r="E227" i="4"/>
  <c r="F227" i="4"/>
  <c r="G227" i="4"/>
  <c r="K227" i="4" s="1"/>
  <c r="E228" i="4"/>
  <c r="F228" i="4" s="1"/>
  <c r="G228" i="4" s="1"/>
  <c r="K228" i="4" s="1"/>
  <c r="E229" i="4"/>
  <c r="F229" i="4"/>
  <c r="G229" i="4"/>
  <c r="E230" i="4"/>
  <c r="F230" i="4"/>
  <c r="G230" i="4" s="1"/>
  <c r="K230" i="4" s="1"/>
  <c r="E231" i="4"/>
  <c r="F231" i="4" s="1"/>
  <c r="G231" i="4" s="1"/>
  <c r="K231" i="4" s="1"/>
  <c r="E232" i="4"/>
  <c r="F232" i="4"/>
  <c r="G232" i="4" s="1"/>
  <c r="E233" i="4"/>
  <c r="F233" i="4"/>
  <c r="G233" i="4" s="1"/>
  <c r="K233" i="4" s="1"/>
  <c r="E234" i="4"/>
  <c r="F234" i="4" s="1"/>
  <c r="G234" i="4" s="1"/>
  <c r="K234" i="4" s="1"/>
  <c r="E235" i="4"/>
  <c r="F235" i="4"/>
  <c r="G235" i="4" s="1"/>
  <c r="K235" i="4" s="1"/>
  <c r="E236" i="4"/>
  <c r="F236" i="4" s="1"/>
  <c r="G236" i="4" s="1"/>
  <c r="K236" i="4" s="1"/>
  <c r="E237" i="4"/>
  <c r="F237" i="4" s="1"/>
  <c r="G237" i="4"/>
  <c r="E238" i="4"/>
  <c r="F238" i="4"/>
  <c r="G238" i="4"/>
  <c r="K238" i="4" s="1"/>
  <c r="E239" i="4"/>
  <c r="F239" i="4" s="1"/>
  <c r="G239" i="4" s="1"/>
  <c r="K239" i="4"/>
  <c r="E240" i="4"/>
  <c r="F240" i="4"/>
  <c r="G240" i="4"/>
  <c r="K240" i="4" s="1"/>
  <c r="E241" i="4"/>
  <c r="F241" i="4" s="1"/>
  <c r="G241" i="4" s="1"/>
  <c r="E242" i="4"/>
  <c r="F242" i="4" s="1"/>
  <c r="G242" i="4"/>
  <c r="K242" i="4" s="1"/>
  <c r="E243" i="4"/>
  <c r="F243" i="4"/>
  <c r="G243" i="4" s="1"/>
  <c r="E244" i="4"/>
  <c r="F244" i="4"/>
  <c r="G244" i="4" s="1"/>
  <c r="K244" i="4" s="1"/>
  <c r="E245" i="4"/>
  <c r="F245" i="4" s="1"/>
  <c r="G245" i="4"/>
  <c r="K245" i="4" s="1"/>
  <c r="E246" i="4"/>
  <c r="F246" i="4"/>
  <c r="G246" i="4" s="1"/>
  <c r="K246" i="4" s="1"/>
  <c r="E247" i="4"/>
  <c r="F247" i="4" s="1"/>
  <c r="G247" i="4"/>
  <c r="K247" i="4" s="1"/>
  <c r="E248" i="4"/>
  <c r="F248" i="4"/>
  <c r="G248" i="4" s="1"/>
  <c r="E249" i="4"/>
  <c r="F249" i="4" s="1"/>
  <c r="G249" i="4" s="1"/>
  <c r="K249" i="4" s="1"/>
  <c r="E250" i="4"/>
  <c r="F250" i="4" s="1"/>
  <c r="G250" i="4" s="1"/>
  <c r="K250" i="4" s="1"/>
  <c r="E251" i="4"/>
  <c r="F251" i="4"/>
  <c r="G251" i="4" s="1"/>
  <c r="K251" i="4" s="1"/>
  <c r="E252" i="4"/>
  <c r="F252" i="4" s="1"/>
  <c r="G252" i="4" s="1"/>
  <c r="K252" i="4" s="1"/>
  <c r="E253" i="4"/>
  <c r="F253" i="4"/>
  <c r="G253" i="4" s="1"/>
  <c r="K253" i="4" s="1"/>
  <c r="E254" i="4"/>
  <c r="F254" i="4"/>
  <c r="G254" i="4" s="1"/>
  <c r="K254" i="4" s="1"/>
  <c r="E255" i="4"/>
  <c r="F255" i="4" s="1"/>
  <c r="G255" i="4"/>
  <c r="K255" i="4" s="1"/>
  <c r="E256" i="4"/>
  <c r="F256" i="4" s="1"/>
  <c r="G256" i="4"/>
  <c r="K256" i="4" s="1"/>
  <c r="E257" i="4"/>
  <c r="F257" i="4"/>
  <c r="G257" i="4" s="1"/>
  <c r="K257" i="4"/>
  <c r="E258" i="4"/>
  <c r="F258" i="4" s="1"/>
  <c r="G258" i="4" s="1"/>
  <c r="K258" i="4" s="1"/>
  <c r="E259" i="4"/>
  <c r="F259" i="4"/>
  <c r="G259" i="4" s="1"/>
  <c r="K259" i="4"/>
  <c r="E260" i="4"/>
  <c r="F260" i="4" s="1"/>
  <c r="G260" i="4" s="1"/>
  <c r="K260" i="4" s="1"/>
  <c r="E261" i="4"/>
  <c r="F261" i="4"/>
  <c r="G261" i="4" s="1"/>
  <c r="K261" i="4" s="1"/>
  <c r="E262" i="4"/>
  <c r="F262" i="4" s="1"/>
  <c r="G262" i="4" s="1"/>
  <c r="K262" i="4" s="1"/>
  <c r="E263" i="4"/>
  <c r="F263" i="4"/>
  <c r="G263" i="4" s="1"/>
  <c r="K263" i="4" s="1"/>
  <c r="E264" i="4"/>
  <c r="F264" i="4" s="1"/>
  <c r="G264" i="4" s="1"/>
  <c r="K264" i="4" s="1"/>
  <c r="E265" i="4"/>
  <c r="F265" i="4"/>
  <c r="G265" i="4" s="1"/>
  <c r="K265" i="4" s="1"/>
  <c r="E266" i="4"/>
  <c r="F266" i="4" s="1"/>
  <c r="G266" i="4" s="1"/>
  <c r="K266" i="4" s="1"/>
  <c r="E267" i="4"/>
  <c r="F267" i="4"/>
  <c r="G267" i="4" s="1"/>
  <c r="K267" i="4" s="1"/>
  <c r="E268" i="4"/>
  <c r="F268" i="4" s="1"/>
  <c r="G268" i="4"/>
  <c r="K268" i="4" s="1"/>
  <c r="E269" i="4"/>
  <c r="F269" i="4"/>
  <c r="G269" i="4" s="1"/>
  <c r="K269" i="4" s="1"/>
  <c r="E270" i="4"/>
  <c r="F270" i="4" s="1"/>
  <c r="G270" i="4" s="1"/>
  <c r="K270" i="4" s="1"/>
  <c r="E271" i="4"/>
  <c r="F271" i="4"/>
  <c r="G271" i="4" s="1"/>
  <c r="K271" i="4" s="1"/>
  <c r="E272" i="4"/>
  <c r="F272" i="4" s="1"/>
  <c r="G272" i="4" s="1"/>
  <c r="K272" i="4" s="1"/>
  <c r="E273" i="4"/>
  <c r="F273" i="4"/>
  <c r="G273" i="4"/>
  <c r="K273" i="4" s="1"/>
  <c r="E274" i="4"/>
  <c r="F274" i="4" s="1"/>
  <c r="G274" i="4"/>
  <c r="K274" i="4" s="1"/>
  <c r="E275" i="4"/>
  <c r="F275" i="4"/>
  <c r="G275" i="4" s="1"/>
  <c r="K275" i="4" s="1"/>
  <c r="E276" i="4"/>
  <c r="F276" i="4" s="1"/>
  <c r="G276" i="4" s="1"/>
  <c r="K276" i="4" s="1"/>
  <c r="E277" i="4"/>
  <c r="F277" i="4" s="1"/>
  <c r="G277" i="4" s="1"/>
  <c r="K277" i="4" s="1"/>
  <c r="E278" i="4"/>
  <c r="F278" i="4" s="1"/>
  <c r="G278" i="4" s="1"/>
  <c r="K278" i="4" s="1"/>
  <c r="E279" i="4"/>
  <c r="F279" i="4" s="1"/>
  <c r="G279" i="4" s="1"/>
  <c r="K279" i="4" s="1"/>
  <c r="E280" i="4"/>
  <c r="F280" i="4" s="1"/>
  <c r="G280" i="4"/>
  <c r="K280" i="4" s="1"/>
  <c r="E281" i="4"/>
  <c r="F281" i="4"/>
  <c r="G281" i="4" s="1"/>
  <c r="K281" i="4" s="1"/>
  <c r="E282" i="4"/>
  <c r="F282" i="4" s="1"/>
  <c r="G282" i="4" s="1"/>
  <c r="K282" i="4" s="1"/>
  <c r="E283" i="4"/>
  <c r="F283" i="4" s="1"/>
  <c r="G283" i="4" s="1"/>
  <c r="K283" i="4" s="1"/>
  <c r="E284" i="4"/>
  <c r="F284" i="4" s="1"/>
  <c r="G284" i="4"/>
  <c r="K284" i="4" s="1"/>
  <c r="E285" i="4"/>
  <c r="F285" i="4" s="1"/>
  <c r="G285" i="4" s="1"/>
  <c r="K285" i="4" s="1"/>
  <c r="E286" i="4"/>
  <c r="F286" i="4" s="1"/>
  <c r="G286" i="4" s="1"/>
  <c r="K286" i="4" s="1"/>
  <c r="E287" i="4"/>
  <c r="F287" i="4"/>
  <c r="G287" i="4" s="1"/>
  <c r="K287" i="4" s="1"/>
  <c r="E288" i="4"/>
  <c r="F288" i="4" s="1"/>
  <c r="G288" i="4" s="1"/>
  <c r="K288" i="4" s="1"/>
  <c r="E289" i="4"/>
  <c r="F289" i="4"/>
  <c r="G289" i="4" s="1"/>
  <c r="K289" i="4" s="1"/>
  <c r="E290" i="4"/>
  <c r="F290" i="4" s="1"/>
  <c r="G290" i="4" s="1"/>
  <c r="K290" i="4" s="1"/>
  <c r="E291" i="4"/>
  <c r="F291" i="4"/>
  <c r="G291" i="4" s="1"/>
  <c r="K291" i="4" s="1"/>
  <c r="E292" i="4"/>
  <c r="F292" i="4" s="1"/>
  <c r="G292" i="4" s="1"/>
  <c r="K292" i="4" s="1"/>
  <c r="E293" i="4"/>
  <c r="F293" i="4"/>
  <c r="G293" i="4" s="1"/>
  <c r="K293" i="4" s="1"/>
  <c r="E294" i="4"/>
  <c r="F294" i="4" s="1"/>
  <c r="G294" i="4" s="1"/>
  <c r="K294" i="4" s="1"/>
  <c r="E295" i="4"/>
  <c r="F295" i="4"/>
  <c r="G295" i="4" s="1"/>
  <c r="K295" i="4" s="1"/>
  <c r="E296" i="4"/>
  <c r="F296" i="4" s="1"/>
  <c r="G296" i="4" s="1"/>
  <c r="K296" i="4" s="1"/>
  <c r="E297" i="4"/>
  <c r="F297" i="4"/>
  <c r="G297" i="4" s="1"/>
  <c r="K297" i="4" s="1"/>
  <c r="E298" i="4"/>
  <c r="F298" i="4" s="1"/>
  <c r="G298" i="4" s="1"/>
  <c r="K298" i="4" s="1"/>
  <c r="E299" i="4"/>
  <c r="F299" i="4"/>
  <c r="G299" i="4" s="1"/>
  <c r="K299" i="4" s="1"/>
  <c r="E300" i="4"/>
  <c r="F300" i="4" s="1"/>
  <c r="G300" i="4" s="1"/>
  <c r="K300" i="4" s="1"/>
  <c r="E301" i="4"/>
  <c r="F301" i="4"/>
  <c r="G301" i="4" s="1"/>
  <c r="K301" i="4" s="1"/>
  <c r="E302" i="4"/>
  <c r="F302" i="4" s="1"/>
  <c r="G302" i="4" s="1"/>
  <c r="K302" i="4" s="1"/>
  <c r="E303" i="4"/>
  <c r="F303" i="4"/>
  <c r="G303" i="4" s="1"/>
  <c r="K303" i="4" s="1"/>
  <c r="E304" i="4"/>
  <c r="F304" i="4" s="1"/>
  <c r="G304" i="4" s="1"/>
  <c r="K304" i="4" s="1"/>
  <c r="E212" i="4"/>
  <c r="F212" i="4"/>
  <c r="E14" i="4"/>
  <c r="E15" i="4" s="1"/>
  <c r="E21" i="4"/>
  <c r="F21" i="4"/>
  <c r="G21" i="4" s="1"/>
  <c r="J21" i="4" s="1"/>
  <c r="E22" i="4"/>
  <c r="F22" i="4" s="1"/>
  <c r="G22" i="4" s="1"/>
  <c r="J22" i="4" s="1"/>
  <c r="E23" i="4"/>
  <c r="F23" i="4"/>
  <c r="E24" i="4"/>
  <c r="F24" i="4" s="1"/>
  <c r="G24" i="4" s="1"/>
  <c r="J24" i="4" s="1"/>
  <c r="E25" i="4"/>
  <c r="F25" i="4" s="1"/>
  <c r="G25" i="4" s="1"/>
  <c r="J25" i="4" s="1"/>
  <c r="E26" i="4"/>
  <c r="F26" i="4" s="1"/>
  <c r="G26" i="4" s="1"/>
  <c r="J26" i="4" s="1"/>
  <c r="E27" i="4"/>
  <c r="F27" i="4" s="1"/>
  <c r="G27" i="4" s="1"/>
  <c r="J27" i="4" s="1"/>
  <c r="E28" i="4"/>
  <c r="F28" i="4" s="1"/>
  <c r="G28" i="4" s="1"/>
  <c r="J28" i="4" s="1"/>
  <c r="E29" i="4"/>
  <c r="F29" i="4" s="1"/>
  <c r="G29" i="4" s="1"/>
  <c r="I29" i="4" s="1"/>
  <c r="E30" i="4"/>
  <c r="F30" i="4" s="1"/>
  <c r="G30" i="4" s="1"/>
  <c r="I30" i="4" s="1"/>
  <c r="E31" i="4"/>
  <c r="F31" i="4" s="1"/>
  <c r="G31" i="4" s="1"/>
  <c r="J31" i="4" s="1"/>
  <c r="E32" i="4"/>
  <c r="F32" i="4" s="1"/>
  <c r="G32" i="4" s="1"/>
  <c r="J32" i="4" s="1"/>
  <c r="E33" i="4"/>
  <c r="F33" i="4" s="1"/>
  <c r="G33" i="4" s="1"/>
  <c r="J33" i="4" s="1"/>
  <c r="E34" i="4"/>
  <c r="F34" i="4"/>
  <c r="G34" i="4" s="1"/>
  <c r="J34" i="4" s="1"/>
  <c r="E35" i="4"/>
  <c r="F35" i="4" s="1"/>
  <c r="G35" i="4" s="1"/>
  <c r="H35" i="4" s="1"/>
  <c r="E36" i="4"/>
  <c r="F36" i="4"/>
  <c r="G36" i="4" s="1"/>
  <c r="I36" i="4" s="1"/>
  <c r="E37" i="4"/>
  <c r="F37" i="4" s="1"/>
  <c r="G37" i="4" s="1"/>
  <c r="I37" i="4" s="1"/>
  <c r="E38" i="4"/>
  <c r="F38" i="4"/>
  <c r="G38" i="4" s="1"/>
  <c r="I38" i="4" s="1"/>
  <c r="E39" i="4"/>
  <c r="F39" i="4" s="1"/>
  <c r="G39" i="4" s="1"/>
  <c r="I39" i="4" s="1"/>
  <c r="E40" i="4"/>
  <c r="F40" i="4"/>
  <c r="G40" i="4" s="1"/>
  <c r="I40" i="4" s="1"/>
  <c r="E41" i="4"/>
  <c r="F41" i="4" s="1"/>
  <c r="G41" i="4" s="1"/>
  <c r="H41" i="4" s="1"/>
  <c r="E42" i="4"/>
  <c r="F42" i="4"/>
  <c r="G42" i="4" s="1"/>
  <c r="H42" i="4" s="1"/>
  <c r="E43" i="4"/>
  <c r="F43" i="4" s="1"/>
  <c r="G43" i="4" s="1"/>
  <c r="H43" i="4" s="1"/>
  <c r="E44" i="4"/>
  <c r="F44" i="4"/>
  <c r="G44" i="4" s="1"/>
  <c r="H44" i="4" s="1"/>
  <c r="E45" i="4"/>
  <c r="F45" i="4" s="1"/>
  <c r="G45" i="4" s="1"/>
  <c r="I45" i="4" s="1"/>
  <c r="E46" i="4"/>
  <c r="F46" i="4"/>
  <c r="G46" i="4" s="1"/>
  <c r="I46" i="4" s="1"/>
  <c r="E47" i="4"/>
  <c r="F47" i="4" s="1"/>
  <c r="G47" i="4" s="1"/>
  <c r="I47" i="4" s="1"/>
  <c r="E48" i="4"/>
  <c r="F48" i="4"/>
  <c r="G48" i="4" s="1"/>
  <c r="I48" i="4" s="1"/>
  <c r="E49" i="4"/>
  <c r="F49" i="4" s="1"/>
  <c r="G49" i="4" s="1"/>
  <c r="I49" i="4" s="1"/>
  <c r="E50" i="4"/>
  <c r="F50" i="4"/>
  <c r="G50" i="4" s="1"/>
  <c r="I50" i="4" s="1"/>
  <c r="E51" i="4"/>
  <c r="F51" i="4" s="1"/>
  <c r="G51" i="4" s="1"/>
  <c r="I51" i="4" s="1"/>
  <c r="E52" i="4"/>
  <c r="F52" i="4"/>
  <c r="G52" i="4" s="1"/>
  <c r="I52" i="4" s="1"/>
  <c r="E53" i="4"/>
  <c r="F53" i="4" s="1"/>
  <c r="G53" i="4" s="1"/>
  <c r="I53" i="4" s="1"/>
  <c r="E54" i="4"/>
  <c r="F54" i="4"/>
  <c r="G54" i="4" s="1"/>
  <c r="I54" i="4" s="1"/>
  <c r="E55" i="4"/>
  <c r="F55" i="4" s="1"/>
  <c r="G55" i="4" s="1"/>
  <c r="I55" i="4" s="1"/>
  <c r="E56" i="4"/>
  <c r="F56" i="4"/>
  <c r="G56" i="4" s="1"/>
  <c r="I56" i="4" s="1"/>
  <c r="E57" i="4"/>
  <c r="F57" i="4" s="1"/>
  <c r="G57" i="4" s="1"/>
  <c r="I57" i="4" s="1"/>
  <c r="E58" i="4"/>
  <c r="F58" i="4"/>
  <c r="G58" i="4" s="1"/>
  <c r="I58" i="4" s="1"/>
  <c r="E59" i="4"/>
  <c r="F59" i="4" s="1"/>
  <c r="G59" i="4" s="1"/>
  <c r="I59" i="4" s="1"/>
  <c r="E60" i="4"/>
  <c r="F60" i="4" s="1"/>
  <c r="G60" i="4" s="1"/>
  <c r="I60" i="4" s="1"/>
  <c r="E61" i="4"/>
  <c r="F61" i="4" s="1"/>
  <c r="G61" i="4" s="1"/>
  <c r="I61" i="4" s="1"/>
  <c r="E62" i="4"/>
  <c r="F62" i="4" s="1"/>
  <c r="G62" i="4" s="1"/>
  <c r="I62" i="4" s="1"/>
  <c r="E63" i="4"/>
  <c r="F63" i="4" s="1"/>
  <c r="G63" i="4" s="1"/>
  <c r="I63" i="4" s="1"/>
  <c r="E64" i="4"/>
  <c r="F64" i="4" s="1"/>
  <c r="G64" i="4" s="1"/>
  <c r="I64" i="4" s="1"/>
  <c r="E65" i="4"/>
  <c r="F65" i="4"/>
  <c r="G65" i="4" s="1"/>
  <c r="I65" i="4" s="1"/>
  <c r="E66" i="4"/>
  <c r="F66" i="4" s="1"/>
  <c r="G66" i="4" s="1"/>
  <c r="I66" i="4" s="1"/>
  <c r="E67" i="4"/>
  <c r="F67" i="4" s="1"/>
  <c r="G67" i="4" s="1"/>
  <c r="I67" i="4" s="1"/>
  <c r="E68" i="4"/>
  <c r="F68" i="4" s="1"/>
  <c r="G68" i="4" s="1"/>
  <c r="I68" i="4" s="1"/>
  <c r="E69" i="4"/>
  <c r="F69" i="4" s="1"/>
  <c r="G69" i="4" s="1"/>
  <c r="I69" i="4" s="1"/>
  <c r="E70" i="4"/>
  <c r="F70" i="4" s="1"/>
  <c r="G70" i="4" s="1"/>
  <c r="I70" i="4" s="1"/>
  <c r="C17" i="4"/>
  <c r="O21" i="4"/>
  <c r="O22" i="4"/>
  <c r="G23" i="4"/>
  <c r="J23" i="4" s="1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H73" i="4"/>
  <c r="O73" i="4"/>
  <c r="O74" i="4"/>
  <c r="I75" i="4"/>
  <c r="O75" i="4"/>
  <c r="O76" i="4"/>
  <c r="O77" i="4"/>
  <c r="I78" i="4"/>
  <c r="O78" i="4"/>
  <c r="I79" i="4"/>
  <c r="O79" i="4"/>
  <c r="O80" i="4"/>
  <c r="O81" i="4"/>
  <c r="H82" i="4"/>
  <c r="O82" i="4"/>
  <c r="H83" i="4"/>
  <c r="O83" i="4"/>
  <c r="O84" i="4"/>
  <c r="O85" i="4"/>
  <c r="H86" i="4"/>
  <c r="O86" i="4"/>
  <c r="O87" i="4"/>
  <c r="H88" i="4"/>
  <c r="O88" i="4"/>
  <c r="O89" i="4"/>
  <c r="O90" i="4"/>
  <c r="O91" i="4"/>
  <c r="I92" i="4"/>
  <c r="O92" i="4"/>
  <c r="O93" i="4"/>
  <c r="I94" i="4"/>
  <c r="O94" i="4"/>
  <c r="O95" i="4"/>
  <c r="I96" i="4"/>
  <c r="O96" i="4"/>
  <c r="O97" i="4"/>
  <c r="I98" i="4"/>
  <c r="O98" i="4"/>
  <c r="I99" i="4"/>
  <c r="O99" i="4"/>
  <c r="O100" i="4"/>
  <c r="I101" i="4"/>
  <c r="O101" i="4"/>
  <c r="I102" i="4"/>
  <c r="O102" i="4"/>
  <c r="I103" i="4"/>
  <c r="O103" i="4"/>
  <c r="O104" i="4"/>
  <c r="O105" i="4"/>
  <c r="I106" i="4"/>
  <c r="O106" i="4"/>
  <c r="O107" i="4"/>
  <c r="O108" i="4"/>
  <c r="H109" i="4"/>
  <c r="O109" i="4"/>
  <c r="O110" i="4"/>
  <c r="H111" i="4"/>
  <c r="O111" i="4"/>
  <c r="I112" i="4"/>
  <c r="O112" i="4"/>
  <c r="O113" i="4"/>
  <c r="O114" i="4"/>
  <c r="I115" i="4"/>
  <c r="O115" i="4"/>
  <c r="O116" i="4"/>
  <c r="O117" i="4"/>
  <c r="I118" i="4"/>
  <c r="O118" i="4"/>
  <c r="I119" i="4"/>
  <c r="O119" i="4"/>
  <c r="O120" i="4"/>
  <c r="O121" i="4"/>
  <c r="O122" i="4"/>
  <c r="I123" i="4"/>
  <c r="O123" i="4"/>
  <c r="O124" i="4"/>
  <c r="I125" i="4"/>
  <c r="O125" i="4"/>
  <c r="O126" i="4"/>
  <c r="O127" i="4"/>
  <c r="I128" i="4"/>
  <c r="O128" i="4"/>
  <c r="O129" i="4"/>
  <c r="I130" i="4"/>
  <c r="O130" i="4"/>
  <c r="O131" i="4"/>
  <c r="I132" i="4"/>
  <c r="O132" i="4"/>
  <c r="O133" i="4"/>
  <c r="I134" i="4"/>
  <c r="O134" i="4"/>
  <c r="O135" i="4"/>
  <c r="O136" i="4"/>
  <c r="O137" i="4"/>
  <c r="I138" i="4"/>
  <c r="O138" i="4"/>
  <c r="O139" i="4"/>
  <c r="H140" i="4"/>
  <c r="O140" i="4"/>
  <c r="O141" i="4"/>
  <c r="O142" i="4"/>
  <c r="O143" i="4"/>
  <c r="O144" i="4"/>
  <c r="O145" i="4"/>
  <c r="O146" i="4"/>
  <c r="O147" i="4"/>
  <c r="I148" i="4"/>
  <c r="O148" i="4"/>
  <c r="O149" i="4"/>
  <c r="O150" i="4"/>
  <c r="O151" i="4"/>
  <c r="I152" i="4"/>
  <c r="O152" i="4"/>
  <c r="I153" i="4"/>
  <c r="O153" i="4"/>
  <c r="I154" i="4"/>
  <c r="O154" i="4"/>
  <c r="O155" i="4"/>
  <c r="I156" i="4"/>
  <c r="O156" i="4"/>
  <c r="I157" i="4"/>
  <c r="O157" i="4"/>
  <c r="I158" i="4"/>
  <c r="O158" i="4"/>
  <c r="O159" i="4"/>
  <c r="O160" i="4"/>
  <c r="O161" i="4"/>
  <c r="O162" i="4"/>
  <c r="O163" i="4"/>
  <c r="O164" i="4"/>
  <c r="O165" i="4"/>
  <c r="I166" i="4"/>
  <c r="O166" i="4"/>
  <c r="O167" i="4"/>
  <c r="O168" i="4"/>
  <c r="I169" i="4"/>
  <c r="O169" i="4"/>
  <c r="O170" i="4"/>
  <c r="O171" i="4"/>
  <c r="I172" i="4"/>
  <c r="O172" i="4"/>
  <c r="O173" i="4"/>
  <c r="I174" i="4"/>
  <c r="O174" i="4"/>
  <c r="O175" i="4"/>
  <c r="O176" i="4"/>
  <c r="I177" i="4"/>
  <c r="O177" i="4"/>
  <c r="O178" i="4"/>
  <c r="O179" i="4"/>
  <c r="O180" i="4"/>
  <c r="O181" i="4"/>
  <c r="O182" i="4"/>
  <c r="O183" i="4"/>
  <c r="O184" i="4"/>
  <c r="O185" i="4"/>
  <c r="I186" i="4"/>
  <c r="O186" i="4"/>
  <c r="O187" i="4"/>
  <c r="O188" i="4"/>
  <c r="O189" i="4"/>
  <c r="J190" i="4"/>
  <c r="O190" i="4"/>
  <c r="O191" i="4"/>
  <c r="O192" i="4"/>
  <c r="O193" i="4"/>
  <c r="O194" i="4"/>
  <c r="K195" i="4"/>
  <c r="O195" i="4"/>
  <c r="O196" i="4"/>
  <c r="O197" i="4"/>
  <c r="O198" i="4"/>
  <c r="K199" i="4"/>
  <c r="O199" i="4"/>
  <c r="O200" i="4"/>
  <c r="K201" i="4"/>
  <c r="O201" i="4"/>
  <c r="J202" i="4"/>
  <c r="O202" i="4"/>
  <c r="O203" i="4"/>
  <c r="O204" i="4"/>
  <c r="O205" i="4"/>
  <c r="O206" i="4"/>
  <c r="O207" i="4"/>
  <c r="J208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K220" i="4"/>
  <c r="O220" i="4"/>
  <c r="O221" i="4"/>
  <c r="O222" i="4"/>
  <c r="O223" i="4"/>
  <c r="O224" i="4"/>
  <c r="O225" i="4"/>
  <c r="O226" i="4"/>
  <c r="O227" i="4"/>
  <c r="O228" i="4"/>
  <c r="K229" i="4"/>
  <c r="O229" i="4"/>
  <c r="O230" i="4"/>
  <c r="O231" i="4"/>
  <c r="K232" i="4"/>
  <c r="O232" i="4"/>
  <c r="O233" i="4"/>
  <c r="O234" i="4"/>
  <c r="O235" i="4"/>
  <c r="O236" i="4"/>
  <c r="K237" i="4"/>
  <c r="O237" i="4"/>
  <c r="O238" i="4"/>
  <c r="O239" i="4"/>
  <c r="O240" i="4"/>
  <c r="K241" i="4"/>
  <c r="O241" i="4"/>
  <c r="O242" i="4"/>
  <c r="K243" i="4"/>
  <c r="O243" i="4"/>
  <c r="O244" i="4"/>
  <c r="O245" i="4"/>
  <c r="O246" i="4"/>
  <c r="O247" i="4"/>
  <c r="K248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O274" i="4"/>
  <c r="O275" i="4"/>
  <c r="O276" i="4"/>
  <c r="O277" i="4"/>
  <c r="O278" i="4"/>
  <c r="O279" i="4"/>
  <c r="O280" i="4"/>
  <c r="O281" i="4"/>
  <c r="O282" i="4"/>
  <c r="O283" i="4"/>
  <c r="O284" i="4"/>
  <c r="O285" i="4"/>
  <c r="O286" i="4"/>
  <c r="O287" i="4"/>
  <c r="O288" i="4"/>
  <c r="O289" i="4"/>
  <c r="O290" i="4"/>
  <c r="O291" i="4"/>
  <c r="O292" i="4"/>
  <c r="O293" i="4"/>
  <c r="O294" i="4"/>
  <c r="O295" i="4"/>
  <c r="O296" i="4"/>
  <c r="O297" i="4"/>
  <c r="O298" i="4"/>
  <c r="O299" i="4"/>
  <c r="O300" i="4"/>
  <c r="O301" i="4"/>
  <c r="O302" i="4"/>
  <c r="O303" i="4"/>
  <c r="O304" i="4"/>
  <c r="J32" i="2"/>
  <c r="J27" i="2"/>
  <c r="J26" i="2"/>
  <c r="J22" i="2"/>
  <c r="J25" i="2"/>
  <c r="K225" i="2"/>
  <c r="K233" i="2"/>
  <c r="K293" i="2"/>
  <c r="K196" i="2"/>
  <c r="K261" i="2"/>
  <c r="K274" i="2"/>
  <c r="K282" i="2"/>
  <c r="K302" i="2"/>
  <c r="K306" i="2"/>
  <c r="I147" i="2"/>
  <c r="I167" i="2"/>
  <c r="I30" i="2"/>
  <c r="I37" i="2"/>
  <c r="I38" i="2"/>
  <c r="I45" i="2"/>
  <c r="I47" i="2"/>
  <c r="I50" i="2"/>
  <c r="I51" i="2"/>
  <c r="I52" i="2"/>
  <c r="I54" i="2"/>
  <c r="I55" i="2"/>
  <c r="I58" i="2"/>
  <c r="I59" i="2"/>
  <c r="I60" i="2"/>
  <c r="I62" i="2"/>
  <c r="I64" i="2"/>
  <c r="I66" i="2"/>
  <c r="I68" i="2"/>
  <c r="I69" i="2"/>
  <c r="I70" i="2"/>
  <c r="I71" i="2"/>
  <c r="I74" i="2"/>
  <c r="I75" i="2"/>
  <c r="I78" i="2"/>
  <c r="I79" i="2"/>
  <c r="I80" i="2"/>
  <c r="I81" i="2"/>
  <c r="I85" i="2"/>
  <c r="I87" i="2"/>
  <c r="I92" i="2"/>
  <c r="I96" i="2"/>
  <c r="I99" i="2"/>
  <c r="I100" i="2"/>
  <c r="I102" i="2"/>
  <c r="I103" i="2"/>
  <c r="I106" i="2"/>
  <c r="I113" i="2"/>
  <c r="I115" i="2"/>
  <c r="I119" i="2"/>
  <c r="I120" i="2"/>
  <c r="I122" i="2"/>
  <c r="I123" i="2"/>
  <c r="I124" i="2"/>
  <c r="I126" i="2"/>
  <c r="I127" i="2"/>
  <c r="I128" i="2"/>
  <c r="I130" i="2"/>
  <c r="I131" i="2"/>
  <c r="I132" i="2"/>
  <c r="I133" i="2"/>
  <c r="I134" i="2"/>
  <c r="I135" i="2"/>
  <c r="I136" i="2"/>
  <c r="I138" i="2"/>
  <c r="I149" i="2"/>
  <c r="I150" i="2"/>
  <c r="I151" i="2"/>
  <c r="I152" i="2"/>
  <c r="I154" i="2"/>
  <c r="I155" i="2"/>
  <c r="I158" i="2"/>
  <c r="I159" i="2"/>
  <c r="I160" i="2"/>
  <c r="I162" i="2"/>
  <c r="I163" i="2"/>
  <c r="I169" i="2"/>
  <c r="I171" i="2"/>
  <c r="I174" i="2"/>
  <c r="I175" i="2"/>
  <c r="I176" i="2"/>
  <c r="I177" i="2"/>
  <c r="I179" i="2"/>
  <c r="I180" i="2"/>
  <c r="I182" i="2"/>
  <c r="I183" i="2"/>
  <c r="I184" i="2"/>
  <c r="I186" i="2"/>
  <c r="I187" i="2"/>
  <c r="I188" i="2"/>
  <c r="I191" i="2"/>
  <c r="H42" i="2"/>
  <c r="H43" i="2"/>
  <c r="H44" i="2"/>
  <c r="H73" i="2"/>
  <c r="H82" i="2"/>
  <c r="H83" i="2"/>
  <c r="H88" i="2"/>
  <c r="H89" i="2"/>
  <c r="H107" i="2"/>
  <c r="H108" i="2"/>
  <c r="H110" i="2"/>
  <c r="H111" i="2"/>
  <c r="H114" i="2"/>
  <c r="H116" i="2"/>
  <c r="H139" i="2"/>
  <c r="H142" i="2"/>
  <c r="H144" i="2"/>
  <c r="H146" i="2"/>
  <c r="H35" i="2"/>
  <c r="O268" i="2"/>
  <c r="O29" i="2"/>
  <c r="O30" i="2"/>
  <c r="O36" i="2"/>
  <c r="O37" i="2"/>
  <c r="O38" i="2"/>
  <c r="O39" i="2"/>
  <c r="O40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4" i="2"/>
  <c r="O75" i="2"/>
  <c r="O76" i="2"/>
  <c r="O77" i="2"/>
  <c r="O78" i="2"/>
  <c r="O79" i="2"/>
  <c r="O80" i="2"/>
  <c r="O81" i="2"/>
  <c r="O84" i="2"/>
  <c r="O85" i="2"/>
  <c r="O87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6" i="2"/>
  <c r="O112" i="2"/>
  <c r="O113" i="2"/>
  <c r="O115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1" i="2"/>
  <c r="O192" i="2"/>
  <c r="O193" i="2"/>
  <c r="O217" i="2"/>
  <c r="O291" i="2"/>
  <c r="O190" i="2"/>
  <c r="O198" i="2"/>
  <c r="O200" i="2"/>
  <c r="O202" i="2"/>
  <c r="O208" i="2"/>
  <c r="O209" i="2"/>
  <c r="O210" i="2"/>
  <c r="O215" i="2"/>
  <c r="O221" i="2"/>
  <c r="O226" i="2"/>
  <c r="O246" i="2"/>
  <c r="O247" i="2"/>
  <c r="O249" i="2"/>
  <c r="O250" i="2"/>
  <c r="O251" i="2"/>
  <c r="O252" i="2"/>
  <c r="O257" i="2"/>
  <c r="O259" i="2"/>
  <c r="O261" i="2"/>
  <c r="O263" i="2"/>
  <c r="O266" i="2"/>
  <c r="O269" i="2"/>
  <c r="O270" i="2"/>
  <c r="O273" i="2"/>
  <c r="O274" i="2"/>
  <c r="O276" i="2"/>
  <c r="O278" i="2"/>
  <c r="O282" i="2"/>
  <c r="O283" i="2"/>
  <c r="O284" i="2"/>
  <c r="O285" i="2"/>
  <c r="O286" i="2"/>
  <c r="O294" i="2"/>
  <c r="O295" i="2"/>
  <c r="O296" i="2"/>
  <c r="O297" i="2"/>
  <c r="O298" i="2"/>
  <c r="O301" i="2"/>
  <c r="O302" i="2"/>
  <c r="O306" i="2"/>
  <c r="E212" i="2"/>
  <c r="F212" i="2"/>
  <c r="O305" i="2"/>
  <c r="O304" i="2"/>
  <c r="O303" i="2"/>
  <c r="O300" i="2"/>
  <c r="O299" i="2"/>
  <c r="O293" i="2"/>
  <c r="O292" i="2"/>
  <c r="O290" i="2"/>
  <c r="O289" i="2"/>
  <c r="O288" i="2"/>
  <c r="O287" i="2"/>
  <c r="E14" i="2"/>
  <c r="E15" i="2" s="1"/>
  <c r="C17" i="2"/>
  <c r="O21" i="2"/>
  <c r="O22" i="2"/>
  <c r="O23" i="2"/>
  <c r="O24" i="2"/>
  <c r="O25" i="2"/>
  <c r="O26" i="2"/>
  <c r="O27" i="2"/>
  <c r="O28" i="2"/>
  <c r="O31" i="2"/>
  <c r="O32" i="2"/>
  <c r="O33" i="2"/>
  <c r="O34" i="2"/>
  <c r="O35" i="2"/>
  <c r="O41" i="2"/>
  <c r="O42" i="2"/>
  <c r="O43" i="2"/>
  <c r="O44" i="2"/>
  <c r="O73" i="2"/>
  <c r="O82" i="2"/>
  <c r="O83" i="2"/>
  <c r="O86" i="2"/>
  <c r="O88" i="2"/>
  <c r="O89" i="2"/>
  <c r="O105" i="2"/>
  <c r="O107" i="2"/>
  <c r="O108" i="2"/>
  <c r="O109" i="2"/>
  <c r="O110" i="2"/>
  <c r="O111" i="2"/>
  <c r="O114" i="2"/>
  <c r="O116" i="2"/>
  <c r="O139" i="2"/>
  <c r="O140" i="2"/>
  <c r="O141" i="2"/>
  <c r="O142" i="2"/>
  <c r="O143" i="2"/>
  <c r="O144" i="2"/>
  <c r="O145" i="2"/>
  <c r="O146" i="2"/>
  <c r="O194" i="2"/>
  <c r="O195" i="2"/>
  <c r="O196" i="2"/>
  <c r="O197" i="2"/>
  <c r="O199" i="2"/>
  <c r="O201" i="2"/>
  <c r="O203" i="2"/>
  <c r="O204" i="2"/>
  <c r="O205" i="2"/>
  <c r="O206" i="2"/>
  <c r="O207" i="2"/>
  <c r="O211" i="2"/>
  <c r="O212" i="2"/>
  <c r="O213" i="2"/>
  <c r="O214" i="2"/>
  <c r="O216" i="2"/>
  <c r="O218" i="2"/>
  <c r="O219" i="2"/>
  <c r="O220" i="2"/>
  <c r="O223" i="2"/>
  <c r="O222" i="2"/>
  <c r="O224" i="2"/>
  <c r="O225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8" i="2"/>
  <c r="O253" i="2"/>
  <c r="O254" i="2"/>
  <c r="O255" i="2"/>
  <c r="O256" i="2"/>
  <c r="O258" i="2"/>
  <c r="O260" i="2"/>
  <c r="O262" i="2"/>
  <c r="O264" i="2"/>
  <c r="O265" i="2"/>
  <c r="O267" i="2"/>
  <c r="O271" i="2"/>
  <c r="O272" i="2"/>
  <c r="O279" i="2"/>
  <c r="O280" i="2"/>
  <c r="O281" i="2"/>
  <c r="G328" i="2"/>
  <c r="N328" i="2"/>
  <c r="G330" i="2"/>
  <c r="Q330" i="2" s="1"/>
  <c r="S330" i="2" s="1"/>
  <c r="N330" i="2"/>
  <c r="G161" i="2"/>
  <c r="N161" i="2"/>
  <c r="N257" i="2"/>
  <c r="G257" i="2"/>
  <c r="G97" i="2"/>
  <c r="N97" i="2"/>
  <c r="K227" i="2"/>
  <c r="N260" i="2"/>
  <c r="G260" i="2"/>
  <c r="I166" i="2"/>
  <c r="K245" i="2"/>
  <c r="N256" i="2"/>
  <c r="G256" i="2"/>
  <c r="N266" i="2"/>
  <c r="N252" i="2"/>
  <c r="G252" i="2"/>
  <c r="N248" i="2"/>
  <c r="G248" i="2"/>
  <c r="N244" i="2"/>
  <c r="G244" i="2"/>
  <c r="N240" i="2"/>
  <c r="Q240" i="2" s="1"/>
  <c r="S240" i="2" s="1"/>
  <c r="G240" i="2"/>
  <c r="N236" i="2"/>
  <c r="G236" i="2"/>
  <c r="N232" i="2"/>
  <c r="G232" i="2"/>
  <c r="N228" i="2"/>
  <c r="G228" i="2"/>
  <c r="N224" i="2"/>
  <c r="Q224" i="2" s="1"/>
  <c r="S224" i="2" s="1"/>
  <c r="G224" i="2"/>
  <c r="N220" i="2"/>
  <c r="G220" i="2"/>
  <c r="N216" i="2"/>
  <c r="G216" i="2"/>
  <c r="N211" i="2"/>
  <c r="G211" i="2"/>
  <c r="N207" i="2"/>
  <c r="Q207" i="2" s="1"/>
  <c r="G207" i="2"/>
  <c r="N203" i="2"/>
  <c r="G203" i="2"/>
  <c r="N199" i="2"/>
  <c r="G199" i="2"/>
  <c r="N195" i="2"/>
  <c r="G195" i="2"/>
  <c r="Q174" i="2"/>
  <c r="G57" i="2"/>
  <c r="G262" i="2"/>
  <c r="G255" i="2"/>
  <c r="N105" i="2"/>
  <c r="G105" i="2"/>
  <c r="N41" i="2"/>
  <c r="G41" i="2"/>
  <c r="N273" i="2"/>
  <c r="Q273" i="2" s="1"/>
  <c r="S273" i="2" s="1"/>
  <c r="G273" i="2"/>
  <c r="N227" i="2"/>
  <c r="G265" i="2"/>
  <c r="N258" i="2"/>
  <c r="G258" i="2"/>
  <c r="G251" i="2"/>
  <c r="Q251" i="2" s="1"/>
  <c r="S251" i="2" s="1"/>
  <c r="G247" i="2"/>
  <c r="G243" i="2"/>
  <c r="G235" i="2"/>
  <c r="G231" i="2"/>
  <c r="G223" i="2"/>
  <c r="G219" i="2"/>
  <c r="G215" i="2"/>
  <c r="Q215" i="2" s="1"/>
  <c r="S215" i="2" s="1"/>
  <c r="G210" i="2"/>
  <c r="G206" i="2"/>
  <c r="G173" i="2"/>
  <c r="N173" i="2"/>
  <c r="N129" i="2"/>
  <c r="N181" i="2"/>
  <c r="G181" i="2"/>
  <c r="G246" i="2"/>
  <c r="N246" i="2"/>
  <c r="Q246" i="2" s="1"/>
  <c r="S246" i="2" s="1"/>
  <c r="N242" i="2"/>
  <c r="G242" i="2"/>
  <c r="N238" i="2"/>
  <c r="G238" i="2"/>
  <c r="N234" i="2"/>
  <c r="G234" i="2"/>
  <c r="N230" i="2"/>
  <c r="G230" i="2"/>
  <c r="Q230" i="2" s="1"/>
  <c r="S230" i="2" s="1"/>
  <c r="N226" i="2"/>
  <c r="G226" i="2"/>
  <c r="N222" i="2"/>
  <c r="G222" i="2"/>
  <c r="N218" i="2"/>
  <c r="P218" i="2"/>
  <c r="G214" i="2"/>
  <c r="N214" i="2"/>
  <c r="N209" i="2"/>
  <c r="G209" i="2"/>
  <c r="N205" i="2"/>
  <c r="G205" i="2"/>
  <c r="N201" i="2"/>
  <c r="G201" i="2"/>
  <c r="N197" i="2"/>
  <c r="G197" i="2"/>
  <c r="Q197" i="2" s="1"/>
  <c r="G193" i="2"/>
  <c r="N193" i="2"/>
  <c r="N185" i="2"/>
  <c r="G185" i="2"/>
  <c r="N49" i="2"/>
  <c r="G49" i="2"/>
  <c r="G33" i="2"/>
  <c r="N270" i="2"/>
  <c r="Q270" i="2" s="1"/>
  <c r="S270" i="2" s="1"/>
  <c r="G281" i="2"/>
  <c r="N281" i="2"/>
  <c r="G319" i="2"/>
  <c r="N45" i="2"/>
  <c r="Q45" i="2"/>
  <c r="G280" i="2"/>
  <c r="N280" i="2"/>
  <c r="K322" i="2"/>
  <c r="K315" i="2"/>
  <c r="G165" i="2"/>
  <c r="G157" i="2"/>
  <c r="G141" i="2"/>
  <c r="G125" i="2"/>
  <c r="G117" i="2"/>
  <c r="G109" i="2"/>
  <c r="G93" i="2"/>
  <c r="Q93" i="2" s="1"/>
  <c r="G283" i="2"/>
  <c r="Q283" i="2" s="1"/>
  <c r="S283" i="2" s="1"/>
  <c r="N283" i="2"/>
  <c r="N269" i="2"/>
  <c r="G269" i="2"/>
  <c r="N85" i="2"/>
  <c r="Q85" i="2" s="1"/>
  <c r="N294" i="2"/>
  <c r="N274" i="2"/>
  <c r="Q274" i="2" s="1"/>
  <c r="S274" i="2" s="1"/>
  <c r="N77" i="2"/>
  <c r="G77" i="2"/>
  <c r="K275" i="2"/>
  <c r="N73" i="2"/>
  <c r="Q73" i="2" s="1"/>
  <c r="V17" i="2"/>
  <c r="Y54" i="2"/>
  <c r="Y22" i="2"/>
  <c r="N316" i="2"/>
  <c r="K277" i="2"/>
  <c r="N326" i="2"/>
  <c r="Q326" i="2" s="1"/>
  <c r="S326" i="2" s="1"/>
  <c r="K323" i="2"/>
  <c r="K309" i="2"/>
  <c r="N177" i="2"/>
  <c r="Q177" i="2" s="1"/>
  <c r="N145" i="2"/>
  <c r="N113" i="2"/>
  <c r="Q113" i="2"/>
  <c r="N81" i="2"/>
  <c r="Q81" i="2" s="1"/>
  <c r="V9" i="2"/>
  <c r="Y46" i="2"/>
  <c r="Y14" i="2"/>
  <c r="Y8" i="2"/>
  <c r="Y16" i="2"/>
  <c r="Y24" i="2"/>
  <c r="Y32" i="2"/>
  <c r="Y40" i="2"/>
  <c r="Y48" i="2"/>
  <c r="Y56" i="2"/>
  <c r="Y64" i="2"/>
  <c r="V3" i="2"/>
  <c r="V11" i="2"/>
  <c r="V19" i="2"/>
  <c r="V27" i="2"/>
  <c r="N22" i="2"/>
  <c r="Q22" i="2"/>
  <c r="N26" i="2"/>
  <c r="Q26" i="2"/>
  <c r="N30" i="2"/>
  <c r="Q30" i="2" s="1"/>
  <c r="N34" i="2"/>
  <c r="Q34" i="2" s="1"/>
  <c r="N38" i="2"/>
  <c r="Q38" i="2"/>
  <c r="N42" i="2"/>
  <c r="Q42" i="2"/>
  <c r="N46" i="2"/>
  <c r="Q46" i="2" s="1"/>
  <c r="N50" i="2"/>
  <c r="N54" i="2"/>
  <c r="Q54" i="2"/>
  <c r="N58" i="2"/>
  <c r="Q58" i="2"/>
  <c r="N62" i="2"/>
  <c r="Q62" i="2" s="1"/>
  <c r="N66" i="2"/>
  <c r="Q66" i="2" s="1"/>
  <c r="N70" i="2"/>
  <c r="Q70" i="2" s="1"/>
  <c r="N74" i="2"/>
  <c r="Q74" i="2"/>
  <c r="N78" i="2"/>
  <c r="Q78" i="2" s="1"/>
  <c r="N82" i="2"/>
  <c r="Q82" i="2" s="1"/>
  <c r="N90" i="2"/>
  <c r="Q90" i="2"/>
  <c r="N94" i="2"/>
  <c r="Q94" i="2" s="1"/>
  <c r="N98" i="2"/>
  <c r="Q98" i="2" s="1"/>
  <c r="N102" i="2"/>
  <c r="Q102" i="2" s="1"/>
  <c r="N106" i="2"/>
  <c r="Q106" i="2"/>
  <c r="N110" i="2"/>
  <c r="Q110" i="2" s="1"/>
  <c r="N114" i="2"/>
  <c r="Q114" i="2" s="1"/>
  <c r="N118" i="2"/>
  <c r="Q118" i="2" s="1"/>
  <c r="N122" i="2"/>
  <c r="Q122" i="2"/>
  <c r="N126" i="2"/>
  <c r="Q126" i="2" s="1"/>
  <c r="N130" i="2"/>
  <c r="Q130" i="2" s="1"/>
  <c r="N134" i="2"/>
  <c r="N138" i="2"/>
  <c r="Q138" i="2"/>
  <c r="N142" i="2"/>
  <c r="Q142" i="2" s="1"/>
  <c r="N146" i="2"/>
  <c r="Q146" i="2" s="1"/>
  <c r="N150" i="2"/>
  <c r="Q150" i="2" s="1"/>
  <c r="N154" i="2"/>
  <c r="Q154" i="2"/>
  <c r="N158" i="2"/>
  <c r="Q158" i="2" s="1"/>
  <c r="N162" i="2"/>
  <c r="N166" i="2"/>
  <c r="Q166" i="2" s="1"/>
  <c r="N174" i="2"/>
  <c r="N182" i="2"/>
  <c r="Q182" i="2" s="1"/>
  <c r="N186" i="2"/>
  <c r="Q186" i="2" s="1"/>
  <c r="N190" i="2"/>
  <c r="Q190" i="2" s="1"/>
  <c r="N194" i="2"/>
  <c r="Q194" i="2"/>
  <c r="N322" i="2"/>
  <c r="Q322" i="2" s="1"/>
  <c r="S322" i="2" s="1"/>
  <c r="N321" i="2"/>
  <c r="N320" i="2"/>
  <c r="N314" i="2"/>
  <c r="N275" i="2"/>
  <c r="Q275" i="2" s="1"/>
  <c r="S275" i="2" s="1"/>
  <c r="N315" i="2"/>
  <c r="Q315" i="2"/>
  <c r="S315" i="2" s="1"/>
  <c r="N311" i="2"/>
  <c r="Q311" i="2"/>
  <c r="S311" i="2" s="1"/>
  <c r="Y9" i="2"/>
  <c r="Y17" i="2"/>
  <c r="Y25" i="2"/>
  <c r="Y33" i="2"/>
  <c r="Y41" i="2"/>
  <c r="Y49" i="2"/>
  <c r="Y57" i="2"/>
  <c r="Y65" i="2"/>
  <c r="V4" i="2"/>
  <c r="V12" i="2"/>
  <c r="V20" i="2"/>
  <c r="V28" i="2"/>
  <c r="Y10" i="2"/>
  <c r="Y18" i="2"/>
  <c r="Y26" i="2"/>
  <c r="Y34" i="2"/>
  <c r="Y42" i="2"/>
  <c r="Y50" i="2"/>
  <c r="Y58" i="2"/>
  <c r="Y66" i="2"/>
  <c r="V5" i="2"/>
  <c r="V13" i="2"/>
  <c r="V21" i="2"/>
  <c r="V2" i="2"/>
  <c r="N23" i="2"/>
  <c r="Q23" i="2" s="1"/>
  <c r="N27" i="2"/>
  <c r="Q27" i="2"/>
  <c r="N35" i="2"/>
  <c r="Q35" i="2" s="1"/>
  <c r="N39" i="2"/>
  <c r="Q39" i="2" s="1"/>
  <c r="N43" i="2"/>
  <c r="Q43" i="2"/>
  <c r="N47" i="2"/>
  <c r="Q47" i="2" s="1"/>
  <c r="N51" i="2"/>
  <c r="Q51" i="2" s="1"/>
  <c r="N55" i="2"/>
  <c r="Q55" i="2" s="1"/>
  <c r="N59" i="2"/>
  <c r="Q59" i="2"/>
  <c r="N63" i="2"/>
  <c r="Q63" i="2" s="1"/>
  <c r="N67" i="2"/>
  <c r="Q67" i="2" s="1"/>
  <c r="N71" i="2"/>
  <c r="Q71" i="2" s="1"/>
  <c r="N79" i="2"/>
  <c r="Q79" i="2" s="1"/>
  <c r="N83" i="2"/>
  <c r="Q83" i="2" s="1"/>
  <c r="N87" i="2"/>
  <c r="Q87" i="2" s="1"/>
  <c r="N91" i="2"/>
  <c r="N95" i="2"/>
  <c r="N99" i="2"/>
  <c r="Q99" i="2" s="1"/>
  <c r="N103" i="2"/>
  <c r="Q103" i="2" s="1"/>
  <c r="N107" i="2"/>
  <c r="Q107" i="2" s="1"/>
  <c r="N111" i="2"/>
  <c r="Q111" i="2" s="1"/>
  <c r="N115" i="2"/>
  <c r="Q115" i="2" s="1"/>
  <c r="N119" i="2"/>
  <c r="Q119" i="2" s="1"/>
  <c r="N123" i="2"/>
  <c r="Q123" i="2" s="1"/>
  <c r="N127" i="2"/>
  <c r="Q127" i="2" s="1"/>
  <c r="N131" i="2"/>
  <c r="Q131" i="2" s="1"/>
  <c r="N135" i="2"/>
  <c r="Q135" i="2" s="1"/>
  <c r="N139" i="2"/>
  <c r="Q139" i="2" s="1"/>
  <c r="N143" i="2"/>
  <c r="Q143" i="2" s="1"/>
  <c r="N147" i="2"/>
  <c r="Q147" i="2" s="1"/>
  <c r="N151" i="2"/>
  <c r="Q151" i="2" s="1"/>
  <c r="N155" i="2"/>
  <c r="Q155" i="2" s="1"/>
  <c r="N159" i="2"/>
  <c r="Q159" i="2" s="1"/>
  <c r="N163" i="2"/>
  <c r="Q163" i="2" s="1"/>
  <c r="N167" i="2"/>
  <c r="Q167" i="2" s="1"/>
  <c r="N171" i="2"/>
  <c r="Q171" i="2" s="1"/>
  <c r="N175" i="2"/>
  <c r="N179" i="2"/>
  <c r="Q179" i="2" s="1"/>
  <c r="N183" i="2"/>
  <c r="Q183" i="2" s="1"/>
  <c r="N187" i="2"/>
  <c r="Q187" i="2" s="1"/>
  <c r="N191" i="2"/>
  <c r="Q191" i="2" s="1"/>
  <c r="N323" i="2"/>
  <c r="Q323" i="2" s="1"/>
  <c r="S323" i="2" s="1"/>
  <c r="N317" i="2"/>
  <c r="N313" i="2"/>
  <c r="Y11" i="2"/>
  <c r="Y19" i="2"/>
  <c r="Y27" i="2"/>
  <c r="Y35" i="2"/>
  <c r="Y43" i="2"/>
  <c r="Y51" i="2"/>
  <c r="Y59" i="2"/>
  <c r="Y67" i="2"/>
  <c r="V6" i="2"/>
  <c r="V14" i="2"/>
  <c r="V22" i="2"/>
  <c r="Y4" i="2"/>
  <c r="Y12" i="2"/>
  <c r="Y20" i="2"/>
  <c r="Y28" i="2"/>
  <c r="Y36" i="2"/>
  <c r="Y44" i="2"/>
  <c r="Y52" i="2"/>
  <c r="Y60" i="2"/>
  <c r="Y68" i="2"/>
  <c r="V7" i="2"/>
  <c r="V15" i="2"/>
  <c r="V23" i="2"/>
  <c r="N24" i="2"/>
  <c r="N28" i="2"/>
  <c r="Q28" i="2" s="1"/>
  <c r="N32" i="2"/>
  <c r="Q32" i="2" s="1"/>
  <c r="N40" i="2"/>
  <c r="N48" i="2"/>
  <c r="Q48" i="2" s="1"/>
  <c r="N52" i="2"/>
  <c r="Q52" i="2" s="1"/>
  <c r="N60" i="2"/>
  <c r="Q60" i="2" s="1"/>
  <c r="N64" i="2"/>
  <c r="Q64" i="2" s="1"/>
  <c r="N68" i="2"/>
  <c r="Q68" i="2" s="1"/>
  <c r="N72" i="2"/>
  <c r="Q72" i="2" s="1"/>
  <c r="N76" i="2"/>
  <c r="Q76" i="2" s="1"/>
  <c r="N80" i="2"/>
  <c r="Q80" i="2" s="1"/>
  <c r="N84" i="2"/>
  <c r="Q84" i="2" s="1"/>
  <c r="N88" i="2"/>
  <c r="Q88" i="2" s="1"/>
  <c r="N92" i="2"/>
  <c r="Q92" i="2" s="1"/>
  <c r="N96" i="2"/>
  <c r="Q96" i="2" s="1"/>
  <c r="N100" i="2"/>
  <c r="Q100" i="2" s="1"/>
  <c r="N108" i="2"/>
  <c r="Q108" i="2" s="1"/>
  <c r="N112" i="2"/>
  <c r="N116" i="2"/>
  <c r="Q116" i="2" s="1"/>
  <c r="N120" i="2"/>
  <c r="Q120" i="2" s="1"/>
  <c r="N124" i="2"/>
  <c r="Q124" i="2" s="1"/>
  <c r="N128" i="2"/>
  <c r="Q128" i="2" s="1"/>
  <c r="N132" i="2"/>
  <c r="Q132" i="2" s="1"/>
  <c r="N136" i="2"/>
  <c r="Q136" i="2" s="1"/>
  <c r="N144" i="2"/>
  <c r="Q144" i="2" s="1"/>
  <c r="N152" i="2"/>
  <c r="Q152" i="2" s="1"/>
  <c r="N160" i="2"/>
  <c r="Q160" i="2" s="1"/>
  <c r="N164" i="2"/>
  <c r="N168" i="2"/>
  <c r="Q168" i="2" s="1"/>
  <c r="N172" i="2"/>
  <c r="N176" i="2"/>
  <c r="Q176" i="2" s="1"/>
  <c r="N180" i="2"/>
  <c r="Q180" i="2" s="1"/>
  <c r="N184" i="2"/>
  <c r="Q184" i="2" s="1"/>
  <c r="N188" i="2"/>
  <c r="Q188" i="2" s="1"/>
  <c r="N192" i="2"/>
  <c r="N196" i="2"/>
  <c r="Q196" i="2" s="1"/>
  <c r="N324" i="2"/>
  <c r="Q324" i="2" s="1"/>
  <c r="S324" i="2" s="1"/>
  <c r="N327" i="2"/>
  <c r="Q327" i="2"/>
  <c r="S327" i="2" s="1"/>
  <c r="N318" i="2"/>
  <c r="Q318" i="2" s="1"/>
  <c r="S318" i="2" s="1"/>
  <c r="N312" i="2"/>
  <c r="Q312" i="2"/>
  <c r="S312" i="2" s="1"/>
  <c r="N310" i="2"/>
  <c r="Q310" i="2" s="1"/>
  <c r="S310" i="2" s="1"/>
  <c r="N308" i="2"/>
  <c r="Q308" i="2"/>
  <c r="S308" i="2" s="1"/>
  <c r="Y5" i="2"/>
  <c r="Y13" i="2"/>
  <c r="Y21" i="2"/>
  <c r="Y29" i="2"/>
  <c r="Y37" i="2"/>
  <c r="Y45" i="2"/>
  <c r="Y53" i="2"/>
  <c r="Y61" i="2"/>
  <c r="Y69" i="2"/>
  <c r="V8" i="2"/>
  <c r="V16" i="2"/>
  <c r="V24" i="2"/>
  <c r="N277" i="2"/>
  <c r="Q277" i="2" s="1"/>
  <c r="S277" i="2" s="1"/>
  <c r="N325" i="2"/>
  <c r="Q325" i="2"/>
  <c r="S325" i="2" s="1"/>
  <c r="K313" i="2"/>
  <c r="Q313" i="2"/>
  <c r="S313" i="2"/>
  <c r="N133" i="2"/>
  <c r="Q133" i="2"/>
  <c r="N101" i="2"/>
  <c r="Q101" i="2"/>
  <c r="N69" i="2"/>
  <c r="Q69" i="2"/>
  <c r="N53" i="2"/>
  <c r="Q53" i="2"/>
  <c r="N37" i="2"/>
  <c r="Q37" i="2"/>
  <c r="N21" i="2"/>
  <c r="Y2" i="2"/>
  <c r="Y39" i="2"/>
  <c r="Y7" i="2"/>
  <c r="N309" i="2"/>
  <c r="Q309" i="2" s="1"/>
  <c r="S309" i="2" s="1"/>
  <c r="K317" i="2"/>
  <c r="Q317" i="2"/>
  <c r="S317" i="2" s="1"/>
  <c r="N169" i="2"/>
  <c r="Q169" i="2" s="1"/>
  <c r="N153" i="2"/>
  <c r="N89" i="2"/>
  <c r="Q89" i="2" s="1"/>
  <c r="Y3" i="2"/>
  <c r="Y38" i="2"/>
  <c r="Y6" i="2"/>
  <c r="K321" i="2"/>
  <c r="Q321" i="2"/>
  <c r="S321" i="2" s="1"/>
  <c r="Q316" i="2"/>
  <c r="S316" i="2" s="1"/>
  <c r="K316" i="2"/>
  <c r="V26" i="2"/>
  <c r="Y63" i="2"/>
  <c r="K326" i="2"/>
  <c r="Q320" i="2"/>
  <c r="S320" i="2" s="1"/>
  <c r="K325" i="2"/>
  <c r="Q328" i="2"/>
  <c r="S328" i="2" s="1"/>
  <c r="K328" i="2"/>
  <c r="Q161" i="2"/>
  <c r="I161" i="2"/>
  <c r="Q117" i="2"/>
  <c r="I117" i="2"/>
  <c r="Q33" i="2"/>
  <c r="J33" i="2"/>
  <c r="K197" i="2"/>
  <c r="Q231" i="2"/>
  <c r="S231" i="2" s="1"/>
  <c r="K231" i="2"/>
  <c r="Q265" i="2"/>
  <c r="S265" i="2"/>
  <c r="K265" i="2"/>
  <c r="K207" i="2"/>
  <c r="K224" i="2"/>
  <c r="K240" i="2"/>
  <c r="Q173" i="2"/>
  <c r="I173" i="2"/>
  <c r="Q125" i="2"/>
  <c r="I125" i="2"/>
  <c r="Q49" i="2"/>
  <c r="I49" i="2"/>
  <c r="Q214" i="2"/>
  <c r="S214" i="2" s="1"/>
  <c r="K214" i="2"/>
  <c r="K246" i="2"/>
  <c r="Q235" i="2"/>
  <c r="S235" i="2" s="1"/>
  <c r="K235" i="2"/>
  <c r="Q193" i="2"/>
  <c r="I193" i="2"/>
  <c r="Q262" i="2"/>
  <c r="S262" i="2" s="1"/>
  <c r="K262" i="2"/>
  <c r="Q256" i="2"/>
  <c r="S256" i="2"/>
  <c r="K256" i="2"/>
  <c r="Q141" i="2"/>
  <c r="H141" i="2"/>
  <c r="Q280" i="2"/>
  <c r="S280" i="2" s="1"/>
  <c r="K280" i="2"/>
  <c r="Q185" i="2"/>
  <c r="I185" i="2"/>
  <c r="Q201" i="2"/>
  <c r="K201" i="2"/>
  <c r="Q218" i="2"/>
  <c r="S218" i="2"/>
  <c r="Q234" i="2"/>
  <c r="S234" i="2"/>
  <c r="K234" i="2"/>
  <c r="K273" i="2"/>
  <c r="Q195" i="2"/>
  <c r="K195" i="2"/>
  <c r="Q211" i="2"/>
  <c r="S211" i="2"/>
  <c r="K211" i="2"/>
  <c r="Q228" i="2"/>
  <c r="S228" i="2" s="1"/>
  <c r="K228" i="2"/>
  <c r="Q244" i="2"/>
  <c r="S244" i="2"/>
  <c r="K244" i="2"/>
  <c r="Q223" i="2"/>
  <c r="S223" i="2" s="1"/>
  <c r="K223" i="2"/>
  <c r="Q77" i="2"/>
  <c r="I77" i="2"/>
  <c r="Q157" i="2"/>
  <c r="I157" i="2"/>
  <c r="Q206" i="2"/>
  <c r="K206" i="2"/>
  <c r="K243" i="2"/>
  <c r="H105" i="2"/>
  <c r="Q105" i="2"/>
  <c r="Q57" i="2"/>
  <c r="I57" i="2"/>
  <c r="Q260" i="2"/>
  <c r="S260" i="2" s="1"/>
  <c r="K260" i="2"/>
  <c r="K283" i="2"/>
  <c r="Q165" i="2"/>
  <c r="I165" i="2"/>
  <c r="K319" i="2"/>
  <c r="Q205" i="2"/>
  <c r="K205" i="2"/>
  <c r="Q222" i="2"/>
  <c r="S222" i="2"/>
  <c r="K222" i="2"/>
  <c r="Q238" i="2"/>
  <c r="S238" i="2" s="1"/>
  <c r="K238" i="2"/>
  <c r="Q181" i="2"/>
  <c r="I181" i="2"/>
  <c r="Q210" i="2"/>
  <c r="I210" i="2"/>
  <c r="Q247" i="2"/>
  <c r="S247" i="2"/>
  <c r="K247" i="2"/>
  <c r="Q199" i="2"/>
  <c r="K199" i="2"/>
  <c r="Q216" i="2"/>
  <c r="S216" i="2" s="1"/>
  <c r="K216" i="2"/>
  <c r="Q232" i="2"/>
  <c r="S232" i="2"/>
  <c r="K232" i="2"/>
  <c r="Q248" i="2"/>
  <c r="S248" i="2" s="1"/>
  <c r="K248" i="2"/>
  <c r="Q257" i="2"/>
  <c r="S257" i="2"/>
  <c r="K257" i="2"/>
  <c r="Q109" i="2"/>
  <c r="H109" i="2"/>
  <c r="J215" i="2"/>
  <c r="Q41" i="2"/>
  <c r="H41" i="2"/>
  <c r="Q269" i="2"/>
  <c r="S269" i="2" s="1"/>
  <c r="K269" i="2"/>
  <c r="Q281" i="2"/>
  <c r="S281" i="2"/>
  <c r="K281" i="2"/>
  <c r="Q209" i="2"/>
  <c r="I209" i="2"/>
  <c r="Q226" i="2"/>
  <c r="S226" i="2" s="1"/>
  <c r="J226" i="2"/>
  <c r="Q242" i="2"/>
  <c r="S242" i="2"/>
  <c r="K242" i="2"/>
  <c r="Q219" i="2"/>
  <c r="S219" i="2" s="1"/>
  <c r="K219" i="2"/>
  <c r="Q258" i="2"/>
  <c r="S258" i="2"/>
  <c r="K258" i="2"/>
  <c r="Q255" i="2"/>
  <c r="S255" i="2" s="1"/>
  <c r="K255" i="2"/>
  <c r="Q203" i="2"/>
  <c r="K203" i="2"/>
  <c r="Q220" i="2"/>
  <c r="S220" i="2"/>
  <c r="K220" i="2"/>
  <c r="Q236" i="2"/>
  <c r="S236" i="2" s="1"/>
  <c r="K236" i="2"/>
  <c r="Q252" i="2"/>
  <c r="S252" i="2"/>
  <c r="K252" i="2"/>
  <c r="Q97" i="2"/>
  <c r="I97" i="2"/>
  <c r="N267" i="2"/>
  <c r="G267" i="2"/>
  <c r="N200" i="2"/>
  <c r="Q200" i="2" s="1"/>
  <c r="G200" i="2"/>
  <c r="N241" i="2"/>
  <c r="G241" i="2"/>
  <c r="N204" i="2"/>
  <c r="G204" i="2"/>
  <c r="N259" i="2"/>
  <c r="G259" i="2"/>
  <c r="N249" i="2"/>
  <c r="Q249" i="2" s="1"/>
  <c r="S249" i="2" s="1"/>
  <c r="G249" i="2"/>
  <c r="N208" i="2"/>
  <c r="G208" i="2"/>
  <c r="N263" i="2"/>
  <c r="G263" i="2"/>
  <c r="N253" i="2"/>
  <c r="G253" i="2"/>
  <c r="N229" i="2"/>
  <c r="Q229" i="2" s="1"/>
  <c r="S229" i="2" s="1"/>
  <c r="G229" i="2"/>
  <c r="N213" i="2"/>
  <c r="G213" i="2"/>
  <c r="Q213" i="2" s="1"/>
  <c r="S213" i="2" s="1"/>
  <c r="N233" i="2"/>
  <c r="Q233" i="2" s="1"/>
  <c r="S233" i="2" s="1"/>
  <c r="G307" i="2"/>
  <c r="N307" i="2"/>
  <c r="Q307" i="2" s="1"/>
  <c r="S307" i="2" s="1"/>
  <c r="G237" i="2"/>
  <c r="Q237" i="2" s="1"/>
  <c r="S237" i="2" s="1"/>
  <c r="N276" i="2"/>
  <c r="Q276" i="2" s="1"/>
  <c r="S276" i="2" s="1"/>
  <c r="G276" i="2"/>
  <c r="K276" i="2" s="1"/>
  <c r="K329" i="2"/>
  <c r="N301" i="2"/>
  <c r="G301" i="2"/>
  <c r="G296" i="2"/>
  <c r="N296" i="2"/>
  <c r="Q296" i="2" s="1"/>
  <c r="S296" i="2" s="1"/>
  <c r="N300" i="2"/>
  <c r="G300" i="2"/>
  <c r="K300" i="2" s="1"/>
  <c r="N295" i="2"/>
  <c r="G295" i="2"/>
  <c r="Q295" i="2" s="1"/>
  <c r="S295" i="2" s="1"/>
  <c r="G291" i="2"/>
  <c r="N291" i="2"/>
  <c r="Q291" i="2" s="1"/>
  <c r="S291" i="2" s="1"/>
  <c r="N286" i="2"/>
  <c r="G286" i="2"/>
  <c r="Q286" i="2" s="1"/>
  <c r="S286" i="2" s="1"/>
  <c r="G305" i="2"/>
  <c r="N305" i="2"/>
  <c r="Q305" i="2" s="1"/>
  <c r="S305" i="2" s="1"/>
  <c r="N225" i="2"/>
  <c r="G299" i="2"/>
  <c r="N299" i="2"/>
  <c r="N290" i="2"/>
  <c r="G290" i="2"/>
  <c r="N304" i="2"/>
  <c r="Q304" i="2" s="1"/>
  <c r="S304" i="2" s="1"/>
  <c r="G304" i="2"/>
  <c r="K304" i="2" s="1"/>
  <c r="Q225" i="2"/>
  <c r="S225" i="2" s="1"/>
  <c r="N61" i="2"/>
  <c r="G61" i="2"/>
  <c r="N29" i="2"/>
  <c r="G29" i="2"/>
  <c r="N272" i="2"/>
  <c r="G272" i="2"/>
  <c r="Q272" i="2" s="1"/>
  <c r="S272" i="2" s="1"/>
  <c r="N289" i="2"/>
  <c r="Q289" i="2" s="1"/>
  <c r="S289" i="2" s="1"/>
  <c r="G289" i="2"/>
  <c r="N279" i="2"/>
  <c r="G279" i="2"/>
  <c r="G284" i="2"/>
  <c r="Q284" i="2" s="1"/>
  <c r="S284" i="2" s="1"/>
  <c r="N284" i="2"/>
  <c r="N25" i="2"/>
  <c r="Q25" i="2" s="1"/>
  <c r="V25" i="2"/>
  <c r="Y15" i="2"/>
  <c r="V18" i="2"/>
  <c r="N332" i="2"/>
  <c r="Q332" i="2"/>
  <c r="S332" i="2" s="1"/>
  <c r="G271" i="2"/>
  <c r="Q271" i="2" s="1"/>
  <c r="S271" i="2" s="1"/>
  <c r="N149" i="2"/>
  <c r="Q149" i="2"/>
  <c r="V10" i="2"/>
  <c r="N298" i="2"/>
  <c r="Y62" i="2"/>
  <c r="G297" i="2"/>
  <c r="Q297" i="2" s="1"/>
  <c r="S297" i="2" s="1"/>
  <c r="N329" i="2"/>
  <c r="Q329" i="2"/>
  <c r="S329" i="2" s="1"/>
  <c r="N319" i="2"/>
  <c r="Q319" i="2" s="1"/>
  <c r="S319" i="2" s="1"/>
  <c r="N293" i="2"/>
  <c r="Q293" i="2"/>
  <c r="S293" i="2" s="1"/>
  <c r="G278" i="2"/>
  <c r="Q278" i="2" s="1"/>
  <c r="S278" i="2" s="1"/>
  <c r="Y47" i="2"/>
  <c r="Y31" i="2"/>
  <c r="N282" i="2"/>
  <c r="Q282" i="2"/>
  <c r="S282" i="2" s="1"/>
  <c r="N268" i="2"/>
  <c r="Y30" i="2"/>
  <c r="Q279" i="2"/>
  <c r="S279" i="2" s="1"/>
  <c r="K279" i="2"/>
  <c r="Q29" i="2"/>
  <c r="I29" i="2"/>
  <c r="K249" i="2"/>
  <c r="J200" i="2"/>
  <c r="K291" i="2"/>
  <c r="K296" i="2"/>
  <c r="Q253" i="2"/>
  <c r="S253" i="2"/>
  <c r="K253" i="2"/>
  <c r="Q61" i="2"/>
  <c r="I61" i="2"/>
  <c r="Q299" i="2"/>
  <c r="S299" i="2" s="1"/>
  <c r="K299" i="2"/>
  <c r="K295" i="2"/>
  <c r="Q301" i="2"/>
  <c r="S301" i="2" s="1"/>
  <c r="K301" i="2"/>
  <c r="K307" i="2"/>
  <c r="K259" i="2"/>
  <c r="Q259" i="2"/>
  <c r="S259" i="2"/>
  <c r="Q263" i="2"/>
  <c r="S263" i="2"/>
  <c r="K263" i="2"/>
  <c r="K289" i="2"/>
  <c r="Q300" i="2"/>
  <c r="S300" i="2"/>
  <c r="Q204" i="2"/>
  <c r="K204" i="2"/>
  <c r="Q267" i="2"/>
  <c r="S267" i="2" s="1"/>
  <c r="K267" i="2"/>
  <c r="K305" i="2"/>
  <c r="K213" i="2"/>
  <c r="Q208" i="2"/>
  <c r="J208" i="2"/>
  <c r="K272" i="2"/>
  <c r="Q241" i="2"/>
  <c r="S241" i="2" s="1"/>
  <c r="K241" i="2"/>
  <c r="K271" i="2"/>
  <c r="K290" i="2"/>
  <c r="Q290" i="2"/>
  <c r="S290" i="2" s="1"/>
  <c r="K229" i="2"/>
  <c r="C12" i="4"/>
  <c r="C11" i="4"/>
  <c r="N264" i="2" l="1"/>
  <c r="G264" i="2"/>
  <c r="I164" i="2"/>
  <c r="Q164" i="2"/>
  <c r="J21" i="2"/>
  <c r="Q21" i="2"/>
  <c r="Q192" i="2"/>
  <c r="I192" i="2"/>
  <c r="I172" i="2"/>
  <c r="Q172" i="2"/>
  <c r="Q129" i="2"/>
  <c r="I129" i="2"/>
  <c r="Q294" i="2"/>
  <c r="S294" i="2" s="1"/>
  <c r="K294" i="2"/>
  <c r="Q266" i="2"/>
  <c r="S266" i="2" s="1"/>
  <c r="K266" i="2"/>
  <c r="N217" i="2"/>
  <c r="P217" i="2"/>
  <c r="Q298" i="2"/>
  <c r="S298" i="2" s="1"/>
  <c r="Q156" i="2"/>
  <c r="Q140" i="2"/>
  <c r="Q95" i="2"/>
  <c r="Q314" i="2"/>
  <c r="S314" i="2" s="1"/>
  <c r="N178" i="2"/>
  <c r="Q178" i="2" s="1"/>
  <c r="I104" i="2"/>
  <c r="I91" i="2"/>
  <c r="K268" i="2"/>
  <c r="K284" i="2"/>
  <c r="K297" i="2"/>
  <c r="N156" i="2"/>
  <c r="N140" i="2"/>
  <c r="N44" i="2"/>
  <c r="Q44" i="2" s="1"/>
  <c r="N31" i="2"/>
  <c r="Q31" i="2" s="1"/>
  <c r="Q145" i="2"/>
  <c r="G250" i="2"/>
  <c r="G335" i="2"/>
  <c r="Q335" i="2" s="1"/>
  <c r="S335" i="2" s="1"/>
  <c r="N335" i="2"/>
  <c r="K278" i="2"/>
  <c r="K237" i="2"/>
  <c r="G303" i="2"/>
  <c r="Q121" i="2"/>
  <c r="Q40" i="2"/>
  <c r="Q24" i="2"/>
  <c r="Q170" i="2"/>
  <c r="G292" i="2"/>
  <c r="N292" i="2"/>
  <c r="N287" i="2"/>
  <c r="G287" i="2"/>
  <c r="K286" i="2"/>
  <c r="N121" i="2"/>
  <c r="N104" i="2"/>
  <c r="Q104" i="2" s="1"/>
  <c r="N56" i="2"/>
  <c r="Q56" i="2" s="1"/>
  <c r="N75" i="2"/>
  <c r="Q75" i="2" s="1"/>
  <c r="N170" i="2"/>
  <c r="G189" i="2"/>
  <c r="G65" i="2"/>
  <c r="G198" i="2"/>
  <c r="H86" i="2"/>
  <c r="I148" i="2"/>
  <c r="K251" i="2"/>
  <c r="K230" i="2"/>
  <c r="K330" i="2"/>
  <c r="Q153" i="2"/>
  <c r="Q36" i="2"/>
  <c r="G202" i="2"/>
  <c r="G239" i="2"/>
  <c r="I93" i="2"/>
  <c r="N148" i="2"/>
  <c r="Q148" i="2" s="1"/>
  <c r="N36" i="2"/>
  <c r="N86" i="2"/>
  <c r="Q86" i="2" s="1"/>
  <c r="G137" i="2"/>
  <c r="N285" i="2"/>
  <c r="G285" i="2"/>
  <c r="Q112" i="2"/>
  <c r="Q254" i="2"/>
  <c r="S254" i="2" s="1"/>
  <c r="K254" i="2"/>
  <c r="J221" i="2"/>
  <c r="Q221" i="2"/>
  <c r="S221" i="2" s="1"/>
  <c r="N331" i="2"/>
  <c r="Q331" i="2" s="1"/>
  <c r="S331" i="2" s="1"/>
  <c r="N306" i="2"/>
  <c r="Q306" i="2" s="1"/>
  <c r="S306" i="2" s="1"/>
  <c r="G334" i="2"/>
  <c r="N334" i="2"/>
  <c r="N336" i="2"/>
  <c r="G336" i="2"/>
  <c r="G333" i="2"/>
  <c r="N333" i="2"/>
  <c r="C15" i="4"/>
  <c r="C16" i="4"/>
  <c r="D18" i="4" s="1"/>
  <c r="C11" i="2"/>
  <c r="C12" i="2"/>
  <c r="K335" i="2" l="1"/>
  <c r="Q285" i="2"/>
  <c r="S285" i="2" s="1"/>
  <c r="K285" i="2"/>
  <c r="Q202" i="2"/>
  <c r="J202" i="2"/>
  <c r="J198" i="2"/>
  <c r="Q198" i="2"/>
  <c r="Q65" i="2"/>
  <c r="I65" i="2"/>
  <c r="Q287" i="2"/>
  <c r="S287" i="2" s="1"/>
  <c r="K287" i="2"/>
  <c r="Q217" i="2"/>
  <c r="S217" i="2" s="1"/>
  <c r="Q137" i="2"/>
  <c r="I137" i="2"/>
  <c r="Q189" i="2"/>
  <c r="I189" i="2"/>
  <c r="K303" i="2"/>
  <c r="Q303" i="2"/>
  <c r="S303" i="2" s="1"/>
  <c r="K292" i="2"/>
  <c r="Q292" i="2"/>
  <c r="S292" i="2" s="1"/>
  <c r="K264" i="2"/>
  <c r="Q264" i="2"/>
  <c r="S264" i="2" s="1"/>
  <c r="Q239" i="2"/>
  <c r="S239" i="2" s="1"/>
  <c r="K239" i="2"/>
  <c r="Q250" i="2"/>
  <c r="S250" i="2" s="1"/>
  <c r="K250" i="2"/>
  <c r="C16" i="2"/>
  <c r="D18" i="2" s="1"/>
  <c r="M333" i="2"/>
  <c r="M335" i="2"/>
  <c r="M334" i="2"/>
  <c r="M336" i="2"/>
  <c r="M287" i="2"/>
  <c r="M301" i="2"/>
  <c r="M330" i="2"/>
  <c r="M279" i="2"/>
  <c r="M275" i="2"/>
  <c r="M284" i="2"/>
  <c r="M327" i="2"/>
  <c r="M299" i="2"/>
  <c r="M298" i="2"/>
  <c r="M297" i="2"/>
  <c r="M307" i="2"/>
  <c r="M332" i="2"/>
  <c r="M285" i="2"/>
  <c r="M319" i="2"/>
  <c r="M312" i="2"/>
  <c r="M291" i="2"/>
  <c r="M290" i="2"/>
  <c r="M289" i="2"/>
  <c r="M326" i="2"/>
  <c r="M293" i="2"/>
  <c r="M309" i="2"/>
  <c r="M310" i="2"/>
  <c r="M311" i="2"/>
  <c r="M283" i="2"/>
  <c r="M282" i="2"/>
  <c r="M281" i="2"/>
  <c r="M321" i="2"/>
  <c r="M306" i="2"/>
  <c r="M331" i="2"/>
  <c r="M305" i="2"/>
  <c r="M303" i="2"/>
  <c r="M324" i="2"/>
  <c r="M278" i="2"/>
  <c r="M21" i="2"/>
  <c r="M316" i="2"/>
  <c r="M280" i="2"/>
  <c r="M294" i="2"/>
  <c r="M323" i="2"/>
  <c r="M320" i="2"/>
  <c r="M304" i="2"/>
  <c r="M317" i="2"/>
  <c r="M329" i="2"/>
  <c r="C15" i="2"/>
  <c r="M286" i="2"/>
  <c r="M313" i="2"/>
  <c r="M314" i="2"/>
  <c r="M325" i="2"/>
  <c r="M295" i="2"/>
  <c r="M328" i="2"/>
  <c r="M296" i="2"/>
  <c r="M318" i="2"/>
  <c r="M300" i="2"/>
  <c r="M277" i="2"/>
  <c r="M288" i="2"/>
  <c r="M302" i="2"/>
  <c r="M315" i="2"/>
  <c r="M322" i="2"/>
  <c r="M308" i="2"/>
  <c r="M292" i="2"/>
  <c r="K333" i="2"/>
  <c r="Q333" i="2"/>
  <c r="S333" i="2" s="1"/>
  <c r="Q336" i="2"/>
  <c r="S336" i="2" s="1"/>
  <c r="K336" i="2"/>
  <c r="Q334" i="2"/>
  <c r="S334" i="2" s="1"/>
  <c r="K334" i="2"/>
  <c r="C18" i="4"/>
  <c r="E16" i="4"/>
  <c r="E17" i="4" s="1"/>
  <c r="E16" i="2" l="1"/>
  <c r="E17" i="2" s="1"/>
  <c r="P8" i="2"/>
  <c r="C18" i="2"/>
</calcChain>
</file>

<file path=xl/sharedStrings.xml><?xml version="1.0" encoding="utf-8"?>
<sst xmlns="http://schemas.openxmlformats.org/spreadsheetml/2006/main" count="3519" uniqueCount="664">
  <si>
    <t>(IBVS 1231)</t>
  </si>
  <si>
    <t>Epoch =</t>
  </si>
  <si>
    <t>error</t>
  </si>
  <si>
    <t>EW</t>
  </si>
  <si>
    <t>GCVS 4</t>
  </si>
  <si>
    <t>IBVS 1231</t>
  </si>
  <si>
    <t>IBVS 3478</t>
  </si>
  <si>
    <t>n</t>
  </si>
  <si>
    <t>n'</t>
  </si>
  <si>
    <t>na</t>
  </si>
  <si>
    <t>New Ephemeris =</t>
  </si>
  <si>
    <t>New Period =</t>
  </si>
  <si>
    <t>O-C</t>
  </si>
  <si>
    <t>Period =</t>
  </si>
  <si>
    <t>Source</t>
  </si>
  <si>
    <t>ToM</t>
  </si>
  <si>
    <t>Typ</t>
  </si>
  <si>
    <t>IBVS 5040</t>
  </si>
  <si>
    <t>Date</t>
  </si>
  <si>
    <t>System Type:</t>
  </si>
  <si>
    <t>GCVS 4 Eph.</t>
  </si>
  <si>
    <t>--- Working ----</t>
  </si>
  <si>
    <t>LS Intercept =</t>
  </si>
  <si>
    <t>LS Slope =</t>
  </si>
  <si>
    <t>LS Quadr term =</t>
  </si>
  <si>
    <t>New epoch =</t>
  </si>
  <si>
    <t>Linear</t>
  </si>
  <si>
    <t>Quadratic</t>
  </si>
  <si>
    <t>Lin. Fit</t>
  </si>
  <si>
    <t>Q. fit</t>
  </si>
  <si>
    <t>Ralincourt P</t>
  </si>
  <si>
    <t>BBSAG Bull.32</t>
  </si>
  <si>
    <t>B</t>
  </si>
  <si>
    <t>Locher K</t>
  </si>
  <si>
    <t>BBSAG Bull.33</t>
  </si>
  <si>
    <t>BBSAG Bull.35</t>
  </si>
  <si>
    <t>BBSAG Bull.38</t>
  </si>
  <si>
    <t>BBSAG Bull.40</t>
  </si>
  <si>
    <t>BBSAG Bull.42</t>
  </si>
  <si>
    <t>BBSAG Bull.44</t>
  </si>
  <si>
    <t>BBSAG Bull.45</t>
  </si>
  <si>
    <t>Wils P</t>
  </si>
  <si>
    <t>BBSAG Bull.68</t>
  </si>
  <si>
    <t>BBSAG Bull.69</t>
  </si>
  <si>
    <t>Martignoni M</t>
  </si>
  <si>
    <t>BBSAG Bull.109</t>
  </si>
  <si>
    <t>BBSAG Bull.113</t>
  </si>
  <si>
    <t>Blaettler E</t>
  </si>
  <si>
    <t>Diethelm R</t>
  </si>
  <si>
    <t>Peter H</t>
  </si>
  <si>
    <t>BBSAG Bull.115</t>
  </si>
  <si>
    <t>BBSAG Bull.116</t>
  </si>
  <si>
    <t>IBVS 5378</t>
  </si>
  <si>
    <t>I</t>
  </si>
  <si>
    <t>II</t>
  </si>
  <si>
    <t>IBVS 5493</t>
  </si>
  <si>
    <t>IBVS 5583</t>
  </si>
  <si>
    <t>IBVS 5643</t>
  </si>
  <si>
    <t>IBVS 5672</t>
  </si>
  <si>
    <t>IBVS 5657</t>
  </si>
  <si>
    <t>IBVS 5677</t>
  </si>
  <si>
    <t># of data points:</t>
  </si>
  <si>
    <t>IBVS 5731</t>
  </si>
  <si>
    <t>IBVS 5653</t>
  </si>
  <si>
    <t>PP Lac / gsc 3984-1521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</si>
  <si>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</si>
  <si>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</si>
  <si>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</si>
  <si>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</si>
  <si>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</si>
  <si>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</si>
  <si>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IBVS 5741</t>
  </si>
  <si>
    <t>IBVS 5777</t>
  </si>
  <si>
    <t>IBVS 5814</t>
  </si>
  <si>
    <t>Start of linear fit &gt;&gt;&gt;&gt;&gt;&gt;&gt;&gt;&gt;&gt;&gt;&gt;&gt;&gt;&gt;&gt;&gt;&gt;&gt;&gt;&gt;</t>
  </si>
  <si>
    <t>IBVS 5296</t>
  </si>
  <si>
    <t>OEJV 0074</t>
  </si>
  <si>
    <t>CCD+V</t>
  </si>
  <si>
    <t>vis</t>
  </si>
  <si>
    <t>CCD</t>
  </si>
  <si>
    <t>Misc</t>
  </si>
  <si>
    <t>Add cycle</t>
  </si>
  <si>
    <t>Old Cycle</t>
  </si>
  <si>
    <t>IBVS 5980</t>
  </si>
  <si>
    <t>OEJV 0137</t>
  </si>
  <si>
    <t>IBVS 6018</t>
  </si>
  <si>
    <t>IBVS 5898</t>
  </si>
  <si>
    <t>IBVS 5918</t>
  </si>
  <si>
    <t>IBVS 5959</t>
  </si>
  <si>
    <t>OEJV 0003</t>
  </si>
  <si>
    <t>Qian et al 2005</t>
  </si>
  <si>
    <t>Qian et al 2005NewA...11...52</t>
  </si>
  <si>
    <t>Small sine component likely</t>
  </si>
  <si>
    <t>See Qian 2005NewA...11...52</t>
  </si>
  <si>
    <t>OEJV 0160</t>
  </si>
  <si>
    <t>IBVS 6070</t>
  </si>
  <si>
    <t> 04.05.1976 17:38 </t>
  </si>
  <si>
    <t> 0.002 </t>
  </si>
  <si>
    <t> Authors </t>
  </si>
  <si>
    <t> GEOS 11 </t>
  </si>
  <si>
    <t> 01.09.1976 21:23 </t>
  </si>
  <si>
    <t> 0.010 </t>
  </si>
  <si>
    <t> A.Figer </t>
  </si>
  <si>
    <t>IBVS 1231 </t>
  </si>
  <si>
    <t> 18.09.1976 22:24 </t>
  </si>
  <si>
    <t> 0.003 </t>
  </si>
  <si>
    <t> 19.09.1976 03:00 </t>
  </si>
  <si>
    <t> -0.006 </t>
  </si>
  <si>
    <t> 19.09.1976 21:38 </t>
  </si>
  <si>
    <t> -0.032 </t>
  </si>
  <si>
    <t> GEOS 17 </t>
  </si>
  <si>
    <t> 20.09.1976 21:51 </t>
  </si>
  <si>
    <t> -0.026 </t>
  </si>
  <si>
    <t> 28.09.1976 22:36 </t>
  </si>
  <si>
    <t> -0.018 </t>
  </si>
  <si>
    <t> 16.10.1976 19:40 </t>
  </si>
  <si>
    <t> 0.008 </t>
  </si>
  <si>
    <t> 17.10.1976 00:23 </t>
  </si>
  <si>
    <t> 0.004 </t>
  </si>
  <si>
    <t> 17.10.1976 19:29 </t>
  </si>
  <si>
    <t> -0.003 </t>
  </si>
  <si>
    <t> 13.11.1976 21:31 </t>
  </si>
  <si>
    <t> P.Ralincourt </t>
  </si>
  <si>
    <t> BBS 32 </t>
  </si>
  <si>
    <t> 13.11.1976 21:44 </t>
  </si>
  <si>
    <t> 0.013 </t>
  </si>
  <si>
    <t> E.LaSaout </t>
  </si>
  <si>
    <t> 18.11.1976 22:00 </t>
  </si>
  <si>
    <t> 0.009 </t>
  </si>
  <si>
    <t> 19.11.1976 22:07 </t>
  </si>
  <si>
    <t> 0.011 </t>
  </si>
  <si>
    <t> 21.11.1976 21:53 </t>
  </si>
  <si>
    <t> -0.004 </t>
  </si>
  <si>
    <t> 10.12.1976 18:31 </t>
  </si>
  <si>
    <t> 0.001 </t>
  </si>
  <si>
    <t> 14.02.1977 03:59 </t>
  </si>
  <si>
    <t> 0.005 </t>
  </si>
  <si>
    <t> K.Locher </t>
  </si>
  <si>
    <t> 15.02.1977 04:01 </t>
  </si>
  <si>
    <t> 28.05.1977 01:26 </t>
  </si>
  <si>
    <t> BBS 33 </t>
  </si>
  <si>
    <t> 29.05.1977 01:45 </t>
  </si>
  <si>
    <t> 29.05.1977 01:49 </t>
  </si>
  <si>
    <t> 0.014 </t>
  </si>
  <si>
    <t> 03.08.1977 01:14 </t>
  </si>
  <si>
    <t> -0.001 </t>
  </si>
  <si>
    <t> 05.08.1977 21:00 </t>
  </si>
  <si>
    <t> 05.08.1977 21:05 </t>
  </si>
  <si>
    <t> 0.018 </t>
  </si>
  <si>
    <t> C.Romoli </t>
  </si>
  <si>
    <t> 06.08.1977 01:20 </t>
  </si>
  <si>
    <t> 06.08.1977 01:29 </t>
  </si>
  <si>
    <t> 0.000 </t>
  </si>
  <si>
    <t> 07.08.1977 20:44 </t>
  </si>
  <si>
    <t> 07.08.1977 20:52 </t>
  </si>
  <si>
    <t> P.Guiraudou </t>
  </si>
  <si>
    <t> 07.08.1977 21:11 </t>
  </si>
  <si>
    <t> 0.016 </t>
  </si>
  <si>
    <t> M.Penna </t>
  </si>
  <si>
    <t> 08.08.1977 20:54 </t>
  </si>
  <si>
    <t> 08.08.1977 20:55 </t>
  </si>
  <si>
    <t> 08.08.1977 21:02 </t>
  </si>
  <si>
    <t> 0.007 </t>
  </si>
  <si>
    <t> 08.08.1977 21:08 </t>
  </si>
  <si>
    <t> R.Boninsegna </t>
  </si>
  <si>
    <t> 09.08.1977 01:23 </t>
  </si>
  <si>
    <t> -0.013 </t>
  </si>
  <si>
    <t> 09.08.1977 01:33 </t>
  </si>
  <si>
    <t> 09.08.1977 01:40 </t>
  </si>
  <si>
    <t> 09.08.1977 01:42 </t>
  </si>
  <si>
    <t> 09.08.1977 01:58 </t>
  </si>
  <si>
    <t> 09.08.1977 02:05 </t>
  </si>
  <si>
    <t> A.Grycan </t>
  </si>
  <si>
    <t> 09.08.1977 02:06 </t>
  </si>
  <si>
    <t> 0.017 </t>
  </si>
  <si>
    <t> J.LeBorgne </t>
  </si>
  <si>
    <t> 15.08.1977 02:08 </t>
  </si>
  <si>
    <t> 30.08.1977 22:23 </t>
  </si>
  <si>
    <t> 01.09.1977 22:43 </t>
  </si>
  <si>
    <t> 04.09.1977 22:40 </t>
  </si>
  <si>
    <t> 05.09.1977 22:36 </t>
  </si>
  <si>
    <t> -0.009 </t>
  </si>
  <si>
    <t> 09.09.1977 23:08 </t>
  </si>
  <si>
    <t> 10.09.1977 22:58 </t>
  </si>
  <si>
    <t> 11.09.1977 22:56 </t>
  </si>
  <si>
    <t> 30.09.1977 19:42 </t>
  </si>
  <si>
    <t> -0.002 </t>
  </si>
  <si>
    <t> BBS 35 </t>
  </si>
  <si>
    <t> 10.10.1977 20:39 </t>
  </si>
  <si>
    <t> 11.10.1977 20:41 </t>
  </si>
  <si>
    <t> 15.10.1977 20:51 </t>
  </si>
  <si>
    <t> 17.12.1977 20:18 </t>
  </si>
  <si>
    <t> 18.12.1977 20:26 </t>
  </si>
  <si>
    <t> 01.07.1978 00:02 </t>
  </si>
  <si>
    <t> 16.07.1978 01:27 </t>
  </si>
  <si>
    <t> 23.07.1978 01:46 </t>
  </si>
  <si>
    <t> -0.005 </t>
  </si>
  <si>
    <t> 25.07.1978 21:17 </t>
  </si>
  <si>
    <t> BBS 38 </t>
  </si>
  <si>
    <t> 27.07.1978 21:37 </t>
  </si>
  <si>
    <t> 29.07.1978 01:45 </t>
  </si>
  <si>
    <t> -0.024 </t>
  </si>
  <si>
    <t> 29.07.1978 01:48 </t>
  </si>
  <si>
    <t> -0.022 </t>
  </si>
  <si>
    <t> 29.07.1978 21:33 </t>
  </si>
  <si>
    <t> 30.07.1978 21:43 </t>
  </si>
  <si>
    <t> 02.08.1978 21:43 </t>
  </si>
  <si>
    <t> 04.08.1978 21:56 </t>
  </si>
  <si>
    <t> 12.08.1978 22:26 </t>
  </si>
  <si>
    <t> 19.08.1978 22:58 </t>
  </si>
  <si>
    <t> 20.08.1978 23:05 </t>
  </si>
  <si>
    <t> 25.08.1978 23:49 </t>
  </si>
  <si>
    <t> 0.015 </t>
  </si>
  <si>
    <t> 26.08.1978 23:41 </t>
  </si>
  <si>
    <t> 0.006 </t>
  </si>
  <si>
    <t> 13.09.1978 20:05 </t>
  </si>
  <si>
    <t> 15.09.1978 20:09 </t>
  </si>
  <si>
    <t> 16.09.1978 00:43 </t>
  </si>
  <si>
    <t> 16.09.1978 20:12 </t>
  </si>
  <si>
    <t> 18.09.1978 20:18 </t>
  </si>
  <si>
    <t> 18.09.1978 20:31 </t>
  </si>
  <si>
    <t> 24.09.1978 20:31 </t>
  </si>
  <si>
    <t> 02.10.1978 21:14 </t>
  </si>
  <si>
    <t> 07.10.1978 21:10 </t>
  </si>
  <si>
    <t> -0.020 </t>
  </si>
  <si>
    <t> 11.10.1978 21:10 </t>
  </si>
  <si>
    <t> 10.11.1978 19:00 </t>
  </si>
  <si>
    <t> -0.008 </t>
  </si>
  <si>
    <t> 12.11.1978 18:57 </t>
  </si>
  <si>
    <t> -0.016 </t>
  </si>
  <si>
    <t> 18.03.1979 03:53 </t>
  </si>
  <si>
    <t> BBS 42 </t>
  </si>
  <si>
    <t> 12.06.1979 00:24 </t>
  </si>
  <si>
    <t> BBS 44 </t>
  </si>
  <si>
    <t> 17.07.1979 22:16 </t>
  </si>
  <si>
    <t> 22.07.1979 23:06 </t>
  </si>
  <si>
    <t> 0.026 </t>
  </si>
  <si>
    <t> 05.09.1979 20:55 </t>
  </si>
  <si>
    <t> BBS 45 </t>
  </si>
  <si>
    <t> 26.09.1979 22:27 </t>
  </si>
  <si>
    <t> 05.10.1979 23:09 </t>
  </si>
  <si>
    <t> 31.10.1979 19:12 </t>
  </si>
  <si>
    <t> -0.030 </t>
  </si>
  <si>
    <t> 02.11.1979 19:43 </t>
  </si>
  <si>
    <t> -0.014 </t>
  </si>
  <si>
    <t> 03.11.1979 20:02 </t>
  </si>
  <si>
    <t> 06.09.1980 21:48 </t>
  </si>
  <si>
    <t> -0.023 </t>
  </si>
  <si>
    <t> 07.09.1980 22:14 </t>
  </si>
  <si>
    <t> 07.09.1980 22:33 </t>
  </si>
  <si>
    <t> 15.09.1980 22:29 </t>
  </si>
  <si>
    <t> -0.021 </t>
  </si>
  <si>
    <t> 02.10.1980 19:30 </t>
  </si>
  <si>
    <t> 25.12.1980 20:34 </t>
  </si>
  <si>
    <t> 07.07.1981 00:21 </t>
  </si>
  <si>
    <t> 19.07.1981 00:56 </t>
  </si>
  <si>
    <t> 25.07.1981 01:19 </t>
  </si>
  <si>
    <t> 27.07.1981 01:27 </t>
  </si>
  <si>
    <t> -0.007 </t>
  </si>
  <si>
    <t> 27.07.1981 01:29 </t>
  </si>
  <si>
    <t> 29.07.1981 01:32 </t>
  </si>
  <si>
    <t> -0.010 </t>
  </si>
  <si>
    <t> 31.07.1981 01:35 </t>
  </si>
  <si>
    <t> 27.08.1981 22:59 </t>
  </si>
  <si>
    <t> 05.09.1981 23:32 </t>
  </si>
  <si>
    <t> 23.10.1982 23:39 </t>
  </si>
  <si>
    <t> 24.10.1982 18:31 </t>
  </si>
  <si>
    <t> -0.015 </t>
  </si>
  <si>
    <t> 20.11.1982 20:42 </t>
  </si>
  <si>
    <t> 15.08.1983 00:46 </t>
  </si>
  <si>
    <t> G.Boistel </t>
  </si>
  <si>
    <t> 15.08.1983 00:59 </t>
  </si>
  <si>
    <t> S.Ferrand </t>
  </si>
  <si>
    <t> 15.08.1983 01:17 </t>
  </si>
  <si>
    <t> L.Rivas </t>
  </si>
  <si>
    <t> 16.08.1983 00:54 </t>
  </si>
  <si>
    <t> 30.08.1983 21:00 </t>
  </si>
  <si>
    <t> -0.011 </t>
  </si>
  <si>
    <t> P.Wils </t>
  </si>
  <si>
    <t> BBS 68 </t>
  </si>
  <si>
    <t> 31.08.1983 21:14 </t>
  </si>
  <si>
    <t> 05.09.1983 21:21 </t>
  </si>
  <si>
    <t> 17.09.1983 22:30 </t>
  </si>
  <si>
    <t> 22.09.1983 22:39 </t>
  </si>
  <si>
    <t> 25.09.1983 22:50 </t>
  </si>
  <si>
    <t> BBS 69 </t>
  </si>
  <si>
    <t> 06.10.1983 19:03 </t>
  </si>
  <si>
    <t> 15.10.1983 00:00 </t>
  </si>
  <si>
    <t> -0.017 </t>
  </si>
  <si>
    <t> P.Frank </t>
  </si>
  <si>
    <t>BAVM 50 </t>
  </si>
  <si>
    <t> 30.06.1984 23:00 </t>
  </si>
  <si>
    <t> 05.07.1984 23:16 </t>
  </si>
  <si>
    <t> 07.07.1984 23:32 </t>
  </si>
  <si>
    <t> 23.07.1984 00:33 </t>
  </si>
  <si>
    <t> 25.07.1984 00:36 </t>
  </si>
  <si>
    <t> 29.07.1984 01:07 </t>
  </si>
  <si>
    <t> 25.08.1985 23:31 </t>
  </si>
  <si>
    <t> 10.09.1985 19:53 </t>
  </si>
  <si>
    <t> A.Maraziti </t>
  </si>
  <si>
    <t> 11.09.1985 19:53 </t>
  </si>
  <si>
    <t> 13.07.1986 21:59 </t>
  </si>
  <si>
    <t> 08.08.1986 23:41 </t>
  </si>
  <si>
    <t> P.Baruffetti </t>
  </si>
  <si>
    <t> 08.08.1986 23:48 </t>
  </si>
  <si>
    <t> 09.08.1986 23:51 </t>
  </si>
  <si>
    <t> 02.09.1986 20:35 </t>
  </si>
  <si>
    <t> 03.09.1986 20:35 </t>
  </si>
  <si>
    <t> 04.09.1986 21:00 </t>
  </si>
  <si>
    <t> 06.09.1986 21:02 </t>
  </si>
  <si>
    <t> 08.09.1986 21:07 </t>
  </si>
  <si>
    <t> 30.09.1986 22:23 </t>
  </si>
  <si>
    <t> 02.10.1986 22:30 </t>
  </si>
  <si>
    <t> 04.12.1986 22:06 </t>
  </si>
  <si>
    <t> 16.08.1987 20:44 </t>
  </si>
  <si>
    <t> 17.08.1987 21:04 </t>
  </si>
  <si>
    <t> 27.08.1987 21:30 </t>
  </si>
  <si>
    <t> 29.08.1987 21:27 </t>
  </si>
  <si>
    <t> 30.08.1987 21:36 </t>
  </si>
  <si>
    <t> 01.09.1987 22:03 </t>
  </si>
  <si>
    <t> V.Wagner </t>
  </si>
  <si>
    <t> BRNO 30 </t>
  </si>
  <si>
    <t> 01.09.1987 22:04 </t>
  </si>
  <si>
    <t> J.Borovicka </t>
  </si>
  <si>
    <t> 15.11.1987 22:19 </t>
  </si>
  <si>
    <t> C.Pampaloni </t>
  </si>
  <si>
    <t> 11.07.1988 00:21 </t>
  </si>
  <si>
    <t> 15.07.1988 00:44 </t>
  </si>
  <si>
    <t> 02.08.1988 21:11 </t>
  </si>
  <si>
    <t> 03.08.1988 21:14 </t>
  </si>
  <si>
    <t> -0.019 </t>
  </si>
  <si>
    <t> 05.08.1988 21:18 </t>
  </si>
  <si>
    <t> 07.08.1988 21:51 </t>
  </si>
  <si>
    <t> 07.08.1988 22:06 </t>
  </si>
  <si>
    <t> R.Slatinska </t>
  </si>
  <si>
    <t> 07.08.1988 22:14 </t>
  </si>
  <si>
    <t> Z.Egyhazi </t>
  </si>
  <si>
    <t> 13.08.1988 22:01 </t>
  </si>
  <si>
    <t> P.Kucera </t>
  </si>
  <si>
    <t> 13.08.1988 22:04 </t>
  </si>
  <si>
    <t> V.Strupl </t>
  </si>
  <si>
    <t> 13.08.1988 22:07 </t>
  </si>
  <si>
    <t> P.Troubil </t>
  </si>
  <si>
    <t> 13.08.1988 22:10 </t>
  </si>
  <si>
    <t> M.Zejda </t>
  </si>
  <si>
    <t> 29.10.1988 22:45 </t>
  </si>
  <si>
    <t> A.Dedoch </t>
  </si>
  <si>
    <t> 06.09.1989 00:54 </t>
  </si>
  <si>
    <t> -0.0203 </t>
  </si>
  <si>
    <t>?</t>
  </si>
  <si>
    <t> M.Dumont et al. </t>
  </si>
  <si>
    <t>IBVS 3478 </t>
  </si>
  <si>
    <t> 03.10.1990 23:36 </t>
  </si>
  <si>
    <t> BRNO 31 </t>
  </si>
  <si>
    <t> 16.08.1991 21:43 </t>
  </si>
  <si>
    <t> M.Vrastak </t>
  </si>
  <si>
    <t> 16.08.1991 22:01 </t>
  </si>
  <si>
    <t> K.Koss </t>
  </si>
  <si>
    <t> 26.08.1994 21:34 </t>
  </si>
  <si>
    <t> M.Martignoni </t>
  </si>
  <si>
    <t> BBS 109 </t>
  </si>
  <si>
    <t> 28.09.1995 20:55 </t>
  </si>
  <si>
    <t> BBS 113 </t>
  </si>
  <si>
    <t> 29.09.1995 21:01 </t>
  </si>
  <si>
    <t> 23.10.1996 18:52 </t>
  </si>
  <si>
    <t> -0.0235 </t>
  </si>
  <si>
    <t> E.Blättler </t>
  </si>
  <si>
    <t> 23.10.1996 18:55 </t>
  </si>
  <si>
    <t> -0.0209 </t>
  </si>
  <si>
    <t> R.Diethelm </t>
  </si>
  <si>
    <t> 23.10.1996 23:33 </t>
  </si>
  <si>
    <t> -0.0290 </t>
  </si>
  <si>
    <t> 08.07.1997 22:35 </t>
  </si>
  <si>
    <t> H.Peter </t>
  </si>
  <si>
    <t> BBS 115 </t>
  </si>
  <si>
    <t> 28.07.1997 23:57 </t>
  </si>
  <si>
    <t> 09.09.1997 21:54 </t>
  </si>
  <si>
    <t> -0.028 </t>
  </si>
  <si>
    <t> BBS 116 </t>
  </si>
  <si>
    <t> 11.09.1997 22:04 </t>
  </si>
  <si>
    <t> 01.11.1997 20:54 </t>
  </si>
  <si>
    <t> 10.08.1998 21:08 </t>
  </si>
  <si>
    <t> -0.0308 </t>
  </si>
  <si>
    <t> Hajek&amp;Koss </t>
  </si>
  <si>
    <t> BRNO 32 </t>
  </si>
  <si>
    <t> 19.08.1998 21:47 </t>
  </si>
  <si>
    <t> -0.0301 </t>
  </si>
  <si>
    <t> J.Cechal </t>
  </si>
  <si>
    <t> 19.08.1998 22:26 </t>
  </si>
  <si>
    <t> -0.0030 </t>
  </si>
  <si>
    <t> O.Bracek </t>
  </si>
  <si>
    <t> 28.08.2000 20:24 </t>
  </si>
  <si>
    <t> -0.0326 </t>
  </si>
  <si>
    <t>o</t>
  </si>
  <si>
    <t> K.&amp; M.Rätz </t>
  </si>
  <si>
    <t>BAVM 152 </t>
  </si>
  <si>
    <t> 21.09.2000 03:42 </t>
  </si>
  <si>
    <t> 0.0041 </t>
  </si>
  <si>
    <t> R.H.Nelson </t>
  </si>
  <si>
    <t>IBVS 5040 </t>
  </si>
  <si>
    <t> 23.10.2000 19:28 </t>
  </si>
  <si>
    <t> -0.0339 </t>
  </si>
  <si>
    <t>IBVS 5583 </t>
  </si>
  <si>
    <t> 24.10.2000 00:20 </t>
  </si>
  <si>
    <t> -0.0320 </t>
  </si>
  <si>
    <t> 22.12.2000 18:52 </t>
  </si>
  <si>
    <t> -0.0328 </t>
  </si>
  <si>
    <t> BBS 124 </t>
  </si>
  <si>
    <t> 29.07.2001 00:26 </t>
  </si>
  <si>
    <t> -0.03327 </t>
  </si>
  <si>
    <t>V</t>
  </si>
  <si>
    <t> Koss et al. </t>
  </si>
  <si>
    <t>OEJV 0074 </t>
  </si>
  <si>
    <t> 25.08.2001 21:40 </t>
  </si>
  <si>
    <t> J.Goždál </t>
  </si>
  <si>
    <t> 26.08.2001 21:35 </t>
  </si>
  <si>
    <t> -0.0357 </t>
  </si>
  <si>
    <t> F.Agerer </t>
  </si>
  <si>
    <t> 13.10.2001 00:54 </t>
  </si>
  <si>
    <t> -0.03416 </t>
  </si>
  <si>
    <t> P.Hájek </t>
  </si>
  <si>
    <t> 01.11.2001 21:28 </t>
  </si>
  <si>
    <t> -0.0347 </t>
  </si>
  <si>
    <t> BBS 127 </t>
  </si>
  <si>
    <t> 11.11.2002 04:14 </t>
  </si>
  <si>
    <t> -0.0385 </t>
  </si>
  <si>
    <t> S.Dvorak </t>
  </si>
  <si>
    <t>IBVS 5378 </t>
  </si>
  <si>
    <t> 24.11.2002 00:19 </t>
  </si>
  <si>
    <t> -0.0386 </t>
  </si>
  <si>
    <t> 08.08.2003 08:33 </t>
  </si>
  <si>
    <t> -0.0419 </t>
  </si>
  <si>
    <t>IBVS 5493 </t>
  </si>
  <si>
    <t> 07.12.2003 21:47 </t>
  </si>
  <si>
    <t> -0.0425 </t>
  </si>
  <si>
    <t>-I</t>
  </si>
  <si>
    <t>BAVM 172 </t>
  </si>
  <si>
    <t> 16.08.2004 00:48 </t>
  </si>
  <si>
    <t>19040</t>
  </si>
  <si>
    <t> -0.0477 </t>
  </si>
  <si>
    <t>BAVM 173 </t>
  </si>
  <si>
    <t> 10.09.2004 21:50 </t>
  </si>
  <si>
    <t>19104.5</t>
  </si>
  <si>
    <t> -0.0466 </t>
  </si>
  <si>
    <t> M.Zejda et al. </t>
  </si>
  <si>
    <t>IBVS 5741 </t>
  </si>
  <si>
    <t> 11.09.2004 02:39 </t>
  </si>
  <si>
    <t>19105</t>
  </si>
  <si>
    <t> -0.0463 </t>
  </si>
  <si>
    <t> 13.09.2004 22:02 </t>
  </si>
  <si>
    <t>19112</t>
  </si>
  <si>
    <t> -0.0467 </t>
  </si>
  <si>
    <t> 03.12.2004 18:02 </t>
  </si>
  <si>
    <t>19313.5</t>
  </si>
  <si>
    <t> -0.0476 </t>
  </si>
  <si>
    <t>IBVS 5653 </t>
  </si>
  <si>
    <t> 30.12.2004 19:56 </t>
  </si>
  <si>
    <t>19381</t>
  </si>
  <si>
    <t> -0.047 </t>
  </si>
  <si>
    <t>OEJV 0003 </t>
  </si>
  <si>
    <t> 18.09.2005 18:55 </t>
  </si>
  <si>
    <t>20034</t>
  </si>
  <si>
    <t> -0.0488 </t>
  </si>
  <si>
    <t> W.Moschner </t>
  </si>
  <si>
    <t>BAVM 178 </t>
  </si>
  <si>
    <t> 19.09.2005 04:33 </t>
  </si>
  <si>
    <t>20035</t>
  </si>
  <si>
    <t> -0.0490 </t>
  </si>
  <si>
    <t>IBVS 5677 </t>
  </si>
  <si>
    <t> 30.10.2005 21:51 </t>
  </si>
  <si>
    <t>20139</t>
  </si>
  <si>
    <t> 08.11.2005 03:15 </t>
  </si>
  <si>
    <t>20159.5</t>
  </si>
  <si>
    <t> -0.0480 </t>
  </si>
  <si>
    <t> R.Nelson </t>
  </si>
  <si>
    <t>IBVS 5672 </t>
  </si>
  <si>
    <t> 27.07.2006 21:23 </t>
  </si>
  <si>
    <t>20812</t>
  </si>
  <si>
    <t> -0.0509 </t>
  </si>
  <si>
    <t> S.Parimucha et al. </t>
  </si>
  <si>
    <t>IBVS 5777 </t>
  </si>
  <si>
    <t> 16.08.2006 22:47 </t>
  </si>
  <si>
    <t>20862</t>
  </si>
  <si>
    <t> -0.0506 </t>
  </si>
  <si>
    <t> 22.09.2006 20:33 </t>
  </si>
  <si>
    <t>20954</t>
  </si>
  <si>
    <t> -0.0510 </t>
  </si>
  <si>
    <t> 17.07.2007 22:04 </t>
  </si>
  <si>
    <t>21697</t>
  </si>
  <si>
    <t> -0.0515 </t>
  </si>
  <si>
    <t>IBVS 5898 </t>
  </si>
  <si>
    <t> 15.09.2007 21:28 </t>
  </si>
  <si>
    <t>21846.5</t>
  </si>
  <si>
    <t> -0.0504 </t>
  </si>
  <si>
    <t>BAVM 193 </t>
  </si>
  <si>
    <t> 16.09.2007 02:15 </t>
  </si>
  <si>
    <t>21847</t>
  </si>
  <si>
    <t> -0.0522 </t>
  </si>
  <si>
    <t> 18.11.2007 01:50 </t>
  </si>
  <si>
    <t>22004</t>
  </si>
  <si>
    <t> -0.0517 </t>
  </si>
  <si>
    <t>IBVS 5814 </t>
  </si>
  <si>
    <t> 02.12.2007 12:30 </t>
  </si>
  <si>
    <t>22040</t>
  </si>
  <si>
    <t> -0.0493 </t>
  </si>
  <si>
    <t> H.Itoh </t>
  </si>
  <si>
    <t>VSB 46 </t>
  </si>
  <si>
    <t> 27.09.2008 23:45 </t>
  </si>
  <si>
    <t>22789</t>
  </si>
  <si>
    <t> -0.0516 </t>
  </si>
  <si>
    <t>BAVM 203 </t>
  </si>
  <si>
    <t> 27.11.2008 18:25 </t>
  </si>
  <si>
    <t>22940.5</t>
  </si>
  <si>
    <t> -0.0500 </t>
  </si>
  <si>
    <t> 27.11.2008 23:14 </t>
  </si>
  <si>
    <t>22941</t>
  </si>
  <si>
    <t> -0.0503 </t>
  </si>
  <si>
    <t> 02.01.2009 20:55 </t>
  </si>
  <si>
    <t>23030.5</t>
  </si>
  <si>
    <t>BAVM 209 </t>
  </si>
  <si>
    <t> 03.01.2009 01:43 </t>
  </si>
  <si>
    <t>23031</t>
  </si>
  <si>
    <t> 17.06.2009 22:50 </t>
  </si>
  <si>
    <t>23444.5</t>
  </si>
  <si>
    <t> -0.0523 </t>
  </si>
  <si>
    <t> 18.06.2009 22:53 </t>
  </si>
  <si>
    <t>23447</t>
  </si>
  <si>
    <t> -0.0533 </t>
  </si>
  <si>
    <t> 29.07.2009 20:56 </t>
  </si>
  <si>
    <t>23549</t>
  </si>
  <si>
    <t> -0.0526 </t>
  </si>
  <si>
    <t>R</t>
  </si>
  <si>
    <t> M.Lehky </t>
  </si>
  <si>
    <t>OEJV 0137 </t>
  </si>
  <si>
    <t> 23.08.2009 22:41 </t>
  </si>
  <si>
    <t>23611.5</t>
  </si>
  <si>
    <t> -0.0528 </t>
  </si>
  <si>
    <t> L.Šmelcer </t>
  </si>
  <si>
    <t> 24.08.2009 22:45 </t>
  </si>
  <si>
    <t>23614</t>
  </si>
  <si>
    <t>BAVM 212 </t>
  </si>
  <si>
    <t> 15.09.2009 19:28 </t>
  </si>
  <si>
    <t> -0.0527 </t>
  </si>
  <si>
    <t>IBVS 5980 </t>
  </si>
  <si>
    <t> 20.09.2009 19:49 </t>
  </si>
  <si>
    <t> 23.09.2009 20:02 </t>
  </si>
  <si>
    <t> -0.0524 </t>
  </si>
  <si>
    <t> R.Ehrenberger </t>
  </si>
  <si>
    <t> 19.11.2009 14:24 </t>
  </si>
  <si>
    <t> -0.05 </t>
  </si>
  <si>
    <t>Rc</t>
  </si>
  <si>
    <t> K.Shiokawa </t>
  </si>
  <si>
    <t>VSB 50 </t>
  </si>
  <si>
    <t> 21.11.2009 09:43 </t>
  </si>
  <si>
    <t> 02.06.2010 23:09 </t>
  </si>
  <si>
    <t> -0.0541 </t>
  </si>
  <si>
    <t> 10.06.2010 23:41 </t>
  </si>
  <si>
    <t> -0.0546 </t>
  </si>
  <si>
    <t>BAVM 214 </t>
  </si>
  <si>
    <t> 30.08.2010 14:54 </t>
  </si>
  <si>
    <t> -0.0548 </t>
  </si>
  <si>
    <t>VSB 51 </t>
  </si>
  <si>
    <t> 11.09.2010 20:33 </t>
  </si>
  <si>
    <t> -0.0543 </t>
  </si>
  <si>
    <t>BAVM 215 </t>
  </si>
  <si>
    <t> 12.09.2010 01:22 </t>
  </si>
  <si>
    <t> 22.09.2010 21:18 </t>
  </si>
  <si>
    <t> -0.0550 </t>
  </si>
  <si>
    <t> 12.10.2010 17:54 </t>
  </si>
  <si>
    <t> 30.05.2011 09:50 </t>
  </si>
  <si>
    <t> -0.0564 </t>
  </si>
  <si>
    <t>C</t>
  </si>
  <si>
    <t>IBVS 6018 </t>
  </si>
  <si>
    <t> 25.08.2011 01:29 </t>
  </si>
  <si>
    <t> -0.0556 </t>
  </si>
  <si>
    <t>IBVS 6044 </t>
  </si>
  <si>
    <t> 27.08.2011 20:53 </t>
  </si>
  <si>
    <t> -0.0551 </t>
  </si>
  <si>
    <t>BAVM 225 </t>
  </si>
  <si>
    <t> 28.08.2011 01:41 </t>
  </si>
  <si>
    <t> -0.0557 </t>
  </si>
  <si>
    <t> 10.09.2011 21:51 </t>
  </si>
  <si>
    <t> 11.09.2011 02:40 </t>
  </si>
  <si>
    <t> 16.09.2011 22:15 </t>
  </si>
  <si>
    <t> -0.05648 </t>
  </si>
  <si>
    <t>OEJV 0160 </t>
  </si>
  <si>
    <t> 16.09.2011 22:16 </t>
  </si>
  <si>
    <t> -0.05607 </t>
  </si>
  <si>
    <t> 17.09.2011 22:20 </t>
  </si>
  <si>
    <t> -0.05627 </t>
  </si>
  <si>
    <t> 24.09.2011 13:12 </t>
  </si>
  <si>
    <t> -0.056 </t>
  </si>
  <si>
    <t>VSB 53 </t>
  </si>
  <si>
    <t> 26.09.2011 22:58 </t>
  </si>
  <si>
    <t> -0.0560 </t>
  </si>
  <si>
    <t> -0.0558 </t>
  </si>
  <si>
    <t> 27.09.2011 13:24 </t>
  </si>
  <si>
    <t> -0.0565 </t>
  </si>
  <si>
    <t> 27.09.2011 18:13 </t>
  </si>
  <si>
    <t> -0.0563 </t>
  </si>
  <si>
    <t> 16.10.2011 19:33 </t>
  </si>
  <si>
    <t> -0.0561 </t>
  </si>
  <si>
    <t> 17.10.2011 00:22 </t>
  </si>
  <si>
    <t> 16.11.2011 21:42 </t>
  </si>
  <si>
    <t> -0.0562 </t>
  </si>
  <si>
    <t> H.Jungbluth </t>
  </si>
  <si>
    <t> 18.06.2012 22:14 </t>
  </si>
  <si>
    <t> -0.05722 </t>
  </si>
  <si>
    <t> M.Urbanik </t>
  </si>
  <si>
    <t> 27.08.2012 22:21 </t>
  </si>
  <si>
    <t>-Ir</t>
  </si>
  <si>
    <t>BAVM 231 </t>
  </si>
  <si>
    <t> 12.09.2012 13:47 </t>
  </si>
  <si>
    <t>26392.5</t>
  </si>
  <si>
    <t> -0.0576 </t>
  </si>
  <si>
    <t>VSB 55 </t>
  </si>
  <si>
    <t> 12.09.2012 18:35 </t>
  </si>
  <si>
    <t>26393</t>
  </si>
  <si>
    <t> -0.0585 </t>
  </si>
  <si>
    <t> 25.09.2012 19:26 </t>
  </si>
  <si>
    <t>26425.5</t>
  </si>
  <si>
    <t> -0.06047 </t>
  </si>
  <si>
    <t> 25.09.2012 19:29 </t>
  </si>
  <si>
    <t> -0.05857 </t>
  </si>
  <si>
    <t> -0.05847 </t>
  </si>
  <si>
    <t> 18.10.2012 21:07 </t>
  </si>
  <si>
    <t>26483</t>
  </si>
  <si>
    <t> -0.0578 </t>
  </si>
  <si>
    <t>CCD </t>
  </si>
  <si>
    <t>PE </t>
  </si>
  <si>
    <t>vis </t>
  </si>
  <si>
    <t>pg </t>
  </si>
  <si>
    <t>Minima of PP Lac from the Lichtenknecker Database of the BAV</t>
  </si>
  <si>
    <t>http://www.bav-astro.de/LkDB/index.php</t>
  </si>
  <si>
    <t>pg</t>
  </si>
  <si>
    <t>PE</t>
  </si>
  <si>
    <t>BAD?</t>
  </si>
  <si>
    <t>Qian 2005NewA...11...52</t>
  </si>
  <si>
    <t>A</t>
  </si>
  <si>
    <t>Ampl.</t>
  </si>
  <si>
    <t>Ang.freq.</t>
  </si>
  <si>
    <t>deg/cycle</t>
  </si>
  <si>
    <t>Ph. Cnst.</t>
  </si>
  <si>
    <t>deg</t>
  </si>
  <si>
    <r>
      <t>diff</t>
    </r>
    <r>
      <rPr>
        <vertAlign val="superscript"/>
        <sz val="10"/>
        <rFont val="Arial"/>
        <family val="2"/>
      </rPr>
      <t>2</t>
    </r>
  </si>
  <si>
    <r>
      <t>wt.diff</t>
    </r>
    <r>
      <rPr>
        <vertAlign val="superscript"/>
        <sz val="10"/>
        <rFont val="Arial"/>
        <family val="2"/>
      </rPr>
      <t>2</t>
    </r>
  </si>
  <si>
    <t>wt</t>
  </si>
  <si>
    <t>P3 =</t>
  </si>
  <si>
    <t>cycles</t>
  </si>
  <si>
    <t>days</t>
  </si>
  <si>
    <t>years</t>
  </si>
  <si>
    <t>IBVS 6118</t>
  </si>
  <si>
    <t>IBVS 6125</t>
  </si>
  <si>
    <t>IBVS 5984</t>
  </si>
  <si>
    <t>IBVS 6152</t>
  </si>
  <si>
    <t>OEJV 0168</t>
  </si>
  <si>
    <t>IBVS 6167</t>
  </si>
  <si>
    <t>IBVS 6196</t>
  </si>
  <si>
    <t>OEJV 0179</t>
  </si>
  <si>
    <t>FAILS -- try LiTE</t>
  </si>
  <si>
    <t>OEJV 0203</t>
  </si>
  <si>
    <t>VSB 069</t>
  </si>
  <si>
    <t>JBAV, 60</t>
  </si>
  <si>
    <t>JAVSO, 50, 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</si>
</sst>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_);\(&quot;$&quot;#,##0\)"/>
    <numFmt numFmtId="173" formatCode="0.0000"/>
    <numFmt numFmtId="178" formatCode="0.00000"/>
  </numFmts>
  <fonts count="44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 Unicode MS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vertAlign val="superscript"/>
      <sz val="10"/>
      <name val="Arial"/>
      <family val="2"/>
    </font>
    <font>
      <sz val="9"/>
      <color indexed="8"/>
      <name val="CourierNewPSMT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rgb="FF00B05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</borders>
  <cellStyleXfs count="49">
    <xf numFmtId="0" fontId="0" fillId="0" borderId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0" borderId="0" applyNumberFormat="0" applyBorder="0" applyAlignment="0" applyProtection="0"/>
    <xf numFmtId="0" fontId="28" fillId="4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3" fontId="17" fillId="2" borderId="0"/>
    <xf numFmtId="164" fontId="17" fillId="2" borderId="0"/>
    <xf numFmtId="0" fontId="17" fillId="2" borderId="0"/>
    <xf numFmtId="0" fontId="31" fillId="0" borderId="0" applyNumberFormat="0" applyFill="0" applyBorder="0" applyAlignment="0" applyProtection="0"/>
    <xf numFmtId="2" fontId="17" fillId="2" borderId="0"/>
    <xf numFmtId="0" fontId="32" fillId="5" borderId="0" applyNumberFormat="0" applyBorder="0" applyAlignment="0" applyProtection="0"/>
    <xf numFmtId="0" fontId="1" fillId="2" borderId="0"/>
    <xf numFmtId="0" fontId="2" fillId="2" borderId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34" fillId="8" borderId="1" applyNumberFormat="0" applyAlignment="0" applyProtection="0"/>
    <xf numFmtId="0" fontId="35" fillId="0" borderId="4" applyNumberFormat="0" applyFill="0" applyAlignment="0" applyProtection="0"/>
    <xf numFmtId="0" fontId="36" fillId="23" borderId="0" applyNumberFormat="0" applyBorder="0" applyAlignment="0" applyProtection="0"/>
    <xf numFmtId="0" fontId="26" fillId="0" borderId="0"/>
    <xf numFmtId="0" fontId="37" fillId="0" borderId="0"/>
    <xf numFmtId="0" fontId="26" fillId="24" borderId="5" applyNumberFormat="0" applyFont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17" fillId="2" borderId="7"/>
    <xf numFmtId="0" fontId="40" fillId="0" borderId="0" applyNumberFormat="0" applyFill="0" applyBorder="0" applyAlignment="0" applyProtection="0"/>
  </cellStyleXfs>
  <cellXfs count="142">
    <xf numFmtId="0" fontId="0" fillId="2" borderId="0" xfId="0" applyFill="1"/>
    <xf numFmtId="0" fontId="0" fillId="2" borderId="5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14" fontId="0" fillId="2" borderId="11" xfId="0" applyNumberFormat="1" applyFill="1" applyBorder="1"/>
    <xf numFmtId="14" fontId="0" fillId="2" borderId="5" xfId="0" applyNumberFormat="1" applyFill="1" applyBorder="1"/>
    <xf numFmtId="0" fontId="0" fillId="0" borderId="0" xfId="0"/>
    <xf numFmtId="0" fontId="5" fillId="0" borderId="0" xfId="0" applyFont="1"/>
    <xf numFmtId="0" fontId="4" fillId="0" borderId="0" xfId="0" applyFont="1"/>
    <xf numFmtId="0" fontId="4" fillId="2" borderId="1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5" xfId="0" applyFont="1" applyFill="1" applyBorder="1"/>
    <xf numFmtId="0" fontId="0" fillId="2" borderId="11" xfId="0" applyFill="1" applyBorder="1" applyAlignment="1">
      <alignment horizontal="center"/>
    </xf>
    <xf numFmtId="0" fontId="11" fillId="0" borderId="0" xfId="0" applyFont="1"/>
    <xf numFmtId="0" fontId="8" fillId="2" borderId="11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3" fillId="0" borderId="0" xfId="0" applyFont="1"/>
    <xf numFmtId="0" fontId="14" fillId="0" borderId="0" xfId="0" applyFont="1"/>
    <xf numFmtId="0" fontId="10" fillId="0" borderId="0" xfId="0" applyFont="1"/>
    <xf numFmtId="22" fontId="9" fillId="0" borderId="0" xfId="0" applyNumberFormat="1" applyFont="1"/>
    <xf numFmtId="0" fontId="9" fillId="0" borderId="0" xfId="0" applyFont="1" applyAlignment="1">
      <alignment horizontal="right"/>
    </xf>
    <xf numFmtId="0" fontId="9" fillId="2" borderId="5" xfId="0" applyFont="1" applyFill="1" applyBorder="1"/>
    <xf numFmtId="0" fontId="9" fillId="0" borderId="0" xfId="0" applyFont="1"/>
    <xf numFmtId="0" fontId="9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6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 wrapText="1"/>
    </xf>
    <xf numFmtId="0" fontId="6" fillId="2" borderId="5" xfId="0" applyFont="1" applyFill="1" applyBorder="1"/>
    <xf numFmtId="0" fontId="12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left"/>
    </xf>
    <xf numFmtId="0" fontId="12" fillId="0" borderId="5" xfId="0" applyFont="1" applyBorder="1" applyAlignment="1">
      <alignment wrapText="1"/>
    </xf>
    <xf numFmtId="0" fontId="12" fillId="0" borderId="5" xfId="0" applyFont="1" applyBorder="1" applyAlignment="1">
      <alignment horizontal="left" wrapText="1"/>
    </xf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0" fontId="18" fillId="0" borderId="0" xfId="0" applyFont="1"/>
    <xf numFmtId="0" fontId="19" fillId="2" borderId="5" xfId="0" applyFont="1" applyFill="1" applyBorder="1"/>
    <xf numFmtId="0" fontId="19" fillId="2" borderId="5" xfId="0" applyFont="1" applyFill="1" applyBorder="1" applyAlignment="1">
      <alignment horizontal="center"/>
    </xf>
    <xf numFmtId="173" fontId="19" fillId="0" borderId="5" xfId="0" applyNumberFormat="1" applyFont="1" applyBorder="1" applyAlignment="1">
      <alignment horizontal="left"/>
    </xf>
    <xf numFmtId="0" fontId="19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20" fillId="2" borderId="5" xfId="0" applyFont="1" applyFill="1" applyBorder="1"/>
    <xf numFmtId="0" fontId="19" fillId="2" borderId="5" xfId="0" applyFont="1" applyFill="1" applyBorder="1" applyAlignment="1">
      <alignment horizontal="left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/>
    </xf>
    <xf numFmtId="0" fontId="19" fillId="0" borderId="5" xfId="0" applyNumberFormat="1" applyFont="1" applyBorder="1" applyAlignment="1">
      <alignment horizontal="left"/>
    </xf>
    <xf numFmtId="0" fontId="19" fillId="0" borderId="5" xfId="0" applyFont="1" applyBorder="1" applyAlignment="1">
      <alignment horizontal="center" wrapText="1"/>
    </xf>
    <xf numFmtId="0" fontId="19" fillId="0" borderId="5" xfId="0" applyFont="1" applyBorder="1" applyAlignment="1">
      <alignment horizontal="left"/>
    </xf>
    <xf numFmtId="0" fontId="19" fillId="0" borderId="5" xfId="0" applyFont="1" applyBorder="1"/>
    <xf numFmtId="0" fontId="19" fillId="0" borderId="5" xfId="0" applyFont="1" applyBorder="1" applyAlignment="1">
      <alignment horizontal="left" wrapText="1"/>
    </xf>
    <xf numFmtId="0" fontId="19" fillId="0" borderId="5" xfId="0" applyFont="1" applyFill="1" applyBorder="1" applyAlignment="1">
      <alignment horizontal="center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12" fillId="25" borderId="5" xfId="0" applyFont="1" applyFill="1" applyBorder="1" applyAlignment="1">
      <alignment horizontal="left" vertical="top" wrapText="1" indent="1"/>
    </xf>
    <xf numFmtId="0" fontId="12" fillId="25" borderId="5" xfId="0" applyFont="1" applyFill="1" applyBorder="1" applyAlignment="1">
      <alignment horizontal="center" vertical="top" wrapText="1"/>
    </xf>
    <xf numFmtId="0" fontId="12" fillId="25" borderId="5" xfId="0" applyFont="1" applyFill="1" applyBorder="1" applyAlignment="1">
      <alignment horizontal="right" vertical="top" wrapText="1"/>
    </xf>
    <xf numFmtId="0" fontId="21" fillId="25" borderId="5" xfId="38" applyFill="1" applyBorder="1" applyAlignment="1" applyProtection="1">
      <alignment horizontal="left" vertical="top" wrapText="1"/>
    </xf>
    <xf numFmtId="0" fontId="12" fillId="25" borderId="5" xfId="0" applyFont="1" applyFill="1" applyBorder="1" applyAlignment="1">
      <alignment horizontal="left" vertical="top" wrapText="1"/>
    </xf>
    <xf numFmtId="0" fontId="22" fillId="2" borderId="0" xfId="0" applyFont="1" applyFill="1"/>
    <xf numFmtId="0" fontId="21" fillId="2" borderId="5" xfId="38" applyFill="1" applyBorder="1" applyAlignment="1" applyProtection="1">
      <alignment horizontal="left"/>
    </xf>
    <xf numFmtId="0" fontId="21" fillId="25" borderId="5" xfId="38" applyFont="1" applyFill="1" applyBorder="1" applyAlignment="1" applyProtection="1">
      <alignment horizontal="left" vertical="top" wrapText="1"/>
    </xf>
    <xf numFmtId="0" fontId="18" fillId="2" borderId="5" xfId="0" applyFont="1" applyFill="1" applyBorder="1" applyAlignment="1">
      <alignment horizontal="center"/>
    </xf>
    <xf numFmtId="0" fontId="18" fillId="25" borderId="5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2" borderId="12" xfId="0" applyFill="1" applyBorder="1" applyAlignment="1">
      <alignment horizontal="left"/>
    </xf>
    <xf numFmtId="0" fontId="16" fillId="0" borderId="5" xfId="0" applyFont="1" applyBorder="1"/>
    <xf numFmtId="0" fontId="19" fillId="0" borderId="5" xfId="0" applyFont="1" applyBorder="1" applyAlignment="1">
      <alignment wrapText="1"/>
    </xf>
    <xf numFmtId="0" fontId="1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6" fillId="0" borderId="5" xfId="0" applyFont="1" applyBorder="1" applyAlignment="1">
      <alignment horizontal="center"/>
    </xf>
    <xf numFmtId="0" fontId="18" fillId="25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/>
    </xf>
    <xf numFmtId="0" fontId="16" fillId="0" borderId="5" xfId="0" applyFont="1" applyBorder="1" applyAlignment="1">
      <alignment horizontal="left"/>
    </xf>
    <xf numFmtId="0" fontId="18" fillId="25" borderId="0" xfId="0" applyFont="1" applyFill="1" applyBorder="1" applyAlignment="1">
      <alignment horizontal="left" vertical="top" wrapText="1"/>
    </xf>
    <xf numFmtId="0" fontId="0" fillId="2" borderId="0" xfId="0" applyFill="1" applyBorder="1"/>
    <xf numFmtId="0" fontId="9" fillId="0" borderId="5" xfId="0" applyFont="1" applyBorder="1" applyAlignment="1">
      <alignment vertical="center"/>
    </xf>
    <xf numFmtId="11" fontId="0" fillId="2" borderId="9" xfId="0" applyNumberFormat="1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12" xfId="0" applyFill="1" applyBorder="1"/>
    <xf numFmtId="0" fontId="19" fillId="25" borderId="5" xfId="0" applyFont="1" applyFill="1" applyBorder="1" applyAlignment="1">
      <alignment horizontal="left" vertical="top" wrapText="1"/>
    </xf>
    <xf numFmtId="0" fontId="19" fillId="25" borderId="0" xfId="0" applyFont="1" applyFill="1" applyBorder="1" applyAlignment="1">
      <alignment horizontal="left" vertical="top" wrapText="1"/>
    </xf>
    <xf numFmtId="0" fontId="19" fillId="2" borderId="0" xfId="0" applyFont="1" applyFill="1" applyAlignment="1">
      <alignment horizontal="center"/>
    </xf>
    <xf numFmtId="0" fontId="19" fillId="25" borderId="0" xfId="0" applyFont="1" applyFill="1" applyAlignment="1">
      <alignment horizontal="left" vertical="top" wrapText="1"/>
    </xf>
    <xf numFmtId="0" fontId="19" fillId="2" borderId="0" xfId="0" applyFont="1" applyFill="1" applyBorder="1"/>
    <xf numFmtId="0" fontId="19" fillId="2" borderId="0" xfId="0" applyFont="1" applyFill="1" applyAlignment="1">
      <alignment horizontal="left"/>
    </xf>
    <xf numFmtId="0" fontId="19" fillId="25" borderId="12" xfId="0" applyFont="1" applyFill="1" applyBorder="1" applyAlignment="1">
      <alignment horizontal="left" vertical="top" wrapText="1"/>
    </xf>
    <xf numFmtId="0" fontId="19" fillId="2" borderId="12" xfId="0" applyFont="1" applyFill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19" fillId="0" borderId="11" xfId="0" applyFont="1" applyBorder="1" applyAlignment="1">
      <alignment horizontal="center" wrapText="1"/>
    </xf>
    <xf numFmtId="0" fontId="19" fillId="0" borderId="5" xfId="0" applyFont="1" applyFill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17" fillId="2" borderId="5" xfId="0" applyFont="1" applyFill="1" applyBorder="1"/>
    <xf numFmtId="0" fontId="19" fillId="25" borderId="5" xfId="38" applyFont="1" applyFill="1" applyBorder="1" applyAlignment="1" applyProtection="1">
      <alignment horizontal="left" vertical="top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0" fontId="19" fillId="25" borderId="0" xfId="38" applyFont="1" applyFill="1" applyBorder="1" applyAlignment="1" applyProtection="1">
      <alignment horizontal="left" vertical="top" wrapText="1"/>
    </xf>
    <xf numFmtId="0" fontId="18" fillId="0" borderId="5" xfId="0" applyFont="1" applyBorder="1"/>
    <xf numFmtId="0" fontId="19" fillId="0" borderId="0" xfId="0" applyFont="1"/>
    <xf numFmtId="0" fontId="18" fillId="0" borderId="5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41" fillId="0" borderId="0" xfId="42" applyFont="1" applyAlignment="1">
      <alignment wrapText="1"/>
    </xf>
    <xf numFmtId="0" fontId="41" fillId="0" borderId="0" xfId="42" applyFont="1" applyAlignment="1">
      <alignment horizontal="center" wrapText="1"/>
    </xf>
    <xf numFmtId="0" fontId="41" fillId="0" borderId="0" xfId="42" applyFont="1" applyAlignment="1">
      <alignment horizontal="left" wrapText="1"/>
    </xf>
    <xf numFmtId="0" fontId="41" fillId="0" borderId="0" xfId="43" applyFont="1"/>
    <xf numFmtId="0" fontId="41" fillId="0" borderId="0" xfId="43" applyFont="1" applyAlignment="1">
      <alignment horizontal="center"/>
    </xf>
    <xf numFmtId="0" fontId="41" fillId="0" borderId="0" xfId="43" applyFont="1" applyAlignment="1">
      <alignment horizontal="left"/>
    </xf>
    <xf numFmtId="0" fontId="42" fillId="2" borderId="1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41" fillId="0" borderId="0" xfId="0" applyFont="1"/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25" fillId="0" borderId="0" xfId="42" applyFont="1" applyAlignment="1">
      <alignment horizontal="left"/>
    </xf>
    <xf numFmtId="0" fontId="25" fillId="0" borderId="0" xfId="42" applyFont="1" applyAlignment="1">
      <alignment horizontal="center" wrapText="1"/>
    </xf>
    <xf numFmtId="0" fontId="25" fillId="0" borderId="0" xfId="42" applyFont="1" applyAlignment="1">
      <alignment horizontal="left" wrapText="1"/>
    </xf>
    <xf numFmtId="0" fontId="41" fillId="0" borderId="0" xfId="42" applyFont="1"/>
    <xf numFmtId="0" fontId="41" fillId="0" borderId="0" xfId="42" applyFont="1" applyAlignment="1">
      <alignment horizontal="center"/>
    </xf>
    <xf numFmtId="0" fontId="41" fillId="0" borderId="0" xfId="42" applyFont="1" applyAlignment="1">
      <alignment horizontal="left"/>
    </xf>
    <xf numFmtId="0" fontId="14" fillId="0" borderId="0" xfId="0" applyFont="1" applyAlignment="1">
      <alignment horizontal="right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178" fontId="43" fillId="0" borderId="0" xfId="0" applyNumberFormat="1" applyFont="1" applyAlignment="1">
      <alignment vertical="center" wrapText="1"/>
    </xf>
    <xf numFmtId="0" fontId="43" fillId="0" borderId="0" xfId="0" applyFont="1" applyAlignment="1">
      <alignment horizontal="left"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/>
    <cellStyle name="Normal_A_1" xfId="43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PP Lac -- O-C Diagr.</a:t>
            </a:r>
          </a:p>
        </c:rich>
      </c:tx>
      <c:layout>
        <c:manualLayout>
          <c:xMode val="edge"/>
          <c:yMode val="edge"/>
          <c:x val="0.3787313432835821"/>
          <c:y val="3.41614906832298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626865671641784E-2"/>
          <c:y val="0.11801260131472201"/>
          <c:w val="0.86380597014925375"/>
          <c:h val="0.6366469281452108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1'!$F$21:$F$1003</c:f>
              <c:numCache>
                <c:formatCode>General</c:formatCode>
                <c:ptCount val="983"/>
                <c:pt idx="0">
                  <c:v>-6711</c:v>
                </c:pt>
                <c:pt idx="1">
                  <c:v>-6669</c:v>
                </c:pt>
                <c:pt idx="2">
                  <c:v>-6663</c:v>
                </c:pt>
                <c:pt idx="3">
                  <c:v>-6491</c:v>
                </c:pt>
                <c:pt idx="4">
                  <c:v>-6483.5</c:v>
                </c:pt>
                <c:pt idx="5">
                  <c:v>-6411.5</c:v>
                </c:pt>
                <c:pt idx="6">
                  <c:v>-6369</c:v>
                </c:pt>
                <c:pt idx="7">
                  <c:v>-6368.5</c:v>
                </c:pt>
                <c:pt idx="8">
                  <c:v>-6366.5</c:v>
                </c:pt>
                <c:pt idx="9">
                  <c:v>-6364</c:v>
                </c:pt>
                <c:pt idx="10">
                  <c:v>-6344</c:v>
                </c:pt>
                <c:pt idx="11">
                  <c:v>-6299.5</c:v>
                </c:pt>
                <c:pt idx="12">
                  <c:v>-6299</c:v>
                </c:pt>
                <c:pt idx="13">
                  <c:v>-6297</c:v>
                </c:pt>
                <c:pt idx="14">
                  <c:v>-6229.5</c:v>
                </c:pt>
                <c:pt idx="15">
                  <c:v>-6229.5</c:v>
                </c:pt>
                <c:pt idx="16">
                  <c:v>-6217</c:v>
                </c:pt>
                <c:pt idx="17">
                  <c:v>-6214.5</c:v>
                </c:pt>
                <c:pt idx="18">
                  <c:v>-6209.5</c:v>
                </c:pt>
                <c:pt idx="19">
                  <c:v>-6162.5</c:v>
                </c:pt>
                <c:pt idx="20">
                  <c:v>-5999.5</c:v>
                </c:pt>
                <c:pt idx="21">
                  <c:v>-5997</c:v>
                </c:pt>
                <c:pt idx="22">
                  <c:v>-5743</c:v>
                </c:pt>
                <c:pt idx="23">
                  <c:v>-5740.5</c:v>
                </c:pt>
                <c:pt idx="24">
                  <c:v>-5740.5</c:v>
                </c:pt>
                <c:pt idx="25">
                  <c:v>-5576</c:v>
                </c:pt>
                <c:pt idx="26">
                  <c:v>-5569</c:v>
                </c:pt>
                <c:pt idx="27">
                  <c:v>-5569</c:v>
                </c:pt>
                <c:pt idx="28">
                  <c:v>-5568.5</c:v>
                </c:pt>
                <c:pt idx="29">
                  <c:v>-5568.5</c:v>
                </c:pt>
                <c:pt idx="30">
                  <c:v>-5564</c:v>
                </c:pt>
                <c:pt idx="31">
                  <c:v>-5564</c:v>
                </c:pt>
                <c:pt idx="32">
                  <c:v>-5564</c:v>
                </c:pt>
                <c:pt idx="33">
                  <c:v>-5561.5</c:v>
                </c:pt>
                <c:pt idx="34">
                  <c:v>-5561.5</c:v>
                </c:pt>
                <c:pt idx="35">
                  <c:v>-5561.5</c:v>
                </c:pt>
                <c:pt idx="36">
                  <c:v>-5561.5</c:v>
                </c:pt>
                <c:pt idx="37">
                  <c:v>-5561</c:v>
                </c:pt>
                <c:pt idx="38">
                  <c:v>-5561</c:v>
                </c:pt>
                <c:pt idx="39">
                  <c:v>-5561</c:v>
                </c:pt>
                <c:pt idx="40">
                  <c:v>-5561</c:v>
                </c:pt>
                <c:pt idx="41">
                  <c:v>-5561</c:v>
                </c:pt>
                <c:pt idx="42">
                  <c:v>-5561</c:v>
                </c:pt>
                <c:pt idx="43">
                  <c:v>-5561</c:v>
                </c:pt>
                <c:pt idx="44">
                  <c:v>-5546</c:v>
                </c:pt>
                <c:pt idx="45">
                  <c:v>-5506.5</c:v>
                </c:pt>
                <c:pt idx="46">
                  <c:v>-5501.5</c:v>
                </c:pt>
                <c:pt idx="47">
                  <c:v>-5494</c:v>
                </c:pt>
                <c:pt idx="48">
                  <c:v>-5491.5</c:v>
                </c:pt>
                <c:pt idx="49">
                  <c:v>-5481.5</c:v>
                </c:pt>
                <c:pt idx="50">
                  <c:v>-5479</c:v>
                </c:pt>
                <c:pt idx="51">
                  <c:v>-5476.5</c:v>
                </c:pt>
                <c:pt idx="52">
                  <c:v>-5429.5</c:v>
                </c:pt>
                <c:pt idx="53">
                  <c:v>-5404.5</c:v>
                </c:pt>
                <c:pt idx="54">
                  <c:v>-5402</c:v>
                </c:pt>
                <c:pt idx="55">
                  <c:v>-5392</c:v>
                </c:pt>
                <c:pt idx="56">
                  <c:v>-5235</c:v>
                </c:pt>
                <c:pt idx="57">
                  <c:v>-5232.5</c:v>
                </c:pt>
                <c:pt idx="58">
                  <c:v>-4748.5</c:v>
                </c:pt>
                <c:pt idx="59">
                  <c:v>-4711</c:v>
                </c:pt>
                <c:pt idx="60">
                  <c:v>-4693.5</c:v>
                </c:pt>
                <c:pt idx="61">
                  <c:v>-4686.5</c:v>
                </c:pt>
                <c:pt idx="62">
                  <c:v>-4681.5</c:v>
                </c:pt>
                <c:pt idx="63">
                  <c:v>-4678.5</c:v>
                </c:pt>
                <c:pt idx="64">
                  <c:v>-4678.5</c:v>
                </c:pt>
                <c:pt idx="65">
                  <c:v>-4676.5</c:v>
                </c:pt>
                <c:pt idx="66">
                  <c:v>-4674</c:v>
                </c:pt>
                <c:pt idx="67">
                  <c:v>-4666.5</c:v>
                </c:pt>
                <c:pt idx="68">
                  <c:v>-4661.5</c:v>
                </c:pt>
                <c:pt idx="69">
                  <c:v>-4641.5</c:v>
                </c:pt>
                <c:pt idx="70">
                  <c:v>-4624</c:v>
                </c:pt>
                <c:pt idx="71">
                  <c:v>-4621.5</c:v>
                </c:pt>
                <c:pt idx="72">
                  <c:v>-4609</c:v>
                </c:pt>
                <c:pt idx="73">
                  <c:v>-4606.5</c:v>
                </c:pt>
                <c:pt idx="74">
                  <c:v>-4562</c:v>
                </c:pt>
                <c:pt idx="75">
                  <c:v>-4557</c:v>
                </c:pt>
                <c:pt idx="76">
                  <c:v>-4556.5</c:v>
                </c:pt>
                <c:pt idx="77">
                  <c:v>-4554.5</c:v>
                </c:pt>
                <c:pt idx="78">
                  <c:v>-4549.5</c:v>
                </c:pt>
                <c:pt idx="79">
                  <c:v>-4549.5</c:v>
                </c:pt>
                <c:pt idx="80">
                  <c:v>-4534.5</c:v>
                </c:pt>
                <c:pt idx="81">
                  <c:v>-4514.5</c:v>
                </c:pt>
                <c:pt idx="82">
                  <c:v>-4502</c:v>
                </c:pt>
                <c:pt idx="83">
                  <c:v>-4492</c:v>
                </c:pt>
                <c:pt idx="84">
                  <c:v>-4417.5</c:v>
                </c:pt>
                <c:pt idx="85">
                  <c:v>-4412.5</c:v>
                </c:pt>
                <c:pt idx="86">
                  <c:v>-4100</c:v>
                </c:pt>
                <c:pt idx="87">
                  <c:v>-3886</c:v>
                </c:pt>
                <c:pt idx="88">
                  <c:v>-3796.5</c:v>
                </c:pt>
                <c:pt idx="89">
                  <c:v>-3784</c:v>
                </c:pt>
                <c:pt idx="90">
                  <c:v>-3672</c:v>
                </c:pt>
                <c:pt idx="91">
                  <c:v>-3619.5</c:v>
                </c:pt>
                <c:pt idx="92">
                  <c:v>-3597</c:v>
                </c:pt>
                <c:pt idx="93">
                  <c:v>-3532.5</c:v>
                </c:pt>
                <c:pt idx="94">
                  <c:v>-3527.5</c:v>
                </c:pt>
                <c:pt idx="95">
                  <c:v>-3525</c:v>
                </c:pt>
                <c:pt idx="96">
                  <c:v>-2757</c:v>
                </c:pt>
                <c:pt idx="97">
                  <c:v>-2754.5</c:v>
                </c:pt>
                <c:pt idx="98">
                  <c:v>-2754.5</c:v>
                </c:pt>
                <c:pt idx="99">
                  <c:v>-2734.5</c:v>
                </c:pt>
                <c:pt idx="100">
                  <c:v>-2692.5</c:v>
                </c:pt>
                <c:pt idx="101">
                  <c:v>-2483</c:v>
                </c:pt>
                <c:pt idx="102">
                  <c:v>-2001.5</c:v>
                </c:pt>
                <c:pt idx="103">
                  <c:v>-1971.5</c:v>
                </c:pt>
                <c:pt idx="104">
                  <c:v>-1956.5</c:v>
                </c:pt>
                <c:pt idx="105">
                  <c:v>-1951.5</c:v>
                </c:pt>
                <c:pt idx="106">
                  <c:v>-1951.5</c:v>
                </c:pt>
                <c:pt idx="107">
                  <c:v>-1946.5</c:v>
                </c:pt>
                <c:pt idx="108">
                  <c:v>-1941.5</c:v>
                </c:pt>
                <c:pt idx="109">
                  <c:v>-1872</c:v>
                </c:pt>
                <c:pt idx="110">
                  <c:v>-1849.5</c:v>
                </c:pt>
                <c:pt idx="111">
                  <c:v>-820</c:v>
                </c:pt>
                <c:pt idx="112">
                  <c:v>-818</c:v>
                </c:pt>
                <c:pt idx="113">
                  <c:v>-750.5</c:v>
                </c:pt>
                <c:pt idx="114">
                  <c:v>-84.5</c:v>
                </c:pt>
                <c:pt idx="115">
                  <c:v>-84.5</c:v>
                </c:pt>
                <c:pt idx="116">
                  <c:v>-84.5</c:v>
                </c:pt>
                <c:pt idx="117">
                  <c:v>-82</c:v>
                </c:pt>
                <c:pt idx="118">
                  <c:v>-45</c:v>
                </c:pt>
                <c:pt idx="119">
                  <c:v>-42.5</c:v>
                </c:pt>
                <c:pt idx="120">
                  <c:v>-30</c:v>
                </c:pt>
                <c:pt idx="121">
                  <c:v>0</c:v>
                </c:pt>
                <c:pt idx="122">
                  <c:v>0</c:v>
                </c:pt>
                <c:pt idx="123">
                  <c:v>12.5</c:v>
                </c:pt>
                <c:pt idx="124">
                  <c:v>20</c:v>
                </c:pt>
                <c:pt idx="125">
                  <c:v>47</c:v>
                </c:pt>
                <c:pt idx="126">
                  <c:v>67.5</c:v>
                </c:pt>
                <c:pt idx="127">
                  <c:v>715.5</c:v>
                </c:pt>
                <c:pt idx="128">
                  <c:v>728</c:v>
                </c:pt>
                <c:pt idx="129">
                  <c:v>733</c:v>
                </c:pt>
                <c:pt idx="130">
                  <c:v>770.5</c:v>
                </c:pt>
                <c:pt idx="131">
                  <c:v>775.5</c:v>
                </c:pt>
                <c:pt idx="132">
                  <c:v>785.5</c:v>
                </c:pt>
                <c:pt idx="133">
                  <c:v>1765</c:v>
                </c:pt>
                <c:pt idx="134">
                  <c:v>1804.5</c:v>
                </c:pt>
                <c:pt idx="135">
                  <c:v>1807</c:v>
                </c:pt>
                <c:pt idx="136">
                  <c:v>2567.5</c:v>
                </c:pt>
                <c:pt idx="137">
                  <c:v>2632.5</c:v>
                </c:pt>
                <c:pt idx="138">
                  <c:v>2632.5</c:v>
                </c:pt>
                <c:pt idx="139">
                  <c:v>2635</c:v>
                </c:pt>
                <c:pt idx="140">
                  <c:v>2694.5</c:v>
                </c:pt>
                <c:pt idx="141">
                  <c:v>2697</c:v>
                </c:pt>
                <c:pt idx="142">
                  <c:v>2699.5</c:v>
                </c:pt>
                <c:pt idx="143">
                  <c:v>2704.5</c:v>
                </c:pt>
                <c:pt idx="144">
                  <c:v>2709.5</c:v>
                </c:pt>
                <c:pt idx="145">
                  <c:v>2764.5</c:v>
                </c:pt>
                <c:pt idx="146">
                  <c:v>2769.5</c:v>
                </c:pt>
                <c:pt idx="147">
                  <c:v>2926.5</c:v>
                </c:pt>
                <c:pt idx="148">
                  <c:v>3562</c:v>
                </c:pt>
                <c:pt idx="149">
                  <c:v>3564.5</c:v>
                </c:pt>
                <c:pt idx="150">
                  <c:v>3589.5</c:v>
                </c:pt>
                <c:pt idx="151">
                  <c:v>3594.5</c:v>
                </c:pt>
                <c:pt idx="152">
                  <c:v>3597</c:v>
                </c:pt>
                <c:pt idx="153">
                  <c:v>3602</c:v>
                </c:pt>
                <c:pt idx="154">
                  <c:v>3602</c:v>
                </c:pt>
                <c:pt idx="155">
                  <c:v>3789</c:v>
                </c:pt>
                <c:pt idx="156">
                  <c:v>4382.5</c:v>
                </c:pt>
                <c:pt idx="157">
                  <c:v>4392.5</c:v>
                </c:pt>
                <c:pt idx="158">
                  <c:v>4439.5</c:v>
                </c:pt>
                <c:pt idx="159">
                  <c:v>4442</c:v>
                </c:pt>
                <c:pt idx="160">
                  <c:v>4447</c:v>
                </c:pt>
                <c:pt idx="161">
                  <c:v>4452</c:v>
                </c:pt>
                <c:pt idx="162">
                  <c:v>4452</c:v>
                </c:pt>
                <c:pt idx="163">
                  <c:v>4452</c:v>
                </c:pt>
                <c:pt idx="164">
                  <c:v>4467</c:v>
                </c:pt>
                <c:pt idx="165">
                  <c:v>4467</c:v>
                </c:pt>
                <c:pt idx="166">
                  <c:v>4467</c:v>
                </c:pt>
                <c:pt idx="167">
                  <c:v>4467</c:v>
                </c:pt>
                <c:pt idx="168">
                  <c:v>4659</c:v>
                </c:pt>
                <c:pt idx="169">
                  <c:v>5434.5</c:v>
                </c:pt>
                <c:pt idx="170">
                  <c:v>6414</c:v>
                </c:pt>
                <c:pt idx="171">
                  <c:v>7204</c:v>
                </c:pt>
                <c:pt idx="172">
                  <c:v>7204</c:v>
                </c:pt>
                <c:pt idx="173">
                  <c:v>9961</c:v>
                </c:pt>
                <c:pt idx="174">
                  <c:v>10953</c:v>
                </c:pt>
                <c:pt idx="175">
                  <c:v>10955.5</c:v>
                </c:pt>
                <c:pt idx="176">
                  <c:v>11927.5</c:v>
                </c:pt>
                <c:pt idx="177">
                  <c:v>11927.5</c:v>
                </c:pt>
                <c:pt idx="178">
                  <c:v>11927.5</c:v>
                </c:pt>
                <c:pt idx="179">
                  <c:v>11927.5</c:v>
                </c:pt>
                <c:pt idx="180">
                  <c:v>11928</c:v>
                </c:pt>
                <c:pt idx="181">
                  <c:v>11928</c:v>
                </c:pt>
                <c:pt idx="182">
                  <c:v>12571</c:v>
                </c:pt>
                <c:pt idx="183">
                  <c:v>12621</c:v>
                </c:pt>
                <c:pt idx="184">
                  <c:v>12728</c:v>
                </c:pt>
                <c:pt idx="185">
                  <c:v>12733</c:v>
                </c:pt>
                <c:pt idx="186">
                  <c:v>12860</c:v>
                </c:pt>
                <c:pt idx="187">
                  <c:v>13563</c:v>
                </c:pt>
                <c:pt idx="188">
                  <c:v>13585.5</c:v>
                </c:pt>
                <c:pt idx="189">
                  <c:v>13585.5</c:v>
                </c:pt>
                <c:pt idx="190">
                  <c:v>15430</c:v>
                </c:pt>
                <c:pt idx="191">
                  <c:v>15488</c:v>
                </c:pt>
                <c:pt idx="192">
                  <c:v>15569.5</c:v>
                </c:pt>
                <c:pt idx="193">
                  <c:v>15570</c:v>
                </c:pt>
                <c:pt idx="194">
                  <c:v>15719</c:v>
                </c:pt>
                <c:pt idx="195">
                  <c:v>16263</c:v>
                </c:pt>
                <c:pt idx="196">
                  <c:v>16332.5</c:v>
                </c:pt>
                <c:pt idx="197">
                  <c:v>16332.5</c:v>
                </c:pt>
                <c:pt idx="198">
                  <c:v>16335</c:v>
                </c:pt>
                <c:pt idx="199">
                  <c:v>16452.5</c:v>
                </c:pt>
                <c:pt idx="200">
                  <c:v>16502</c:v>
                </c:pt>
                <c:pt idx="201">
                  <c:v>17435</c:v>
                </c:pt>
                <c:pt idx="202">
                  <c:v>17435</c:v>
                </c:pt>
                <c:pt idx="203">
                  <c:v>17467</c:v>
                </c:pt>
                <c:pt idx="204">
                  <c:v>18108.5</c:v>
                </c:pt>
                <c:pt idx="205">
                  <c:v>18108.5</c:v>
                </c:pt>
                <c:pt idx="206">
                  <c:v>18411.5</c:v>
                </c:pt>
                <c:pt idx="207">
                  <c:v>19040</c:v>
                </c:pt>
                <c:pt idx="208">
                  <c:v>19104.5</c:v>
                </c:pt>
                <c:pt idx="209">
                  <c:v>19105</c:v>
                </c:pt>
                <c:pt idx="210">
                  <c:v>19112</c:v>
                </c:pt>
                <c:pt idx="211">
                  <c:v>19298</c:v>
                </c:pt>
                <c:pt idx="212">
                  <c:v>19300.5</c:v>
                </c:pt>
                <c:pt idx="213">
                  <c:v>19303</c:v>
                </c:pt>
                <c:pt idx="214">
                  <c:v>19305.5</c:v>
                </c:pt>
                <c:pt idx="215">
                  <c:v>19313.5</c:v>
                </c:pt>
                <c:pt idx="216">
                  <c:v>19381</c:v>
                </c:pt>
                <c:pt idx="217">
                  <c:v>20034</c:v>
                </c:pt>
                <c:pt idx="218">
                  <c:v>20035</c:v>
                </c:pt>
                <c:pt idx="219">
                  <c:v>20139</c:v>
                </c:pt>
                <c:pt idx="220">
                  <c:v>20159.5</c:v>
                </c:pt>
                <c:pt idx="221">
                  <c:v>20812</c:v>
                </c:pt>
                <c:pt idx="222">
                  <c:v>20862</c:v>
                </c:pt>
                <c:pt idx="223">
                  <c:v>20954</c:v>
                </c:pt>
                <c:pt idx="224">
                  <c:v>21697</c:v>
                </c:pt>
                <c:pt idx="225">
                  <c:v>21846.5</c:v>
                </c:pt>
                <c:pt idx="226">
                  <c:v>21847</c:v>
                </c:pt>
                <c:pt idx="227">
                  <c:v>22004</c:v>
                </c:pt>
                <c:pt idx="228">
                  <c:v>22040</c:v>
                </c:pt>
                <c:pt idx="229">
                  <c:v>22789</c:v>
                </c:pt>
                <c:pt idx="230">
                  <c:v>22940.5</c:v>
                </c:pt>
                <c:pt idx="231">
                  <c:v>22941</c:v>
                </c:pt>
                <c:pt idx="232">
                  <c:v>23030.5</c:v>
                </c:pt>
                <c:pt idx="233">
                  <c:v>23031</c:v>
                </c:pt>
                <c:pt idx="234">
                  <c:v>23444.5</c:v>
                </c:pt>
                <c:pt idx="235">
                  <c:v>23447</c:v>
                </c:pt>
                <c:pt idx="236">
                  <c:v>23549</c:v>
                </c:pt>
                <c:pt idx="237">
                  <c:v>23549</c:v>
                </c:pt>
                <c:pt idx="238">
                  <c:v>23611.5</c:v>
                </c:pt>
                <c:pt idx="239">
                  <c:v>23611.5</c:v>
                </c:pt>
                <c:pt idx="240">
                  <c:v>23611.5</c:v>
                </c:pt>
                <c:pt idx="241">
                  <c:v>23611.5</c:v>
                </c:pt>
                <c:pt idx="242">
                  <c:v>23614</c:v>
                </c:pt>
                <c:pt idx="243">
                  <c:v>23668.5</c:v>
                </c:pt>
                <c:pt idx="244">
                  <c:v>23681</c:v>
                </c:pt>
                <c:pt idx="245">
                  <c:v>23688.5</c:v>
                </c:pt>
                <c:pt idx="246">
                  <c:v>23688.5</c:v>
                </c:pt>
                <c:pt idx="247">
                  <c:v>23830</c:v>
                </c:pt>
                <c:pt idx="248">
                  <c:v>23834.5</c:v>
                </c:pt>
                <c:pt idx="249">
                  <c:v>24317</c:v>
                </c:pt>
                <c:pt idx="250">
                  <c:v>24317</c:v>
                </c:pt>
                <c:pt idx="251">
                  <c:v>24337</c:v>
                </c:pt>
                <c:pt idx="252">
                  <c:v>24538</c:v>
                </c:pt>
                <c:pt idx="253">
                  <c:v>24568.5</c:v>
                </c:pt>
                <c:pt idx="254">
                  <c:v>24568.5</c:v>
                </c:pt>
                <c:pt idx="255">
                  <c:v>24569</c:v>
                </c:pt>
                <c:pt idx="256">
                  <c:v>24569</c:v>
                </c:pt>
                <c:pt idx="257">
                  <c:v>24596</c:v>
                </c:pt>
                <c:pt idx="258">
                  <c:v>24596</c:v>
                </c:pt>
                <c:pt idx="259">
                  <c:v>24645.5</c:v>
                </c:pt>
                <c:pt idx="260">
                  <c:v>25218</c:v>
                </c:pt>
                <c:pt idx="261">
                  <c:v>25434</c:v>
                </c:pt>
                <c:pt idx="262">
                  <c:v>25441</c:v>
                </c:pt>
                <c:pt idx="263">
                  <c:v>25441.5</c:v>
                </c:pt>
                <c:pt idx="264">
                  <c:v>25476</c:v>
                </c:pt>
                <c:pt idx="265">
                  <c:v>25476.5</c:v>
                </c:pt>
                <c:pt idx="266">
                  <c:v>25491</c:v>
                </c:pt>
                <c:pt idx="267">
                  <c:v>25491</c:v>
                </c:pt>
                <c:pt idx="268">
                  <c:v>25493.5</c:v>
                </c:pt>
                <c:pt idx="269">
                  <c:v>25493.5</c:v>
                </c:pt>
                <c:pt idx="270">
                  <c:v>25510</c:v>
                </c:pt>
                <c:pt idx="271">
                  <c:v>25516</c:v>
                </c:pt>
                <c:pt idx="272">
                  <c:v>25516</c:v>
                </c:pt>
                <c:pt idx="273">
                  <c:v>25517.5</c:v>
                </c:pt>
                <c:pt idx="274">
                  <c:v>25518</c:v>
                </c:pt>
                <c:pt idx="275">
                  <c:v>25565.5</c:v>
                </c:pt>
                <c:pt idx="276">
                  <c:v>25566</c:v>
                </c:pt>
                <c:pt idx="277">
                  <c:v>25643</c:v>
                </c:pt>
                <c:pt idx="278">
                  <c:v>26179</c:v>
                </c:pt>
                <c:pt idx="279">
                  <c:v>26353.5</c:v>
                </c:pt>
                <c:pt idx="280">
                  <c:v>26392.5</c:v>
                </c:pt>
                <c:pt idx="281">
                  <c:v>26393</c:v>
                </c:pt>
                <c:pt idx="282">
                  <c:v>26425.5</c:v>
                </c:pt>
                <c:pt idx="283">
                  <c:v>26425.5</c:v>
                </c:pt>
                <c:pt idx="284">
                  <c:v>26425.5</c:v>
                </c:pt>
                <c:pt idx="285">
                  <c:v>26483</c:v>
                </c:pt>
                <c:pt idx="286">
                  <c:v>27283</c:v>
                </c:pt>
                <c:pt idx="287">
                  <c:v>27403</c:v>
                </c:pt>
                <c:pt idx="288">
                  <c:v>27403.5</c:v>
                </c:pt>
                <c:pt idx="289">
                  <c:v>28073.5</c:v>
                </c:pt>
                <c:pt idx="290">
                  <c:v>28096</c:v>
                </c:pt>
                <c:pt idx="291">
                  <c:v>28240.5</c:v>
                </c:pt>
                <c:pt idx="292">
                  <c:v>28241</c:v>
                </c:pt>
                <c:pt idx="293">
                  <c:v>28288</c:v>
                </c:pt>
                <c:pt idx="294">
                  <c:v>28302.5</c:v>
                </c:pt>
                <c:pt idx="295">
                  <c:v>28303</c:v>
                </c:pt>
                <c:pt idx="296">
                  <c:v>28943.5</c:v>
                </c:pt>
                <c:pt idx="297">
                  <c:v>28988.5</c:v>
                </c:pt>
                <c:pt idx="298">
                  <c:v>28993.5</c:v>
                </c:pt>
                <c:pt idx="299">
                  <c:v>28998.5</c:v>
                </c:pt>
                <c:pt idx="300">
                  <c:v>29016</c:v>
                </c:pt>
                <c:pt idx="301">
                  <c:v>29173</c:v>
                </c:pt>
                <c:pt idx="302">
                  <c:v>29272.5</c:v>
                </c:pt>
                <c:pt idx="303">
                  <c:v>29273</c:v>
                </c:pt>
                <c:pt idx="304">
                  <c:v>29290</c:v>
                </c:pt>
                <c:pt idx="305">
                  <c:v>30060</c:v>
                </c:pt>
                <c:pt idx="306">
                  <c:v>30060</c:v>
                </c:pt>
                <c:pt idx="307">
                  <c:v>30870.5</c:v>
                </c:pt>
                <c:pt idx="308">
                  <c:v>30870.5</c:v>
                </c:pt>
                <c:pt idx="309">
                  <c:v>31780</c:v>
                </c:pt>
                <c:pt idx="310">
                  <c:v>31780</c:v>
                </c:pt>
                <c:pt idx="311">
                  <c:v>33592</c:v>
                </c:pt>
                <c:pt idx="312">
                  <c:v>34569.5</c:v>
                </c:pt>
                <c:pt idx="313">
                  <c:v>34570</c:v>
                </c:pt>
                <c:pt idx="314">
                  <c:v>34578</c:v>
                </c:pt>
                <c:pt idx="315">
                  <c:v>34605</c:v>
                </c:pt>
              </c:numCache>
            </c:numRef>
          </c:xVal>
          <c:yVal>
            <c:numRef>
              <c:f>'Active 1'!$H$21:$H$1003</c:f>
              <c:numCache>
                <c:formatCode>General</c:formatCode>
                <c:ptCount val="983"/>
                <c:pt idx="14">
                  <c:v>-1.7193500098073855E-3</c:v>
                </c:pt>
                <c:pt idx="20">
                  <c:v>3.1964999652700499E-4</c:v>
                </c:pt>
                <c:pt idx="21">
                  <c:v>-5.8210000861436129E-4</c:v>
                </c:pt>
                <c:pt idx="22">
                  <c:v>-3.3999000079347752E-3</c:v>
                </c:pt>
                <c:pt idx="23">
                  <c:v>6.6983499928028323E-3</c:v>
                </c:pt>
                <c:pt idx="52">
                  <c:v>-6.2793500037514605E-3</c:v>
                </c:pt>
                <c:pt idx="61">
                  <c:v>-2.6794500008691102E-3</c:v>
                </c:pt>
                <c:pt idx="62">
                  <c:v>5.517049998161383E-3</c:v>
                </c:pt>
                <c:pt idx="65">
                  <c:v>-3.2864500026335008E-3</c:v>
                </c:pt>
                <c:pt idx="67">
                  <c:v>-7.8934500052127987E-3</c:v>
                </c:pt>
                <c:pt idx="68">
                  <c:v>-4.6969500035629608E-3</c:v>
                </c:pt>
                <c:pt idx="84">
                  <c:v>-9.9077500053681433E-3</c:v>
                </c:pt>
                <c:pt idx="86">
                  <c:v>-8.4300000089569949E-3</c:v>
                </c:pt>
                <c:pt idx="87">
                  <c:v>-1.8198000034317374E-3</c:v>
                </c:pt>
                <c:pt idx="88">
                  <c:v>5.2975499929743819E-3</c:v>
                </c:pt>
                <c:pt idx="89">
                  <c:v>2.5788799997826573E-2</c:v>
                </c:pt>
                <c:pt idx="90">
                  <c:v>4.79040000209352E-3</c:v>
                </c:pt>
                <c:pt idx="93">
                  <c:v>-2.9127250003512017E-2</c:v>
                </c:pt>
                <c:pt idx="95">
                  <c:v>-2.8325000021141022E-3</c:v>
                </c:pt>
                <c:pt idx="118">
                  <c:v>-2.0685000054072589E-3</c:v>
                </c:pt>
                <c:pt idx="119">
                  <c:v>5.029749998357147E-3</c:v>
                </c:pt>
                <c:pt idx="120">
                  <c:v>-4.4790000029024668E-3</c:v>
                </c:pt>
                <c:pt idx="121">
                  <c:v>8.6999999984982423E-3</c:v>
                </c:pt>
                <c:pt idx="123">
                  <c:v>1.9125000108033419E-4</c:v>
                </c:pt>
                <c:pt idx="124">
                  <c:v>-5.1400000666035339E-4</c:v>
                </c:pt>
                <c:pt idx="125">
                  <c:v>1.014710000163177E-2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A2-404F-A337-F21A953B9E94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1'!$F$21:$F$1003</c:f>
              <c:numCache>
                <c:formatCode>General</c:formatCode>
                <c:ptCount val="983"/>
                <c:pt idx="0">
                  <c:v>-6711</c:v>
                </c:pt>
                <c:pt idx="1">
                  <c:v>-6669</c:v>
                </c:pt>
                <c:pt idx="2">
                  <c:v>-6663</c:v>
                </c:pt>
                <c:pt idx="3">
                  <c:v>-6491</c:v>
                </c:pt>
                <c:pt idx="4">
                  <c:v>-6483.5</c:v>
                </c:pt>
                <c:pt idx="5">
                  <c:v>-6411.5</c:v>
                </c:pt>
                <c:pt idx="6">
                  <c:v>-6369</c:v>
                </c:pt>
                <c:pt idx="7">
                  <c:v>-6368.5</c:v>
                </c:pt>
                <c:pt idx="8">
                  <c:v>-6366.5</c:v>
                </c:pt>
                <c:pt idx="9">
                  <c:v>-6364</c:v>
                </c:pt>
                <c:pt idx="10">
                  <c:v>-6344</c:v>
                </c:pt>
                <c:pt idx="11">
                  <c:v>-6299.5</c:v>
                </c:pt>
                <c:pt idx="12">
                  <c:v>-6299</c:v>
                </c:pt>
                <c:pt idx="13">
                  <c:v>-6297</c:v>
                </c:pt>
                <c:pt idx="14">
                  <c:v>-6229.5</c:v>
                </c:pt>
                <c:pt idx="15">
                  <c:v>-6229.5</c:v>
                </c:pt>
                <c:pt idx="16">
                  <c:v>-6217</c:v>
                </c:pt>
                <c:pt idx="17">
                  <c:v>-6214.5</c:v>
                </c:pt>
                <c:pt idx="18">
                  <c:v>-6209.5</c:v>
                </c:pt>
                <c:pt idx="19">
                  <c:v>-6162.5</c:v>
                </c:pt>
                <c:pt idx="20">
                  <c:v>-5999.5</c:v>
                </c:pt>
                <c:pt idx="21">
                  <c:v>-5997</c:v>
                </c:pt>
                <c:pt idx="22">
                  <c:v>-5743</c:v>
                </c:pt>
                <c:pt idx="23">
                  <c:v>-5740.5</c:v>
                </c:pt>
                <c:pt idx="24">
                  <c:v>-5740.5</c:v>
                </c:pt>
                <c:pt idx="25">
                  <c:v>-5576</c:v>
                </c:pt>
                <c:pt idx="26">
                  <c:v>-5569</c:v>
                </c:pt>
                <c:pt idx="27">
                  <c:v>-5569</c:v>
                </c:pt>
                <c:pt idx="28">
                  <c:v>-5568.5</c:v>
                </c:pt>
                <c:pt idx="29">
                  <c:v>-5568.5</c:v>
                </c:pt>
                <c:pt idx="30">
                  <c:v>-5564</c:v>
                </c:pt>
                <c:pt idx="31">
                  <c:v>-5564</c:v>
                </c:pt>
                <c:pt idx="32">
                  <c:v>-5564</c:v>
                </c:pt>
                <c:pt idx="33">
                  <c:v>-5561.5</c:v>
                </c:pt>
                <c:pt idx="34">
                  <c:v>-5561.5</c:v>
                </c:pt>
                <c:pt idx="35">
                  <c:v>-5561.5</c:v>
                </c:pt>
                <c:pt idx="36">
                  <c:v>-5561.5</c:v>
                </c:pt>
                <c:pt idx="37">
                  <c:v>-5561</c:v>
                </c:pt>
                <c:pt idx="38">
                  <c:v>-5561</c:v>
                </c:pt>
                <c:pt idx="39">
                  <c:v>-5561</c:v>
                </c:pt>
                <c:pt idx="40">
                  <c:v>-5561</c:v>
                </c:pt>
                <c:pt idx="41">
                  <c:v>-5561</c:v>
                </c:pt>
                <c:pt idx="42">
                  <c:v>-5561</c:v>
                </c:pt>
                <c:pt idx="43">
                  <c:v>-5561</c:v>
                </c:pt>
                <c:pt idx="44">
                  <c:v>-5546</c:v>
                </c:pt>
                <c:pt idx="45">
                  <c:v>-5506.5</c:v>
                </c:pt>
                <c:pt idx="46">
                  <c:v>-5501.5</c:v>
                </c:pt>
                <c:pt idx="47">
                  <c:v>-5494</c:v>
                </c:pt>
                <c:pt idx="48">
                  <c:v>-5491.5</c:v>
                </c:pt>
                <c:pt idx="49">
                  <c:v>-5481.5</c:v>
                </c:pt>
                <c:pt idx="50">
                  <c:v>-5479</c:v>
                </c:pt>
                <c:pt idx="51">
                  <c:v>-5476.5</c:v>
                </c:pt>
                <c:pt idx="52">
                  <c:v>-5429.5</c:v>
                </c:pt>
                <c:pt idx="53">
                  <c:v>-5404.5</c:v>
                </c:pt>
                <c:pt idx="54">
                  <c:v>-5402</c:v>
                </c:pt>
                <c:pt idx="55">
                  <c:v>-5392</c:v>
                </c:pt>
                <c:pt idx="56">
                  <c:v>-5235</c:v>
                </c:pt>
                <c:pt idx="57">
                  <c:v>-5232.5</c:v>
                </c:pt>
                <c:pt idx="58">
                  <c:v>-4748.5</c:v>
                </c:pt>
                <c:pt idx="59">
                  <c:v>-4711</c:v>
                </c:pt>
                <c:pt idx="60">
                  <c:v>-4693.5</c:v>
                </c:pt>
                <c:pt idx="61">
                  <c:v>-4686.5</c:v>
                </c:pt>
                <c:pt idx="62">
                  <c:v>-4681.5</c:v>
                </c:pt>
                <c:pt idx="63">
                  <c:v>-4678.5</c:v>
                </c:pt>
                <c:pt idx="64">
                  <c:v>-4678.5</c:v>
                </c:pt>
                <c:pt idx="65">
                  <c:v>-4676.5</c:v>
                </c:pt>
                <c:pt idx="66">
                  <c:v>-4674</c:v>
                </c:pt>
                <c:pt idx="67">
                  <c:v>-4666.5</c:v>
                </c:pt>
                <c:pt idx="68">
                  <c:v>-4661.5</c:v>
                </c:pt>
                <c:pt idx="69">
                  <c:v>-4641.5</c:v>
                </c:pt>
                <c:pt idx="70">
                  <c:v>-4624</c:v>
                </c:pt>
                <c:pt idx="71">
                  <c:v>-4621.5</c:v>
                </c:pt>
                <c:pt idx="72">
                  <c:v>-4609</c:v>
                </c:pt>
                <c:pt idx="73">
                  <c:v>-4606.5</c:v>
                </c:pt>
                <c:pt idx="74">
                  <c:v>-4562</c:v>
                </c:pt>
                <c:pt idx="75">
                  <c:v>-4557</c:v>
                </c:pt>
                <c:pt idx="76">
                  <c:v>-4556.5</c:v>
                </c:pt>
                <c:pt idx="77">
                  <c:v>-4554.5</c:v>
                </c:pt>
                <c:pt idx="78">
                  <c:v>-4549.5</c:v>
                </c:pt>
                <c:pt idx="79">
                  <c:v>-4549.5</c:v>
                </c:pt>
                <c:pt idx="80">
                  <c:v>-4534.5</c:v>
                </c:pt>
                <c:pt idx="81">
                  <c:v>-4514.5</c:v>
                </c:pt>
                <c:pt idx="82">
                  <c:v>-4502</c:v>
                </c:pt>
                <c:pt idx="83">
                  <c:v>-4492</c:v>
                </c:pt>
                <c:pt idx="84">
                  <c:v>-4417.5</c:v>
                </c:pt>
                <c:pt idx="85">
                  <c:v>-4412.5</c:v>
                </c:pt>
                <c:pt idx="86">
                  <c:v>-4100</c:v>
                </c:pt>
                <c:pt idx="87">
                  <c:v>-3886</c:v>
                </c:pt>
                <c:pt idx="88">
                  <c:v>-3796.5</c:v>
                </c:pt>
                <c:pt idx="89">
                  <c:v>-3784</c:v>
                </c:pt>
                <c:pt idx="90">
                  <c:v>-3672</c:v>
                </c:pt>
                <c:pt idx="91">
                  <c:v>-3619.5</c:v>
                </c:pt>
                <c:pt idx="92">
                  <c:v>-3597</c:v>
                </c:pt>
                <c:pt idx="93">
                  <c:v>-3532.5</c:v>
                </c:pt>
                <c:pt idx="94">
                  <c:v>-3527.5</c:v>
                </c:pt>
                <c:pt idx="95">
                  <c:v>-3525</c:v>
                </c:pt>
                <c:pt idx="96">
                  <c:v>-2757</c:v>
                </c:pt>
                <c:pt idx="97">
                  <c:v>-2754.5</c:v>
                </c:pt>
                <c:pt idx="98">
                  <c:v>-2754.5</c:v>
                </c:pt>
                <c:pt idx="99">
                  <c:v>-2734.5</c:v>
                </c:pt>
                <c:pt idx="100">
                  <c:v>-2692.5</c:v>
                </c:pt>
                <c:pt idx="101">
                  <c:v>-2483</c:v>
                </c:pt>
                <c:pt idx="102">
                  <c:v>-2001.5</c:v>
                </c:pt>
                <c:pt idx="103">
                  <c:v>-1971.5</c:v>
                </c:pt>
                <c:pt idx="104">
                  <c:v>-1956.5</c:v>
                </c:pt>
                <c:pt idx="105">
                  <c:v>-1951.5</c:v>
                </c:pt>
                <c:pt idx="106">
                  <c:v>-1951.5</c:v>
                </c:pt>
                <c:pt idx="107">
                  <c:v>-1946.5</c:v>
                </c:pt>
                <c:pt idx="108">
                  <c:v>-1941.5</c:v>
                </c:pt>
                <c:pt idx="109">
                  <c:v>-1872</c:v>
                </c:pt>
                <c:pt idx="110">
                  <c:v>-1849.5</c:v>
                </c:pt>
                <c:pt idx="111">
                  <c:v>-820</c:v>
                </c:pt>
                <c:pt idx="112">
                  <c:v>-818</c:v>
                </c:pt>
                <c:pt idx="113">
                  <c:v>-750.5</c:v>
                </c:pt>
                <c:pt idx="114">
                  <c:v>-84.5</c:v>
                </c:pt>
                <c:pt idx="115">
                  <c:v>-84.5</c:v>
                </c:pt>
                <c:pt idx="116">
                  <c:v>-84.5</c:v>
                </c:pt>
                <c:pt idx="117">
                  <c:v>-82</c:v>
                </c:pt>
                <c:pt idx="118">
                  <c:v>-45</c:v>
                </c:pt>
                <c:pt idx="119">
                  <c:v>-42.5</c:v>
                </c:pt>
                <c:pt idx="120">
                  <c:v>-30</c:v>
                </c:pt>
                <c:pt idx="121">
                  <c:v>0</c:v>
                </c:pt>
                <c:pt idx="122">
                  <c:v>0</c:v>
                </c:pt>
                <c:pt idx="123">
                  <c:v>12.5</c:v>
                </c:pt>
                <c:pt idx="124">
                  <c:v>20</c:v>
                </c:pt>
                <c:pt idx="125">
                  <c:v>47</c:v>
                </c:pt>
                <c:pt idx="126">
                  <c:v>67.5</c:v>
                </c:pt>
                <c:pt idx="127">
                  <c:v>715.5</c:v>
                </c:pt>
                <c:pt idx="128">
                  <c:v>728</c:v>
                </c:pt>
                <c:pt idx="129">
                  <c:v>733</c:v>
                </c:pt>
                <c:pt idx="130">
                  <c:v>770.5</c:v>
                </c:pt>
                <c:pt idx="131">
                  <c:v>775.5</c:v>
                </c:pt>
                <c:pt idx="132">
                  <c:v>785.5</c:v>
                </c:pt>
                <c:pt idx="133">
                  <c:v>1765</c:v>
                </c:pt>
                <c:pt idx="134">
                  <c:v>1804.5</c:v>
                </c:pt>
                <c:pt idx="135">
                  <c:v>1807</c:v>
                </c:pt>
                <c:pt idx="136">
                  <c:v>2567.5</c:v>
                </c:pt>
                <c:pt idx="137">
                  <c:v>2632.5</c:v>
                </c:pt>
                <c:pt idx="138">
                  <c:v>2632.5</c:v>
                </c:pt>
                <c:pt idx="139">
                  <c:v>2635</c:v>
                </c:pt>
                <c:pt idx="140">
                  <c:v>2694.5</c:v>
                </c:pt>
                <c:pt idx="141">
                  <c:v>2697</c:v>
                </c:pt>
                <c:pt idx="142">
                  <c:v>2699.5</c:v>
                </c:pt>
                <c:pt idx="143">
                  <c:v>2704.5</c:v>
                </c:pt>
                <c:pt idx="144">
                  <c:v>2709.5</c:v>
                </c:pt>
                <c:pt idx="145">
                  <c:v>2764.5</c:v>
                </c:pt>
                <c:pt idx="146">
                  <c:v>2769.5</c:v>
                </c:pt>
                <c:pt idx="147">
                  <c:v>2926.5</c:v>
                </c:pt>
                <c:pt idx="148">
                  <c:v>3562</c:v>
                </c:pt>
                <c:pt idx="149">
                  <c:v>3564.5</c:v>
                </c:pt>
                <c:pt idx="150">
                  <c:v>3589.5</c:v>
                </c:pt>
                <c:pt idx="151">
                  <c:v>3594.5</c:v>
                </c:pt>
                <c:pt idx="152">
                  <c:v>3597</c:v>
                </c:pt>
                <c:pt idx="153">
                  <c:v>3602</c:v>
                </c:pt>
                <c:pt idx="154">
                  <c:v>3602</c:v>
                </c:pt>
                <c:pt idx="155">
                  <c:v>3789</c:v>
                </c:pt>
                <c:pt idx="156">
                  <c:v>4382.5</c:v>
                </c:pt>
                <c:pt idx="157">
                  <c:v>4392.5</c:v>
                </c:pt>
                <c:pt idx="158">
                  <c:v>4439.5</c:v>
                </c:pt>
                <c:pt idx="159">
                  <c:v>4442</c:v>
                </c:pt>
                <c:pt idx="160">
                  <c:v>4447</c:v>
                </c:pt>
                <c:pt idx="161">
                  <c:v>4452</c:v>
                </c:pt>
                <c:pt idx="162">
                  <c:v>4452</c:v>
                </c:pt>
                <c:pt idx="163">
                  <c:v>4452</c:v>
                </c:pt>
                <c:pt idx="164">
                  <c:v>4467</c:v>
                </c:pt>
                <c:pt idx="165">
                  <c:v>4467</c:v>
                </c:pt>
                <c:pt idx="166">
                  <c:v>4467</c:v>
                </c:pt>
                <c:pt idx="167">
                  <c:v>4467</c:v>
                </c:pt>
                <c:pt idx="168">
                  <c:v>4659</c:v>
                </c:pt>
                <c:pt idx="169">
                  <c:v>5434.5</c:v>
                </c:pt>
                <c:pt idx="170">
                  <c:v>6414</c:v>
                </c:pt>
                <c:pt idx="171">
                  <c:v>7204</c:v>
                </c:pt>
                <c:pt idx="172">
                  <c:v>7204</c:v>
                </c:pt>
                <c:pt idx="173">
                  <c:v>9961</c:v>
                </c:pt>
                <c:pt idx="174">
                  <c:v>10953</c:v>
                </c:pt>
                <c:pt idx="175">
                  <c:v>10955.5</c:v>
                </c:pt>
                <c:pt idx="176">
                  <c:v>11927.5</c:v>
                </c:pt>
                <c:pt idx="177">
                  <c:v>11927.5</c:v>
                </c:pt>
                <c:pt idx="178">
                  <c:v>11927.5</c:v>
                </c:pt>
                <c:pt idx="179">
                  <c:v>11927.5</c:v>
                </c:pt>
                <c:pt idx="180">
                  <c:v>11928</c:v>
                </c:pt>
                <c:pt idx="181">
                  <c:v>11928</c:v>
                </c:pt>
                <c:pt idx="182">
                  <c:v>12571</c:v>
                </c:pt>
                <c:pt idx="183">
                  <c:v>12621</c:v>
                </c:pt>
                <c:pt idx="184">
                  <c:v>12728</c:v>
                </c:pt>
                <c:pt idx="185">
                  <c:v>12733</c:v>
                </c:pt>
                <c:pt idx="186">
                  <c:v>12860</c:v>
                </c:pt>
                <c:pt idx="187">
                  <c:v>13563</c:v>
                </c:pt>
                <c:pt idx="188">
                  <c:v>13585.5</c:v>
                </c:pt>
                <c:pt idx="189">
                  <c:v>13585.5</c:v>
                </c:pt>
                <c:pt idx="190">
                  <c:v>15430</c:v>
                </c:pt>
                <c:pt idx="191">
                  <c:v>15488</c:v>
                </c:pt>
                <c:pt idx="192">
                  <c:v>15569.5</c:v>
                </c:pt>
                <c:pt idx="193">
                  <c:v>15570</c:v>
                </c:pt>
                <c:pt idx="194">
                  <c:v>15719</c:v>
                </c:pt>
                <c:pt idx="195">
                  <c:v>16263</c:v>
                </c:pt>
                <c:pt idx="196">
                  <c:v>16332.5</c:v>
                </c:pt>
                <c:pt idx="197">
                  <c:v>16332.5</c:v>
                </c:pt>
                <c:pt idx="198">
                  <c:v>16335</c:v>
                </c:pt>
                <c:pt idx="199">
                  <c:v>16452.5</c:v>
                </c:pt>
                <c:pt idx="200">
                  <c:v>16502</c:v>
                </c:pt>
                <c:pt idx="201">
                  <c:v>17435</c:v>
                </c:pt>
                <c:pt idx="202">
                  <c:v>17435</c:v>
                </c:pt>
                <c:pt idx="203">
                  <c:v>17467</c:v>
                </c:pt>
                <c:pt idx="204">
                  <c:v>18108.5</c:v>
                </c:pt>
                <c:pt idx="205">
                  <c:v>18108.5</c:v>
                </c:pt>
                <c:pt idx="206">
                  <c:v>18411.5</c:v>
                </c:pt>
                <c:pt idx="207">
                  <c:v>19040</c:v>
                </c:pt>
                <c:pt idx="208">
                  <c:v>19104.5</c:v>
                </c:pt>
                <c:pt idx="209">
                  <c:v>19105</c:v>
                </c:pt>
                <c:pt idx="210">
                  <c:v>19112</c:v>
                </c:pt>
                <c:pt idx="211">
                  <c:v>19298</c:v>
                </c:pt>
                <c:pt idx="212">
                  <c:v>19300.5</c:v>
                </c:pt>
                <c:pt idx="213">
                  <c:v>19303</c:v>
                </c:pt>
                <c:pt idx="214">
                  <c:v>19305.5</c:v>
                </c:pt>
                <c:pt idx="215">
                  <c:v>19313.5</c:v>
                </c:pt>
                <c:pt idx="216">
                  <c:v>19381</c:v>
                </c:pt>
                <c:pt idx="217">
                  <c:v>20034</c:v>
                </c:pt>
                <c:pt idx="218">
                  <c:v>20035</c:v>
                </c:pt>
                <c:pt idx="219">
                  <c:v>20139</c:v>
                </c:pt>
                <c:pt idx="220">
                  <c:v>20159.5</c:v>
                </c:pt>
                <c:pt idx="221">
                  <c:v>20812</c:v>
                </c:pt>
                <c:pt idx="222">
                  <c:v>20862</c:v>
                </c:pt>
                <c:pt idx="223">
                  <c:v>20954</c:v>
                </c:pt>
                <c:pt idx="224">
                  <c:v>21697</c:v>
                </c:pt>
                <c:pt idx="225">
                  <c:v>21846.5</c:v>
                </c:pt>
                <c:pt idx="226">
                  <c:v>21847</c:v>
                </c:pt>
                <c:pt idx="227">
                  <c:v>22004</c:v>
                </c:pt>
                <c:pt idx="228">
                  <c:v>22040</c:v>
                </c:pt>
                <c:pt idx="229">
                  <c:v>22789</c:v>
                </c:pt>
                <c:pt idx="230">
                  <c:v>22940.5</c:v>
                </c:pt>
                <c:pt idx="231">
                  <c:v>22941</c:v>
                </c:pt>
                <c:pt idx="232">
                  <c:v>23030.5</c:v>
                </c:pt>
                <c:pt idx="233">
                  <c:v>23031</c:v>
                </c:pt>
                <c:pt idx="234">
                  <c:v>23444.5</c:v>
                </c:pt>
                <c:pt idx="235">
                  <c:v>23447</c:v>
                </c:pt>
                <c:pt idx="236">
                  <c:v>23549</c:v>
                </c:pt>
                <c:pt idx="237">
                  <c:v>23549</c:v>
                </c:pt>
                <c:pt idx="238">
                  <c:v>23611.5</c:v>
                </c:pt>
                <c:pt idx="239">
                  <c:v>23611.5</c:v>
                </c:pt>
                <c:pt idx="240">
                  <c:v>23611.5</c:v>
                </c:pt>
                <c:pt idx="241">
                  <c:v>23611.5</c:v>
                </c:pt>
                <c:pt idx="242">
                  <c:v>23614</c:v>
                </c:pt>
                <c:pt idx="243">
                  <c:v>23668.5</c:v>
                </c:pt>
                <c:pt idx="244">
                  <c:v>23681</c:v>
                </c:pt>
                <c:pt idx="245">
                  <c:v>23688.5</c:v>
                </c:pt>
                <c:pt idx="246">
                  <c:v>23688.5</c:v>
                </c:pt>
                <c:pt idx="247">
                  <c:v>23830</c:v>
                </c:pt>
                <c:pt idx="248">
                  <c:v>23834.5</c:v>
                </c:pt>
                <c:pt idx="249">
                  <c:v>24317</c:v>
                </c:pt>
                <c:pt idx="250">
                  <c:v>24317</c:v>
                </c:pt>
                <c:pt idx="251">
                  <c:v>24337</c:v>
                </c:pt>
                <c:pt idx="252">
                  <c:v>24538</c:v>
                </c:pt>
                <c:pt idx="253">
                  <c:v>24568.5</c:v>
                </c:pt>
                <c:pt idx="254">
                  <c:v>24568.5</c:v>
                </c:pt>
                <c:pt idx="255">
                  <c:v>24569</c:v>
                </c:pt>
                <c:pt idx="256">
                  <c:v>24569</c:v>
                </c:pt>
                <c:pt idx="257">
                  <c:v>24596</c:v>
                </c:pt>
                <c:pt idx="258">
                  <c:v>24596</c:v>
                </c:pt>
                <c:pt idx="259">
                  <c:v>24645.5</c:v>
                </c:pt>
                <c:pt idx="260">
                  <c:v>25218</c:v>
                </c:pt>
                <c:pt idx="261">
                  <c:v>25434</c:v>
                </c:pt>
                <c:pt idx="262">
                  <c:v>25441</c:v>
                </c:pt>
                <c:pt idx="263">
                  <c:v>25441.5</c:v>
                </c:pt>
                <c:pt idx="264">
                  <c:v>25476</c:v>
                </c:pt>
                <c:pt idx="265">
                  <c:v>25476.5</c:v>
                </c:pt>
                <c:pt idx="266">
                  <c:v>25491</c:v>
                </c:pt>
                <c:pt idx="267">
                  <c:v>25491</c:v>
                </c:pt>
                <c:pt idx="268">
                  <c:v>25493.5</c:v>
                </c:pt>
                <c:pt idx="269">
                  <c:v>25493.5</c:v>
                </c:pt>
                <c:pt idx="270">
                  <c:v>25510</c:v>
                </c:pt>
                <c:pt idx="271">
                  <c:v>25516</c:v>
                </c:pt>
                <c:pt idx="272">
                  <c:v>25516</c:v>
                </c:pt>
                <c:pt idx="273">
                  <c:v>25517.5</c:v>
                </c:pt>
                <c:pt idx="274">
                  <c:v>25518</c:v>
                </c:pt>
                <c:pt idx="275">
                  <c:v>25565.5</c:v>
                </c:pt>
                <c:pt idx="276">
                  <c:v>25566</c:v>
                </c:pt>
                <c:pt idx="277">
                  <c:v>25643</c:v>
                </c:pt>
                <c:pt idx="278">
                  <c:v>26179</c:v>
                </c:pt>
                <c:pt idx="279">
                  <c:v>26353.5</c:v>
                </c:pt>
                <c:pt idx="280">
                  <c:v>26392.5</c:v>
                </c:pt>
                <c:pt idx="281">
                  <c:v>26393</c:v>
                </c:pt>
                <c:pt idx="282">
                  <c:v>26425.5</c:v>
                </c:pt>
                <c:pt idx="283">
                  <c:v>26425.5</c:v>
                </c:pt>
                <c:pt idx="284">
                  <c:v>26425.5</c:v>
                </c:pt>
                <c:pt idx="285">
                  <c:v>26483</c:v>
                </c:pt>
                <c:pt idx="286">
                  <c:v>27283</c:v>
                </c:pt>
                <c:pt idx="287">
                  <c:v>27403</c:v>
                </c:pt>
                <c:pt idx="288">
                  <c:v>27403.5</c:v>
                </c:pt>
                <c:pt idx="289">
                  <c:v>28073.5</c:v>
                </c:pt>
                <c:pt idx="290">
                  <c:v>28096</c:v>
                </c:pt>
                <c:pt idx="291">
                  <c:v>28240.5</c:v>
                </c:pt>
                <c:pt idx="292">
                  <c:v>28241</c:v>
                </c:pt>
                <c:pt idx="293">
                  <c:v>28288</c:v>
                </c:pt>
                <c:pt idx="294">
                  <c:v>28302.5</c:v>
                </c:pt>
                <c:pt idx="295">
                  <c:v>28303</c:v>
                </c:pt>
                <c:pt idx="296">
                  <c:v>28943.5</c:v>
                </c:pt>
                <c:pt idx="297">
                  <c:v>28988.5</c:v>
                </c:pt>
                <c:pt idx="298">
                  <c:v>28993.5</c:v>
                </c:pt>
                <c:pt idx="299">
                  <c:v>28998.5</c:v>
                </c:pt>
                <c:pt idx="300">
                  <c:v>29016</c:v>
                </c:pt>
                <c:pt idx="301">
                  <c:v>29173</c:v>
                </c:pt>
                <c:pt idx="302">
                  <c:v>29272.5</c:v>
                </c:pt>
                <c:pt idx="303">
                  <c:v>29273</c:v>
                </c:pt>
                <c:pt idx="304">
                  <c:v>29290</c:v>
                </c:pt>
                <c:pt idx="305">
                  <c:v>30060</c:v>
                </c:pt>
                <c:pt idx="306">
                  <c:v>30060</c:v>
                </c:pt>
                <c:pt idx="307">
                  <c:v>30870.5</c:v>
                </c:pt>
                <c:pt idx="308">
                  <c:v>30870.5</c:v>
                </c:pt>
                <c:pt idx="309">
                  <c:v>31780</c:v>
                </c:pt>
                <c:pt idx="310">
                  <c:v>31780</c:v>
                </c:pt>
                <c:pt idx="311">
                  <c:v>33592</c:v>
                </c:pt>
                <c:pt idx="312">
                  <c:v>34569.5</c:v>
                </c:pt>
                <c:pt idx="313">
                  <c:v>34570</c:v>
                </c:pt>
                <c:pt idx="314">
                  <c:v>34578</c:v>
                </c:pt>
                <c:pt idx="315">
                  <c:v>34605</c:v>
                </c:pt>
              </c:numCache>
            </c:numRef>
          </c:xVal>
          <c:yVal>
            <c:numRef>
              <c:f>'Active 1'!$I$21:$I$1003</c:f>
              <c:numCache>
                <c:formatCode>General</c:formatCode>
                <c:ptCount val="983"/>
                <c:pt idx="8">
                  <c:v>-3.7703449997934513E-2</c:v>
                </c:pt>
                <c:pt idx="9">
                  <c:v>-3.160520000528777E-2</c:v>
                </c:pt>
                <c:pt idx="15">
                  <c:v>7.2806499956641346E-3</c:v>
                </c:pt>
                <c:pt idx="16">
                  <c:v>3.7718999956268817E-3</c:v>
                </c:pt>
                <c:pt idx="17">
                  <c:v>5.8701499947346747E-3</c:v>
                </c:pt>
                <c:pt idx="18">
                  <c:v>-9.933350003848318E-3</c:v>
                </c:pt>
                <c:pt idx="19">
                  <c:v>-4.4862500071758404E-3</c:v>
                </c:pt>
                <c:pt idx="24">
                  <c:v>9.6983499970519915E-3</c:v>
                </c:pt>
                <c:pt idx="25">
                  <c:v>-5.2368000033311546E-3</c:v>
                </c:pt>
                <c:pt idx="26">
                  <c:v>9.6382999981869943E-3</c:v>
                </c:pt>
                <c:pt idx="27">
                  <c:v>1.3638299999001902E-2</c:v>
                </c:pt>
                <c:pt idx="28">
                  <c:v>-9.9420500046107918E-3</c:v>
                </c:pt>
                <c:pt idx="29">
                  <c:v>-3.9420500033884309E-3</c:v>
                </c:pt>
                <c:pt idx="30">
                  <c:v>-7.165200004237704E-3</c:v>
                </c:pt>
                <c:pt idx="31">
                  <c:v>-1.1652000030153431E-3</c:v>
                </c:pt>
                <c:pt idx="32">
                  <c:v>1.1834799995995127E-2</c:v>
                </c:pt>
                <c:pt idx="33">
                  <c:v>-3.0669500047224574E-3</c:v>
                </c:pt>
                <c:pt idx="34">
                  <c:v>-2.0669500008807518E-3</c:v>
                </c:pt>
                <c:pt idx="35">
                  <c:v>2.9330499964999035E-3</c:v>
                </c:pt>
                <c:pt idx="36">
                  <c:v>6.9330499973148108E-3</c:v>
                </c:pt>
                <c:pt idx="37">
                  <c:v>-1.6647300006297883E-2</c:v>
                </c:pt>
                <c:pt idx="38">
                  <c:v>-9.6473000012338161E-3</c:v>
                </c:pt>
                <c:pt idx="39">
                  <c:v>-4.6473000038531609E-3</c:v>
                </c:pt>
                <c:pt idx="40">
                  <c:v>-3.6473000000114553E-3</c:v>
                </c:pt>
                <c:pt idx="41">
                  <c:v>7.3526999985915609E-3</c:v>
                </c:pt>
                <c:pt idx="42">
                  <c:v>1.2352699995972216E-2</c:v>
                </c:pt>
                <c:pt idx="43">
                  <c:v>1.3352699999813922E-2</c:v>
                </c:pt>
                <c:pt idx="44">
                  <c:v>-3.0578000005334616E-3</c:v>
                </c:pt>
                <c:pt idx="45">
                  <c:v>-4.9054500050260685E-3</c:v>
                </c:pt>
                <c:pt idx="46">
                  <c:v>3.2910499940044247E-3</c:v>
                </c:pt>
                <c:pt idx="47">
                  <c:v>-7.4142000012216158E-3</c:v>
                </c:pt>
                <c:pt idx="48">
                  <c:v>-1.3315950003743637E-2</c:v>
                </c:pt>
                <c:pt idx="49">
                  <c:v>-2.9229500069050118E-3</c:v>
                </c:pt>
                <c:pt idx="50">
                  <c:v>-1.2824700002965983E-2</c:v>
                </c:pt>
                <c:pt idx="51">
                  <c:v>-1.6726450005080551E-2</c:v>
                </c:pt>
                <c:pt idx="53">
                  <c:v>4.7031499925651588E-3</c:v>
                </c:pt>
                <c:pt idx="54">
                  <c:v>2.8013999981340021E-3</c:v>
                </c:pt>
                <c:pt idx="55">
                  <c:v>-1.8056000044452958E-3</c:v>
                </c:pt>
                <c:pt idx="56">
                  <c:v>-7.0355000061681494E-3</c:v>
                </c:pt>
                <c:pt idx="57">
                  <c:v>-3.9372500032186508E-3</c:v>
                </c:pt>
                <c:pt idx="58">
                  <c:v>-1.5716050002083648E-2</c:v>
                </c:pt>
                <c:pt idx="59">
                  <c:v>-2.4230000417446718E-4</c:v>
                </c:pt>
                <c:pt idx="60">
                  <c:v>-7.554550000349991E-3</c:v>
                </c:pt>
                <c:pt idx="63">
                  <c:v>-2.5965050008380786E-2</c:v>
                </c:pt>
                <c:pt idx="64">
                  <c:v>-2.3965050007973332E-2</c:v>
                </c:pt>
                <c:pt idx="66">
                  <c:v>8.1179999688174576E-4</c:v>
                </c:pt>
                <c:pt idx="69">
                  <c:v>-6.91095000365749E-3</c:v>
                </c:pt>
                <c:pt idx="70">
                  <c:v>-5.2232000016374514E-3</c:v>
                </c:pt>
                <c:pt idx="71">
                  <c:v>-3.1249500025296584E-3</c:v>
                </c:pt>
                <c:pt idx="72">
                  <c:v>1.3366300001507625E-2</c:v>
                </c:pt>
                <c:pt idx="73">
                  <c:v>4.4645499947364442E-3</c:v>
                </c:pt>
                <c:pt idx="74">
                  <c:v>2.8133999949204735E-3</c:v>
                </c:pt>
                <c:pt idx="75">
                  <c:v>9.8999953479506075E-6</c:v>
                </c:pt>
                <c:pt idx="76">
                  <c:v>-1.0570450001978315E-2</c:v>
                </c:pt>
                <c:pt idx="77">
                  <c:v>-8.9185000979341567E-4</c:v>
                </c:pt>
                <c:pt idx="78">
                  <c:v>-2.695350005524233E-3</c:v>
                </c:pt>
                <c:pt idx="79">
                  <c:v>6.3046499999472871E-3</c:v>
                </c:pt>
                <c:pt idx="80">
                  <c:v>-1.1105849996965844E-2</c:v>
                </c:pt>
                <c:pt idx="81">
                  <c:v>-4.3198499988648109E-3</c:v>
                </c:pt>
                <c:pt idx="82">
                  <c:v>-2.1828600009030197E-2</c:v>
                </c:pt>
                <c:pt idx="83">
                  <c:v>-3.3435600009397604E-2</c:v>
                </c:pt>
                <c:pt idx="85">
                  <c:v>-1.7711250002321322E-2</c:v>
                </c:pt>
                <c:pt idx="91">
                  <c:v>7.8536500004702248E-3</c:v>
                </c:pt>
                <c:pt idx="92">
                  <c:v>1.073789999645669E-2</c:v>
                </c:pt>
                <c:pt idx="94">
                  <c:v>-1.293075000285171E-2</c:v>
                </c:pt>
                <c:pt idx="96">
                  <c:v>-2.0250100002158433E-2</c:v>
                </c:pt>
                <c:pt idx="97">
                  <c:v>-5.1518499967642128E-3</c:v>
                </c:pt>
                <c:pt idx="98">
                  <c:v>7.8481500022462569E-3</c:v>
                </c:pt>
                <c:pt idx="99">
                  <c:v>-1.8365850002737716E-2</c:v>
                </c:pt>
                <c:pt idx="100">
                  <c:v>8.8847500010160729E-3</c:v>
                </c:pt>
                <c:pt idx="101">
                  <c:v>9.7181000019190833E-3</c:v>
                </c:pt>
                <c:pt idx="102">
                  <c:v>8.8410499956808053E-3</c:v>
                </c:pt>
                <c:pt idx="103">
                  <c:v>-1.9799500078079291E-3</c:v>
                </c:pt>
                <c:pt idx="104">
                  <c:v>-3.3904500014614314E-3</c:v>
                </c:pt>
                <c:pt idx="105">
                  <c:v>-3.1939500040607527E-3</c:v>
                </c:pt>
                <c:pt idx="106">
                  <c:v>-2.1939500074950047E-3</c:v>
                </c:pt>
                <c:pt idx="107">
                  <c:v>-5.9974500036332756E-3</c:v>
                </c:pt>
                <c:pt idx="108">
                  <c:v>-9.8009500070475042E-3</c:v>
                </c:pt>
                <c:pt idx="109">
                  <c:v>1.5303999971365556E-3</c:v>
                </c:pt>
                <c:pt idx="110">
                  <c:v>-1.5853500008233823E-3</c:v>
                </c:pt>
                <c:pt idx="111">
                  <c:v>8.4739999947487377E-3</c:v>
                </c:pt>
                <c:pt idx="112">
                  <c:v>-7.8474000038113445E-3</c:v>
                </c:pt>
                <c:pt idx="113">
                  <c:v>4.8053499922389165E-3</c:v>
                </c:pt>
                <c:pt idx="114">
                  <c:v>7.7914999565109611E-4</c:v>
                </c:pt>
                <c:pt idx="115">
                  <c:v>9.7791499938466586E-3</c:v>
                </c:pt>
                <c:pt idx="116">
                  <c:v>2.2779149992857128E-2</c:v>
                </c:pt>
                <c:pt idx="117">
                  <c:v>3.8773999986005947E-3</c:v>
                </c:pt>
                <c:pt idx="126">
                  <c:v>-7.6472500004456379E-3</c:v>
                </c:pt>
                <c:pt idx="127">
                  <c:v>-7.8085000131977722E-4</c:v>
                </c:pt>
                <c:pt idx="128">
                  <c:v>-4.2896000013570301E-3</c:v>
                </c:pt>
                <c:pt idx="129">
                  <c:v>9.0689999342430383E-4</c:v>
                </c:pt>
                <c:pt idx="130">
                  <c:v>-6.1935000121593475E-4</c:v>
                </c:pt>
                <c:pt idx="131">
                  <c:v>-4.4228500046301633E-3</c:v>
                </c:pt>
                <c:pt idx="132">
                  <c:v>5.9701499922084622E-3</c:v>
                </c:pt>
                <c:pt idx="133">
                  <c:v>2.0644999967771582E-3</c:v>
                </c:pt>
                <c:pt idx="134">
                  <c:v>5.2168499969411641E-3</c:v>
                </c:pt>
                <c:pt idx="135">
                  <c:v>2.3150999913923442E-3</c:v>
                </c:pt>
                <c:pt idx="136">
                  <c:v>6.6027499924530275E-3</c:v>
                </c:pt>
                <c:pt idx="137">
                  <c:v>2.1572499972535297E-3</c:v>
                </c:pt>
                <c:pt idx="138">
                  <c:v>7.157249994634185E-3</c:v>
                </c:pt>
                <c:pt idx="139">
                  <c:v>6.2554999967687763E-3</c:v>
                </c:pt>
                <c:pt idx="140">
                  <c:v>1.1938499956158921E-3</c:v>
                </c:pt>
                <c:pt idx="141">
                  <c:v>-1.7079000026569702E-3</c:v>
                </c:pt>
                <c:pt idx="142">
                  <c:v>1.2390349998895545E-2</c:v>
                </c:pt>
                <c:pt idx="143">
                  <c:v>8.586849995481316E-3</c:v>
                </c:pt>
                <c:pt idx="144">
                  <c:v>5.7833499959087931E-3</c:v>
                </c:pt>
                <c:pt idx="145">
                  <c:v>-5.0551500025903806E-3</c:v>
                </c:pt>
                <c:pt idx="146">
                  <c:v>-5.8586500017554499E-3</c:v>
                </c:pt>
                <c:pt idx="147">
                  <c:v>-5.0885500022559427E-3</c:v>
                </c:pt>
                <c:pt idx="148">
                  <c:v>2.865999995265156E-4</c:v>
                </c:pt>
                <c:pt idx="149">
                  <c:v>1.1384849996829871E-2</c:v>
                </c:pt>
                <c:pt idx="150">
                  <c:v>3.6734999594045803E-4</c:v>
                </c:pt>
                <c:pt idx="151">
                  <c:v>-7.4361500010127202E-3</c:v>
                </c:pt>
                <c:pt idx="152">
                  <c:v>-4.3379000053391792E-3</c:v>
                </c:pt>
                <c:pt idx="153">
                  <c:v>8.8585999983479269E-3</c:v>
                </c:pt>
                <c:pt idx="154">
                  <c:v>9.8585999949136749E-3</c:v>
                </c:pt>
                <c:pt idx="155">
                  <c:v>2.807699995173607E-3</c:v>
                </c:pt>
                <c:pt idx="156">
                  <c:v>-1.0677500031306408E-3</c:v>
                </c:pt>
                <c:pt idx="157">
                  <c:v>3.3252499997615814E-3</c:v>
                </c:pt>
                <c:pt idx="158">
                  <c:v>7.7234999480424449E-4</c:v>
                </c:pt>
                <c:pt idx="159">
                  <c:v>-1.2940000306116417E-4</c:v>
                </c:pt>
                <c:pt idx="160">
                  <c:v>-2.9329000026336871E-3</c:v>
                </c:pt>
                <c:pt idx="161">
                  <c:v>1.4263599994592369E-2</c:v>
                </c:pt>
                <c:pt idx="162">
                  <c:v>2.4263599996629637E-2</c:v>
                </c:pt>
                <c:pt idx="163">
                  <c:v>3.0263599997851998E-2</c:v>
                </c:pt>
                <c:pt idx="164">
                  <c:v>3.8530999954673462E-3</c:v>
                </c:pt>
                <c:pt idx="165">
                  <c:v>5.8530999958747998E-3</c:v>
                </c:pt>
                <c:pt idx="166">
                  <c:v>7.8530999962822534E-3</c:v>
                </c:pt>
                <c:pt idx="167">
                  <c:v>9.853099996689707E-3</c:v>
                </c:pt>
                <c:pt idx="168">
                  <c:v>1.0998699995980132E-2</c:v>
                </c:pt>
                <c:pt idx="170">
                  <c:v>9.9701999934040941E-3</c:v>
                </c:pt>
                <c:pt idx="171">
                  <c:v>1.4017199995578267E-2</c:v>
                </c:pt>
                <c:pt idx="172">
                  <c:v>2.7017199994588736E-2</c:v>
                </c:pt>
                <c:pt idx="188">
                  <c:v>9.8101499970653094E-3</c:v>
                </c:pt>
                <c:pt idx="189">
                  <c:v>3.6910149996401742E-2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2A2-404F-A337-F21A953B9E94}"/>
            </c:ext>
          </c:extLst>
        </c:ser>
        <c:ser>
          <c:idx val="2"/>
          <c:order val="2"/>
          <c:tx>
            <c:strRef>
              <c:f>'Active 1'!$J$20:$J$20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1'!$F$21:$F$1003</c:f>
              <c:numCache>
                <c:formatCode>General</c:formatCode>
                <c:ptCount val="983"/>
                <c:pt idx="0">
                  <c:v>-6711</c:v>
                </c:pt>
                <c:pt idx="1">
                  <c:v>-6669</c:v>
                </c:pt>
                <c:pt idx="2">
                  <c:v>-6663</c:v>
                </c:pt>
                <c:pt idx="3">
                  <c:v>-6491</c:v>
                </c:pt>
                <c:pt idx="4">
                  <c:v>-6483.5</c:v>
                </c:pt>
                <c:pt idx="5">
                  <c:v>-6411.5</c:v>
                </c:pt>
                <c:pt idx="6">
                  <c:v>-6369</c:v>
                </c:pt>
                <c:pt idx="7">
                  <c:v>-6368.5</c:v>
                </c:pt>
                <c:pt idx="8">
                  <c:v>-6366.5</c:v>
                </c:pt>
                <c:pt idx="9">
                  <c:v>-6364</c:v>
                </c:pt>
                <c:pt idx="10">
                  <c:v>-6344</c:v>
                </c:pt>
                <c:pt idx="11">
                  <c:v>-6299.5</c:v>
                </c:pt>
                <c:pt idx="12">
                  <c:v>-6299</c:v>
                </c:pt>
                <c:pt idx="13">
                  <c:v>-6297</c:v>
                </c:pt>
                <c:pt idx="14">
                  <c:v>-6229.5</c:v>
                </c:pt>
                <c:pt idx="15">
                  <c:v>-6229.5</c:v>
                </c:pt>
                <c:pt idx="16">
                  <c:v>-6217</c:v>
                </c:pt>
                <c:pt idx="17">
                  <c:v>-6214.5</c:v>
                </c:pt>
                <c:pt idx="18">
                  <c:v>-6209.5</c:v>
                </c:pt>
                <c:pt idx="19">
                  <c:v>-6162.5</c:v>
                </c:pt>
                <c:pt idx="20">
                  <c:v>-5999.5</c:v>
                </c:pt>
                <c:pt idx="21">
                  <c:v>-5997</c:v>
                </c:pt>
                <c:pt idx="22">
                  <c:v>-5743</c:v>
                </c:pt>
                <c:pt idx="23">
                  <c:v>-5740.5</c:v>
                </c:pt>
                <c:pt idx="24">
                  <c:v>-5740.5</c:v>
                </c:pt>
                <c:pt idx="25">
                  <c:v>-5576</c:v>
                </c:pt>
                <c:pt idx="26">
                  <c:v>-5569</c:v>
                </c:pt>
                <c:pt idx="27">
                  <c:v>-5569</c:v>
                </c:pt>
                <c:pt idx="28">
                  <c:v>-5568.5</c:v>
                </c:pt>
                <c:pt idx="29">
                  <c:v>-5568.5</c:v>
                </c:pt>
                <c:pt idx="30">
                  <c:v>-5564</c:v>
                </c:pt>
                <c:pt idx="31">
                  <c:v>-5564</c:v>
                </c:pt>
                <c:pt idx="32">
                  <c:v>-5564</c:v>
                </c:pt>
                <c:pt idx="33">
                  <c:v>-5561.5</c:v>
                </c:pt>
                <c:pt idx="34">
                  <c:v>-5561.5</c:v>
                </c:pt>
                <c:pt idx="35">
                  <c:v>-5561.5</c:v>
                </c:pt>
                <c:pt idx="36">
                  <c:v>-5561.5</c:v>
                </c:pt>
                <c:pt idx="37">
                  <c:v>-5561</c:v>
                </c:pt>
                <c:pt idx="38">
                  <c:v>-5561</c:v>
                </c:pt>
                <c:pt idx="39">
                  <c:v>-5561</c:v>
                </c:pt>
                <c:pt idx="40">
                  <c:v>-5561</c:v>
                </c:pt>
                <c:pt idx="41">
                  <c:v>-5561</c:v>
                </c:pt>
                <c:pt idx="42">
                  <c:v>-5561</c:v>
                </c:pt>
                <c:pt idx="43">
                  <c:v>-5561</c:v>
                </c:pt>
                <c:pt idx="44">
                  <c:v>-5546</c:v>
                </c:pt>
                <c:pt idx="45">
                  <c:v>-5506.5</c:v>
                </c:pt>
                <c:pt idx="46">
                  <c:v>-5501.5</c:v>
                </c:pt>
                <c:pt idx="47">
                  <c:v>-5494</c:v>
                </c:pt>
                <c:pt idx="48">
                  <c:v>-5491.5</c:v>
                </c:pt>
                <c:pt idx="49">
                  <c:v>-5481.5</c:v>
                </c:pt>
                <c:pt idx="50">
                  <c:v>-5479</c:v>
                </c:pt>
                <c:pt idx="51">
                  <c:v>-5476.5</c:v>
                </c:pt>
                <c:pt idx="52">
                  <c:v>-5429.5</c:v>
                </c:pt>
                <c:pt idx="53">
                  <c:v>-5404.5</c:v>
                </c:pt>
                <c:pt idx="54">
                  <c:v>-5402</c:v>
                </c:pt>
                <c:pt idx="55">
                  <c:v>-5392</c:v>
                </c:pt>
                <c:pt idx="56">
                  <c:v>-5235</c:v>
                </c:pt>
                <c:pt idx="57">
                  <c:v>-5232.5</c:v>
                </c:pt>
                <c:pt idx="58">
                  <c:v>-4748.5</c:v>
                </c:pt>
                <c:pt idx="59">
                  <c:v>-4711</c:v>
                </c:pt>
                <c:pt idx="60">
                  <c:v>-4693.5</c:v>
                </c:pt>
                <c:pt idx="61">
                  <c:v>-4686.5</c:v>
                </c:pt>
                <c:pt idx="62">
                  <c:v>-4681.5</c:v>
                </c:pt>
                <c:pt idx="63">
                  <c:v>-4678.5</c:v>
                </c:pt>
                <c:pt idx="64">
                  <c:v>-4678.5</c:v>
                </c:pt>
                <c:pt idx="65">
                  <c:v>-4676.5</c:v>
                </c:pt>
                <c:pt idx="66">
                  <c:v>-4674</c:v>
                </c:pt>
                <c:pt idx="67">
                  <c:v>-4666.5</c:v>
                </c:pt>
                <c:pt idx="68">
                  <c:v>-4661.5</c:v>
                </c:pt>
                <c:pt idx="69">
                  <c:v>-4641.5</c:v>
                </c:pt>
                <c:pt idx="70">
                  <c:v>-4624</c:v>
                </c:pt>
                <c:pt idx="71">
                  <c:v>-4621.5</c:v>
                </c:pt>
                <c:pt idx="72">
                  <c:v>-4609</c:v>
                </c:pt>
                <c:pt idx="73">
                  <c:v>-4606.5</c:v>
                </c:pt>
                <c:pt idx="74">
                  <c:v>-4562</c:v>
                </c:pt>
                <c:pt idx="75">
                  <c:v>-4557</c:v>
                </c:pt>
                <c:pt idx="76">
                  <c:v>-4556.5</c:v>
                </c:pt>
                <c:pt idx="77">
                  <c:v>-4554.5</c:v>
                </c:pt>
                <c:pt idx="78">
                  <c:v>-4549.5</c:v>
                </c:pt>
                <c:pt idx="79">
                  <c:v>-4549.5</c:v>
                </c:pt>
                <c:pt idx="80">
                  <c:v>-4534.5</c:v>
                </c:pt>
                <c:pt idx="81">
                  <c:v>-4514.5</c:v>
                </c:pt>
                <c:pt idx="82">
                  <c:v>-4502</c:v>
                </c:pt>
                <c:pt idx="83">
                  <c:v>-4492</c:v>
                </c:pt>
                <c:pt idx="84">
                  <c:v>-4417.5</c:v>
                </c:pt>
                <c:pt idx="85">
                  <c:v>-4412.5</c:v>
                </c:pt>
                <c:pt idx="86">
                  <c:v>-4100</c:v>
                </c:pt>
                <c:pt idx="87">
                  <c:v>-3886</c:v>
                </c:pt>
                <c:pt idx="88">
                  <c:v>-3796.5</c:v>
                </c:pt>
                <c:pt idx="89">
                  <c:v>-3784</c:v>
                </c:pt>
                <c:pt idx="90">
                  <c:v>-3672</c:v>
                </c:pt>
                <c:pt idx="91">
                  <c:v>-3619.5</c:v>
                </c:pt>
                <c:pt idx="92">
                  <c:v>-3597</c:v>
                </c:pt>
                <c:pt idx="93">
                  <c:v>-3532.5</c:v>
                </c:pt>
                <c:pt idx="94">
                  <c:v>-3527.5</c:v>
                </c:pt>
                <c:pt idx="95">
                  <c:v>-3525</c:v>
                </c:pt>
                <c:pt idx="96">
                  <c:v>-2757</c:v>
                </c:pt>
                <c:pt idx="97">
                  <c:v>-2754.5</c:v>
                </c:pt>
                <c:pt idx="98">
                  <c:v>-2754.5</c:v>
                </c:pt>
                <c:pt idx="99">
                  <c:v>-2734.5</c:v>
                </c:pt>
                <c:pt idx="100">
                  <c:v>-2692.5</c:v>
                </c:pt>
                <c:pt idx="101">
                  <c:v>-2483</c:v>
                </c:pt>
                <c:pt idx="102">
                  <c:v>-2001.5</c:v>
                </c:pt>
                <c:pt idx="103">
                  <c:v>-1971.5</c:v>
                </c:pt>
                <c:pt idx="104">
                  <c:v>-1956.5</c:v>
                </c:pt>
                <c:pt idx="105">
                  <c:v>-1951.5</c:v>
                </c:pt>
                <c:pt idx="106">
                  <c:v>-1951.5</c:v>
                </c:pt>
                <c:pt idx="107">
                  <c:v>-1946.5</c:v>
                </c:pt>
                <c:pt idx="108">
                  <c:v>-1941.5</c:v>
                </c:pt>
                <c:pt idx="109">
                  <c:v>-1872</c:v>
                </c:pt>
                <c:pt idx="110">
                  <c:v>-1849.5</c:v>
                </c:pt>
                <c:pt idx="111">
                  <c:v>-820</c:v>
                </c:pt>
                <c:pt idx="112">
                  <c:v>-818</c:v>
                </c:pt>
                <c:pt idx="113">
                  <c:v>-750.5</c:v>
                </c:pt>
                <c:pt idx="114">
                  <c:v>-84.5</c:v>
                </c:pt>
                <c:pt idx="115">
                  <c:v>-84.5</c:v>
                </c:pt>
                <c:pt idx="116">
                  <c:v>-84.5</c:v>
                </c:pt>
                <c:pt idx="117">
                  <c:v>-82</c:v>
                </c:pt>
                <c:pt idx="118">
                  <c:v>-45</c:v>
                </c:pt>
                <c:pt idx="119">
                  <c:v>-42.5</c:v>
                </c:pt>
                <c:pt idx="120">
                  <c:v>-30</c:v>
                </c:pt>
                <c:pt idx="121">
                  <c:v>0</c:v>
                </c:pt>
                <c:pt idx="122">
                  <c:v>0</c:v>
                </c:pt>
                <c:pt idx="123">
                  <c:v>12.5</c:v>
                </c:pt>
                <c:pt idx="124">
                  <c:v>20</c:v>
                </c:pt>
                <c:pt idx="125">
                  <c:v>47</c:v>
                </c:pt>
                <c:pt idx="126">
                  <c:v>67.5</c:v>
                </c:pt>
                <c:pt idx="127">
                  <c:v>715.5</c:v>
                </c:pt>
                <c:pt idx="128">
                  <c:v>728</c:v>
                </c:pt>
                <c:pt idx="129">
                  <c:v>733</c:v>
                </c:pt>
                <c:pt idx="130">
                  <c:v>770.5</c:v>
                </c:pt>
                <c:pt idx="131">
                  <c:v>775.5</c:v>
                </c:pt>
                <c:pt idx="132">
                  <c:v>785.5</c:v>
                </c:pt>
                <c:pt idx="133">
                  <c:v>1765</c:v>
                </c:pt>
                <c:pt idx="134">
                  <c:v>1804.5</c:v>
                </c:pt>
                <c:pt idx="135">
                  <c:v>1807</c:v>
                </c:pt>
                <c:pt idx="136">
                  <c:v>2567.5</c:v>
                </c:pt>
                <c:pt idx="137">
                  <c:v>2632.5</c:v>
                </c:pt>
                <c:pt idx="138">
                  <c:v>2632.5</c:v>
                </c:pt>
                <c:pt idx="139">
                  <c:v>2635</c:v>
                </c:pt>
                <c:pt idx="140">
                  <c:v>2694.5</c:v>
                </c:pt>
                <c:pt idx="141">
                  <c:v>2697</c:v>
                </c:pt>
                <c:pt idx="142">
                  <c:v>2699.5</c:v>
                </c:pt>
                <c:pt idx="143">
                  <c:v>2704.5</c:v>
                </c:pt>
                <c:pt idx="144">
                  <c:v>2709.5</c:v>
                </c:pt>
                <c:pt idx="145">
                  <c:v>2764.5</c:v>
                </c:pt>
                <c:pt idx="146">
                  <c:v>2769.5</c:v>
                </c:pt>
                <c:pt idx="147">
                  <c:v>2926.5</c:v>
                </c:pt>
                <c:pt idx="148">
                  <c:v>3562</c:v>
                </c:pt>
                <c:pt idx="149">
                  <c:v>3564.5</c:v>
                </c:pt>
                <c:pt idx="150">
                  <c:v>3589.5</c:v>
                </c:pt>
                <c:pt idx="151">
                  <c:v>3594.5</c:v>
                </c:pt>
                <c:pt idx="152">
                  <c:v>3597</c:v>
                </c:pt>
                <c:pt idx="153">
                  <c:v>3602</c:v>
                </c:pt>
                <c:pt idx="154">
                  <c:v>3602</c:v>
                </c:pt>
                <c:pt idx="155">
                  <c:v>3789</c:v>
                </c:pt>
                <c:pt idx="156">
                  <c:v>4382.5</c:v>
                </c:pt>
                <c:pt idx="157">
                  <c:v>4392.5</c:v>
                </c:pt>
                <c:pt idx="158">
                  <c:v>4439.5</c:v>
                </c:pt>
                <c:pt idx="159">
                  <c:v>4442</c:v>
                </c:pt>
                <c:pt idx="160">
                  <c:v>4447</c:v>
                </c:pt>
                <c:pt idx="161">
                  <c:v>4452</c:v>
                </c:pt>
                <c:pt idx="162">
                  <c:v>4452</c:v>
                </c:pt>
                <c:pt idx="163">
                  <c:v>4452</c:v>
                </c:pt>
                <c:pt idx="164">
                  <c:v>4467</c:v>
                </c:pt>
                <c:pt idx="165">
                  <c:v>4467</c:v>
                </c:pt>
                <c:pt idx="166">
                  <c:v>4467</c:v>
                </c:pt>
                <c:pt idx="167">
                  <c:v>4467</c:v>
                </c:pt>
                <c:pt idx="168">
                  <c:v>4659</c:v>
                </c:pt>
                <c:pt idx="169">
                  <c:v>5434.5</c:v>
                </c:pt>
                <c:pt idx="170">
                  <c:v>6414</c:v>
                </c:pt>
                <c:pt idx="171">
                  <c:v>7204</c:v>
                </c:pt>
                <c:pt idx="172">
                  <c:v>7204</c:v>
                </c:pt>
                <c:pt idx="173">
                  <c:v>9961</c:v>
                </c:pt>
                <c:pt idx="174">
                  <c:v>10953</c:v>
                </c:pt>
                <c:pt idx="175">
                  <c:v>10955.5</c:v>
                </c:pt>
                <c:pt idx="176">
                  <c:v>11927.5</c:v>
                </c:pt>
                <c:pt idx="177">
                  <c:v>11927.5</c:v>
                </c:pt>
                <c:pt idx="178">
                  <c:v>11927.5</c:v>
                </c:pt>
                <c:pt idx="179">
                  <c:v>11927.5</c:v>
                </c:pt>
                <c:pt idx="180">
                  <c:v>11928</c:v>
                </c:pt>
                <c:pt idx="181">
                  <c:v>11928</c:v>
                </c:pt>
                <c:pt idx="182">
                  <c:v>12571</c:v>
                </c:pt>
                <c:pt idx="183">
                  <c:v>12621</c:v>
                </c:pt>
                <c:pt idx="184">
                  <c:v>12728</c:v>
                </c:pt>
                <c:pt idx="185">
                  <c:v>12733</c:v>
                </c:pt>
                <c:pt idx="186">
                  <c:v>12860</c:v>
                </c:pt>
                <c:pt idx="187">
                  <c:v>13563</c:v>
                </c:pt>
                <c:pt idx="188">
                  <c:v>13585.5</c:v>
                </c:pt>
                <c:pt idx="189">
                  <c:v>13585.5</c:v>
                </c:pt>
                <c:pt idx="190">
                  <c:v>15430</c:v>
                </c:pt>
                <c:pt idx="191">
                  <c:v>15488</c:v>
                </c:pt>
                <c:pt idx="192">
                  <c:v>15569.5</c:v>
                </c:pt>
                <c:pt idx="193">
                  <c:v>15570</c:v>
                </c:pt>
                <c:pt idx="194">
                  <c:v>15719</c:v>
                </c:pt>
                <c:pt idx="195">
                  <c:v>16263</c:v>
                </c:pt>
                <c:pt idx="196">
                  <c:v>16332.5</c:v>
                </c:pt>
                <c:pt idx="197">
                  <c:v>16332.5</c:v>
                </c:pt>
                <c:pt idx="198">
                  <c:v>16335</c:v>
                </c:pt>
                <c:pt idx="199">
                  <c:v>16452.5</c:v>
                </c:pt>
                <c:pt idx="200">
                  <c:v>16502</c:v>
                </c:pt>
                <c:pt idx="201">
                  <c:v>17435</c:v>
                </c:pt>
                <c:pt idx="202">
                  <c:v>17435</c:v>
                </c:pt>
                <c:pt idx="203">
                  <c:v>17467</c:v>
                </c:pt>
                <c:pt idx="204">
                  <c:v>18108.5</c:v>
                </c:pt>
                <c:pt idx="205">
                  <c:v>18108.5</c:v>
                </c:pt>
                <c:pt idx="206">
                  <c:v>18411.5</c:v>
                </c:pt>
                <c:pt idx="207">
                  <c:v>19040</c:v>
                </c:pt>
                <c:pt idx="208">
                  <c:v>19104.5</c:v>
                </c:pt>
                <c:pt idx="209">
                  <c:v>19105</c:v>
                </c:pt>
                <c:pt idx="210">
                  <c:v>19112</c:v>
                </c:pt>
                <c:pt idx="211">
                  <c:v>19298</c:v>
                </c:pt>
                <c:pt idx="212">
                  <c:v>19300.5</c:v>
                </c:pt>
                <c:pt idx="213">
                  <c:v>19303</c:v>
                </c:pt>
                <c:pt idx="214">
                  <c:v>19305.5</c:v>
                </c:pt>
                <c:pt idx="215">
                  <c:v>19313.5</c:v>
                </c:pt>
                <c:pt idx="216">
                  <c:v>19381</c:v>
                </c:pt>
                <c:pt idx="217">
                  <c:v>20034</c:v>
                </c:pt>
                <c:pt idx="218">
                  <c:v>20035</c:v>
                </c:pt>
                <c:pt idx="219">
                  <c:v>20139</c:v>
                </c:pt>
                <c:pt idx="220">
                  <c:v>20159.5</c:v>
                </c:pt>
                <c:pt idx="221">
                  <c:v>20812</c:v>
                </c:pt>
                <c:pt idx="222">
                  <c:v>20862</c:v>
                </c:pt>
                <c:pt idx="223">
                  <c:v>20954</c:v>
                </c:pt>
                <c:pt idx="224">
                  <c:v>21697</c:v>
                </c:pt>
                <c:pt idx="225">
                  <c:v>21846.5</c:v>
                </c:pt>
                <c:pt idx="226">
                  <c:v>21847</c:v>
                </c:pt>
                <c:pt idx="227">
                  <c:v>22004</c:v>
                </c:pt>
                <c:pt idx="228">
                  <c:v>22040</c:v>
                </c:pt>
                <c:pt idx="229">
                  <c:v>22789</c:v>
                </c:pt>
                <c:pt idx="230">
                  <c:v>22940.5</c:v>
                </c:pt>
                <c:pt idx="231">
                  <c:v>22941</c:v>
                </c:pt>
                <c:pt idx="232">
                  <c:v>23030.5</c:v>
                </c:pt>
                <c:pt idx="233">
                  <c:v>23031</c:v>
                </c:pt>
                <c:pt idx="234">
                  <c:v>23444.5</c:v>
                </c:pt>
                <c:pt idx="235">
                  <c:v>23447</c:v>
                </c:pt>
                <c:pt idx="236">
                  <c:v>23549</c:v>
                </c:pt>
                <c:pt idx="237">
                  <c:v>23549</c:v>
                </c:pt>
                <c:pt idx="238">
                  <c:v>23611.5</c:v>
                </c:pt>
                <c:pt idx="239">
                  <c:v>23611.5</c:v>
                </c:pt>
                <c:pt idx="240">
                  <c:v>23611.5</c:v>
                </c:pt>
                <c:pt idx="241">
                  <c:v>23611.5</c:v>
                </c:pt>
                <c:pt idx="242">
                  <c:v>23614</c:v>
                </c:pt>
                <c:pt idx="243">
                  <c:v>23668.5</c:v>
                </c:pt>
                <c:pt idx="244">
                  <c:v>23681</c:v>
                </c:pt>
                <c:pt idx="245">
                  <c:v>23688.5</c:v>
                </c:pt>
                <c:pt idx="246">
                  <c:v>23688.5</c:v>
                </c:pt>
                <c:pt idx="247">
                  <c:v>23830</c:v>
                </c:pt>
                <c:pt idx="248">
                  <c:v>23834.5</c:v>
                </c:pt>
                <c:pt idx="249">
                  <c:v>24317</c:v>
                </c:pt>
                <c:pt idx="250">
                  <c:v>24317</c:v>
                </c:pt>
                <c:pt idx="251">
                  <c:v>24337</c:v>
                </c:pt>
                <c:pt idx="252">
                  <c:v>24538</c:v>
                </c:pt>
                <c:pt idx="253">
                  <c:v>24568.5</c:v>
                </c:pt>
                <c:pt idx="254">
                  <c:v>24568.5</c:v>
                </c:pt>
                <c:pt idx="255">
                  <c:v>24569</c:v>
                </c:pt>
                <c:pt idx="256">
                  <c:v>24569</c:v>
                </c:pt>
                <c:pt idx="257">
                  <c:v>24596</c:v>
                </c:pt>
                <c:pt idx="258">
                  <c:v>24596</c:v>
                </c:pt>
                <c:pt idx="259">
                  <c:v>24645.5</c:v>
                </c:pt>
                <c:pt idx="260">
                  <c:v>25218</c:v>
                </c:pt>
                <c:pt idx="261">
                  <c:v>25434</c:v>
                </c:pt>
                <c:pt idx="262">
                  <c:v>25441</c:v>
                </c:pt>
                <c:pt idx="263">
                  <c:v>25441.5</c:v>
                </c:pt>
                <c:pt idx="264">
                  <c:v>25476</c:v>
                </c:pt>
                <c:pt idx="265">
                  <c:v>25476.5</c:v>
                </c:pt>
                <c:pt idx="266">
                  <c:v>25491</c:v>
                </c:pt>
                <c:pt idx="267">
                  <c:v>25491</c:v>
                </c:pt>
                <c:pt idx="268">
                  <c:v>25493.5</c:v>
                </c:pt>
                <c:pt idx="269">
                  <c:v>25493.5</c:v>
                </c:pt>
                <c:pt idx="270">
                  <c:v>25510</c:v>
                </c:pt>
                <c:pt idx="271">
                  <c:v>25516</c:v>
                </c:pt>
                <c:pt idx="272">
                  <c:v>25516</c:v>
                </c:pt>
                <c:pt idx="273">
                  <c:v>25517.5</c:v>
                </c:pt>
                <c:pt idx="274">
                  <c:v>25518</c:v>
                </c:pt>
                <c:pt idx="275">
                  <c:v>25565.5</c:v>
                </c:pt>
                <c:pt idx="276">
                  <c:v>25566</c:v>
                </c:pt>
                <c:pt idx="277">
                  <c:v>25643</c:v>
                </c:pt>
                <c:pt idx="278">
                  <c:v>26179</c:v>
                </c:pt>
                <c:pt idx="279">
                  <c:v>26353.5</c:v>
                </c:pt>
                <c:pt idx="280">
                  <c:v>26392.5</c:v>
                </c:pt>
                <c:pt idx="281">
                  <c:v>26393</c:v>
                </c:pt>
                <c:pt idx="282">
                  <c:v>26425.5</c:v>
                </c:pt>
                <c:pt idx="283">
                  <c:v>26425.5</c:v>
                </c:pt>
                <c:pt idx="284">
                  <c:v>26425.5</c:v>
                </c:pt>
                <c:pt idx="285">
                  <c:v>26483</c:v>
                </c:pt>
                <c:pt idx="286">
                  <c:v>27283</c:v>
                </c:pt>
                <c:pt idx="287">
                  <c:v>27403</c:v>
                </c:pt>
                <c:pt idx="288">
                  <c:v>27403.5</c:v>
                </c:pt>
                <c:pt idx="289">
                  <c:v>28073.5</c:v>
                </c:pt>
                <c:pt idx="290">
                  <c:v>28096</c:v>
                </c:pt>
                <c:pt idx="291">
                  <c:v>28240.5</c:v>
                </c:pt>
                <c:pt idx="292">
                  <c:v>28241</c:v>
                </c:pt>
                <c:pt idx="293">
                  <c:v>28288</c:v>
                </c:pt>
                <c:pt idx="294">
                  <c:v>28302.5</c:v>
                </c:pt>
                <c:pt idx="295">
                  <c:v>28303</c:v>
                </c:pt>
                <c:pt idx="296">
                  <c:v>28943.5</c:v>
                </c:pt>
                <c:pt idx="297">
                  <c:v>28988.5</c:v>
                </c:pt>
                <c:pt idx="298">
                  <c:v>28993.5</c:v>
                </c:pt>
                <c:pt idx="299">
                  <c:v>28998.5</c:v>
                </c:pt>
                <c:pt idx="300">
                  <c:v>29016</c:v>
                </c:pt>
                <c:pt idx="301">
                  <c:v>29173</c:v>
                </c:pt>
                <c:pt idx="302">
                  <c:v>29272.5</c:v>
                </c:pt>
                <c:pt idx="303">
                  <c:v>29273</c:v>
                </c:pt>
                <c:pt idx="304">
                  <c:v>29290</c:v>
                </c:pt>
                <c:pt idx="305">
                  <c:v>30060</c:v>
                </c:pt>
                <c:pt idx="306">
                  <c:v>30060</c:v>
                </c:pt>
                <c:pt idx="307">
                  <c:v>30870.5</c:v>
                </c:pt>
                <c:pt idx="308">
                  <c:v>30870.5</c:v>
                </c:pt>
                <c:pt idx="309">
                  <c:v>31780</c:v>
                </c:pt>
                <c:pt idx="310">
                  <c:v>31780</c:v>
                </c:pt>
                <c:pt idx="311">
                  <c:v>33592</c:v>
                </c:pt>
                <c:pt idx="312">
                  <c:v>34569.5</c:v>
                </c:pt>
                <c:pt idx="313">
                  <c:v>34570</c:v>
                </c:pt>
                <c:pt idx="314">
                  <c:v>34578</c:v>
                </c:pt>
                <c:pt idx="315">
                  <c:v>34605</c:v>
                </c:pt>
              </c:numCache>
            </c:numRef>
          </c:xVal>
          <c:yVal>
            <c:numRef>
              <c:f>'Active 1'!$J$21:$J$1003</c:f>
              <c:numCache>
                <c:formatCode>General</c:formatCode>
                <c:ptCount val="983"/>
                <c:pt idx="0">
                  <c:v>-4.8423000043840148E-3</c:v>
                </c:pt>
                <c:pt idx="1">
                  <c:v>-9.8591700007091276E-2</c:v>
                </c:pt>
                <c:pt idx="2">
                  <c:v>1.444410000112839E-2</c:v>
                </c:pt>
                <c:pt idx="3">
                  <c:v>-5.1963000078103505E-3</c:v>
                </c:pt>
                <c:pt idx="4">
                  <c:v>5.6098449997080024E-2</c:v>
                </c:pt>
                <c:pt idx="5">
                  <c:v>3.5280500014778227E-3</c:v>
                </c:pt>
                <c:pt idx="6">
                  <c:v>-2.8017000004183501E-3</c:v>
                </c:pt>
                <c:pt idx="7">
                  <c:v>-1.2382050001178868E-2</c:v>
                </c:pt>
                <c:pt idx="10">
                  <c:v>-2.3819200003345031E-2</c:v>
                </c:pt>
                <c:pt idx="11">
                  <c:v>2.5296499952673912E-3</c:v>
                </c:pt>
                <c:pt idx="12">
                  <c:v>-2.0507000008365139E-3</c:v>
                </c:pt>
                <c:pt idx="13">
                  <c:v>-8.3721000046352856E-3</c:v>
                </c:pt>
                <c:pt idx="169">
                  <c:v>8.7584999710088596E-4</c:v>
                </c:pt>
                <c:pt idx="177">
                  <c:v>1.2650749995373189E-2</c:v>
                </c:pt>
                <c:pt idx="179">
                  <c:v>1.5250749995175283E-2</c:v>
                </c:pt>
                <c:pt idx="181">
                  <c:v>7.1704000001773238E-3</c:v>
                </c:pt>
                <c:pt idx="187">
                  <c:v>9.1258999964338727E-3</c:v>
                </c:pt>
                <c:pt idx="194">
                  <c:v>1.2056699997629039E-2</c:v>
                </c:pt>
                <c:pt idx="200">
                  <c:v>1.1928599997190759E-2</c:v>
                </c:pt>
                <c:pt idx="205">
                  <c:v>8.4640499990200624E-3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2A2-404F-A337-F21A953B9E94}"/>
            </c:ext>
          </c:extLst>
        </c:ser>
        <c:ser>
          <c:idx val="3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1'!$F$21:$F$1003</c:f>
              <c:numCache>
                <c:formatCode>General</c:formatCode>
                <c:ptCount val="983"/>
                <c:pt idx="0">
                  <c:v>-6711</c:v>
                </c:pt>
                <c:pt idx="1">
                  <c:v>-6669</c:v>
                </c:pt>
                <c:pt idx="2">
                  <c:v>-6663</c:v>
                </c:pt>
                <c:pt idx="3">
                  <c:v>-6491</c:v>
                </c:pt>
                <c:pt idx="4">
                  <c:v>-6483.5</c:v>
                </c:pt>
                <c:pt idx="5">
                  <c:v>-6411.5</c:v>
                </c:pt>
                <c:pt idx="6">
                  <c:v>-6369</c:v>
                </c:pt>
                <c:pt idx="7">
                  <c:v>-6368.5</c:v>
                </c:pt>
                <c:pt idx="8">
                  <c:v>-6366.5</c:v>
                </c:pt>
                <c:pt idx="9">
                  <c:v>-6364</c:v>
                </c:pt>
                <c:pt idx="10">
                  <c:v>-6344</c:v>
                </c:pt>
                <c:pt idx="11">
                  <c:v>-6299.5</c:v>
                </c:pt>
                <c:pt idx="12">
                  <c:v>-6299</c:v>
                </c:pt>
                <c:pt idx="13">
                  <c:v>-6297</c:v>
                </c:pt>
                <c:pt idx="14">
                  <c:v>-6229.5</c:v>
                </c:pt>
                <c:pt idx="15">
                  <c:v>-6229.5</c:v>
                </c:pt>
                <c:pt idx="16">
                  <c:v>-6217</c:v>
                </c:pt>
                <c:pt idx="17">
                  <c:v>-6214.5</c:v>
                </c:pt>
                <c:pt idx="18">
                  <c:v>-6209.5</c:v>
                </c:pt>
                <c:pt idx="19">
                  <c:v>-6162.5</c:v>
                </c:pt>
                <c:pt idx="20">
                  <c:v>-5999.5</c:v>
                </c:pt>
                <c:pt idx="21">
                  <c:v>-5997</c:v>
                </c:pt>
                <c:pt idx="22">
                  <c:v>-5743</c:v>
                </c:pt>
                <c:pt idx="23">
                  <c:v>-5740.5</c:v>
                </c:pt>
                <c:pt idx="24">
                  <c:v>-5740.5</c:v>
                </c:pt>
                <c:pt idx="25">
                  <c:v>-5576</c:v>
                </c:pt>
                <c:pt idx="26">
                  <c:v>-5569</c:v>
                </c:pt>
                <c:pt idx="27">
                  <c:v>-5569</c:v>
                </c:pt>
                <c:pt idx="28">
                  <c:v>-5568.5</c:v>
                </c:pt>
                <c:pt idx="29">
                  <c:v>-5568.5</c:v>
                </c:pt>
                <c:pt idx="30">
                  <c:v>-5564</c:v>
                </c:pt>
                <c:pt idx="31">
                  <c:v>-5564</c:v>
                </c:pt>
                <c:pt idx="32">
                  <c:v>-5564</c:v>
                </c:pt>
                <c:pt idx="33">
                  <c:v>-5561.5</c:v>
                </c:pt>
                <c:pt idx="34">
                  <c:v>-5561.5</c:v>
                </c:pt>
                <c:pt idx="35">
                  <c:v>-5561.5</c:v>
                </c:pt>
                <c:pt idx="36">
                  <c:v>-5561.5</c:v>
                </c:pt>
                <c:pt idx="37">
                  <c:v>-5561</c:v>
                </c:pt>
                <c:pt idx="38">
                  <c:v>-5561</c:v>
                </c:pt>
                <c:pt idx="39">
                  <c:v>-5561</c:v>
                </c:pt>
                <c:pt idx="40">
                  <c:v>-5561</c:v>
                </c:pt>
                <c:pt idx="41">
                  <c:v>-5561</c:v>
                </c:pt>
                <c:pt idx="42">
                  <c:v>-5561</c:v>
                </c:pt>
                <c:pt idx="43">
                  <c:v>-5561</c:v>
                </c:pt>
                <c:pt idx="44">
                  <c:v>-5546</c:v>
                </c:pt>
                <c:pt idx="45">
                  <c:v>-5506.5</c:v>
                </c:pt>
                <c:pt idx="46">
                  <c:v>-5501.5</c:v>
                </c:pt>
                <c:pt idx="47">
                  <c:v>-5494</c:v>
                </c:pt>
                <c:pt idx="48">
                  <c:v>-5491.5</c:v>
                </c:pt>
                <c:pt idx="49">
                  <c:v>-5481.5</c:v>
                </c:pt>
                <c:pt idx="50">
                  <c:v>-5479</c:v>
                </c:pt>
                <c:pt idx="51">
                  <c:v>-5476.5</c:v>
                </c:pt>
                <c:pt idx="52">
                  <c:v>-5429.5</c:v>
                </c:pt>
                <c:pt idx="53">
                  <c:v>-5404.5</c:v>
                </c:pt>
                <c:pt idx="54">
                  <c:v>-5402</c:v>
                </c:pt>
                <c:pt idx="55">
                  <c:v>-5392</c:v>
                </c:pt>
                <c:pt idx="56">
                  <c:v>-5235</c:v>
                </c:pt>
                <c:pt idx="57">
                  <c:v>-5232.5</c:v>
                </c:pt>
                <c:pt idx="58">
                  <c:v>-4748.5</c:v>
                </c:pt>
                <c:pt idx="59">
                  <c:v>-4711</c:v>
                </c:pt>
                <c:pt idx="60">
                  <c:v>-4693.5</c:v>
                </c:pt>
                <c:pt idx="61">
                  <c:v>-4686.5</c:v>
                </c:pt>
                <c:pt idx="62">
                  <c:v>-4681.5</c:v>
                </c:pt>
                <c:pt idx="63">
                  <c:v>-4678.5</c:v>
                </c:pt>
                <c:pt idx="64">
                  <c:v>-4678.5</c:v>
                </c:pt>
                <c:pt idx="65">
                  <c:v>-4676.5</c:v>
                </c:pt>
                <c:pt idx="66">
                  <c:v>-4674</c:v>
                </c:pt>
                <c:pt idx="67">
                  <c:v>-4666.5</c:v>
                </c:pt>
                <c:pt idx="68">
                  <c:v>-4661.5</c:v>
                </c:pt>
                <c:pt idx="69">
                  <c:v>-4641.5</c:v>
                </c:pt>
                <c:pt idx="70">
                  <c:v>-4624</c:v>
                </c:pt>
                <c:pt idx="71">
                  <c:v>-4621.5</c:v>
                </c:pt>
                <c:pt idx="72">
                  <c:v>-4609</c:v>
                </c:pt>
                <c:pt idx="73">
                  <c:v>-4606.5</c:v>
                </c:pt>
                <c:pt idx="74">
                  <c:v>-4562</c:v>
                </c:pt>
                <c:pt idx="75">
                  <c:v>-4557</c:v>
                </c:pt>
                <c:pt idx="76">
                  <c:v>-4556.5</c:v>
                </c:pt>
                <c:pt idx="77">
                  <c:v>-4554.5</c:v>
                </c:pt>
                <c:pt idx="78">
                  <c:v>-4549.5</c:v>
                </c:pt>
                <c:pt idx="79">
                  <c:v>-4549.5</c:v>
                </c:pt>
                <c:pt idx="80">
                  <c:v>-4534.5</c:v>
                </c:pt>
                <c:pt idx="81">
                  <c:v>-4514.5</c:v>
                </c:pt>
                <c:pt idx="82">
                  <c:v>-4502</c:v>
                </c:pt>
                <c:pt idx="83">
                  <c:v>-4492</c:v>
                </c:pt>
                <c:pt idx="84">
                  <c:v>-4417.5</c:v>
                </c:pt>
                <c:pt idx="85">
                  <c:v>-4412.5</c:v>
                </c:pt>
                <c:pt idx="86">
                  <c:v>-4100</c:v>
                </c:pt>
                <c:pt idx="87">
                  <c:v>-3886</c:v>
                </c:pt>
                <c:pt idx="88">
                  <c:v>-3796.5</c:v>
                </c:pt>
                <c:pt idx="89">
                  <c:v>-3784</c:v>
                </c:pt>
                <c:pt idx="90">
                  <c:v>-3672</c:v>
                </c:pt>
                <c:pt idx="91">
                  <c:v>-3619.5</c:v>
                </c:pt>
                <c:pt idx="92">
                  <c:v>-3597</c:v>
                </c:pt>
                <c:pt idx="93">
                  <c:v>-3532.5</c:v>
                </c:pt>
                <c:pt idx="94">
                  <c:v>-3527.5</c:v>
                </c:pt>
                <c:pt idx="95">
                  <c:v>-3525</c:v>
                </c:pt>
                <c:pt idx="96">
                  <c:v>-2757</c:v>
                </c:pt>
                <c:pt idx="97">
                  <c:v>-2754.5</c:v>
                </c:pt>
                <c:pt idx="98">
                  <c:v>-2754.5</c:v>
                </c:pt>
                <c:pt idx="99">
                  <c:v>-2734.5</c:v>
                </c:pt>
                <c:pt idx="100">
                  <c:v>-2692.5</c:v>
                </c:pt>
                <c:pt idx="101">
                  <c:v>-2483</c:v>
                </c:pt>
                <c:pt idx="102">
                  <c:v>-2001.5</c:v>
                </c:pt>
                <c:pt idx="103">
                  <c:v>-1971.5</c:v>
                </c:pt>
                <c:pt idx="104">
                  <c:v>-1956.5</c:v>
                </c:pt>
                <c:pt idx="105">
                  <c:v>-1951.5</c:v>
                </c:pt>
                <c:pt idx="106">
                  <c:v>-1951.5</c:v>
                </c:pt>
                <c:pt idx="107">
                  <c:v>-1946.5</c:v>
                </c:pt>
                <c:pt idx="108">
                  <c:v>-1941.5</c:v>
                </c:pt>
                <c:pt idx="109">
                  <c:v>-1872</c:v>
                </c:pt>
                <c:pt idx="110">
                  <c:v>-1849.5</c:v>
                </c:pt>
                <c:pt idx="111">
                  <c:v>-820</c:v>
                </c:pt>
                <c:pt idx="112">
                  <c:v>-818</c:v>
                </c:pt>
                <c:pt idx="113">
                  <c:v>-750.5</c:v>
                </c:pt>
                <c:pt idx="114">
                  <c:v>-84.5</c:v>
                </c:pt>
                <c:pt idx="115">
                  <c:v>-84.5</c:v>
                </c:pt>
                <c:pt idx="116">
                  <c:v>-84.5</c:v>
                </c:pt>
                <c:pt idx="117">
                  <c:v>-82</c:v>
                </c:pt>
                <c:pt idx="118">
                  <c:v>-45</c:v>
                </c:pt>
                <c:pt idx="119">
                  <c:v>-42.5</c:v>
                </c:pt>
                <c:pt idx="120">
                  <c:v>-30</c:v>
                </c:pt>
                <c:pt idx="121">
                  <c:v>0</c:v>
                </c:pt>
                <c:pt idx="122">
                  <c:v>0</c:v>
                </c:pt>
                <c:pt idx="123">
                  <c:v>12.5</c:v>
                </c:pt>
                <c:pt idx="124">
                  <c:v>20</c:v>
                </c:pt>
                <c:pt idx="125">
                  <c:v>47</c:v>
                </c:pt>
                <c:pt idx="126">
                  <c:v>67.5</c:v>
                </c:pt>
                <c:pt idx="127">
                  <c:v>715.5</c:v>
                </c:pt>
                <c:pt idx="128">
                  <c:v>728</c:v>
                </c:pt>
                <c:pt idx="129">
                  <c:v>733</c:v>
                </c:pt>
                <c:pt idx="130">
                  <c:v>770.5</c:v>
                </c:pt>
                <c:pt idx="131">
                  <c:v>775.5</c:v>
                </c:pt>
                <c:pt idx="132">
                  <c:v>785.5</c:v>
                </c:pt>
                <c:pt idx="133">
                  <c:v>1765</c:v>
                </c:pt>
                <c:pt idx="134">
                  <c:v>1804.5</c:v>
                </c:pt>
                <c:pt idx="135">
                  <c:v>1807</c:v>
                </c:pt>
                <c:pt idx="136">
                  <c:v>2567.5</c:v>
                </c:pt>
                <c:pt idx="137">
                  <c:v>2632.5</c:v>
                </c:pt>
                <c:pt idx="138">
                  <c:v>2632.5</c:v>
                </c:pt>
                <c:pt idx="139">
                  <c:v>2635</c:v>
                </c:pt>
                <c:pt idx="140">
                  <c:v>2694.5</c:v>
                </c:pt>
                <c:pt idx="141">
                  <c:v>2697</c:v>
                </c:pt>
                <c:pt idx="142">
                  <c:v>2699.5</c:v>
                </c:pt>
                <c:pt idx="143">
                  <c:v>2704.5</c:v>
                </c:pt>
                <c:pt idx="144">
                  <c:v>2709.5</c:v>
                </c:pt>
                <c:pt idx="145">
                  <c:v>2764.5</c:v>
                </c:pt>
                <c:pt idx="146">
                  <c:v>2769.5</c:v>
                </c:pt>
                <c:pt idx="147">
                  <c:v>2926.5</c:v>
                </c:pt>
                <c:pt idx="148">
                  <c:v>3562</c:v>
                </c:pt>
                <c:pt idx="149">
                  <c:v>3564.5</c:v>
                </c:pt>
                <c:pt idx="150">
                  <c:v>3589.5</c:v>
                </c:pt>
                <c:pt idx="151">
                  <c:v>3594.5</c:v>
                </c:pt>
                <c:pt idx="152">
                  <c:v>3597</c:v>
                </c:pt>
                <c:pt idx="153">
                  <c:v>3602</c:v>
                </c:pt>
                <c:pt idx="154">
                  <c:v>3602</c:v>
                </c:pt>
                <c:pt idx="155">
                  <c:v>3789</c:v>
                </c:pt>
                <c:pt idx="156">
                  <c:v>4382.5</c:v>
                </c:pt>
                <c:pt idx="157">
                  <c:v>4392.5</c:v>
                </c:pt>
                <c:pt idx="158">
                  <c:v>4439.5</c:v>
                </c:pt>
                <c:pt idx="159">
                  <c:v>4442</c:v>
                </c:pt>
                <c:pt idx="160">
                  <c:v>4447</c:v>
                </c:pt>
                <c:pt idx="161">
                  <c:v>4452</c:v>
                </c:pt>
                <c:pt idx="162">
                  <c:v>4452</c:v>
                </c:pt>
                <c:pt idx="163">
                  <c:v>4452</c:v>
                </c:pt>
                <c:pt idx="164">
                  <c:v>4467</c:v>
                </c:pt>
                <c:pt idx="165">
                  <c:v>4467</c:v>
                </c:pt>
                <c:pt idx="166">
                  <c:v>4467</c:v>
                </c:pt>
                <c:pt idx="167">
                  <c:v>4467</c:v>
                </c:pt>
                <c:pt idx="168">
                  <c:v>4659</c:v>
                </c:pt>
                <c:pt idx="169">
                  <c:v>5434.5</c:v>
                </c:pt>
                <c:pt idx="170">
                  <c:v>6414</c:v>
                </c:pt>
                <c:pt idx="171">
                  <c:v>7204</c:v>
                </c:pt>
                <c:pt idx="172">
                  <c:v>7204</c:v>
                </c:pt>
                <c:pt idx="173">
                  <c:v>9961</c:v>
                </c:pt>
                <c:pt idx="174">
                  <c:v>10953</c:v>
                </c:pt>
                <c:pt idx="175">
                  <c:v>10955.5</c:v>
                </c:pt>
                <c:pt idx="176">
                  <c:v>11927.5</c:v>
                </c:pt>
                <c:pt idx="177">
                  <c:v>11927.5</c:v>
                </c:pt>
                <c:pt idx="178">
                  <c:v>11927.5</c:v>
                </c:pt>
                <c:pt idx="179">
                  <c:v>11927.5</c:v>
                </c:pt>
                <c:pt idx="180">
                  <c:v>11928</c:v>
                </c:pt>
                <c:pt idx="181">
                  <c:v>11928</c:v>
                </c:pt>
                <c:pt idx="182">
                  <c:v>12571</c:v>
                </c:pt>
                <c:pt idx="183">
                  <c:v>12621</c:v>
                </c:pt>
                <c:pt idx="184">
                  <c:v>12728</c:v>
                </c:pt>
                <c:pt idx="185">
                  <c:v>12733</c:v>
                </c:pt>
                <c:pt idx="186">
                  <c:v>12860</c:v>
                </c:pt>
                <c:pt idx="187">
                  <c:v>13563</c:v>
                </c:pt>
                <c:pt idx="188">
                  <c:v>13585.5</c:v>
                </c:pt>
                <c:pt idx="189">
                  <c:v>13585.5</c:v>
                </c:pt>
                <c:pt idx="190">
                  <c:v>15430</c:v>
                </c:pt>
                <c:pt idx="191">
                  <c:v>15488</c:v>
                </c:pt>
                <c:pt idx="192">
                  <c:v>15569.5</c:v>
                </c:pt>
                <c:pt idx="193">
                  <c:v>15570</c:v>
                </c:pt>
                <c:pt idx="194">
                  <c:v>15719</c:v>
                </c:pt>
                <c:pt idx="195">
                  <c:v>16263</c:v>
                </c:pt>
                <c:pt idx="196">
                  <c:v>16332.5</c:v>
                </c:pt>
                <c:pt idx="197">
                  <c:v>16332.5</c:v>
                </c:pt>
                <c:pt idx="198">
                  <c:v>16335</c:v>
                </c:pt>
                <c:pt idx="199">
                  <c:v>16452.5</c:v>
                </c:pt>
                <c:pt idx="200">
                  <c:v>16502</c:v>
                </c:pt>
                <c:pt idx="201">
                  <c:v>17435</c:v>
                </c:pt>
                <c:pt idx="202">
                  <c:v>17435</c:v>
                </c:pt>
                <c:pt idx="203">
                  <c:v>17467</c:v>
                </c:pt>
                <c:pt idx="204">
                  <c:v>18108.5</c:v>
                </c:pt>
                <c:pt idx="205">
                  <c:v>18108.5</c:v>
                </c:pt>
                <c:pt idx="206">
                  <c:v>18411.5</c:v>
                </c:pt>
                <c:pt idx="207">
                  <c:v>19040</c:v>
                </c:pt>
                <c:pt idx="208">
                  <c:v>19104.5</c:v>
                </c:pt>
                <c:pt idx="209">
                  <c:v>19105</c:v>
                </c:pt>
                <c:pt idx="210">
                  <c:v>19112</c:v>
                </c:pt>
                <c:pt idx="211">
                  <c:v>19298</c:v>
                </c:pt>
                <c:pt idx="212">
                  <c:v>19300.5</c:v>
                </c:pt>
                <c:pt idx="213">
                  <c:v>19303</c:v>
                </c:pt>
                <c:pt idx="214">
                  <c:v>19305.5</c:v>
                </c:pt>
                <c:pt idx="215">
                  <c:v>19313.5</c:v>
                </c:pt>
                <c:pt idx="216">
                  <c:v>19381</c:v>
                </c:pt>
                <c:pt idx="217">
                  <c:v>20034</c:v>
                </c:pt>
                <c:pt idx="218">
                  <c:v>20035</c:v>
                </c:pt>
                <c:pt idx="219">
                  <c:v>20139</c:v>
                </c:pt>
                <c:pt idx="220">
                  <c:v>20159.5</c:v>
                </c:pt>
                <c:pt idx="221">
                  <c:v>20812</c:v>
                </c:pt>
                <c:pt idx="222">
                  <c:v>20862</c:v>
                </c:pt>
                <c:pt idx="223">
                  <c:v>20954</c:v>
                </c:pt>
                <c:pt idx="224">
                  <c:v>21697</c:v>
                </c:pt>
                <c:pt idx="225">
                  <c:v>21846.5</c:v>
                </c:pt>
                <c:pt idx="226">
                  <c:v>21847</c:v>
                </c:pt>
                <c:pt idx="227">
                  <c:v>22004</c:v>
                </c:pt>
                <c:pt idx="228">
                  <c:v>22040</c:v>
                </c:pt>
                <c:pt idx="229">
                  <c:v>22789</c:v>
                </c:pt>
                <c:pt idx="230">
                  <c:v>22940.5</c:v>
                </c:pt>
                <c:pt idx="231">
                  <c:v>22941</c:v>
                </c:pt>
                <c:pt idx="232">
                  <c:v>23030.5</c:v>
                </c:pt>
                <c:pt idx="233">
                  <c:v>23031</c:v>
                </c:pt>
                <c:pt idx="234">
                  <c:v>23444.5</c:v>
                </c:pt>
                <c:pt idx="235">
                  <c:v>23447</c:v>
                </c:pt>
                <c:pt idx="236">
                  <c:v>23549</c:v>
                </c:pt>
                <c:pt idx="237">
                  <c:v>23549</c:v>
                </c:pt>
                <c:pt idx="238">
                  <c:v>23611.5</c:v>
                </c:pt>
                <c:pt idx="239">
                  <c:v>23611.5</c:v>
                </c:pt>
                <c:pt idx="240">
                  <c:v>23611.5</c:v>
                </c:pt>
                <c:pt idx="241">
                  <c:v>23611.5</c:v>
                </c:pt>
                <c:pt idx="242">
                  <c:v>23614</c:v>
                </c:pt>
                <c:pt idx="243">
                  <c:v>23668.5</c:v>
                </c:pt>
                <c:pt idx="244">
                  <c:v>23681</c:v>
                </c:pt>
                <c:pt idx="245">
                  <c:v>23688.5</c:v>
                </c:pt>
                <c:pt idx="246">
                  <c:v>23688.5</c:v>
                </c:pt>
                <c:pt idx="247">
                  <c:v>23830</c:v>
                </c:pt>
                <c:pt idx="248">
                  <c:v>23834.5</c:v>
                </c:pt>
                <c:pt idx="249">
                  <c:v>24317</c:v>
                </c:pt>
                <c:pt idx="250">
                  <c:v>24317</c:v>
                </c:pt>
                <c:pt idx="251">
                  <c:v>24337</c:v>
                </c:pt>
                <c:pt idx="252">
                  <c:v>24538</c:v>
                </c:pt>
                <c:pt idx="253">
                  <c:v>24568.5</c:v>
                </c:pt>
                <c:pt idx="254">
                  <c:v>24568.5</c:v>
                </c:pt>
                <c:pt idx="255">
                  <c:v>24569</c:v>
                </c:pt>
                <c:pt idx="256">
                  <c:v>24569</c:v>
                </c:pt>
                <c:pt idx="257">
                  <c:v>24596</c:v>
                </c:pt>
                <c:pt idx="258">
                  <c:v>24596</c:v>
                </c:pt>
                <c:pt idx="259">
                  <c:v>24645.5</c:v>
                </c:pt>
                <c:pt idx="260">
                  <c:v>25218</c:v>
                </c:pt>
                <c:pt idx="261">
                  <c:v>25434</c:v>
                </c:pt>
                <c:pt idx="262">
                  <c:v>25441</c:v>
                </c:pt>
                <c:pt idx="263">
                  <c:v>25441.5</c:v>
                </c:pt>
                <c:pt idx="264">
                  <c:v>25476</c:v>
                </c:pt>
                <c:pt idx="265">
                  <c:v>25476.5</c:v>
                </c:pt>
                <c:pt idx="266">
                  <c:v>25491</c:v>
                </c:pt>
                <c:pt idx="267">
                  <c:v>25491</c:v>
                </c:pt>
                <c:pt idx="268">
                  <c:v>25493.5</c:v>
                </c:pt>
                <c:pt idx="269">
                  <c:v>25493.5</c:v>
                </c:pt>
                <c:pt idx="270">
                  <c:v>25510</c:v>
                </c:pt>
                <c:pt idx="271">
                  <c:v>25516</c:v>
                </c:pt>
                <c:pt idx="272">
                  <c:v>25516</c:v>
                </c:pt>
                <c:pt idx="273">
                  <c:v>25517.5</c:v>
                </c:pt>
                <c:pt idx="274">
                  <c:v>25518</c:v>
                </c:pt>
                <c:pt idx="275">
                  <c:v>25565.5</c:v>
                </c:pt>
                <c:pt idx="276">
                  <c:v>25566</c:v>
                </c:pt>
                <c:pt idx="277">
                  <c:v>25643</c:v>
                </c:pt>
                <c:pt idx="278">
                  <c:v>26179</c:v>
                </c:pt>
                <c:pt idx="279">
                  <c:v>26353.5</c:v>
                </c:pt>
                <c:pt idx="280">
                  <c:v>26392.5</c:v>
                </c:pt>
                <c:pt idx="281">
                  <c:v>26393</c:v>
                </c:pt>
                <c:pt idx="282">
                  <c:v>26425.5</c:v>
                </c:pt>
                <c:pt idx="283">
                  <c:v>26425.5</c:v>
                </c:pt>
                <c:pt idx="284">
                  <c:v>26425.5</c:v>
                </c:pt>
                <c:pt idx="285">
                  <c:v>26483</c:v>
                </c:pt>
                <c:pt idx="286">
                  <c:v>27283</c:v>
                </c:pt>
                <c:pt idx="287">
                  <c:v>27403</c:v>
                </c:pt>
                <c:pt idx="288">
                  <c:v>27403.5</c:v>
                </c:pt>
                <c:pt idx="289">
                  <c:v>28073.5</c:v>
                </c:pt>
                <c:pt idx="290">
                  <c:v>28096</c:v>
                </c:pt>
                <c:pt idx="291">
                  <c:v>28240.5</c:v>
                </c:pt>
                <c:pt idx="292">
                  <c:v>28241</c:v>
                </c:pt>
                <c:pt idx="293">
                  <c:v>28288</c:v>
                </c:pt>
                <c:pt idx="294">
                  <c:v>28302.5</c:v>
                </c:pt>
                <c:pt idx="295">
                  <c:v>28303</c:v>
                </c:pt>
                <c:pt idx="296">
                  <c:v>28943.5</c:v>
                </c:pt>
                <c:pt idx="297">
                  <c:v>28988.5</c:v>
                </c:pt>
                <c:pt idx="298">
                  <c:v>28993.5</c:v>
                </c:pt>
                <c:pt idx="299">
                  <c:v>28998.5</c:v>
                </c:pt>
                <c:pt idx="300">
                  <c:v>29016</c:v>
                </c:pt>
                <c:pt idx="301">
                  <c:v>29173</c:v>
                </c:pt>
                <c:pt idx="302">
                  <c:v>29272.5</c:v>
                </c:pt>
                <c:pt idx="303">
                  <c:v>29273</c:v>
                </c:pt>
                <c:pt idx="304">
                  <c:v>29290</c:v>
                </c:pt>
                <c:pt idx="305">
                  <c:v>30060</c:v>
                </c:pt>
                <c:pt idx="306">
                  <c:v>30060</c:v>
                </c:pt>
                <c:pt idx="307">
                  <c:v>30870.5</c:v>
                </c:pt>
                <c:pt idx="308">
                  <c:v>30870.5</c:v>
                </c:pt>
                <c:pt idx="309">
                  <c:v>31780</c:v>
                </c:pt>
                <c:pt idx="310">
                  <c:v>31780</c:v>
                </c:pt>
                <c:pt idx="311">
                  <c:v>33592</c:v>
                </c:pt>
                <c:pt idx="312">
                  <c:v>34569.5</c:v>
                </c:pt>
                <c:pt idx="313">
                  <c:v>34570</c:v>
                </c:pt>
                <c:pt idx="314">
                  <c:v>34578</c:v>
                </c:pt>
                <c:pt idx="315">
                  <c:v>34605</c:v>
                </c:pt>
              </c:numCache>
            </c:numRef>
          </c:xVal>
          <c:yVal>
            <c:numRef>
              <c:f>'Active 1'!$K$21:$K$1003</c:f>
              <c:numCache>
                <c:formatCode>General</c:formatCode>
                <c:ptCount val="983"/>
                <c:pt idx="173">
                  <c:v>7.9672999927424826E-3</c:v>
                </c:pt>
                <c:pt idx="174">
                  <c:v>2.9552899999544024E-2</c:v>
                </c:pt>
                <c:pt idx="175">
                  <c:v>3.0651149994810112E-2</c:v>
                </c:pt>
                <c:pt idx="176">
                  <c:v>1.2450749993149657E-2</c:v>
                </c:pt>
                <c:pt idx="178">
                  <c:v>1.445074999355711E-2</c:v>
                </c:pt>
                <c:pt idx="180">
                  <c:v>6.8704000004800037E-3</c:v>
                </c:pt>
                <c:pt idx="182">
                  <c:v>2.0540299992717337E-2</c:v>
                </c:pt>
                <c:pt idx="183">
                  <c:v>1.9505299998854753E-2</c:v>
                </c:pt>
                <c:pt idx="184">
                  <c:v>1.0310400000889786E-2</c:v>
                </c:pt>
                <c:pt idx="185">
                  <c:v>1.1506899994856212E-2</c:v>
                </c:pt>
                <c:pt idx="186">
                  <c:v>1.5097999996214639E-2</c:v>
                </c:pt>
                <c:pt idx="190">
                  <c:v>1.1598999997659121E-2</c:v>
                </c:pt>
                <c:pt idx="192">
                  <c:v>1.0581349997664802E-2</c:v>
                </c:pt>
                <c:pt idx="193">
                  <c:v>1.2500999997428153E-2</c:v>
                </c:pt>
                <c:pt idx="195">
                  <c:v>1.2835900000936817E-2</c:v>
                </c:pt>
                <c:pt idx="198">
                  <c:v>1.0565499993390404E-2</c:v>
                </c:pt>
                <c:pt idx="199">
                  <c:v>1.2383249995764345E-2</c:v>
                </c:pt>
                <c:pt idx="201">
                  <c:v>1.0295499996573199E-2</c:v>
                </c:pt>
                <c:pt idx="202">
                  <c:v>1.0295499996573199E-2</c:v>
                </c:pt>
                <c:pt idx="203">
                  <c:v>1.0253100001136772E-2</c:v>
                </c:pt>
                <c:pt idx="204">
                  <c:v>8.4074634432909079E-3</c:v>
                </c:pt>
                <c:pt idx="206">
                  <c:v>8.5719499984406866E-3</c:v>
                </c:pt>
                <c:pt idx="207">
                  <c:v>4.7719999929540791E-3</c:v>
                </c:pt>
                <c:pt idx="208">
                  <c:v>6.0068499951739796E-3</c:v>
                </c:pt>
                <c:pt idx="209">
                  <c:v>6.3264999989769422E-3</c:v>
                </c:pt>
                <c:pt idx="210">
                  <c:v>6.0015999915776774E-3</c:v>
                </c:pt>
                <c:pt idx="211">
                  <c:v>6.8114000023342669E-3</c:v>
                </c:pt>
                <c:pt idx="212">
                  <c:v>5.5096499927458353E-3</c:v>
                </c:pt>
                <c:pt idx="213">
                  <c:v>7.007899992458988E-3</c:v>
                </c:pt>
                <c:pt idx="214">
                  <c:v>5.9061499996460043E-3</c:v>
                </c:pt>
                <c:pt idx="215">
                  <c:v>5.5205499957082793E-3</c:v>
                </c:pt>
                <c:pt idx="216">
                  <c:v>6.1732999965897761E-3</c:v>
                </c:pt>
                <c:pt idx="217">
                  <c:v>5.9361999956308864E-3</c:v>
                </c:pt>
                <c:pt idx="218">
                  <c:v>5.7755000016186386E-3</c:v>
                </c:pt>
                <c:pt idx="219">
                  <c:v>6.2627000006614253E-3</c:v>
                </c:pt>
                <c:pt idx="220">
                  <c:v>7.0683499943697825E-3</c:v>
                </c:pt>
                <c:pt idx="221">
                  <c:v>5.7115999952657148E-3</c:v>
                </c:pt>
                <c:pt idx="222">
                  <c:v>6.0765999951399863E-3</c:v>
                </c:pt>
                <c:pt idx="223">
                  <c:v>5.8921999952872284E-3</c:v>
                </c:pt>
                <c:pt idx="224">
                  <c:v>7.0921000005910173E-3</c:v>
                </c:pt>
                <c:pt idx="225">
                  <c:v>8.5674500005552545E-3</c:v>
                </c:pt>
                <c:pt idx="226">
                  <c:v>6.7870999992010184E-3</c:v>
                </c:pt>
                <c:pt idx="227">
                  <c:v>7.6571999961743131E-3</c:v>
                </c:pt>
                <c:pt idx="228">
                  <c:v>1.0071999997308012E-2</c:v>
                </c:pt>
                <c:pt idx="229">
                  <c:v>9.5076999932643957E-3</c:v>
                </c:pt>
                <c:pt idx="230">
                  <c:v>1.1461649999546353E-2</c:v>
                </c:pt>
                <c:pt idx="231">
                  <c:v>1.1181299996678717E-2</c:v>
                </c:pt>
                <c:pt idx="232">
                  <c:v>1.1098649993073195E-2</c:v>
                </c:pt>
                <c:pt idx="233">
                  <c:v>1.0818299997481517E-2</c:v>
                </c:pt>
                <c:pt idx="234">
                  <c:v>1.0368849994847551E-2</c:v>
                </c:pt>
                <c:pt idx="235">
                  <c:v>9.3670999995083548E-3</c:v>
                </c:pt>
                <c:pt idx="236">
                  <c:v>1.027569999860134E-2</c:v>
                </c:pt>
                <c:pt idx="237">
                  <c:v>1.0325699993700255E-2</c:v>
                </c:pt>
                <c:pt idx="238">
                  <c:v>1.0231949992885347E-2</c:v>
                </c:pt>
                <c:pt idx="239">
                  <c:v>1.0321949994249735E-2</c:v>
                </c:pt>
                <c:pt idx="240">
                  <c:v>1.043194999510888E-2</c:v>
                </c:pt>
                <c:pt idx="241">
                  <c:v>1.0521949996473268E-2</c:v>
                </c:pt>
                <c:pt idx="242">
                  <c:v>1.0430199996335432E-2</c:v>
                </c:pt>
                <c:pt idx="243">
                  <c:v>1.0472050002135802E-2</c:v>
                </c:pt>
                <c:pt idx="244">
                  <c:v>1.0363300003518816E-2</c:v>
                </c:pt>
                <c:pt idx="245">
                  <c:v>1.0758049997093622E-2</c:v>
                </c:pt>
                <c:pt idx="246">
                  <c:v>1.0818049995577894E-2</c:v>
                </c:pt>
                <c:pt idx="247">
                  <c:v>1.1218999999982771E-2</c:v>
                </c:pt>
                <c:pt idx="248">
                  <c:v>1.1095850000856444E-2</c:v>
                </c:pt>
                <c:pt idx="249">
                  <c:v>1.0558099995250814E-2</c:v>
                </c:pt>
                <c:pt idx="250">
                  <c:v>1.0578099994745571E-2</c:v>
                </c:pt>
                <c:pt idx="251">
                  <c:v>1.0044099995866418E-2</c:v>
                </c:pt>
                <c:pt idx="252">
                  <c:v>1.034339999750955E-2</c:v>
                </c:pt>
                <c:pt idx="253">
                  <c:v>1.0942049993900582E-2</c:v>
                </c:pt>
                <c:pt idx="254">
                  <c:v>1.0942049993900582E-2</c:v>
                </c:pt>
                <c:pt idx="255">
                  <c:v>1.1061699995480012E-2</c:v>
                </c:pt>
                <c:pt idx="256">
                  <c:v>1.1061699995480012E-2</c:v>
                </c:pt>
                <c:pt idx="257">
                  <c:v>1.0222799995972309E-2</c:v>
                </c:pt>
                <c:pt idx="258">
                  <c:v>1.0242800002743024E-2</c:v>
                </c:pt>
                <c:pt idx="259">
                  <c:v>1.0768149993964471E-2</c:v>
                </c:pt>
                <c:pt idx="260">
                  <c:v>1.0267400000884663E-2</c:v>
                </c:pt>
                <c:pt idx="261">
                  <c:v>1.1556199999176897E-2</c:v>
                </c:pt>
                <c:pt idx="262">
                  <c:v>1.2131299990869593E-2</c:v>
                </c:pt>
                <c:pt idx="263">
                  <c:v>1.1550950002856553E-2</c:v>
                </c:pt>
                <c:pt idx="264">
                  <c:v>1.1706799996318296E-2</c:v>
                </c:pt>
                <c:pt idx="265">
                  <c:v>1.172644999314798E-2</c:v>
                </c:pt>
                <c:pt idx="266">
                  <c:v>1.0846299999684561E-2</c:v>
                </c:pt>
                <c:pt idx="267">
                  <c:v>1.1256300000241026E-2</c:v>
                </c:pt>
                <c:pt idx="268">
                  <c:v>1.1064549995353445E-2</c:v>
                </c:pt>
                <c:pt idx="269">
                  <c:v>1.1064549995353445E-2</c:v>
                </c:pt>
                <c:pt idx="270">
                  <c:v>1.1243000000831671E-2</c:v>
                </c:pt>
                <c:pt idx="271">
                  <c:v>1.1378799994417932E-2</c:v>
                </c:pt>
                <c:pt idx="272">
                  <c:v>1.1578799996641465E-2</c:v>
                </c:pt>
                <c:pt idx="273">
                  <c:v>1.0937749997538049E-2</c:v>
                </c:pt>
                <c:pt idx="274">
                  <c:v>1.1057399999117479E-2</c:v>
                </c:pt>
                <c:pt idx="275">
                  <c:v>1.1424149997765198E-2</c:v>
                </c:pt>
                <c:pt idx="276">
                  <c:v>1.1543799992068671E-2</c:v>
                </c:pt>
                <c:pt idx="277">
                  <c:v>1.1469899996882305E-2</c:v>
                </c:pt>
                <c:pt idx="278">
                  <c:v>1.1694699991494417E-2</c:v>
                </c:pt>
                <c:pt idx="279">
                  <c:v>1.349254999513505E-2</c:v>
                </c:pt>
                <c:pt idx="280">
                  <c:v>1.1825249996036291E-2</c:v>
                </c:pt>
                <c:pt idx="281">
                  <c:v>1.0944899993774015E-2</c:v>
                </c:pt>
                <c:pt idx="282">
                  <c:v>9.012149996124208E-3</c:v>
                </c:pt>
                <c:pt idx="283">
                  <c:v>1.0912149999057874E-2</c:v>
                </c:pt>
                <c:pt idx="284">
                  <c:v>1.1012149996531662E-2</c:v>
                </c:pt>
                <c:pt idx="285">
                  <c:v>1.1781900000642054E-2</c:v>
                </c:pt>
                <c:pt idx="286">
                  <c:v>1.2821900003473274E-2</c:v>
                </c:pt>
                <c:pt idx="287">
                  <c:v>1.4337899992824532E-2</c:v>
                </c:pt>
                <c:pt idx="288">
                  <c:v>1.4457549994403962E-2</c:v>
                </c:pt>
                <c:pt idx="289">
                  <c:v>1.5588549998938106E-2</c:v>
                </c:pt>
                <c:pt idx="290">
                  <c:v>1.4572799991583452E-2</c:v>
                </c:pt>
                <c:pt idx="291">
                  <c:v>1.5151649997278582E-2</c:v>
                </c:pt>
                <c:pt idx="292">
                  <c:v>1.5171299994108267E-2</c:v>
                </c:pt>
                <c:pt idx="293">
                  <c:v>1.4218399999663234E-2</c:v>
                </c:pt>
                <c:pt idx="294">
                  <c:v>1.4688249997561797E-2</c:v>
                </c:pt>
                <c:pt idx="295">
                  <c:v>1.4507899999443907E-2</c:v>
                </c:pt>
                <c:pt idx="296">
                  <c:v>1.657954999973299E-2</c:v>
                </c:pt>
                <c:pt idx="297">
                  <c:v>1.5948049993312452E-2</c:v>
                </c:pt>
                <c:pt idx="298">
                  <c:v>1.6044549993239343E-2</c:v>
                </c:pt>
                <c:pt idx="299">
                  <c:v>1.5841050000744872E-2</c:v>
                </c:pt>
                <c:pt idx="300">
                  <c:v>1.5428799997607712E-2</c:v>
                </c:pt>
                <c:pt idx="301">
                  <c:v>1.5098899995791726E-2</c:v>
                </c:pt>
                <c:pt idx="302">
                  <c:v>1.6309250000631437E-2</c:v>
                </c:pt>
                <c:pt idx="303">
                  <c:v>1.5728899990790524E-2</c:v>
                </c:pt>
                <c:pt idx="304">
                  <c:v>1.5996999994968064E-2</c:v>
                </c:pt>
                <c:pt idx="305">
                  <c:v>1.636799999687355E-2</c:v>
                </c:pt>
                <c:pt idx="306">
                  <c:v>1.6727999995055143E-2</c:v>
                </c:pt>
                <c:pt idx="307">
                  <c:v>1.8920649999927264E-2</c:v>
                </c:pt>
                <c:pt idx="308">
                  <c:v>1.8920649999927264E-2</c:v>
                </c:pt>
                <c:pt idx="309">
                  <c:v>1.9493999992846511E-2</c:v>
                </c:pt>
                <c:pt idx="310">
                  <c:v>1.9493999992846511E-2</c:v>
                </c:pt>
                <c:pt idx="311">
                  <c:v>2.4865599996701349E-2</c:v>
                </c:pt>
                <c:pt idx="312">
                  <c:v>2.908134999597678E-2</c:v>
                </c:pt>
                <c:pt idx="313">
                  <c:v>3.0201000001397915E-2</c:v>
                </c:pt>
                <c:pt idx="314">
                  <c:v>3.1715400000393856E-2</c:v>
                </c:pt>
                <c:pt idx="315">
                  <c:v>2.9576499997347128E-2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2A2-404F-A337-F21A953B9E94}"/>
            </c:ext>
          </c:extLst>
        </c:ser>
        <c:ser>
          <c:idx val="4"/>
          <c:order val="4"/>
          <c:tx>
            <c:strRef>
              <c:f>'Active 1'!$L$20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1'!$D$21:$D$95</c:f>
                <c:numCache>
                  <c:formatCode>General</c:formatCode>
                  <c:ptCount val="75"/>
                  <c:pt idx="0">
                    <c:v>2E-3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3">
                    <c:v>0</c:v>
                  </c:pt>
                  <c:pt idx="64">
                    <c:v>0</c:v>
                  </c:pt>
                  <c:pt idx="66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</c:numCache>
              </c:numRef>
            </c:plus>
            <c:minus>
              <c:numRef>
                <c:f>'Active 1'!$D$21:$D$95</c:f>
                <c:numCache>
                  <c:formatCode>General</c:formatCode>
                  <c:ptCount val="75"/>
                  <c:pt idx="0">
                    <c:v>2E-3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3">
                    <c:v>0</c:v>
                  </c:pt>
                  <c:pt idx="64">
                    <c:v>0</c:v>
                  </c:pt>
                  <c:pt idx="66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1'!$F$21:$F$1003</c:f>
              <c:numCache>
                <c:formatCode>General</c:formatCode>
                <c:ptCount val="983"/>
                <c:pt idx="0">
                  <c:v>-6711</c:v>
                </c:pt>
                <c:pt idx="1">
                  <c:v>-6669</c:v>
                </c:pt>
                <c:pt idx="2">
                  <c:v>-6663</c:v>
                </c:pt>
                <c:pt idx="3">
                  <c:v>-6491</c:v>
                </c:pt>
                <c:pt idx="4">
                  <c:v>-6483.5</c:v>
                </c:pt>
                <c:pt idx="5">
                  <c:v>-6411.5</c:v>
                </c:pt>
                <c:pt idx="6">
                  <c:v>-6369</c:v>
                </c:pt>
                <c:pt idx="7">
                  <c:v>-6368.5</c:v>
                </c:pt>
                <c:pt idx="8">
                  <c:v>-6366.5</c:v>
                </c:pt>
                <c:pt idx="9">
                  <c:v>-6364</c:v>
                </c:pt>
                <c:pt idx="10">
                  <c:v>-6344</c:v>
                </c:pt>
                <c:pt idx="11">
                  <c:v>-6299.5</c:v>
                </c:pt>
                <c:pt idx="12">
                  <c:v>-6299</c:v>
                </c:pt>
                <c:pt idx="13">
                  <c:v>-6297</c:v>
                </c:pt>
                <c:pt idx="14">
                  <c:v>-6229.5</c:v>
                </c:pt>
                <c:pt idx="15">
                  <c:v>-6229.5</c:v>
                </c:pt>
                <c:pt idx="16">
                  <c:v>-6217</c:v>
                </c:pt>
                <c:pt idx="17">
                  <c:v>-6214.5</c:v>
                </c:pt>
                <c:pt idx="18">
                  <c:v>-6209.5</c:v>
                </c:pt>
                <c:pt idx="19">
                  <c:v>-6162.5</c:v>
                </c:pt>
                <c:pt idx="20">
                  <c:v>-5999.5</c:v>
                </c:pt>
                <c:pt idx="21">
                  <c:v>-5997</c:v>
                </c:pt>
                <c:pt idx="22">
                  <c:v>-5743</c:v>
                </c:pt>
                <c:pt idx="23">
                  <c:v>-5740.5</c:v>
                </c:pt>
                <c:pt idx="24">
                  <c:v>-5740.5</c:v>
                </c:pt>
                <c:pt idx="25">
                  <c:v>-5576</c:v>
                </c:pt>
                <c:pt idx="26">
                  <c:v>-5569</c:v>
                </c:pt>
                <c:pt idx="27">
                  <c:v>-5569</c:v>
                </c:pt>
                <c:pt idx="28">
                  <c:v>-5568.5</c:v>
                </c:pt>
                <c:pt idx="29">
                  <c:v>-5568.5</c:v>
                </c:pt>
                <c:pt idx="30">
                  <c:v>-5564</c:v>
                </c:pt>
                <c:pt idx="31">
                  <c:v>-5564</c:v>
                </c:pt>
                <c:pt idx="32">
                  <c:v>-5564</c:v>
                </c:pt>
                <c:pt idx="33">
                  <c:v>-5561.5</c:v>
                </c:pt>
                <c:pt idx="34">
                  <c:v>-5561.5</c:v>
                </c:pt>
                <c:pt idx="35">
                  <c:v>-5561.5</c:v>
                </c:pt>
                <c:pt idx="36">
                  <c:v>-5561.5</c:v>
                </c:pt>
                <c:pt idx="37">
                  <c:v>-5561</c:v>
                </c:pt>
                <c:pt idx="38">
                  <c:v>-5561</c:v>
                </c:pt>
                <c:pt idx="39">
                  <c:v>-5561</c:v>
                </c:pt>
                <c:pt idx="40">
                  <c:v>-5561</c:v>
                </c:pt>
                <c:pt idx="41">
                  <c:v>-5561</c:v>
                </c:pt>
                <c:pt idx="42">
                  <c:v>-5561</c:v>
                </c:pt>
                <c:pt idx="43">
                  <c:v>-5561</c:v>
                </c:pt>
                <c:pt idx="44">
                  <c:v>-5546</c:v>
                </c:pt>
                <c:pt idx="45">
                  <c:v>-5506.5</c:v>
                </c:pt>
                <c:pt idx="46">
                  <c:v>-5501.5</c:v>
                </c:pt>
                <c:pt idx="47">
                  <c:v>-5494</c:v>
                </c:pt>
                <c:pt idx="48">
                  <c:v>-5491.5</c:v>
                </c:pt>
                <c:pt idx="49">
                  <c:v>-5481.5</c:v>
                </c:pt>
                <c:pt idx="50">
                  <c:v>-5479</c:v>
                </c:pt>
                <c:pt idx="51">
                  <c:v>-5476.5</c:v>
                </c:pt>
                <c:pt idx="52">
                  <c:v>-5429.5</c:v>
                </c:pt>
                <c:pt idx="53">
                  <c:v>-5404.5</c:v>
                </c:pt>
                <c:pt idx="54">
                  <c:v>-5402</c:v>
                </c:pt>
                <c:pt idx="55">
                  <c:v>-5392</c:v>
                </c:pt>
                <c:pt idx="56">
                  <c:v>-5235</c:v>
                </c:pt>
                <c:pt idx="57">
                  <c:v>-5232.5</c:v>
                </c:pt>
                <c:pt idx="58">
                  <c:v>-4748.5</c:v>
                </c:pt>
                <c:pt idx="59">
                  <c:v>-4711</c:v>
                </c:pt>
                <c:pt idx="60">
                  <c:v>-4693.5</c:v>
                </c:pt>
                <c:pt idx="61">
                  <c:v>-4686.5</c:v>
                </c:pt>
                <c:pt idx="62">
                  <c:v>-4681.5</c:v>
                </c:pt>
                <c:pt idx="63">
                  <c:v>-4678.5</c:v>
                </c:pt>
                <c:pt idx="64">
                  <c:v>-4678.5</c:v>
                </c:pt>
                <c:pt idx="65">
                  <c:v>-4676.5</c:v>
                </c:pt>
                <c:pt idx="66">
                  <c:v>-4674</c:v>
                </c:pt>
                <c:pt idx="67">
                  <c:v>-4666.5</c:v>
                </c:pt>
                <c:pt idx="68">
                  <c:v>-4661.5</c:v>
                </c:pt>
                <c:pt idx="69">
                  <c:v>-4641.5</c:v>
                </c:pt>
                <c:pt idx="70">
                  <c:v>-4624</c:v>
                </c:pt>
                <c:pt idx="71">
                  <c:v>-4621.5</c:v>
                </c:pt>
                <c:pt idx="72">
                  <c:v>-4609</c:v>
                </c:pt>
                <c:pt idx="73">
                  <c:v>-4606.5</c:v>
                </c:pt>
                <c:pt idx="74">
                  <c:v>-4562</c:v>
                </c:pt>
                <c:pt idx="75">
                  <c:v>-4557</c:v>
                </c:pt>
                <c:pt idx="76">
                  <c:v>-4556.5</c:v>
                </c:pt>
                <c:pt idx="77">
                  <c:v>-4554.5</c:v>
                </c:pt>
                <c:pt idx="78">
                  <c:v>-4549.5</c:v>
                </c:pt>
                <c:pt idx="79">
                  <c:v>-4549.5</c:v>
                </c:pt>
                <c:pt idx="80">
                  <c:v>-4534.5</c:v>
                </c:pt>
                <c:pt idx="81">
                  <c:v>-4514.5</c:v>
                </c:pt>
                <c:pt idx="82">
                  <c:v>-4502</c:v>
                </c:pt>
                <c:pt idx="83">
                  <c:v>-4492</c:v>
                </c:pt>
                <c:pt idx="84">
                  <c:v>-4417.5</c:v>
                </c:pt>
                <c:pt idx="85">
                  <c:v>-4412.5</c:v>
                </c:pt>
                <c:pt idx="86">
                  <c:v>-4100</c:v>
                </c:pt>
                <c:pt idx="87">
                  <c:v>-3886</c:v>
                </c:pt>
                <c:pt idx="88">
                  <c:v>-3796.5</c:v>
                </c:pt>
                <c:pt idx="89">
                  <c:v>-3784</c:v>
                </c:pt>
                <c:pt idx="90">
                  <c:v>-3672</c:v>
                </c:pt>
                <c:pt idx="91">
                  <c:v>-3619.5</c:v>
                </c:pt>
                <c:pt idx="92">
                  <c:v>-3597</c:v>
                </c:pt>
                <c:pt idx="93">
                  <c:v>-3532.5</c:v>
                </c:pt>
                <c:pt idx="94">
                  <c:v>-3527.5</c:v>
                </c:pt>
                <c:pt idx="95">
                  <c:v>-3525</c:v>
                </c:pt>
                <c:pt idx="96">
                  <c:v>-2757</c:v>
                </c:pt>
                <c:pt idx="97">
                  <c:v>-2754.5</c:v>
                </c:pt>
                <c:pt idx="98">
                  <c:v>-2754.5</c:v>
                </c:pt>
                <c:pt idx="99">
                  <c:v>-2734.5</c:v>
                </c:pt>
                <c:pt idx="100">
                  <c:v>-2692.5</c:v>
                </c:pt>
                <c:pt idx="101">
                  <c:v>-2483</c:v>
                </c:pt>
                <c:pt idx="102">
                  <c:v>-2001.5</c:v>
                </c:pt>
                <c:pt idx="103">
                  <c:v>-1971.5</c:v>
                </c:pt>
                <c:pt idx="104">
                  <c:v>-1956.5</c:v>
                </c:pt>
                <c:pt idx="105">
                  <c:v>-1951.5</c:v>
                </c:pt>
                <c:pt idx="106">
                  <c:v>-1951.5</c:v>
                </c:pt>
                <c:pt idx="107">
                  <c:v>-1946.5</c:v>
                </c:pt>
                <c:pt idx="108">
                  <c:v>-1941.5</c:v>
                </c:pt>
                <c:pt idx="109">
                  <c:v>-1872</c:v>
                </c:pt>
                <c:pt idx="110">
                  <c:v>-1849.5</c:v>
                </c:pt>
                <c:pt idx="111">
                  <c:v>-820</c:v>
                </c:pt>
                <c:pt idx="112">
                  <c:v>-818</c:v>
                </c:pt>
                <c:pt idx="113">
                  <c:v>-750.5</c:v>
                </c:pt>
                <c:pt idx="114">
                  <c:v>-84.5</c:v>
                </c:pt>
                <c:pt idx="115">
                  <c:v>-84.5</c:v>
                </c:pt>
                <c:pt idx="116">
                  <c:v>-84.5</c:v>
                </c:pt>
                <c:pt idx="117">
                  <c:v>-82</c:v>
                </c:pt>
                <c:pt idx="118">
                  <c:v>-45</c:v>
                </c:pt>
                <c:pt idx="119">
                  <c:v>-42.5</c:v>
                </c:pt>
                <c:pt idx="120">
                  <c:v>-30</c:v>
                </c:pt>
                <c:pt idx="121">
                  <c:v>0</c:v>
                </c:pt>
                <c:pt idx="122">
                  <c:v>0</c:v>
                </c:pt>
                <c:pt idx="123">
                  <c:v>12.5</c:v>
                </c:pt>
                <c:pt idx="124">
                  <c:v>20</c:v>
                </c:pt>
                <c:pt idx="125">
                  <c:v>47</c:v>
                </c:pt>
                <c:pt idx="126">
                  <c:v>67.5</c:v>
                </c:pt>
                <c:pt idx="127">
                  <c:v>715.5</c:v>
                </c:pt>
                <c:pt idx="128">
                  <c:v>728</c:v>
                </c:pt>
                <c:pt idx="129">
                  <c:v>733</c:v>
                </c:pt>
                <c:pt idx="130">
                  <c:v>770.5</c:v>
                </c:pt>
                <c:pt idx="131">
                  <c:v>775.5</c:v>
                </c:pt>
                <c:pt idx="132">
                  <c:v>785.5</c:v>
                </c:pt>
                <c:pt idx="133">
                  <c:v>1765</c:v>
                </c:pt>
                <c:pt idx="134">
                  <c:v>1804.5</c:v>
                </c:pt>
                <c:pt idx="135">
                  <c:v>1807</c:v>
                </c:pt>
                <c:pt idx="136">
                  <c:v>2567.5</c:v>
                </c:pt>
                <c:pt idx="137">
                  <c:v>2632.5</c:v>
                </c:pt>
                <c:pt idx="138">
                  <c:v>2632.5</c:v>
                </c:pt>
                <c:pt idx="139">
                  <c:v>2635</c:v>
                </c:pt>
                <c:pt idx="140">
                  <c:v>2694.5</c:v>
                </c:pt>
                <c:pt idx="141">
                  <c:v>2697</c:v>
                </c:pt>
                <c:pt idx="142">
                  <c:v>2699.5</c:v>
                </c:pt>
                <c:pt idx="143">
                  <c:v>2704.5</c:v>
                </c:pt>
                <c:pt idx="144">
                  <c:v>2709.5</c:v>
                </c:pt>
                <c:pt idx="145">
                  <c:v>2764.5</c:v>
                </c:pt>
                <c:pt idx="146">
                  <c:v>2769.5</c:v>
                </c:pt>
                <c:pt idx="147">
                  <c:v>2926.5</c:v>
                </c:pt>
                <c:pt idx="148">
                  <c:v>3562</c:v>
                </c:pt>
                <c:pt idx="149">
                  <c:v>3564.5</c:v>
                </c:pt>
                <c:pt idx="150">
                  <c:v>3589.5</c:v>
                </c:pt>
                <c:pt idx="151">
                  <c:v>3594.5</c:v>
                </c:pt>
                <c:pt idx="152">
                  <c:v>3597</c:v>
                </c:pt>
                <c:pt idx="153">
                  <c:v>3602</c:v>
                </c:pt>
                <c:pt idx="154">
                  <c:v>3602</c:v>
                </c:pt>
                <c:pt idx="155">
                  <c:v>3789</c:v>
                </c:pt>
                <c:pt idx="156">
                  <c:v>4382.5</c:v>
                </c:pt>
                <c:pt idx="157">
                  <c:v>4392.5</c:v>
                </c:pt>
                <c:pt idx="158">
                  <c:v>4439.5</c:v>
                </c:pt>
                <c:pt idx="159">
                  <c:v>4442</c:v>
                </c:pt>
                <c:pt idx="160">
                  <c:v>4447</c:v>
                </c:pt>
                <c:pt idx="161">
                  <c:v>4452</c:v>
                </c:pt>
                <c:pt idx="162">
                  <c:v>4452</c:v>
                </c:pt>
                <c:pt idx="163">
                  <c:v>4452</c:v>
                </c:pt>
                <c:pt idx="164">
                  <c:v>4467</c:v>
                </c:pt>
                <c:pt idx="165">
                  <c:v>4467</c:v>
                </c:pt>
                <c:pt idx="166">
                  <c:v>4467</c:v>
                </c:pt>
                <c:pt idx="167">
                  <c:v>4467</c:v>
                </c:pt>
                <c:pt idx="168">
                  <c:v>4659</c:v>
                </c:pt>
                <c:pt idx="169">
                  <c:v>5434.5</c:v>
                </c:pt>
                <c:pt idx="170">
                  <c:v>6414</c:v>
                </c:pt>
                <c:pt idx="171">
                  <c:v>7204</c:v>
                </c:pt>
                <c:pt idx="172">
                  <c:v>7204</c:v>
                </c:pt>
                <c:pt idx="173">
                  <c:v>9961</c:v>
                </c:pt>
                <c:pt idx="174">
                  <c:v>10953</c:v>
                </c:pt>
                <c:pt idx="175">
                  <c:v>10955.5</c:v>
                </c:pt>
                <c:pt idx="176">
                  <c:v>11927.5</c:v>
                </c:pt>
                <c:pt idx="177">
                  <c:v>11927.5</c:v>
                </c:pt>
                <c:pt idx="178">
                  <c:v>11927.5</c:v>
                </c:pt>
                <c:pt idx="179">
                  <c:v>11927.5</c:v>
                </c:pt>
                <c:pt idx="180">
                  <c:v>11928</c:v>
                </c:pt>
                <c:pt idx="181">
                  <c:v>11928</c:v>
                </c:pt>
                <c:pt idx="182">
                  <c:v>12571</c:v>
                </c:pt>
                <c:pt idx="183">
                  <c:v>12621</c:v>
                </c:pt>
                <c:pt idx="184">
                  <c:v>12728</c:v>
                </c:pt>
                <c:pt idx="185">
                  <c:v>12733</c:v>
                </c:pt>
                <c:pt idx="186">
                  <c:v>12860</c:v>
                </c:pt>
                <c:pt idx="187">
                  <c:v>13563</c:v>
                </c:pt>
                <c:pt idx="188">
                  <c:v>13585.5</c:v>
                </c:pt>
                <c:pt idx="189">
                  <c:v>13585.5</c:v>
                </c:pt>
                <c:pt idx="190">
                  <c:v>15430</c:v>
                </c:pt>
                <c:pt idx="191">
                  <c:v>15488</c:v>
                </c:pt>
                <c:pt idx="192">
                  <c:v>15569.5</c:v>
                </c:pt>
                <c:pt idx="193">
                  <c:v>15570</c:v>
                </c:pt>
                <c:pt idx="194">
                  <c:v>15719</c:v>
                </c:pt>
                <c:pt idx="195">
                  <c:v>16263</c:v>
                </c:pt>
                <c:pt idx="196">
                  <c:v>16332.5</c:v>
                </c:pt>
                <c:pt idx="197">
                  <c:v>16332.5</c:v>
                </c:pt>
                <c:pt idx="198">
                  <c:v>16335</c:v>
                </c:pt>
                <c:pt idx="199">
                  <c:v>16452.5</c:v>
                </c:pt>
                <c:pt idx="200">
                  <c:v>16502</c:v>
                </c:pt>
                <c:pt idx="201">
                  <c:v>17435</c:v>
                </c:pt>
                <c:pt idx="202">
                  <c:v>17435</c:v>
                </c:pt>
                <c:pt idx="203">
                  <c:v>17467</c:v>
                </c:pt>
                <c:pt idx="204">
                  <c:v>18108.5</c:v>
                </c:pt>
                <c:pt idx="205">
                  <c:v>18108.5</c:v>
                </c:pt>
                <c:pt idx="206">
                  <c:v>18411.5</c:v>
                </c:pt>
                <c:pt idx="207">
                  <c:v>19040</c:v>
                </c:pt>
                <c:pt idx="208">
                  <c:v>19104.5</c:v>
                </c:pt>
                <c:pt idx="209">
                  <c:v>19105</c:v>
                </c:pt>
                <c:pt idx="210">
                  <c:v>19112</c:v>
                </c:pt>
                <c:pt idx="211">
                  <c:v>19298</c:v>
                </c:pt>
                <c:pt idx="212">
                  <c:v>19300.5</c:v>
                </c:pt>
                <c:pt idx="213">
                  <c:v>19303</c:v>
                </c:pt>
                <c:pt idx="214">
                  <c:v>19305.5</c:v>
                </c:pt>
                <c:pt idx="215">
                  <c:v>19313.5</c:v>
                </c:pt>
                <c:pt idx="216">
                  <c:v>19381</c:v>
                </c:pt>
                <c:pt idx="217">
                  <c:v>20034</c:v>
                </c:pt>
                <c:pt idx="218">
                  <c:v>20035</c:v>
                </c:pt>
                <c:pt idx="219">
                  <c:v>20139</c:v>
                </c:pt>
                <c:pt idx="220">
                  <c:v>20159.5</c:v>
                </c:pt>
                <c:pt idx="221">
                  <c:v>20812</c:v>
                </c:pt>
                <c:pt idx="222">
                  <c:v>20862</c:v>
                </c:pt>
                <c:pt idx="223">
                  <c:v>20954</c:v>
                </c:pt>
                <c:pt idx="224">
                  <c:v>21697</c:v>
                </c:pt>
                <c:pt idx="225">
                  <c:v>21846.5</c:v>
                </c:pt>
                <c:pt idx="226">
                  <c:v>21847</c:v>
                </c:pt>
                <c:pt idx="227">
                  <c:v>22004</c:v>
                </c:pt>
                <c:pt idx="228">
                  <c:v>22040</c:v>
                </c:pt>
                <c:pt idx="229">
                  <c:v>22789</c:v>
                </c:pt>
                <c:pt idx="230">
                  <c:v>22940.5</c:v>
                </c:pt>
                <c:pt idx="231">
                  <c:v>22941</c:v>
                </c:pt>
                <c:pt idx="232">
                  <c:v>23030.5</c:v>
                </c:pt>
                <c:pt idx="233">
                  <c:v>23031</c:v>
                </c:pt>
                <c:pt idx="234">
                  <c:v>23444.5</c:v>
                </c:pt>
                <c:pt idx="235">
                  <c:v>23447</c:v>
                </c:pt>
                <c:pt idx="236">
                  <c:v>23549</c:v>
                </c:pt>
                <c:pt idx="237">
                  <c:v>23549</c:v>
                </c:pt>
                <c:pt idx="238">
                  <c:v>23611.5</c:v>
                </c:pt>
                <c:pt idx="239">
                  <c:v>23611.5</c:v>
                </c:pt>
                <c:pt idx="240">
                  <c:v>23611.5</c:v>
                </c:pt>
                <c:pt idx="241">
                  <c:v>23611.5</c:v>
                </c:pt>
                <c:pt idx="242">
                  <c:v>23614</c:v>
                </c:pt>
                <c:pt idx="243">
                  <c:v>23668.5</c:v>
                </c:pt>
                <c:pt idx="244">
                  <c:v>23681</c:v>
                </c:pt>
                <c:pt idx="245">
                  <c:v>23688.5</c:v>
                </c:pt>
                <c:pt idx="246">
                  <c:v>23688.5</c:v>
                </c:pt>
                <c:pt idx="247">
                  <c:v>23830</c:v>
                </c:pt>
                <c:pt idx="248">
                  <c:v>23834.5</c:v>
                </c:pt>
                <c:pt idx="249">
                  <c:v>24317</c:v>
                </c:pt>
                <c:pt idx="250">
                  <c:v>24317</c:v>
                </c:pt>
                <c:pt idx="251">
                  <c:v>24337</c:v>
                </c:pt>
                <c:pt idx="252">
                  <c:v>24538</c:v>
                </c:pt>
                <c:pt idx="253">
                  <c:v>24568.5</c:v>
                </c:pt>
                <c:pt idx="254">
                  <c:v>24568.5</c:v>
                </c:pt>
                <c:pt idx="255">
                  <c:v>24569</c:v>
                </c:pt>
                <c:pt idx="256">
                  <c:v>24569</c:v>
                </c:pt>
                <c:pt idx="257">
                  <c:v>24596</c:v>
                </c:pt>
                <c:pt idx="258">
                  <c:v>24596</c:v>
                </c:pt>
                <c:pt idx="259">
                  <c:v>24645.5</c:v>
                </c:pt>
                <c:pt idx="260">
                  <c:v>25218</c:v>
                </c:pt>
                <c:pt idx="261">
                  <c:v>25434</c:v>
                </c:pt>
                <c:pt idx="262">
                  <c:v>25441</c:v>
                </c:pt>
                <c:pt idx="263">
                  <c:v>25441.5</c:v>
                </c:pt>
                <c:pt idx="264">
                  <c:v>25476</c:v>
                </c:pt>
                <c:pt idx="265">
                  <c:v>25476.5</c:v>
                </c:pt>
                <c:pt idx="266">
                  <c:v>25491</c:v>
                </c:pt>
                <c:pt idx="267">
                  <c:v>25491</c:v>
                </c:pt>
                <c:pt idx="268">
                  <c:v>25493.5</c:v>
                </c:pt>
                <c:pt idx="269">
                  <c:v>25493.5</c:v>
                </c:pt>
                <c:pt idx="270">
                  <c:v>25510</c:v>
                </c:pt>
                <c:pt idx="271">
                  <c:v>25516</c:v>
                </c:pt>
                <c:pt idx="272">
                  <c:v>25516</c:v>
                </c:pt>
                <c:pt idx="273">
                  <c:v>25517.5</c:v>
                </c:pt>
                <c:pt idx="274">
                  <c:v>25518</c:v>
                </c:pt>
                <c:pt idx="275">
                  <c:v>25565.5</c:v>
                </c:pt>
                <c:pt idx="276">
                  <c:v>25566</c:v>
                </c:pt>
                <c:pt idx="277">
                  <c:v>25643</c:v>
                </c:pt>
                <c:pt idx="278">
                  <c:v>26179</c:v>
                </c:pt>
                <c:pt idx="279">
                  <c:v>26353.5</c:v>
                </c:pt>
                <c:pt idx="280">
                  <c:v>26392.5</c:v>
                </c:pt>
                <c:pt idx="281">
                  <c:v>26393</c:v>
                </c:pt>
                <c:pt idx="282">
                  <c:v>26425.5</c:v>
                </c:pt>
                <c:pt idx="283">
                  <c:v>26425.5</c:v>
                </c:pt>
                <c:pt idx="284">
                  <c:v>26425.5</c:v>
                </c:pt>
                <c:pt idx="285">
                  <c:v>26483</c:v>
                </c:pt>
                <c:pt idx="286">
                  <c:v>27283</c:v>
                </c:pt>
                <c:pt idx="287">
                  <c:v>27403</c:v>
                </c:pt>
                <c:pt idx="288">
                  <c:v>27403.5</c:v>
                </c:pt>
                <c:pt idx="289">
                  <c:v>28073.5</c:v>
                </c:pt>
                <c:pt idx="290">
                  <c:v>28096</c:v>
                </c:pt>
                <c:pt idx="291">
                  <c:v>28240.5</c:v>
                </c:pt>
                <c:pt idx="292">
                  <c:v>28241</c:v>
                </c:pt>
                <c:pt idx="293">
                  <c:v>28288</c:v>
                </c:pt>
                <c:pt idx="294">
                  <c:v>28302.5</c:v>
                </c:pt>
                <c:pt idx="295">
                  <c:v>28303</c:v>
                </c:pt>
                <c:pt idx="296">
                  <c:v>28943.5</c:v>
                </c:pt>
                <c:pt idx="297">
                  <c:v>28988.5</c:v>
                </c:pt>
                <c:pt idx="298">
                  <c:v>28993.5</c:v>
                </c:pt>
                <c:pt idx="299">
                  <c:v>28998.5</c:v>
                </c:pt>
                <c:pt idx="300">
                  <c:v>29016</c:v>
                </c:pt>
                <c:pt idx="301">
                  <c:v>29173</c:v>
                </c:pt>
                <c:pt idx="302">
                  <c:v>29272.5</c:v>
                </c:pt>
                <c:pt idx="303">
                  <c:v>29273</c:v>
                </c:pt>
                <c:pt idx="304">
                  <c:v>29290</c:v>
                </c:pt>
                <c:pt idx="305">
                  <c:v>30060</c:v>
                </c:pt>
                <c:pt idx="306">
                  <c:v>30060</c:v>
                </c:pt>
                <c:pt idx="307">
                  <c:v>30870.5</c:v>
                </c:pt>
                <c:pt idx="308">
                  <c:v>30870.5</c:v>
                </c:pt>
                <c:pt idx="309">
                  <c:v>31780</c:v>
                </c:pt>
                <c:pt idx="310">
                  <c:v>31780</c:v>
                </c:pt>
                <c:pt idx="311">
                  <c:v>33592</c:v>
                </c:pt>
                <c:pt idx="312">
                  <c:v>34569.5</c:v>
                </c:pt>
                <c:pt idx="313">
                  <c:v>34570</c:v>
                </c:pt>
                <c:pt idx="314">
                  <c:v>34578</c:v>
                </c:pt>
                <c:pt idx="315">
                  <c:v>34605</c:v>
                </c:pt>
              </c:numCache>
            </c:numRef>
          </c:xVal>
          <c:yVal>
            <c:numRef>
              <c:f>'Active 1'!$L$21:$L$1003</c:f>
              <c:numCache>
                <c:formatCode>General</c:formatCode>
                <c:ptCount val="98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2A2-404F-A337-F21A953B9E94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Lin. Fit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1'!$F$21:$F$1003</c:f>
              <c:numCache>
                <c:formatCode>General</c:formatCode>
                <c:ptCount val="983"/>
                <c:pt idx="0">
                  <c:v>-6711</c:v>
                </c:pt>
                <c:pt idx="1">
                  <c:v>-6669</c:v>
                </c:pt>
                <c:pt idx="2">
                  <c:v>-6663</c:v>
                </c:pt>
                <c:pt idx="3">
                  <c:v>-6491</c:v>
                </c:pt>
                <c:pt idx="4">
                  <c:v>-6483.5</c:v>
                </c:pt>
                <c:pt idx="5">
                  <c:v>-6411.5</c:v>
                </c:pt>
                <c:pt idx="6">
                  <c:v>-6369</c:v>
                </c:pt>
                <c:pt idx="7">
                  <c:v>-6368.5</c:v>
                </c:pt>
                <c:pt idx="8">
                  <c:v>-6366.5</c:v>
                </c:pt>
                <c:pt idx="9">
                  <c:v>-6364</c:v>
                </c:pt>
                <c:pt idx="10">
                  <c:v>-6344</c:v>
                </c:pt>
                <c:pt idx="11">
                  <c:v>-6299.5</c:v>
                </c:pt>
                <c:pt idx="12">
                  <c:v>-6299</c:v>
                </c:pt>
                <c:pt idx="13">
                  <c:v>-6297</c:v>
                </c:pt>
                <c:pt idx="14">
                  <c:v>-6229.5</c:v>
                </c:pt>
                <c:pt idx="15">
                  <c:v>-6229.5</c:v>
                </c:pt>
                <c:pt idx="16">
                  <c:v>-6217</c:v>
                </c:pt>
                <c:pt idx="17">
                  <c:v>-6214.5</c:v>
                </c:pt>
                <c:pt idx="18">
                  <c:v>-6209.5</c:v>
                </c:pt>
                <c:pt idx="19">
                  <c:v>-6162.5</c:v>
                </c:pt>
                <c:pt idx="20">
                  <c:v>-5999.5</c:v>
                </c:pt>
                <c:pt idx="21">
                  <c:v>-5997</c:v>
                </c:pt>
                <c:pt idx="22">
                  <c:v>-5743</c:v>
                </c:pt>
                <c:pt idx="23">
                  <c:v>-5740.5</c:v>
                </c:pt>
                <c:pt idx="24">
                  <c:v>-5740.5</c:v>
                </c:pt>
                <c:pt idx="25">
                  <c:v>-5576</c:v>
                </c:pt>
                <c:pt idx="26">
                  <c:v>-5569</c:v>
                </c:pt>
                <c:pt idx="27">
                  <c:v>-5569</c:v>
                </c:pt>
                <c:pt idx="28">
                  <c:v>-5568.5</c:v>
                </c:pt>
                <c:pt idx="29">
                  <c:v>-5568.5</c:v>
                </c:pt>
                <c:pt idx="30">
                  <c:v>-5564</c:v>
                </c:pt>
                <c:pt idx="31">
                  <c:v>-5564</c:v>
                </c:pt>
                <c:pt idx="32">
                  <c:v>-5564</c:v>
                </c:pt>
                <c:pt idx="33">
                  <c:v>-5561.5</c:v>
                </c:pt>
                <c:pt idx="34">
                  <c:v>-5561.5</c:v>
                </c:pt>
                <c:pt idx="35">
                  <c:v>-5561.5</c:v>
                </c:pt>
                <c:pt idx="36">
                  <c:v>-5561.5</c:v>
                </c:pt>
                <c:pt idx="37">
                  <c:v>-5561</c:v>
                </c:pt>
                <c:pt idx="38">
                  <c:v>-5561</c:v>
                </c:pt>
                <c:pt idx="39">
                  <c:v>-5561</c:v>
                </c:pt>
                <c:pt idx="40">
                  <c:v>-5561</c:v>
                </c:pt>
                <c:pt idx="41">
                  <c:v>-5561</c:v>
                </c:pt>
                <c:pt idx="42">
                  <c:v>-5561</c:v>
                </c:pt>
                <c:pt idx="43">
                  <c:v>-5561</c:v>
                </c:pt>
                <c:pt idx="44">
                  <c:v>-5546</c:v>
                </c:pt>
                <c:pt idx="45">
                  <c:v>-5506.5</c:v>
                </c:pt>
                <c:pt idx="46">
                  <c:v>-5501.5</c:v>
                </c:pt>
                <c:pt idx="47">
                  <c:v>-5494</c:v>
                </c:pt>
                <c:pt idx="48">
                  <c:v>-5491.5</c:v>
                </c:pt>
                <c:pt idx="49">
                  <c:v>-5481.5</c:v>
                </c:pt>
                <c:pt idx="50">
                  <c:v>-5479</c:v>
                </c:pt>
                <c:pt idx="51">
                  <c:v>-5476.5</c:v>
                </c:pt>
                <c:pt idx="52">
                  <c:v>-5429.5</c:v>
                </c:pt>
                <c:pt idx="53">
                  <c:v>-5404.5</c:v>
                </c:pt>
                <c:pt idx="54">
                  <c:v>-5402</c:v>
                </c:pt>
                <c:pt idx="55">
                  <c:v>-5392</c:v>
                </c:pt>
                <c:pt idx="56">
                  <c:v>-5235</c:v>
                </c:pt>
                <c:pt idx="57">
                  <c:v>-5232.5</c:v>
                </c:pt>
                <c:pt idx="58">
                  <c:v>-4748.5</c:v>
                </c:pt>
                <c:pt idx="59">
                  <c:v>-4711</c:v>
                </c:pt>
                <c:pt idx="60">
                  <c:v>-4693.5</c:v>
                </c:pt>
                <c:pt idx="61">
                  <c:v>-4686.5</c:v>
                </c:pt>
                <c:pt idx="62">
                  <c:v>-4681.5</c:v>
                </c:pt>
                <c:pt idx="63">
                  <c:v>-4678.5</c:v>
                </c:pt>
                <c:pt idx="64">
                  <c:v>-4678.5</c:v>
                </c:pt>
                <c:pt idx="65">
                  <c:v>-4676.5</c:v>
                </c:pt>
                <c:pt idx="66">
                  <c:v>-4674</c:v>
                </c:pt>
                <c:pt idx="67">
                  <c:v>-4666.5</c:v>
                </c:pt>
                <c:pt idx="68">
                  <c:v>-4661.5</c:v>
                </c:pt>
                <c:pt idx="69">
                  <c:v>-4641.5</c:v>
                </c:pt>
                <c:pt idx="70">
                  <c:v>-4624</c:v>
                </c:pt>
                <c:pt idx="71">
                  <c:v>-4621.5</c:v>
                </c:pt>
                <c:pt idx="72">
                  <c:v>-4609</c:v>
                </c:pt>
                <c:pt idx="73">
                  <c:v>-4606.5</c:v>
                </c:pt>
                <c:pt idx="74">
                  <c:v>-4562</c:v>
                </c:pt>
                <c:pt idx="75">
                  <c:v>-4557</c:v>
                </c:pt>
                <c:pt idx="76">
                  <c:v>-4556.5</c:v>
                </c:pt>
                <c:pt idx="77">
                  <c:v>-4554.5</c:v>
                </c:pt>
                <c:pt idx="78">
                  <c:v>-4549.5</c:v>
                </c:pt>
                <c:pt idx="79">
                  <c:v>-4549.5</c:v>
                </c:pt>
                <c:pt idx="80">
                  <c:v>-4534.5</c:v>
                </c:pt>
                <c:pt idx="81">
                  <c:v>-4514.5</c:v>
                </c:pt>
                <c:pt idx="82">
                  <c:v>-4502</c:v>
                </c:pt>
                <c:pt idx="83">
                  <c:v>-4492</c:v>
                </c:pt>
                <c:pt idx="84">
                  <c:v>-4417.5</c:v>
                </c:pt>
                <c:pt idx="85">
                  <c:v>-4412.5</c:v>
                </c:pt>
                <c:pt idx="86">
                  <c:v>-4100</c:v>
                </c:pt>
                <c:pt idx="87">
                  <c:v>-3886</c:v>
                </c:pt>
                <c:pt idx="88">
                  <c:v>-3796.5</c:v>
                </c:pt>
                <c:pt idx="89">
                  <c:v>-3784</c:v>
                </c:pt>
                <c:pt idx="90">
                  <c:v>-3672</c:v>
                </c:pt>
                <c:pt idx="91">
                  <c:v>-3619.5</c:v>
                </c:pt>
                <c:pt idx="92">
                  <c:v>-3597</c:v>
                </c:pt>
                <c:pt idx="93">
                  <c:v>-3532.5</c:v>
                </c:pt>
                <c:pt idx="94">
                  <c:v>-3527.5</c:v>
                </c:pt>
                <c:pt idx="95">
                  <c:v>-3525</c:v>
                </c:pt>
                <c:pt idx="96">
                  <c:v>-2757</c:v>
                </c:pt>
                <c:pt idx="97">
                  <c:v>-2754.5</c:v>
                </c:pt>
                <c:pt idx="98">
                  <c:v>-2754.5</c:v>
                </c:pt>
                <c:pt idx="99">
                  <c:v>-2734.5</c:v>
                </c:pt>
                <c:pt idx="100">
                  <c:v>-2692.5</c:v>
                </c:pt>
                <c:pt idx="101">
                  <c:v>-2483</c:v>
                </c:pt>
                <c:pt idx="102">
                  <c:v>-2001.5</c:v>
                </c:pt>
                <c:pt idx="103">
                  <c:v>-1971.5</c:v>
                </c:pt>
                <c:pt idx="104">
                  <c:v>-1956.5</c:v>
                </c:pt>
                <c:pt idx="105">
                  <c:v>-1951.5</c:v>
                </c:pt>
                <c:pt idx="106">
                  <c:v>-1951.5</c:v>
                </c:pt>
                <c:pt idx="107">
                  <c:v>-1946.5</c:v>
                </c:pt>
                <c:pt idx="108">
                  <c:v>-1941.5</c:v>
                </c:pt>
                <c:pt idx="109">
                  <c:v>-1872</c:v>
                </c:pt>
                <c:pt idx="110">
                  <c:v>-1849.5</c:v>
                </c:pt>
                <c:pt idx="111">
                  <c:v>-820</c:v>
                </c:pt>
                <c:pt idx="112">
                  <c:v>-818</c:v>
                </c:pt>
                <c:pt idx="113">
                  <c:v>-750.5</c:v>
                </c:pt>
                <c:pt idx="114">
                  <c:v>-84.5</c:v>
                </c:pt>
                <c:pt idx="115">
                  <c:v>-84.5</c:v>
                </c:pt>
                <c:pt idx="116">
                  <c:v>-84.5</c:v>
                </c:pt>
                <c:pt idx="117">
                  <c:v>-82</c:v>
                </c:pt>
                <c:pt idx="118">
                  <c:v>-45</c:v>
                </c:pt>
                <c:pt idx="119">
                  <c:v>-42.5</c:v>
                </c:pt>
                <c:pt idx="120">
                  <c:v>-30</c:v>
                </c:pt>
                <c:pt idx="121">
                  <c:v>0</c:v>
                </c:pt>
                <c:pt idx="122">
                  <c:v>0</c:v>
                </c:pt>
                <c:pt idx="123">
                  <c:v>12.5</c:v>
                </c:pt>
                <c:pt idx="124">
                  <c:v>20</c:v>
                </c:pt>
                <c:pt idx="125">
                  <c:v>47</c:v>
                </c:pt>
                <c:pt idx="126">
                  <c:v>67.5</c:v>
                </c:pt>
                <c:pt idx="127">
                  <c:v>715.5</c:v>
                </c:pt>
                <c:pt idx="128">
                  <c:v>728</c:v>
                </c:pt>
                <c:pt idx="129">
                  <c:v>733</c:v>
                </c:pt>
                <c:pt idx="130">
                  <c:v>770.5</c:v>
                </c:pt>
                <c:pt idx="131">
                  <c:v>775.5</c:v>
                </c:pt>
                <c:pt idx="132">
                  <c:v>785.5</c:v>
                </c:pt>
                <c:pt idx="133">
                  <c:v>1765</c:v>
                </c:pt>
                <c:pt idx="134">
                  <c:v>1804.5</c:v>
                </c:pt>
                <c:pt idx="135">
                  <c:v>1807</c:v>
                </c:pt>
                <c:pt idx="136">
                  <c:v>2567.5</c:v>
                </c:pt>
                <c:pt idx="137">
                  <c:v>2632.5</c:v>
                </c:pt>
                <c:pt idx="138">
                  <c:v>2632.5</c:v>
                </c:pt>
                <c:pt idx="139">
                  <c:v>2635</c:v>
                </c:pt>
                <c:pt idx="140">
                  <c:v>2694.5</c:v>
                </c:pt>
                <c:pt idx="141">
                  <c:v>2697</c:v>
                </c:pt>
                <c:pt idx="142">
                  <c:v>2699.5</c:v>
                </c:pt>
                <c:pt idx="143">
                  <c:v>2704.5</c:v>
                </c:pt>
                <c:pt idx="144">
                  <c:v>2709.5</c:v>
                </c:pt>
                <c:pt idx="145">
                  <c:v>2764.5</c:v>
                </c:pt>
                <c:pt idx="146">
                  <c:v>2769.5</c:v>
                </c:pt>
                <c:pt idx="147">
                  <c:v>2926.5</c:v>
                </c:pt>
                <c:pt idx="148">
                  <c:v>3562</c:v>
                </c:pt>
                <c:pt idx="149">
                  <c:v>3564.5</c:v>
                </c:pt>
                <c:pt idx="150">
                  <c:v>3589.5</c:v>
                </c:pt>
                <c:pt idx="151">
                  <c:v>3594.5</c:v>
                </c:pt>
                <c:pt idx="152">
                  <c:v>3597</c:v>
                </c:pt>
                <c:pt idx="153">
                  <c:v>3602</c:v>
                </c:pt>
                <c:pt idx="154">
                  <c:v>3602</c:v>
                </c:pt>
                <c:pt idx="155">
                  <c:v>3789</c:v>
                </c:pt>
                <c:pt idx="156">
                  <c:v>4382.5</c:v>
                </c:pt>
                <c:pt idx="157">
                  <c:v>4392.5</c:v>
                </c:pt>
                <c:pt idx="158">
                  <c:v>4439.5</c:v>
                </c:pt>
                <c:pt idx="159">
                  <c:v>4442</c:v>
                </c:pt>
                <c:pt idx="160">
                  <c:v>4447</c:v>
                </c:pt>
                <c:pt idx="161">
                  <c:v>4452</c:v>
                </c:pt>
                <c:pt idx="162">
                  <c:v>4452</c:v>
                </c:pt>
                <c:pt idx="163">
                  <c:v>4452</c:v>
                </c:pt>
                <c:pt idx="164">
                  <c:v>4467</c:v>
                </c:pt>
                <c:pt idx="165">
                  <c:v>4467</c:v>
                </c:pt>
                <c:pt idx="166">
                  <c:v>4467</c:v>
                </c:pt>
                <c:pt idx="167">
                  <c:v>4467</c:v>
                </c:pt>
                <c:pt idx="168">
                  <c:v>4659</c:v>
                </c:pt>
                <c:pt idx="169">
                  <c:v>5434.5</c:v>
                </c:pt>
                <c:pt idx="170">
                  <c:v>6414</c:v>
                </c:pt>
                <c:pt idx="171">
                  <c:v>7204</c:v>
                </c:pt>
                <c:pt idx="172">
                  <c:v>7204</c:v>
                </c:pt>
                <c:pt idx="173">
                  <c:v>9961</c:v>
                </c:pt>
                <c:pt idx="174">
                  <c:v>10953</c:v>
                </c:pt>
                <c:pt idx="175">
                  <c:v>10955.5</c:v>
                </c:pt>
                <c:pt idx="176">
                  <c:v>11927.5</c:v>
                </c:pt>
                <c:pt idx="177">
                  <c:v>11927.5</c:v>
                </c:pt>
                <c:pt idx="178">
                  <c:v>11927.5</c:v>
                </c:pt>
                <c:pt idx="179">
                  <c:v>11927.5</c:v>
                </c:pt>
                <c:pt idx="180">
                  <c:v>11928</c:v>
                </c:pt>
                <c:pt idx="181">
                  <c:v>11928</c:v>
                </c:pt>
                <c:pt idx="182">
                  <c:v>12571</c:v>
                </c:pt>
                <c:pt idx="183">
                  <c:v>12621</c:v>
                </c:pt>
                <c:pt idx="184">
                  <c:v>12728</c:v>
                </c:pt>
                <c:pt idx="185">
                  <c:v>12733</c:v>
                </c:pt>
                <c:pt idx="186">
                  <c:v>12860</c:v>
                </c:pt>
                <c:pt idx="187">
                  <c:v>13563</c:v>
                </c:pt>
                <c:pt idx="188">
                  <c:v>13585.5</c:v>
                </c:pt>
                <c:pt idx="189">
                  <c:v>13585.5</c:v>
                </c:pt>
                <c:pt idx="190">
                  <c:v>15430</c:v>
                </c:pt>
                <c:pt idx="191">
                  <c:v>15488</c:v>
                </c:pt>
                <c:pt idx="192">
                  <c:v>15569.5</c:v>
                </c:pt>
                <c:pt idx="193">
                  <c:v>15570</c:v>
                </c:pt>
                <c:pt idx="194">
                  <c:v>15719</c:v>
                </c:pt>
                <c:pt idx="195">
                  <c:v>16263</c:v>
                </c:pt>
                <c:pt idx="196">
                  <c:v>16332.5</c:v>
                </c:pt>
                <c:pt idx="197">
                  <c:v>16332.5</c:v>
                </c:pt>
                <c:pt idx="198">
                  <c:v>16335</c:v>
                </c:pt>
                <c:pt idx="199">
                  <c:v>16452.5</c:v>
                </c:pt>
                <c:pt idx="200">
                  <c:v>16502</c:v>
                </c:pt>
                <c:pt idx="201">
                  <c:v>17435</c:v>
                </c:pt>
                <c:pt idx="202">
                  <c:v>17435</c:v>
                </c:pt>
                <c:pt idx="203">
                  <c:v>17467</c:v>
                </c:pt>
                <c:pt idx="204">
                  <c:v>18108.5</c:v>
                </c:pt>
                <c:pt idx="205">
                  <c:v>18108.5</c:v>
                </c:pt>
                <c:pt idx="206">
                  <c:v>18411.5</c:v>
                </c:pt>
                <c:pt idx="207">
                  <c:v>19040</c:v>
                </c:pt>
                <c:pt idx="208">
                  <c:v>19104.5</c:v>
                </c:pt>
                <c:pt idx="209">
                  <c:v>19105</c:v>
                </c:pt>
                <c:pt idx="210">
                  <c:v>19112</c:v>
                </c:pt>
                <c:pt idx="211">
                  <c:v>19298</c:v>
                </c:pt>
                <c:pt idx="212">
                  <c:v>19300.5</c:v>
                </c:pt>
                <c:pt idx="213">
                  <c:v>19303</c:v>
                </c:pt>
                <c:pt idx="214">
                  <c:v>19305.5</c:v>
                </c:pt>
                <c:pt idx="215">
                  <c:v>19313.5</c:v>
                </c:pt>
                <c:pt idx="216">
                  <c:v>19381</c:v>
                </c:pt>
                <c:pt idx="217">
                  <c:v>20034</c:v>
                </c:pt>
                <c:pt idx="218">
                  <c:v>20035</c:v>
                </c:pt>
                <c:pt idx="219">
                  <c:v>20139</c:v>
                </c:pt>
                <c:pt idx="220">
                  <c:v>20159.5</c:v>
                </c:pt>
                <c:pt idx="221">
                  <c:v>20812</c:v>
                </c:pt>
                <c:pt idx="222">
                  <c:v>20862</c:v>
                </c:pt>
                <c:pt idx="223">
                  <c:v>20954</c:v>
                </c:pt>
                <c:pt idx="224">
                  <c:v>21697</c:v>
                </c:pt>
                <c:pt idx="225">
                  <c:v>21846.5</c:v>
                </c:pt>
                <c:pt idx="226">
                  <c:v>21847</c:v>
                </c:pt>
                <c:pt idx="227">
                  <c:v>22004</c:v>
                </c:pt>
                <c:pt idx="228">
                  <c:v>22040</c:v>
                </c:pt>
                <c:pt idx="229">
                  <c:v>22789</c:v>
                </c:pt>
                <c:pt idx="230">
                  <c:v>22940.5</c:v>
                </c:pt>
                <c:pt idx="231">
                  <c:v>22941</c:v>
                </c:pt>
                <c:pt idx="232">
                  <c:v>23030.5</c:v>
                </c:pt>
                <c:pt idx="233">
                  <c:v>23031</c:v>
                </c:pt>
                <c:pt idx="234">
                  <c:v>23444.5</c:v>
                </c:pt>
                <c:pt idx="235">
                  <c:v>23447</c:v>
                </c:pt>
                <c:pt idx="236">
                  <c:v>23549</c:v>
                </c:pt>
                <c:pt idx="237">
                  <c:v>23549</c:v>
                </c:pt>
                <c:pt idx="238">
                  <c:v>23611.5</c:v>
                </c:pt>
                <c:pt idx="239">
                  <c:v>23611.5</c:v>
                </c:pt>
                <c:pt idx="240">
                  <c:v>23611.5</c:v>
                </c:pt>
                <c:pt idx="241">
                  <c:v>23611.5</c:v>
                </c:pt>
                <c:pt idx="242">
                  <c:v>23614</c:v>
                </c:pt>
                <c:pt idx="243">
                  <c:v>23668.5</c:v>
                </c:pt>
                <c:pt idx="244">
                  <c:v>23681</c:v>
                </c:pt>
                <c:pt idx="245">
                  <c:v>23688.5</c:v>
                </c:pt>
                <c:pt idx="246">
                  <c:v>23688.5</c:v>
                </c:pt>
                <c:pt idx="247">
                  <c:v>23830</c:v>
                </c:pt>
                <c:pt idx="248">
                  <c:v>23834.5</c:v>
                </c:pt>
                <c:pt idx="249">
                  <c:v>24317</c:v>
                </c:pt>
                <c:pt idx="250">
                  <c:v>24317</c:v>
                </c:pt>
                <c:pt idx="251">
                  <c:v>24337</c:v>
                </c:pt>
                <c:pt idx="252">
                  <c:v>24538</c:v>
                </c:pt>
                <c:pt idx="253">
                  <c:v>24568.5</c:v>
                </c:pt>
                <c:pt idx="254">
                  <c:v>24568.5</c:v>
                </c:pt>
                <c:pt idx="255">
                  <c:v>24569</c:v>
                </c:pt>
                <c:pt idx="256">
                  <c:v>24569</c:v>
                </c:pt>
                <c:pt idx="257">
                  <c:v>24596</c:v>
                </c:pt>
                <c:pt idx="258">
                  <c:v>24596</c:v>
                </c:pt>
                <c:pt idx="259">
                  <c:v>24645.5</c:v>
                </c:pt>
                <c:pt idx="260">
                  <c:v>25218</c:v>
                </c:pt>
                <c:pt idx="261">
                  <c:v>25434</c:v>
                </c:pt>
                <c:pt idx="262">
                  <c:v>25441</c:v>
                </c:pt>
                <c:pt idx="263">
                  <c:v>25441.5</c:v>
                </c:pt>
                <c:pt idx="264">
                  <c:v>25476</c:v>
                </c:pt>
                <c:pt idx="265">
                  <c:v>25476.5</c:v>
                </c:pt>
                <c:pt idx="266">
                  <c:v>25491</c:v>
                </c:pt>
                <c:pt idx="267">
                  <c:v>25491</c:v>
                </c:pt>
                <c:pt idx="268">
                  <c:v>25493.5</c:v>
                </c:pt>
                <c:pt idx="269">
                  <c:v>25493.5</c:v>
                </c:pt>
                <c:pt idx="270">
                  <c:v>25510</c:v>
                </c:pt>
                <c:pt idx="271">
                  <c:v>25516</c:v>
                </c:pt>
                <c:pt idx="272">
                  <c:v>25516</c:v>
                </c:pt>
                <c:pt idx="273">
                  <c:v>25517.5</c:v>
                </c:pt>
                <c:pt idx="274">
                  <c:v>25518</c:v>
                </c:pt>
                <c:pt idx="275">
                  <c:v>25565.5</c:v>
                </c:pt>
                <c:pt idx="276">
                  <c:v>25566</c:v>
                </c:pt>
                <c:pt idx="277">
                  <c:v>25643</c:v>
                </c:pt>
                <c:pt idx="278">
                  <c:v>26179</c:v>
                </c:pt>
                <c:pt idx="279">
                  <c:v>26353.5</c:v>
                </c:pt>
                <c:pt idx="280">
                  <c:v>26392.5</c:v>
                </c:pt>
                <c:pt idx="281">
                  <c:v>26393</c:v>
                </c:pt>
                <c:pt idx="282">
                  <c:v>26425.5</c:v>
                </c:pt>
                <c:pt idx="283">
                  <c:v>26425.5</c:v>
                </c:pt>
                <c:pt idx="284">
                  <c:v>26425.5</c:v>
                </c:pt>
                <c:pt idx="285">
                  <c:v>26483</c:v>
                </c:pt>
                <c:pt idx="286">
                  <c:v>27283</c:v>
                </c:pt>
                <c:pt idx="287">
                  <c:v>27403</c:v>
                </c:pt>
                <c:pt idx="288">
                  <c:v>27403.5</c:v>
                </c:pt>
                <c:pt idx="289">
                  <c:v>28073.5</c:v>
                </c:pt>
                <c:pt idx="290">
                  <c:v>28096</c:v>
                </c:pt>
                <c:pt idx="291">
                  <c:v>28240.5</c:v>
                </c:pt>
                <c:pt idx="292">
                  <c:v>28241</c:v>
                </c:pt>
                <c:pt idx="293">
                  <c:v>28288</c:v>
                </c:pt>
                <c:pt idx="294">
                  <c:v>28302.5</c:v>
                </c:pt>
                <c:pt idx="295">
                  <c:v>28303</c:v>
                </c:pt>
                <c:pt idx="296">
                  <c:v>28943.5</c:v>
                </c:pt>
                <c:pt idx="297">
                  <c:v>28988.5</c:v>
                </c:pt>
                <c:pt idx="298">
                  <c:v>28993.5</c:v>
                </c:pt>
                <c:pt idx="299">
                  <c:v>28998.5</c:v>
                </c:pt>
                <c:pt idx="300">
                  <c:v>29016</c:v>
                </c:pt>
                <c:pt idx="301">
                  <c:v>29173</c:v>
                </c:pt>
                <c:pt idx="302">
                  <c:v>29272.5</c:v>
                </c:pt>
                <c:pt idx="303">
                  <c:v>29273</c:v>
                </c:pt>
                <c:pt idx="304">
                  <c:v>29290</c:v>
                </c:pt>
                <c:pt idx="305">
                  <c:v>30060</c:v>
                </c:pt>
                <c:pt idx="306">
                  <c:v>30060</c:v>
                </c:pt>
                <c:pt idx="307">
                  <c:v>30870.5</c:v>
                </c:pt>
                <c:pt idx="308">
                  <c:v>30870.5</c:v>
                </c:pt>
                <c:pt idx="309">
                  <c:v>31780</c:v>
                </c:pt>
                <c:pt idx="310">
                  <c:v>31780</c:v>
                </c:pt>
                <c:pt idx="311">
                  <c:v>33592</c:v>
                </c:pt>
                <c:pt idx="312">
                  <c:v>34569.5</c:v>
                </c:pt>
                <c:pt idx="313">
                  <c:v>34570</c:v>
                </c:pt>
                <c:pt idx="314">
                  <c:v>34578</c:v>
                </c:pt>
                <c:pt idx="315">
                  <c:v>34605</c:v>
                </c:pt>
              </c:numCache>
            </c:numRef>
          </c:xVal>
          <c:yVal>
            <c:numRef>
              <c:f>'Active 1'!$M$21:$M$1003</c:f>
              <c:numCache>
                <c:formatCode>General</c:formatCode>
                <c:ptCount val="983"/>
                <c:pt idx="0">
                  <c:v>-4.7930082139336611E-2</c:v>
                </c:pt>
                <c:pt idx="254">
                  <c:v>8.7586908929501647E-3</c:v>
                </c:pt>
                <c:pt idx="256">
                  <c:v>8.7595970578989643E-3</c:v>
                </c:pt>
                <c:pt idx="257">
                  <c:v>8.8085299651344331E-3</c:v>
                </c:pt>
                <c:pt idx="258">
                  <c:v>8.8085299651344331E-3</c:v>
                </c:pt>
                <c:pt idx="259">
                  <c:v>8.8982402950661191E-3</c:v>
                </c:pt>
                <c:pt idx="260">
                  <c:v>9.9357991614477462E-3</c:v>
                </c:pt>
                <c:pt idx="261">
                  <c:v>1.0327262419331476E-2</c:v>
                </c:pt>
                <c:pt idx="262">
                  <c:v>1.033994872861474E-2</c:v>
                </c:pt>
                <c:pt idx="263">
                  <c:v>1.0340854893563546E-2</c:v>
                </c:pt>
                <c:pt idx="264">
                  <c:v>1.0403380275031085E-2</c:v>
                </c:pt>
                <c:pt idx="265">
                  <c:v>1.0404286439979891E-2</c:v>
                </c:pt>
                <c:pt idx="266">
                  <c:v>1.0430565223495232E-2</c:v>
                </c:pt>
                <c:pt idx="267">
                  <c:v>1.0430565223495232E-2</c:v>
                </c:pt>
                <c:pt idx="268">
                  <c:v>1.0435096048239258E-2</c:v>
                </c:pt>
                <c:pt idx="269">
                  <c:v>1.0435096048239258E-2</c:v>
                </c:pt>
                <c:pt idx="270">
                  <c:v>1.0464999491549817E-2</c:v>
                </c:pt>
                <c:pt idx="271">
                  <c:v>1.0475873470935482E-2</c:v>
                </c:pt>
                <c:pt idx="272">
                  <c:v>1.0475873470935482E-2</c:v>
                </c:pt>
                <c:pt idx="273">
                  <c:v>1.0478591965781894E-2</c:v>
                </c:pt>
                <c:pt idx="274">
                  <c:v>1.0479498130730701E-2</c:v>
                </c:pt>
                <c:pt idx="275">
                  <c:v>1.0565583800867168E-2</c:v>
                </c:pt>
                <c:pt idx="276">
                  <c:v>1.0566489965815974E-2</c:v>
                </c:pt>
                <c:pt idx="277">
                  <c:v>1.0706039367931929E-2</c:v>
                </c:pt>
                <c:pt idx="278">
                  <c:v>1.1677448193050798E-2</c:v>
                </c:pt>
                <c:pt idx="279">
                  <c:v>1.1993699760183711E-2</c:v>
                </c:pt>
                <c:pt idx="280">
                  <c:v>1.2064380626190495E-2</c:v>
                </c:pt>
                <c:pt idx="281">
                  <c:v>1.2065286791139301E-2</c:v>
                </c:pt>
                <c:pt idx="282">
                  <c:v>1.2124187512811621E-2</c:v>
                </c:pt>
                <c:pt idx="283">
                  <c:v>1.2124187512811621E-2</c:v>
                </c:pt>
                <c:pt idx="284">
                  <c:v>1.2124187512811621E-2</c:v>
                </c:pt>
                <c:pt idx="285">
                  <c:v>1.2228396481924191E-2</c:v>
                </c:pt>
                <c:pt idx="286">
                  <c:v>1.3678260400012056E-2</c:v>
                </c:pt>
                <c:pt idx="287">
                  <c:v>1.3895739987725232E-2</c:v>
                </c:pt>
                <c:pt idx="288">
                  <c:v>1.3896646152674039E-2</c:v>
                </c:pt>
                <c:pt idx="289">
                  <c:v>1.5110907184072625E-2</c:v>
                </c:pt>
                <c:pt idx="290">
                  <c:v>1.5151684606768849E-2</c:v>
                </c:pt>
                <c:pt idx="291">
                  <c:v>1.5413566276973469E-2</c:v>
                </c:pt>
                <c:pt idx="292">
                  <c:v>1.5414472441922275E-2</c:v>
                </c:pt>
                <c:pt idx="293">
                  <c:v>1.5499651947109935E-2</c:v>
                </c:pt>
                <c:pt idx="294">
                  <c:v>1.5525930730625276E-2</c:v>
                </c:pt>
                <c:pt idx="295">
                  <c:v>1.5526836895574082E-2</c:v>
                </c:pt>
                <c:pt idx="296">
                  <c:v>1.6687634194993181E-2</c:v>
                </c:pt>
                <c:pt idx="297">
                  <c:v>1.6769189040385622E-2</c:v>
                </c:pt>
                <c:pt idx="298">
                  <c:v>1.6778250689873674E-2</c:v>
                </c:pt>
                <c:pt idx="299">
                  <c:v>1.6787312339361725E-2</c:v>
                </c:pt>
                <c:pt idx="300">
                  <c:v>1.6819028112569898E-2</c:v>
                </c:pt>
                <c:pt idx="301">
                  <c:v>1.7103563906494638E-2</c:v>
                </c:pt>
                <c:pt idx="302">
                  <c:v>1.7283890731306817E-2</c:v>
                </c:pt>
                <c:pt idx="303">
                  <c:v>1.7284796896255623E-2</c:v>
                </c:pt>
                <c:pt idx="304">
                  <c:v>1.731560650451499E-2</c:v>
                </c:pt>
                <c:pt idx="305">
                  <c:v>1.8711100525674561E-2</c:v>
                </c:pt>
                <c:pt idx="306">
                  <c:v>1.8711100525674561E-2</c:v>
                </c:pt>
                <c:pt idx="307">
                  <c:v>2.0179993907687328E-2</c:v>
                </c:pt>
                <c:pt idx="308">
                  <c:v>2.0179993907687328E-2</c:v>
                </c:pt>
                <c:pt idx="309">
                  <c:v>2.1828307949563475E-2</c:v>
                </c:pt>
                <c:pt idx="310">
                  <c:v>2.1828307949563475E-2</c:v>
                </c:pt>
                <c:pt idx="311">
                  <c:v>2.511224972403249E-2</c:v>
                </c:pt>
                <c:pt idx="312">
                  <c:v>2.6883802198946108E-2</c:v>
                </c:pt>
                <c:pt idx="313">
                  <c:v>2.6884708363894907E-2</c:v>
                </c:pt>
                <c:pt idx="314">
                  <c:v>2.6899207003075784E-2</c:v>
                </c:pt>
                <c:pt idx="315">
                  <c:v>2.6948139910311253E-2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2A2-404F-A337-F21A953B9E94}"/>
            </c:ext>
          </c:extLst>
        </c:ser>
        <c:ser>
          <c:idx val="6"/>
          <c:order val="6"/>
          <c:tx>
            <c:strRef>
              <c:f>'Active 1'!$Y$1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'Active 1'!$X$2:$X$69</c:f>
              <c:numCache>
                <c:formatCode>General</c:formatCode>
                <c:ptCount val="68"/>
                <c:pt idx="0">
                  <c:v>-6000</c:v>
                </c:pt>
                <c:pt idx="1">
                  <c:v>-5500</c:v>
                </c:pt>
                <c:pt idx="2">
                  <c:v>-5000</c:v>
                </c:pt>
                <c:pt idx="3">
                  <c:v>-4500</c:v>
                </c:pt>
                <c:pt idx="4">
                  <c:v>-4000</c:v>
                </c:pt>
                <c:pt idx="5">
                  <c:v>-3500</c:v>
                </c:pt>
                <c:pt idx="6">
                  <c:v>-3000</c:v>
                </c:pt>
                <c:pt idx="7">
                  <c:v>-2500</c:v>
                </c:pt>
                <c:pt idx="8">
                  <c:v>-2000</c:v>
                </c:pt>
                <c:pt idx="9">
                  <c:v>-1500</c:v>
                </c:pt>
                <c:pt idx="10">
                  <c:v>-1000</c:v>
                </c:pt>
                <c:pt idx="11">
                  <c:v>-500</c:v>
                </c:pt>
                <c:pt idx="12">
                  <c:v>0</c:v>
                </c:pt>
                <c:pt idx="13">
                  <c:v>500</c:v>
                </c:pt>
                <c:pt idx="14">
                  <c:v>1000</c:v>
                </c:pt>
                <c:pt idx="15">
                  <c:v>1500</c:v>
                </c:pt>
                <c:pt idx="16">
                  <c:v>2000</c:v>
                </c:pt>
                <c:pt idx="17">
                  <c:v>2500</c:v>
                </c:pt>
                <c:pt idx="18">
                  <c:v>3000</c:v>
                </c:pt>
                <c:pt idx="19">
                  <c:v>3500</c:v>
                </c:pt>
                <c:pt idx="20">
                  <c:v>4000</c:v>
                </c:pt>
                <c:pt idx="21">
                  <c:v>4500</c:v>
                </c:pt>
                <c:pt idx="22">
                  <c:v>5000</c:v>
                </c:pt>
                <c:pt idx="23">
                  <c:v>5500</c:v>
                </c:pt>
                <c:pt idx="24">
                  <c:v>6000</c:v>
                </c:pt>
                <c:pt idx="25">
                  <c:v>6500</c:v>
                </c:pt>
                <c:pt idx="26">
                  <c:v>7000</c:v>
                </c:pt>
                <c:pt idx="27">
                  <c:v>7500</c:v>
                </c:pt>
                <c:pt idx="28">
                  <c:v>8000</c:v>
                </c:pt>
                <c:pt idx="29">
                  <c:v>8500</c:v>
                </c:pt>
                <c:pt idx="30">
                  <c:v>9000</c:v>
                </c:pt>
                <c:pt idx="31">
                  <c:v>9500</c:v>
                </c:pt>
                <c:pt idx="32">
                  <c:v>10000</c:v>
                </c:pt>
                <c:pt idx="33">
                  <c:v>10500</c:v>
                </c:pt>
                <c:pt idx="34">
                  <c:v>11000</c:v>
                </c:pt>
                <c:pt idx="35">
                  <c:v>11500</c:v>
                </c:pt>
                <c:pt idx="36">
                  <c:v>12000</c:v>
                </c:pt>
                <c:pt idx="37">
                  <c:v>12500</c:v>
                </c:pt>
                <c:pt idx="38">
                  <c:v>13000</c:v>
                </c:pt>
                <c:pt idx="39">
                  <c:v>13500</c:v>
                </c:pt>
                <c:pt idx="40">
                  <c:v>14000</c:v>
                </c:pt>
                <c:pt idx="41">
                  <c:v>14500</c:v>
                </c:pt>
                <c:pt idx="42">
                  <c:v>15000</c:v>
                </c:pt>
                <c:pt idx="43">
                  <c:v>15500</c:v>
                </c:pt>
                <c:pt idx="44">
                  <c:v>16000</c:v>
                </c:pt>
                <c:pt idx="45">
                  <c:v>16500</c:v>
                </c:pt>
                <c:pt idx="46">
                  <c:v>17000</c:v>
                </c:pt>
                <c:pt idx="47">
                  <c:v>17500</c:v>
                </c:pt>
                <c:pt idx="48">
                  <c:v>18000</c:v>
                </c:pt>
                <c:pt idx="49">
                  <c:v>18500</c:v>
                </c:pt>
                <c:pt idx="50">
                  <c:v>19000</c:v>
                </c:pt>
                <c:pt idx="51">
                  <c:v>19500</c:v>
                </c:pt>
                <c:pt idx="52">
                  <c:v>20000</c:v>
                </c:pt>
                <c:pt idx="53">
                  <c:v>20500</c:v>
                </c:pt>
                <c:pt idx="54">
                  <c:v>21000</c:v>
                </c:pt>
                <c:pt idx="55">
                  <c:v>21500</c:v>
                </c:pt>
                <c:pt idx="56">
                  <c:v>22000</c:v>
                </c:pt>
                <c:pt idx="57">
                  <c:v>22500</c:v>
                </c:pt>
                <c:pt idx="58">
                  <c:v>23000</c:v>
                </c:pt>
                <c:pt idx="59">
                  <c:v>23500</c:v>
                </c:pt>
                <c:pt idx="60">
                  <c:v>24000</c:v>
                </c:pt>
                <c:pt idx="61">
                  <c:v>24500</c:v>
                </c:pt>
                <c:pt idx="62">
                  <c:v>25000</c:v>
                </c:pt>
                <c:pt idx="63">
                  <c:v>25500</c:v>
                </c:pt>
                <c:pt idx="64">
                  <c:v>26000</c:v>
                </c:pt>
                <c:pt idx="65">
                  <c:v>26500</c:v>
                </c:pt>
                <c:pt idx="66">
                  <c:v>27000</c:v>
                </c:pt>
                <c:pt idx="67">
                  <c:v>27500</c:v>
                </c:pt>
              </c:numCache>
            </c:numRef>
          </c:xVal>
          <c:yVal>
            <c:numRef>
              <c:f>'Active 1'!$Y$2:$Y$69</c:f>
              <c:numCache>
                <c:formatCode>General</c:formatCode>
                <c:ptCount val="68"/>
                <c:pt idx="0">
                  <c:v>1.4082367755832848E-2</c:v>
                </c:pt>
                <c:pt idx="1">
                  <c:v>1.4211008735633166E-2</c:v>
                </c:pt>
                <c:pt idx="2">
                  <c:v>1.4063872585660019E-2</c:v>
                </c:pt>
                <c:pt idx="3">
                  <c:v>1.3650752628618153E-2</c:v>
                </c:pt>
                <c:pt idx="4">
                  <c:v>1.3006459134949157E-2</c:v>
                </c:pt>
                <c:pt idx="5">
                  <c:v>1.2187545317402605E-2</c:v>
                </c:pt>
                <c:pt idx="6">
                  <c:v>1.1266988339738E-2</c:v>
                </c:pt>
                <c:pt idx="7">
                  <c:v>1.0327325605891769E-2</c:v>
                </c:pt>
                <c:pt idx="8">
                  <c:v>9.4528918812307235E-3</c:v>
                </c:pt>
                <c:pt idx="9">
                  <c:v>8.7218873668258659E-3</c:v>
                </c:pt>
                <c:pt idx="10">
                  <c:v>8.199022747031855E-3</c:v>
                </c:pt>
                <c:pt idx="11">
                  <c:v>7.9294329646690167E-3</c:v>
                </c:pt>
                <c:pt idx="12">
                  <c:v>7.9344321506475829E-3</c:v>
                </c:pt>
                <c:pt idx="13">
                  <c:v>8.2095089690360605E-3</c:v>
                </c:pt>
                <c:pt idx="14">
                  <c:v>8.7247509210997918E-3</c:v>
                </c:pt>
                <c:pt idx="15">
                  <c:v>9.4276577013020658E-3</c:v>
                </c:pt>
                <c:pt idx="16">
                  <c:v>1.024807900109488E-2</c:v>
                </c:pt>
                <c:pt idx="17">
                  <c:v>1.1104812345939696E-2</c:v>
                </c:pt>
                <c:pt idx="18">
                  <c:v>1.1913240420128613E-2</c:v>
                </c:pt>
                <c:pt idx="19">
                  <c:v>1.2593289567177736E-2</c:v>
                </c:pt>
                <c:pt idx="20">
                  <c:v>1.3076960946083949E-2</c:v>
                </c:pt>
                <c:pt idx="21">
                  <c:v>1.3314726016673804E-2</c:v>
                </c:pt>
                <c:pt idx="22">
                  <c:v>1.3280184840368045E-2</c:v>
                </c:pt>
                <c:pt idx="23">
                  <c:v>1.2972549069860595E-2</c:v>
                </c:pt>
                <c:pt idx="24">
                  <c:v>1.2416716095435949E-2</c:v>
                </c:pt>
                <c:pt idx="25">
                  <c:v>1.1660927374251805E-2</c:v>
                </c:pt>
                <c:pt idx="26">
                  <c:v>1.0772231183410927E-2</c:v>
                </c:pt>
                <c:pt idx="27">
                  <c:v>9.8301765378639317E-3</c:v>
                </c:pt>
                <c:pt idx="28">
                  <c:v>8.9193313781882576E-3</c:v>
                </c:pt>
                <c:pt idx="29">
                  <c:v>8.1213287140669103E-3</c:v>
                </c:pt>
                <c:pt idx="30">
                  <c:v>7.5071888064064222E-3</c:v>
                </c:pt>
                <c:pt idx="31">
                  <c:v>7.130639508810317E-3</c:v>
                </c:pt>
                <c:pt idx="32">
                  <c:v>7.0230630093841076E-3</c:v>
                </c:pt>
                <c:pt idx="33">
                  <c:v>7.1905442462482155E-3</c:v>
                </c:pt>
                <c:pt idx="34">
                  <c:v>7.6132986017159246E-3</c:v>
                </c:pt>
                <c:pt idx="35">
                  <c:v>8.2475327021347151E-3</c:v>
                </c:pt>
                <c:pt idx="36">
                  <c:v>9.0295633098473691E-3</c:v>
                </c:pt>
                <c:pt idx="37">
                  <c:v>9.881806913711438E-3</c:v>
                </c:pt>
                <c:pt idx="38">
                  <c:v>1.0720076680069378E-2</c:v>
                </c:pt>
                <c:pt idx="39">
                  <c:v>1.1461500465074693E-2</c:v>
                </c:pt>
                <c:pt idx="40">
                  <c:v>1.2032315176683725E-2</c:v>
                </c:pt>
                <c:pt idx="41">
                  <c:v>1.237480440429015E-2</c:v>
                </c:pt>
                <c:pt idx="42">
                  <c:v>1.2452726812106062E-2</c:v>
                </c:pt>
                <c:pt idx="43">
                  <c:v>1.2254724740376876E-2</c:v>
                </c:pt>
                <c:pt idx="44">
                  <c:v>1.1795392425743415E-2</c:v>
                </c:pt>
                <c:pt idx="45">
                  <c:v>1.111390337157297E-2</c:v>
                </c:pt>
                <c:pt idx="46">
                  <c:v>1.0270325968002925E-2</c:v>
                </c:pt>
                <c:pt idx="47">
                  <c:v>9.3399738881623576E-3</c:v>
                </c:pt>
                <c:pt idx="48">
                  <c:v>8.406322621954709E-3</c:v>
                </c:pt>
                <c:pt idx="49">
                  <c:v>7.5531583676448043E-3</c:v>
                </c:pt>
                <c:pt idx="50">
                  <c:v>6.856697700436511E-3</c:v>
                </c:pt>
                <c:pt idx="51">
                  <c:v>6.378419185734556E-3</c:v>
                </c:pt>
                <c:pt idx="52">
                  <c:v>6.159281144351751E-3</c:v>
                </c:pt>
                <c:pt idx="53">
                  <c:v>6.2158694053705216E-3</c:v>
                </c:pt>
                <c:pt idx="54">
                  <c:v>6.5388373615125287E-3</c:v>
                </c:pt>
                <c:pt idx="55">
                  <c:v>7.0937850442674179E-3</c:v>
                </c:pt>
                <c:pt idx="56">
                  <c:v>7.8244945392523038E-3</c:v>
                </c:pt>
                <c:pt idx="57">
                  <c:v>8.6582174417401438E-3</c:v>
                </c:pt>
                <c:pt idx="58">
                  <c:v>9.5125170520518713E-3</c:v>
                </c:pt>
                <c:pt idx="59">
                  <c:v>1.0303021782779694E-2</c:v>
                </c:pt>
                <c:pt idx="60">
                  <c:v>1.0951360547731544E-2</c:v>
                </c:pt>
                <c:pt idx="61">
                  <c:v>1.1392533786585569E-2</c:v>
                </c:pt>
                <c:pt idx="62">
                  <c:v>1.1581026859318595E-2</c:v>
                </c:pt>
                <c:pt idx="63">
                  <c:v>1.1495090828188989E-2</c:v>
                </c:pt>
                <c:pt idx="64">
                  <c:v>1.1138788007493561E-2</c:v>
                </c:pt>
                <c:pt idx="65">
                  <c:v>1.0541609891297142E-2</c:v>
                </c:pt>
                <c:pt idx="66">
                  <c:v>9.7557033941239549E-3</c:v>
                </c:pt>
                <c:pt idx="67">
                  <c:v>8.8509662846015958E-3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2A2-404F-A337-F21A953B9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415192"/>
        <c:axId val="1"/>
      </c:scatterChart>
      <c:valAx>
        <c:axId val="470415192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47761194029850745"/>
              <c:y val="0.838510620954989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-0.05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9.3283582089552231E-3"/>
              <c:y val="0.341615558924699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0415192"/>
        <c:crosses val="autoZero"/>
        <c:crossBetween val="midCat"/>
        <c:majorUnit val="0.05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776119402985073"/>
          <c:y val="0.91925596256989606"/>
          <c:w val="0.71455223880597019"/>
          <c:h val="6.21118012422360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PP Lac -- O-C Diagr.</a:t>
            </a:r>
          </a:p>
        </c:rich>
      </c:tx>
      <c:layout>
        <c:manualLayout>
          <c:xMode val="edge"/>
          <c:yMode val="edge"/>
          <c:x val="0.37988905018157643"/>
          <c:y val="3.405572755417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80285767803202"/>
          <c:y val="0.11764705882352941"/>
          <c:w val="0.8044707367149978"/>
          <c:h val="0.63777089783281737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1'!$F$21:$F$1003</c:f>
              <c:numCache>
                <c:formatCode>General</c:formatCode>
                <c:ptCount val="983"/>
                <c:pt idx="0">
                  <c:v>-6711</c:v>
                </c:pt>
                <c:pt idx="1">
                  <c:v>-6669</c:v>
                </c:pt>
                <c:pt idx="2">
                  <c:v>-6663</c:v>
                </c:pt>
                <c:pt idx="3">
                  <c:v>-6491</c:v>
                </c:pt>
                <c:pt idx="4">
                  <c:v>-6483.5</c:v>
                </c:pt>
                <c:pt idx="5">
                  <c:v>-6411.5</c:v>
                </c:pt>
                <c:pt idx="6">
                  <c:v>-6369</c:v>
                </c:pt>
                <c:pt idx="7">
                  <c:v>-6368.5</c:v>
                </c:pt>
                <c:pt idx="8">
                  <c:v>-6366.5</c:v>
                </c:pt>
                <c:pt idx="9">
                  <c:v>-6364</c:v>
                </c:pt>
                <c:pt idx="10">
                  <c:v>-6344</c:v>
                </c:pt>
                <c:pt idx="11">
                  <c:v>-6299.5</c:v>
                </c:pt>
                <c:pt idx="12">
                  <c:v>-6299</c:v>
                </c:pt>
                <c:pt idx="13">
                  <c:v>-6297</c:v>
                </c:pt>
                <c:pt idx="14">
                  <c:v>-6229.5</c:v>
                </c:pt>
                <c:pt idx="15">
                  <c:v>-6229.5</c:v>
                </c:pt>
                <c:pt idx="16">
                  <c:v>-6217</c:v>
                </c:pt>
                <c:pt idx="17">
                  <c:v>-6214.5</c:v>
                </c:pt>
                <c:pt idx="18">
                  <c:v>-6209.5</c:v>
                </c:pt>
                <c:pt idx="19">
                  <c:v>-6162.5</c:v>
                </c:pt>
                <c:pt idx="20">
                  <c:v>-5999.5</c:v>
                </c:pt>
                <c:pt idx="21">
                  <c:v>-5997</c:v>
                </c:pt>
                <c:pt idx="22">
                  <c:v>-5743</c:v>
                </c:pt>
                <c:pt idx="23">
                  <c:v>-5740.5</c:v>
                </c:pt>
                <c:pt idx="24">
                  <c:v>-5740.5</c:v>
                </c:pt>
                <c:pt idx="25">
                  <c:v>-5576</c:v>
                </c:pt>
                <c:pt idx="26">
                  <c:v>-5569</c:v>
                </c:pt>
                <c:pt idx="27">
                  <c:v>-5569</c:v>
                </c:pt>
                <c:pt idx="28">
                  <c:v>-5568.5</c:v>
                </c:pt>
                <c:pt idx="29">
                  <c:v>-5568.5</c:v>
                </c:pt>
                <c:pt idx="30">
                  <c:v>-5564</c:v>
                </c:pt>
                <c:pt idx="31">
                  <c:v>-5564</c:v>
                </c:pt>
                <c:pt idx="32">
                  <c:v>-5564</c:v>
                </c:pt>
                <c:pt idx="33">
                  <c:v>-5561.5</c:v>
                </c:pt>
                <c:pt idx="34">
                  <c:v>-5561.5</c:v>
                </c:pt>
                <c:pt idx="35">
                  <c:v>-5561.5</c:v>
                </c:pt>
                <c:pt idx="36">
                  <c:v>-5561.5</c:v>
                </c:pt>
                <c:pt idx="37">
                  <c:v>-5561</c:v>
                </c:pt>
                <c:pt idx="38">
                  <c:v>-5561</c:v>
                </c:pt>
                <c:pt idx="39">
                  <c:v>-5561</c:v>
                </c:pt>
                <c:pt idx="40">
                  <c:v>-5561</c:v>
                </c:pt>
                <c:pt idx="41">
                  <c:v>-5561</c:v>
                </c:pt>
                <c:pt idx="42">
                  <c:v>-5561</c:v>
                </c:pt>
                <c:pt idx="43">
                  <c:v>-5561</c:v>
                </c:pt>
                <c:pt idx="44">
                  <c:v>-5546</c:v>
                </c:pt>
                <c:pt idx="45">
                  <c:v>-5506.5</c:v>
                </c:pt>
                <c:pt idx="46">
                  <c:v>-5501.5</c:v>
                </c:pt>
                <c:pt idx="47">
                  <c:v>-5494</c:v>
                </c:pt>
                <c:pt idx="48">
                  <c:v>-5491.5</c:v>
                </c:pt>
                <c:pt idx="49">
                  <c:v>-5481.5</c:v>
                </c:pt>
                <c:pt idx="50">
                  <c:v>-5479</c:v>
                </c:pt>
                <c:pt idx="51">
                  <c:v>-5476.5</c:v>
                </c:pt>
                <c:pt idx="52">
                  <c:v>-5429.5</c:v>
                </c:pt>
                <c:pt idx="53">
                  <c:v>-5404.5</c:v>
                </c:pt>
                <c:pt idx="54">
                  <c:v>-5402</c:v>
                </c:pt>
                <c:pt idx="55">
                  <c:v>-5392</c:v>
                </c:pt>
                <c:pt idx="56">
                  <c:v>-5235</c:v>
                </c:pt>
                <c:pt idx="57">
                  <c:v>-5232.5</c:v>
                </c:pt>
                <c:pt idx="58">
                  <c:v>-4748.5</c:v>
                </c:pt>
                <c:pt idx="59">
                  <c:v>-4711</c:v>
                </c:pt>
                <c:pt idx="60">
                  <c:v>-4693.5</c:v>
                </c:pt>
                <c:pt idx="61">
                  <c:v>-4686.5</c:v>
                </c:pt>
                <c:pt idx="62">
                  <c:v>-4681.5</c:v>
                </c:pt>
                <c:pt idx="63">
                  <c:v>-4678.5</c:v>
                </c:pt>
                <c:pt idx="64">
                  <c:v>-4678.5</c:v>
                </c:pt>
                <c:pt idx="65">
                  <c:v>-4676.5</c:v>
                </c:pt>
                <c:pt idx="66">
                  <c:v>-4674</c:v>
                </c:pt>
                <c:pt idx="67">
                  <c:v>-4666.5</c:v>
                </c:pt>
                <c:pt idx="68">
                  <c:v>-4661.5</c:v>
                </c:pt>
                <c:pt idx="69">
                  <c:v>-4641.5</c:v>
                </c:pt>
                <c:pt idx="70">
                  <c:v>-4624</c:v>
                </c:pt>
                <c:pt idx="71">
                  <c:v>-4621.5</c:v>
                </c:pt>
                <c:pt idx="72">
                  <c:v>-4609</c:v>
                </c:pt>
                <c:pt idx="73">
                  <c:v>-4606.5</c:v>
                </c:pt>
                <c:pt idx="74">
                  <c:v>-4562</c:v>
                </c:pt>
                <c:pt idx="75">
                  <c:v>-4557</c:v>
                </c:pt>
                <c:pt idx="76">
                  <c:v>-4556.5</c:v>
                </c:pt>
                <c:pt idx="77">
                  <c:v>-4554.5</c:v>
                </c:pt>
                <c:pt idx="78">
                  <c:v>-4549.5</c:v>
                </c:pt>
                <c:pt idx="79">
                  <c:v>-4549.5</c:v>
                </c:pt>
                <c:pt idx="80">
                  <c:v>-4534.5</c:v>
                </c:pt>
                <c:pt idx="81">
                  <c:v>-4514.5</c:v>
                </c:pt>
                <c:pt idx="82">
                  <c:v>-4502</c:v>
                </c:pt>
                <c:pt idx="83">
                  <c:v>-4492</c:v>
                </c:pt>
                <c:pt idx="84">
                  <c:v>-4417.5</c:v>
                </c:pt>
                <c:pt idx="85">
                  <c:v>-4412.5</c:v>
                </c:pt>
                <c:pt idx="86">
                  <c:v>-4100</c:v>
                </c:pt>
                <c:pt idx="87">
                  <c:v>-3886</c:v>
                </c:pt>
                <c:pt idx="88">
                  <c:v>-3796.5</c:v>
                </c:pt>
                <c:pt idx="89">
                  <c:v>-3784</c:v>
                </c:pt>
                <c:pt idx="90">
                  <c:v>-3672</c:v>
                </c:pt>
                <c:pt idx="91">
                  <c:v>-3619.5</c:v>
                </c:pt>
                <c:pt idx="92">
                  <c:v>-3597</c:v>
                </c:pt>
                <c:pt idx="93">
                  <c:v>-3532.5</c:v>
                </c:pt>
                <c:pt idx="94">
                  <c:v>-3527.5</c:v>
                </c:pt>
                <c:pt idx="95">
                  <c:v>-3525</c:v>
                </c:pt>
                <c:pt idx="96">
                  <c:v>-2757</c:v>
                </c:pt>
                <c:pt idx="97">
                  <c:v>-2754.5</c:v>
                </c:pt>
                <c:pt idx="98">
                  <c:v>-2754.5</c:v>
                </c:pt>
                <c:pt idx="99">
                  <c:v>-2734.5</c:v>
                </c:pt>
                <c:pt idx="100">
                  <c:v>-2692.5</c:v>
                </c:pt>
                <c:pt idx="101">
                  <c:v>-2483</c:v>
                </c:pt>
                <c:pt idx="102">
                  <c:v>-2001.5</c:v>
                </c:pt>
                <c:pt idx="103">
                  <c:v>-1971.5</c:v>
                </c:pt>
                <c:pt idx="104">
                  <c:v>-1956.5</c:v>
                </c:pt>
                <c:pt idx="105">
                  <c:v>-1951.5</c:v>
                </c:pt>
                <c:pt idx="106">
                  <c:v>-1951.5</c:v>
                </c:pt>
                <c:pt idx="107">
                  <c:v>-1946.5</c:v>
                </c:pt>
                <c:pt idx="108">
                  <c:v>-1941.5</c:v>
                </c:pt>
                <c:pt idx="109">
                  <c:v>-1872</c:v>
                </c:pt>
                <c:pt idx="110">
                  <c:v>-1849.5</c:v>
                </c:pt>
                <c:pt idx="111">
                  <c:v>-820</c:v>
                </c:pt>
                <c:pt idx="112">
                  <c:v>-818</c:v>
                </c:pt>
                <c:pt idx="113">
                  <c:v>-750.5</c:v>
                </c:pt>
                <c:pt idx="114">
                  <c:v>-84.5</c:v>
                </c:pt>
                <c:pt idx="115">
                  <c:v>-84.5</c:v>
                </c:pt>
                <c:pt idx="116">
                  <c:v>-84.5</c:v>
                </c:pt>
                <c:pt idx="117">
                  <c:v>-82</c:v>
                </c:pt>
                <c:pt idx="118">
                  <c:v>-45</c:v>
                </c:pt>
                <c:pt idx="119">
                  <c:v>-42.5</c:v>
                </c:pt>
                <c:pt idx="120">
                  <c:v>-30</c:v>
                </c:pt>
                <c:pt idx="121">
                  <c:v>0</c:v>
                </c:pt>
                <c:pt idx="122">
                  <c:v>0</c:v>
                </c:pt>
                <c:pt idx="123">
                  <c:v>12.5</c:v>
                </c:pt>
                <c:pt idx="124">
                  <c:v>20</c:v>
                </c:pt>
                <c:pt idx="125">
                  <c:v>47</c:v>
                </c:pt>
                <c:pt idx="126">
                  <c:v>67.5</c:v>
                </c:pt>
                <c:pt idx="127">
                  <c:v>715.5</c:v>
                </c:pt>
                <c:pt idx="128">
                  <c:v>728</c:v>
                </c:pt>
                <c:pt idx="129">
                  <c:v>733</c:v>
                </c:pt>
                <c:pt idx="130">
                  <c:v>770.5</c:v>
                </c:pt>
                <c:pt idx="131">
                  <c:v>775.5</c:v>
                </c:pt>
                <c:pt idx="132">
                  <c:v>785.5</c:v>
                </c:pt>
                <c:pt idx="133">
                  <c:v>1765</c:v>
                </c:pt>
                <c:pt idx="134">
                  <c:v>1804.5</c:v>
                </c:pt>
                <c:pt idx="135">
                  <c:v>1807</c:v>
                </c:pt>
                <c:pt idx="136">
                  <c:v>2567.5</c:v>
                </c:pt>
                <c:pt idx="137">
                  <c:v>2632.5</c:v>
                </c:pt>
                <c:pt idx="138">
                  <c:v>2632.5</c:v>
                </c:pt>
                <c:pt idx="139">
                  <c:v>2635</c:v>
                </c:pt>
                <c:pt idx="140">
                  <c:v>2694.5</c:v>
                </c:pt>
                <c:pt idx="141">
                  <c:v>2697</c:v>
                </c:pt>
                <c:pt idx="142">
                  <c:v>2699.5</c:v>
                </c:pt>
                <c:pt idx="143">
                  <c:v>2704.5</c:v>
                </c:pt>
                <c:pt idx="144">
                  <c:v>2709.5</c:v>
                </c:pt>
                <c:pt idx="145">
                  <c:v>2764.5</c:v>
                </c:pt>
                <c:pt idx="146">
                  <c:v>2769.5</c:v>
                </c:pt>
                <c:pt idx="147">
                  <c:v>2926.5</c:v>
                </c:pt>
                <c:pt idx="148">
                  <c:v>3562</c:v>
                </c:pt>
                <c:pt idx="149">
                  <c:v>3564.5</c:v>
                </c:pt>
                <c:pt idx="150">
                  <c:v>3589.5</c:v>
                </c:pt>
                <c:pt idx="151">
                  <c:v>3594.5</c:v>
                </c:pt>
                <c:pt idx="152">
                  <c:v>3597</c:v>
                </c:pt>
                <c:pt idx="153">
                  <c:v>3602</c:v>
                </c:pt>
                <c:pt idx="154">
                  <c:v>3602</c:v>
                </c:pt>
                <c:pt idx="155">
                  <c:v>3789</c:v>
                </c:pt>
                <c:pt idx="156">
                  <c:v>4382.5</c:v>
                </c:pt>
                <c:pt idx="157">
                  <c:v>4392.5</c:v>
                </c:pt>
                <c:pt idx="158">
                  <c:v>4439.5</c:v>
                </c:pt>
                <c:pt idx="159">
                  <c:v>4442</c:v>
                </c:pt>
                <c:pt idx="160">
                  <c:v>4447</c:v>
                </c:pt>
                <c:pt idx="161">
                  <c:v>4452</c:v>
                </c:pt>
                <c:pt idx="162">
                  <c:v>4452</c:v>
                </c:pt>
                <c:pt idx="163">
                  <c:v>4452</c:v>
                </c:pt>
                <c:pt idx="164">
                  <c:v>4467</c:v>
                </c:pt>
                <c:pt idx="165">
                  <c:v>4467</c:v>
                </c:pt>
                <c:pt idx="166">
                  <c:v>4467</c:v>
                </c:pt>
                <c:pt idx="167">
                  <c:v>4467</c:v>
                </c:pt>
                <c:pt idx="168">
                  <c:v>4659</c:v>
                </c:pt>
                <c:pt idx="169">
                  <c:v>5434.5</c:v>
                </c:pt>
                <c:pt idx="170">
                  <c:v>6414</c:v>
                </c:pt>
                <c:pt idx="171">
                  <c:v>7204</c:v>
                </c:pt>
                <c:pt idx="172">
                  <c:v>7204</c:v>
                </c:pt>
                <c:pt idx="173">
                  <c:v>9961</c:v>
                </c:pt>
                <c:pt idx="174">
                  <c:v>10953</c:v>
                </c:pt>
                <c:pt idx="175">
                  <c:v>10955.5</c:v>
                </c:pt>
                <c:pt idx="176">
                  <c:v>11927.5</c:v>
                </c:pt>
                <c:pt idx="177">
                  <c:v>11927.5</c:v>
                </c:pt>
                <c:pt idx="178">
                  <c:v>11927.5</c:v>
                </c:pt>
                <c:pt idx="179">
                  <c:v>11927.5</c:v>
                </c:pt>
                <c:pt idx="180">
                  <c:v>11928</c:v>
                </c:pt>
                <c:pt idx="181">
                  <c:v>11928</c:v>
                </c:pt>
                <c:pt idx="182">
                  <c:v>12571</c:v>
                </c:pt>
                <c:pt idx="183">
                  <c:v>12621</c:v>
                </c:pt>
                <c:pt idx="184">
                  <c:v>12728</c:v>
                </c:pt>
                <c:pt idx="185">
                  <c:v>12733</c:v>
                </c:pt>
                <c:pt idx="186">
                  <c:v>12860</c:v>
                </c:pt>
                <c:pt idx="187">
                  <c:v>13563</c:v>
                </c:pt>
                <c:pt idx="188">
                  <c:v>13585.5</c:v>
                </c:pt>
                <c:pt idx="189">
                  <c:v>13585.5</c:v>
                </c:pt>
                <c:pt idx="190">
                  <c:v>15430</c:v>
                </c:pt>
                <c:pt idx="191">
                  <c:v>15488</c:v>
                </c:pt>
                <c:pt idx="192">
                  <c:v>15569.5</c:v>
                </c:pt>
                <c:pt idx="193">
                  <c:v>15570</c:v>
                </c:pt>
                <c:pt idx="194">
                  <c:v>15719</c:v>
                </c:pt>
                <c:pt idx="195">
                  <c:v>16263</c:v>
                </c:pt>
                <c:pt idx="196">
                  <c:v>16332.5</c:v>
                </c:pt>
                <c:pt idx="197">
                  <c:v>16332.5</c:v>
                </c:pt>
                <c:pt idx="198">
                  <c:v>16335</c:v>
                </c:pt>
                <c:pt idx="199">
                  <c:v>16452.5</c:v>
                </c:pt>
                <c:pt idx="200">
                  <c:v>16502</c:v>
                </c:pt>
                <c:pt idx="201">
                  <c:v>17435</c:v>
                </c:pt>
                <c:pt idx="202">
                  <c:v>17435</c:v>
                </c:pt>
                <c:pt idx="203">
                  <c:v>17467</c:v>
                </c:pt>
                <c:pt idx="204">
                  <c:v>18108.5</c:v>
                </c:pt>
                <c:pt idx="205">
                  <c:v>18108.5</c:v>
                </c:pt>
                <c:pt idx="206">
                  <c:v>18411.5</c:v>
                </c:pt>
                <c:pt idx="207">
                  <c:v>19040</c:v>
                </c:pt>
                <c:pt idx="208">
                  <c:v>19104.5</c:v>
                </c:pt>
                <c:pt idx="209">
                  <c:v>19105</c:v>
                </c:pt>
                <c:pt idx="210">
                  <c:v>19112</c:v>
                </c:pt>
                <c:pt idx="211">
                  <c:v>19298</c:v>
                </c:pt>
                <c:pt idx="212">
                  <c:v>19300.5</c:v>
                </c:pt>
                <c:pt idx="213">
                  <c:v>19303</c:v>
                </c:pt>
                <c:pt idx="214">
                  <c:v>19305.5</c:v>
                </c:pt>
                <c:pt idx="215">
                  <c:v>19313.5</c:v>
                </c:pt>
                <c:pt idx="216">
                  <c:v>19381</c:v>
                </c:pt>
                <c:pt idx="217">
                  <c:v>20034</c:v>
                </c:pt>
                <c:pt idx="218">
                  <c:v>20035</c:v>
                </c:pt>
                <c:pt idx="219">
                  <c:v>20139</c:v>
                </c:pt>
                <c:pt idx="220">
                  <c:v>20159.5</c:v>
                </c:pt>
                <c:pt idx="221">
                  <c:v>20812</c:v>
                </c:pt>
                <c:pt idx="222">
                  <c:v>20862</c:v>
                </c:pt>
                <c:pt idx="223">
                  <c:v>20954</c:v>
                </c:pt>
                <c:pt idx="224">
                  <c:v>21697</c:v>
                </c:pt>
                <c:pt idx="225">
                  <c:v>21846.5</c:v>
                </c:pt>
                <c:pt idx="226">
                  <c:v>21847</c:v>
                </c:pt>
                <c:pt idx="227">
                  <c:v>22004</c:v>
                </c:pt>
                <c:pt idx="228">
                  <c:v>22040</c:v>
                </c:pt>
                <c:pt idx="229">
                  <c:v>22789</c:v>
                </c:pt>
                <c:pt idx="230">
                  <c:v>22940.5</c:v>
                </c:pt>
                <c:pt idx="231">
                  <c:v>22941</c:v>
                </c:pt>
                <c:pt idx="232">
                  <c:v>23030.5</c:v>
                </c:pt>
                <c:pt idx="233">
                  <c:v>23031</c:v>
                </c:pt>
                <c:pt idx="234">
                  <c:v>23444.5</c:v>
                </c:pt>
                <c:pt idx="235">
                  <c:v>23447</c:v>
                </c:pt>
                <c:pt idx="236">
                  <c:v>23549</c:v>
                </c:pt>
                <c:pt idx="237">
                  <c:v>23549</c:v>
                </c:pt>
                <c:pt idx="238">
                  <c:v>23611.5</c:v>
                </c:pt>
                <c:pt idx="239">
                  <c:v>23611.5</c:v>
                </c:pt>
                <c:pt idx="240">
                  <c:v>23611.5</c:v>
                </c:pt>
                <c:pt idx="241">
                  <c:v>23611.5</c:v>
                </c:pt>
                <c:pt idx="242">
                  <c:v>23614</c:v>
                </c:pt>
                <c:pt idx="243">
                  <c:v>23668.5</c:v>
                </c:pt>
                <c:pt idx="244">
                  <c:v>23681</c:v>
                </c:pt>
                <c:pt idx="245">
                  <c:v>23688.5</c:v>
                </c:pt>
                <c:pt idx="246">
                  <c:v>23688.5</c:v>
                </c:pt>
                <c:pt idx="247">
                  <c:v>23830</c:v>
                </c:pt>
                <c:pt idx="248">
                  <c:v>23834.5</c:v>
                </c:pt>
                <c:pt idx="249">
                  <c:v>24317</c:v>
                </c:pt>
                <c:pt idx="250">
                  <c:v>24317</c:v>
                </c:pt>
                <c:pt idx="251">
                  <c:v>24337</c:v>
                </c:pt>
                <c:pt idx="252">
                  <c:v>24538</c:v>
                </c:pt>
                <c:pt idx="253">
                  <c:v>24568.5</c:v>
                </c:pt>
                <c:pt idx="254">
                  <c:v>24568.5</c:v>
                </c:pt>
                <c:pt idx="255">
                  <c:v>24569</c:v>
                </c:pt>
                <c:pt idx="256">
                  <c:v>24569</c:v>
                </c:pt>
                <c:pt idx="257">
                  <c:v>24596</c:v>
                </c:pt>
                <c:pt idx="258">
                  <c:v>24596</c:v>
                </c:pt>
                <c:pt idx="259">
                  <c:v>24645.5</c:v>
                </c:pt>
                <c:pt idx="260">
                  <c:v>25218</c:v>
                </c:pt>
                <c:pt idx="261">
                  <c:v>25434</c:v>
                </c:pt>
                <c:pt idx="262">
                  <c:v>25441</c:v>
                </c:pt>
                <c:pt idx="263">
                  <c:v>25441.5</c:v>
                </c:pt>
                <c:pt idx="264">
                  <c:v>25476</c:v>
                </c:pt>
                <c:pt idx="265">
                  <c:v>25476.5</c:v>
                </c:pt>
                <c:pt idx="266">
                  <c:v>25491</c:v>
                </c:pt>
                <c:pt idx="267">
                  <c:v>25491</c:v>
                </c:pt>
                <c:pt idx="268">
                  <c:v>25493.5</c:v>
                </c:pt>
                <c:pt idx="269">
                  <c:v>25493.5</c:v>
                </c:pt>
                <c:pt idx="270">
                  <c:v>25510</c:v>
                </c:pt>
                <c:pt idx="271">
                  <c:v>25516</c:v>
                </c:pt>
                <c:pt idx="272">
                  <c:v>25516</c:v>
                </c:pt>
                <c:pt idx="273">
                  <c:v>25517.5</c:v>
                </c:pt>
                <c:pt idx="274">
                  <c:v>25518</c:v>
                </c:pt>
                <c:pt idx="275">
                  <c:v>25565.5</c:v>
                </c:pt>
                <c:pt idx="276">
                  <c:v>25566</c:v>
                </c:pt>
                <c:pt idx="277">
                  <c:v>25643</c:v>
                </c:pt>
                <c:pt idx="278">
                  <c:v>26179</c:v>
                </c:pt>
                <c:pt idx="279">
                  <c:v>26353.5</c:v>
                </c:pt>
                <c:pt idx="280">
                  <c:v>26392.5</c:v>
                </c:pt>
                <c:pt idx="281">
                  <c:v>26393</c:v>
                </c:pt>
                <c:pt idx="282">
                  <c:v>26425.5</c:v>
                </c:pt>
                <c:pt idx="283">
                  <c:v>26425.5</c:v>
                </c:pt>
                <c:pt idx="284">
                  <c:v>26425.5</c:v>
                </c:pt>
                <c:pt idx="285">
                  <c:v>26483</c:v>
                </c:pt>
                <c:pt idx="286">
                  <c:v>27283</c:v>
                </c:pt>
                <c:pt idx="287">
                  <c:v>27403</c:v>
                </c:pt>
                <c:pt idx="288">
                  <c:v>27403.5</c:v>
                </c:pt>
                <c:pt idx="289">
                  <c:v>28073.5</c:v>
                </c:pt>
                <c:pt idx="290">
                  <c:v>28096</c:v>
                </c:pt>
                <c:pt idx="291">
                  <c:v>28240.5</c:v>
                </c:pt>
                <c:pt idx="292">
                  <c:v>28241</c:v>
                </c:pt>
                <c:pt idx="293">
                  <c:v>28288</c:v>
                </c:pt>
                <c:pt idx="294">
                  <c:v>28302.5</c:v>
                </c:pt>
                <c:pt idx="295">
                  <c:v>28303</c:v>
                </c:pt>
                <c:pt idx="296">
                  <c:v>28943.5</c:v>
                </c:pt>
                <c:pt idx="297">
                  <c:v>28988.5</c:v>
                </c:pt>
                <c:pt idx="298">
                  <c:v>28993.5</c:v>
                </c:pt>
                <c:pt idx="299">
                  <c:v>28998.5</c:v>
                </c:pt>
                <c:pt idx="300">
                  <c:v>29016</c:v>
                </c:pt>
                <c:pt idx="301">
                  <c:v>29173</c:v>
                </c:pt>
                <c:pt idx="302">
                  <c:v>29272.5</c:v>
                </c:pt>
                <c:pt idx="303">
                  <c:v>29273</c:v>
                </c:pt>
                <c:pt idx="304">
                  <c:v>29290</c:v>
                </c:pt>
                <c:pt idx="305">
                  <c:v>30060</c:v>
                </c:pt>
                <c:pt idx="306">
                  <c:v>30060</c:v>
                </c:pt>
                <c:pt idx="307">
                  <c:v>30870.5</c:v>
                </c:pt>
                <c:pt idx="308">
                  <c:v>30870.5</c:v>
                </c:pt>
                <c:pt idx="309">
                  <c:v>31780</c:v>
                </c:pt>
                <c:pt idx="310">
                  <c:v>31780</c:v>
                </c:pt>
                <c:pt idx="311">
                  <c:v>33592</c:v>
                </c:pt>
                <c:pt idx="312">
                  <c:v>34569.5</c:v>
                </c:pt>
                <c:pt idx="313">
                  <c:v>34570</c:v>
                </c:pt>
                <c:pt idx="314">
                  <c:v>34578</c:v>
                </c:pt>
                <c:pt idx="315">
                  <c:v>34605</c:v>
                </c:pt>
              </c:numCache>
            </c:numRef>
          </c:xVal>
          <c:yVal>
            <c:numRef>
              <c:f>'Active 1'!$H$21:$H$1003</c:f>
              <c:numCache>
                <c:formatCode>General</c:formatCode>
                <c:ptCount val="983"/>
                <c:pt idx="14">
                  <c:v>-1.7193500098073855E-3</c:v>
                </c:pt>
                <c:pt idx="20">
                  <c:v>3.1964999652700499E-4</c:v>
                </c:pt>
                <c:pt idx="21">
                  <c:v>-5.8210000861436129E-4</c:v>
                </c:pt>
                <c:pt idx="22">
                  <c:v>-3.3999000079347752E-3</c:v>
                </c:pt>
                <c:pt idx="23">
                  <c:v>6.6983499928028323E-3</c:v>
                </c:pt>
                <c:pt idx="52">
                  <c:v>-6.2793500037514605E-3</c:v>
                </c:pt>
                <c:pt idx="61">
                  <c:v>-2.6794500008691102E-3</c:v>
                </c:pt>
                <c:pt idx="62">
                  <c:v>5.517049998161383E-3</c:v>
                </c:pt>
                <c:pt idx="65">
                  <c:v>-3.2864500026335008E-3</c:v>
                </c:pt>
                <c:pt idx="67">
                  <c:v>-7.8934500052127987E-3</c:v>
                </c:pt>
                <c:pt idx="68">
                  <c:v>-4.6969500035629608E-3</c:v>
                </c:pt>
                <c:pt idx="84">
                  <c:v>-9.9077500053681433E-3</c:v>
                </c:pt>
                <c:pt idx="86">
                  <c:v>-8.4300000089569949E-3</c:v>
                </c:pt>
                <c:pt idx="87">
                  <c:v>-1.8198000034317374E-3</c:v>
                </c:pt>
                <c:pt idx="88">
                  <c:v>5.2975499929743819E-3</c:v>
                </c:pt>
                <c:pt idx="89">
                  <c:v>2.5788799997826573E-2</c:v>
                </c:pt>
                <c:pt idx="90">
                  <c:v>4.79040000209352E-3</c:v>
                </c:pt>
                <c:pt idx="93">
                  <c:v>-2.9127250003512017E-2</c:v>
                </c:pt>
                <c:pt idx="95">
                  <c:v>-2.8325000021141022E-3</c:v>
                </c:pt>
                <c:pt idx="118">
                  <c:v>-2.0685000054072589E-3</c:v>
                </c:pt>
                <c:pt idx="119">
                  <c:v>5.029749998357147E-3</c:v>
                </c:pt>
                <c:pt idx="120">
                  <c:v>-4.4790000029024668E-3</c:v>
                </c:pt>
                <c:pt idx="121">
                  <c:v>8.6999999984982423E-3</c:v>
                </c:pt>
                <c:pt idx="123">
                  <c:v>1.9125000108033419E-4</c:v>
                </c:pt>
                <c:pt idx="124">
                  <c:v>-5.1400000666035339E-4</c:v>
                </c:pt>
                <c:pt idx="125">
                  <c:v>1.014710000163177E-2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B7-47AA-AAA9-57E5F1F02F67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1'!$F$21:$F$1003</c:f>
              <c:numCache>
                <c:formatCode>General</c:formatCode>
                <c:ptCount val="983"/>
                <c:pt idx="0">
                  <c:v>-6711</c:v>
                </c:pt>
                <c:pt idx="1">
                  <c:v>-6669</c:v>
                </c:pt>
                <c:pt idx="2">
                  <c:v>-6663</c:v>
                </c:pt>
                <c:pt idx="3">
                  <c:v>-6491</c:v>
                </c:pt>
                <c:pt idx="4">
                  <c:v>-6483.5</c:v>
                </c:pt>
                <c:pt idx="5">
                  <c:v>-6411.5</c:v>
                </c:pt>
                <c:pt idx="6">
                  <c:v>-6369</c:v>
                </c:pt>
                <c:pt idx="7">
                  <c:v>-6368.5</c:v>
                </c:pt>
                <c:pt idx="8">
                  <c:v>-6366.5</c:v>
                </c:pt>
                <c:pt idx="9">
                  <c:v>-6364</c:v>
                </c:pt>
                <c:pt idx="10">
                  <c:v>-6344</c:v>
                </c:pt>
                <c:pt idx="11">
                  <c:v>-6299.5</c:v>
                </c:pt>
                <c:pt idx="12">
                  <c:v>-6299</c:v>
                </c:pt>
                <c:pt idx="13">
                  <c:v>-6297</c:v>
                </c:pt>
                <c:pt idx="14">
                  <c:v>-6229.5</c:v>
                </c:pt>
                <c:pt idx="15">
                  <c:v>-6229.5</c:v>
                </c:pt>
                <c:pt idx="16">
                  <c:v>-6217</c:v>
                </c:pt>
                <c:pt idx="17">
                  <c:v>-6214.5</c:v>
                </c:pt>
                <c:pt idx="18">
                  <c:v>-6209.5</c:v>
                </c:pt>
                <c:pt idx="19">
                  <c:v>-6162.5</c:v>
                </c:pt>
                <c:pt idx="20">
                  <c:v>-5999.5</c:v>
                </c:pt>
                <c:pt idx="21">
                  <c:v>-5997</c:v>
                </c:pt>
                <c:pt idx="22">
                  <c:v>-5743</c:v>
                </c:pt>
                <c:pt idx="23">
                  <c:v>-5740.5</c:v>
                </c:pt>
                <c:pt idx="24">
                  <c:v>-5740.5</c:v>
                </c:pt>
                <c:pt idx="25">
                  <c:v>-5576</c:v>
                </c:pt>
                <c:pt idx="26">
                  <c:v>-5569</c:v>
                </c:pt>
                <c:pt idx="27">
                  <c:v>-5569</c:v>
                </c:pt>
                <c:pt idx="28">
                  <c:v>-5568.5</c:v>
                </c:pt>
                <c:pt idx="29">
                  <c:v>-5568.5</c:v>
                </c:pt>
                <c:pt idx="30">
                  <c:v>-5564</c:v>
                </c:pt>
                <c:pt idx="31">
                  <c:v>-5564</c:v>
                </c:pt>
                <c:pt idx="32">
                  <c:v>-5564</c:v>
                </c:pt>
                <c:pt idx="33">
                  <c:v>-5561.5</c:v>
                </c:pt>
                <c:pt idx="34">
                  <c:v>-5561.5</c:v>
                </c:pt>
                <c:pt idx="35">
                  <c:v>-5561.5</c:v>
                </c:pt>
                <c:pt idx="36">
                  <c:v>-5561.5</c:v>
                </c:pt>
                <c:pt idx="37">
                  <c:v>-5561</c:v>
                </c:pt>
                <c:pt idx="38">
                  <c:v>-5561</c:v>
                </c:pt>
                <c:pt idx="39">
                  <c:v>-5561</c:v>
                </c:pt>
                <c:pt idx="40">
                  <c:v>-5561</c:v>
                </c:pt>
                <c:pt idx="41">
                  <c:v>-5561</c:v>
                </c:pt>
                <c:pt idx="42">
                  <c:v>-5561</c:v>
                </c:pt>
                <c:pt idx="43">
                  <c:v>-5561</c:v>
                </c:pt>
                <c:pt idx="44">
                  <c:v>-5546</c:v>
                </c:pt>
                <c:pt idx="45">
                  <c:v>-5506.5</c:v>
                </c:pt>
                <c:pt idx="46">
                  <c:v>-5501.5</c:v>
                </c:pt>
                <c:pt idx="47">
                  <c:v>-5494</c:v>
                </c:pt>
                <c:pt idx="48">
                  <c:v>-5491.5</c:v>
                </c:pt>
                <c:pt idx="49">
                  <c:v>-5481.5</c:v>
                </c:pt>
                <c:pt idx="50">
                  <c:v>-5479</c:v>
                </c:pt>
                <c:pt idx="51">
                  <c:v>-5476.5</c:v>
                </c:pt>
                <c:pt idx="52">
                  <c:v>-5429.5</c:v>
                </c:pt>
                <c:pt idx="53">
                  <c:v>-5404.5</c:v>
                </c:pt>
                <c:pt idx="54">
                  <c:v>-5402</c:v>
                </c:pt>
                <c:pt idx="55">
                  <c:v>-5392</c:v>
                </c:pt>
                <c:pt idx="56">
                  <c:v>-5235</c:v>
                </c:pt>
                <c:pt idx="57">
                  <c:v>-5232.5</c:v>
                </c:pt>
                <c:pt idx="58">
                  <c:v>-4748.5</c:v>
                </c:pt>
                <c:pt idx="59">
                  <c:v>-4711</c:v>
                </c:pt>
                <c:pt idx="60">
                  <c:v>-4693.5</c:v>
                </c:pt>
                <c:pt idx="61">
                  <c:v>-4686.5</c:v>
                </c:pt>
                <c:pt idx="62">
                  <c:v>-4681.5</c:v>
                </c:pt>
                <c:pt idx="63">
                  <c:v>-4678.5</c:v>
                </c:pt>
                <c:pt idx="64">
                  <c:v>-4678.5</c:v>
                </c:pt>
                <c:pt idx="65">
                  <c:v>-4676.5</c:v>
                </c:pt>
                <c:pt idx="66">
                  <c:v>-4674</c:v>
                </c:pt>
                <c:pt idx="67">
                  <c:v>-4666.5</c:v>
                </c:pt>
                <c:pt idx="68">
                  <c:v>-4661.5</c:v>
                </c:pt>
                <c:pt idx="69">
                  <c:v>-4641.5</c:v>
                </c:pt>
                <c:pt idx="70">
                  <c:v>-4624</c:v>
                </c:pt>
                <c:pt idx="71">
                  <c:v>-4621.5</c:v>
                </c:pt>
                <c:pt idx="72">
                  <c:v>-4609</c:v>
                </c:pt>
                <c:pt idx="73">
                  <c:v>-4606.5</c:v>
                </c:pt>
                <c:pt idx="74">
                  <c:v>-4562</c:v>
                </c:pt>
                <c:pt idx="75">
                  <c:v>-4557</c:v>
                </c:pt>
                <c:pt idx="76">
                  <c:v>-4556.5</c:v>
                </c:pt>
                <c:pt idx="77">
                  <c:v>-4554.5</c:v>
                </c:pt>
                <c:pt idx="78">
                  <c:v>-4549.5</c:v>
                </c:pt>
                <c:pt idx="79">
                  <c:v>-4549.5</c:v>
                </c:pt>
                <c:pt idx="80">
                  <c:v>-4534.5</c:v>
                </c:pt>
                <c:pt idx="81">
                  <c:v>-4514.5</c:v>
                </c:pt>
                <c:pt idx="82">
                  <c:v>-4502</c:v>
                </c:pt>
                <c:pt idx="83">
                  <c:v>-4492</c:v>
                </c:pt>
                <c:pt idx="84">
                  <c:v>-4417.5</c:v>
                </c:pt>
                <c:pt idx="85">
                  <c:v>-4412.5</c:v>
                </c:pt>
                <c:pt idx="86">
                  <c:v>-4100</c:v>
                </c:pt>
                <c:pt idx="87">
                  <c:v>-3886</c:v>
                </c:pt>
                <c:pt idx="88">
                  <c:v>-3796.5</c:v>
                </c:pt>
                <c:pt idx="89">
                  <c:v>-3784</c:v>
                </c:pt>
                <c:pt idx="90">
                  <c:v>-3672</c:v>
                </c:pt>
                <c:pt idx="91">
                  <c:v>-3619.5</c:v>
                </c:pt>
                <c:pt idx="92">
                  <c:v>-3597</c:v>
                </c:pt>
                <c:pt idx="93">
                  <c:v>-3532.5</c:v>
                </c:pt>
                <c:pt idx="94">
                  <c:v>-3527.5</c:v>
                </c:pt>
                <c:pt idx="95">
                  <c:v>-3525</c:v>
                </c:pt>
                <c:pt idx="96">
                  <c:v>-2757</c:v>
                </c:pt>
                <c:pt idx="97">
                  <c:v>-2754.5</c:v>
                </c:pt>
                <c:pt idx="98">
                  <c:v>-2754.5</c:v>
                </c:pt>
                <c:pt idx="99">
                  <c:v>-2734.5</c:v>
                </c:pt>
                <c:pt idx="100">
                  <c:v>-2692.5</c:v>
                </c:pt>
                <c:pt idx="101">
                  <c:v>-2483</c:v>
                </c:pt>
                <c:pt idx="102">
                  <c:v>-2001.5</c:v>
                </c:pt>
                <c:pt idx="103">
                  <c:v>-1971.5</c:v>
                </c:pt>
                <c:pt idx="104">
                  <c:v>-1956.5</c:v>
                </c:pt>
                <c:pt idx="105">
                  <c:v>-1951.5</c:v>
                </c:pt>
                <c:pt idx="106">
                  <c:v>-1951.5</c:v>
                </c:pt>
                <c:pt idx="107">
                  <c:v>-1946.5</c:v>
                </c:pt>
                <c:pt idx="108">
                  <c:v>-1941.5</c:v>
                </c:pt>
                <c:pt idx="109">
                  <c:v>-1872</c:v>
                </c:pt>
                <c:pt idx="110">
                  <c:v>-1849.5</c:v>
                </c:pt>
                <c:pt idx="111">
                  <c:v>-820</c:v>
                </c:pt>
                <c:pt idx="112">
                  <c:v>-818</c:v>
                </c:pt>
                <c:pt idx="113">
                  <c:v>-750.5</c:v>
                </c:pt>
                <c:pt idx="114">
                  <c:v>-84.5</c:v>
                </c:pt>
                <c:pt idx="115">
                  <c:v>-84.5</c:v>
                </c:pt>
                <c:pt idx="116">
                  <c:v>-84.5</c:v>
                </c:pt>
                <c:pt idx="117">
                  <c:v>-82</c:v>
                </c:pt>
                <c:pt idx="118">
                  <c:v>-45</c:v>
                </c:pt>
                <c:pt idx="119">
                  <c:v>-42.5</c:v>
                </c:pt>
                <c:pt idx="120">
                  <c:v>-30</c:v>
                </c:pt>
                <c:pt idx="121">
                  <c:v>0</c:v>
                </c:pt>
                <c:pt idx="122">
                  <c:v>0</c:v>
                </c:pt>
                <c:pt idx="123">
                  <c:v>12.5</c:v>
                </c:pt>
                <c:pt idx="124">
                  <c:v>20</c:v>
                </c:pt>
                <c:pt idx="125">
                  <c:v>47</c:v>
                </c:pt>
                <c:pt idx="126">
                  <c:v>67.5</c:v>
                </c:pt>
                <c:pt idx="127">
                  <c:v>715.5</c:v>
                </c:pt>
                <c:pt idx="128">
                  <c:v>728</c:v>
                </c:pt>
                <c:pt idx="129">
                  <c:v>733</c:v>
                </c:pt>
                <c:pt idx="130">
                  <c:v>770.5</c:v>
                </c:pt>
                <c:pt idx="131">
                  <c:v>775.5</c:v>
                </c:pt>
                <c:pt idx="132">
                  <c:v>785.5</c:v>
                </c:pt>
                <c:pt idx="133">
                  <c:v>1765</c:v>
                </c:pt>
                <c:pt idx="134">
                  <c:v>1804.5</c:v>
                </c:pt>
                <c:pt idx="135">
                  <c:v>1807</c:v>
                </c:pt>
                <c:pt idx="136">
                  <c:v>2567.5</c:v>
                </c:pt>
                <c:pt idx="137">
                  <c:v>2632.5</c:v>
                </c:pt>
                <c:pt idx="138">
                  <c:v>2632.5</c:v>
                </c:pt>
                <c:pt idx="139">
                  <c:v>2635</c:v>
                </c:pt>
                <c:pt idx="140">
                  <c:v>2694.5</c:v>
                </c:pt>
                <c:pt idx="141">
                  <c:v>2697</c:v>
                </c:pt>
                <c:pt idx="142">
                  <c:v>2699.5</c:v>
                </c:pt>
                <c:pt idx="143">
                  <c:v>2704.5</c:v>
                </c:pt>
                <c:pt idx="144">
                  <c:v>2709.5</c:v>
                </c:pt>
                <c:pt idx="145">
                  <c:v>2764.5</c:v>
                </c:pt>
                <c:pt idx="146">
                  <c:v>2769.5</c:v>
                </c:pt>
                <c:pt idx="147">
                  <c:v>2926.5</c:v>
                </c:pt>
                <c:pt idx="148">
                  <c:v>3562</c:v>
                </c:pt>
                <c:pt idx="149">
                  <c:v>3564.5</c:v>
                </c:pt>
                <c:pt idx="150">
                  <c:v>3589.5</c:v>
                </c:pt>
                <c:pt idx="151">
                  <c:v>3594.5</c:v>
                </c:pt>
                <c:pt idx="152">
                  <c:v>3597</c:v>
                </c:pt>
                <c:pt idx="153">
                  <c:v>3602</c:v>
                </c:pt>
                <c:pt idx="154">
                  <c:v>3602</c:v>
                </c:pt>
                <c:pt idx="155">
                  <c:v>3789</c:v>
                </c:pt>
                <c:pt idx="156">
                  <c:v>4382.5</c:v>
                </c:pt>
                <c:pt idx="157">
                  <c:v>4392.5</c:v>
                </c:pt>
                <c:pt idx="158">
                  <c:v>4439.5</c:v>
                </c:pt>
                <c:pt idx="159">
                  <c:v>4442</c:v>
                </c:pt>
                <c:pt idx="160">
                  <c:v>4447</c:v>
                </c:pt>
                <c:pt idx="161">
                  <c:v>4452</c:v>
                </c:pt>
                <c:pt idx="162">
                  <c:v>4452</c:v>
                </c:pt>
                <c:pt idx="163">
                  <c:v>4452</c:v>
                </c:pt>
                <c:pt idx="164">
                  <c:v>4467</c:v>
                </c:pt>
                <c:pt idx="165">
                  <c:v>4467</c:v>
                </c:pt>
                <c:pt idx="166">
                  <c:v>4467</c:v>
                </c:pt>
                <c:pt idx="167">
                  <c:v>4467</c:v>
                </c:pt>
                <c:pt idx="168">
                  <c:v>4659</c:v>
                </c:pt>
                <c:pt idx="169">
                  <c:v>5434.5</c:v>
                </c:pt>
                <c:pt idx="170">
                  <c:v>6414</c:v>
                </c:pt>
                <c:pt idx="171">
                  <c:v>7204</c:v>
                </c:pt>
                <c:pt idx="172">
                  <c:v>7204</c:v>
                </c:pt>
                <c:pt idx="173">
                  <c:v>9961</c:v>
                </c:pt>
                <c:pt idx="174">
                  <c:v>10953</c:v>
                </c:pt>
                <c:pt idx="175">
                  <c:v>10955.5</c:v>
                </c:pt>
                <c:pt idx="176">
                  <c:v>11927.5</c:v>
                </c:pt>
                <c:pt idx="177">
                  <c:v>11927.5</c:v>
                </c:pt>
                <c:pt idx="178">
                  <c:v>11927.5</c:v>
                </c:pt>
                <c:pt idx="179">
                  <c:v>11927.5</c:v>
                </c:pt>
                <c:pt idx="180">
                  <c:v>11928</c:v>
                </c:pt>
                <c:pt idx="181">
                  <c:v>11928</c:v>
                </c:pt>
                <c:pt idx="182">
                  <c:v>12571</c:v>
                </c:pt>
                <c:pt idx="183">
                  <c:v>12621</c:v>
                </c:pt>
                <c:pt idx="184">
                  <c:v>12728</c:v>
                </c:pt>
                <c:pt idx="185">
                  <c:v>12733</c:v>
                </c:pt>
                <c:pt idx="186">
                  <c:v>12860</c:v>
                </c:pt>
                <c:pt idx="187">
                  <c:v>13563</c:v>
                </c:pt>
                <c:pt idx="188">
                  <c:v>13585.5</c:v>
                </c:pt>
                <c:pt idx="189">
                  <c:v>13585.5</c:v>
                </c:pt>
                <c:pt idx="190">
                  <c:v>15430</c:v>
                </c:pt>
                <c:pt idx="191">
                  <c:v>15488</c:v>
                </c:pt>
                <c:pt idx="192">
                  <c:v>15569.5</c:v>
                </c:pt>
                <c:pt idx="193">
                  <c:v>15570</c:v>
                </c:pt>
                <c:pt idx="194">
                  <c:v>15719</c:v>
                </c:pt>
                <c:pt idx="195">
                  <c:v>16263</c:v>
                </c:pt>
                <c:pt idx="196">
                  <c:v>16332.5</c:v>
                </c:pt>
                <c:pt idx="197">
                  <c:v>16332.5</c:v>
                </c:pt>
                <c:pt idx="198">
                  <c:v>16335</c:v>
                </c:pt>
                <c:pt idx="199">
                  <c:v>16452.5</c:v>
                </c:pt>
                <c:pt idx="200">
                  <c:v>16502</c:v>
                </c:pt>
                <c:pt idx="201">
                  <c:v>17435</c:v>
                </c:pt>
                <c:pt idx="202">
                  <c:v>17435</c:v>
                </c:pt>
                <c:pt idx="203">
                  <c:v>17467</c:v>
                </c:pt>
                <c:pt idx="204">
                  <c:v>18108.5</c:v>
                </c:pt>
                <c:pt idx="205">
                  <c:v>18108.5</c:v>
                </c:pt>
                <c:pt idx="206">
                  <c:v>18411.5</c:v>
                </c:pt>
                <c:pt idx="207">
                  <c:v>19040</c:v>
                </c:pt>
                <c:pt idx="208">
                  <c:v>19104.5</c:v>
                </c:pt>
                <c:pt idx="209">
                  <c:v>19105</c:v>
                </c:pt>
                <c:pt idx="210">
                  <c:v>19112</c:v>
                </c:pt>
                <c:pt idx="211">
                  <c:v>19298</c:v>
                </c:pt>
                <c:pt idx="212">
                  <c:v>19300.5</c:v>
                </c:pt>
                <c:pt idx="213">
                  <c:v>19303</c:v>
                </c:pt>
                <c:pt idx="214">
                  <c:v>19305.5</c:v>
                </c:pt>
                <c:pt idx="215">
                  <c:v>19313.5</c:v>
                </c:pt>
                <c:pt idx="216">
                  <c:v>19381</c:v>
                </c:pt>
                <c:pt idx="217">
                  <c:v>20034</c:v>
                </c:pt>
                <c:pt idx="218">
                  <c:v>20035</c:v>
                </c:pt>
                <c:pt idx="219">
                  <c:v>20139</c:v>
                </c:pt>
                <c:pt idx="220">
                  <c:v>20159.5</c:v>
                </c:pt>
                <c:pt idx="221">
                  <c:v>20812</c:v>
                </c:pt>
                <c:pt idx="222">
                  <c:v>20862</c:v>
                </c:pt>
                <c:pt idx="223">
                  <c:v>20954</c:v>
                </c:pt>
                <c:pt idx="224">
                  <c:v>21697</c:v>
                </c:pt>
                <c:pt idx="225">
                  <c:v>21846.5</c:v>
                </c:pt>
                <c:pt idx="226">
                  <c:v>21847</c:v>
                </c:pt>
                <c:pt idx="227">
                  <c:v>22004</c:v>
                </c:pt>
                <c:pt idx="228">
                  <c:v>22040</c:v>
                </c:pt>
                <c:pt idx="229">
                  <c:v>22789</c:v>
                </c:pt>
                <c:pt idx="230">
                  <c:v>22940.5</c:v>
                </c:pt>
                <c:pt idx="231">
                  <c:v>22941</c:v>
                </c:pt>
                <c:pt idx="232">
                  <c:v>23030.5</c:v>
                </c:pt>
                <c:pt idx="233">
                  <c:v>23031</c:v>
                </c:pt>
                <c:pt idx="234">
                  <c:v>23444.5</c:v>
                </c:pt>
                <c:pt idx="235">
                  <c:v>23447</c:v>
                </c:pt>
                <c:pt idx="236">
                  <c:v>23549</c:v>
                </c:pt>
                <c:pt idx="237">
                  <c:v>23549</c:v>
                </c:pt>
                <c:pt idx="238">
                  <c:v>23611.5</c:v>
                </c:pt>
                <c:pt idx="239">
                  <c:v>23611.5</c:v>
                </c:pt>
                <c:pt idx="240">
                  <c:v>23611.5</c:v>
                </c:pt>
                <c:pt idx="241">
                  <c:v>23611.5</c:v>
                </c:pt>
                <c:pt idx="242">
                  <c:v>23614</c:v>
                </c:pt>
                <c:pt idx="243">
                  <c:v>23668.5</c:v>
                </c:pt>
                <c:pt idx="244">
                  <c:v>23681</c:v>
                </c:pt>
                <c:pt idx="245">
                  <c:v>23688.5</c:v>
                </c:pt>
                <c:pt idx="246">
                  <c:v>23688.5</c:v>
                </c:pt>
                <c:pt idx="247">
                  <c:v>23830</c:v>
                </c:pt>
                <c:pt idx="248">
                  <c:v>23834.5</c:v>
                </c:pt>
                <c:pt idx="249">
                  <c:v>24317</c:v>
                </c:pt>
                <c:pt idx="250">
                  <c:v>24317</c:v>
                </c:pt>
                <c:pt idx="251">
                  <c:v>24337</c:v>
                </c:pt>
                <c:pt idx="252">
                  <c:v>24538</c:v>
                </c:pt>
                <c:pt idx="253">
                  <c:v>24568.5</c:v>
                </c:pt>
                <c:pt idx="254">
                  <c:v>24568.5</c:v>
                </c:pt>
                <c:pt idx="255">
                  <c:v>24569</c:v>
                </c:pt>
                <c:pt idx="256">
                  <c:v>24569</c:v>
                </c:pt>
                <c:pt idx="257">
                  <c:v>24596</c:v>
                </c:pt>
                <c:pt idx="258">
                  <c:v>24596</c:v>
                </c:pt>
                <c:pt idx="259">
                  <c:v>24645.5</c:v>
                </c:pt>
                <c:pt idx="260">
                  <c:v>25218</c:v>
                </c:pt>
                <c:pt idx="261">
                  <c:v>25434</c:v>
                </c:pt>
                <c:pt idx="262">
                  <c:v>25441</c:v>
                </c:pt>
                <c:pt idx="263">
                  <c:v>25441.5</c:v>
                </c:pt>
                <c:pt idx="264">
                  <c:v>25476</c:v>
                </c:pt>
                <c:pt idx="265">
                  <c:v>25476.5</c:v>
                </c:pt>
                <c:pt idx="266">
                  <c:v>25491</c:v>
                </c:pt>
                <c:pt idx="267">
                  <c:v>25491</c:v>
                </c:pt>
                <c:pt idx="268">
                  <c:v>25493.5</c:v>
                </c:pt>
                <c:pt idx="269">
                  <c:v>25493.5</c:v>
                </c:pt>
                <c:pt idx="270">
                  <c:v>25510</c:v>
                </c:pt>
                <c:pt idx="271">
                  <c:v>25516</c:v>
                </c:pt>
                <c:pt idx="272">
                  <c:v>25516</c:v>
                </c:pt>
                <c:pt idx="273">
                  <c:v>25517.5</c:v>
                </c:pt>
                <c:pt idx="274">
                  <c:v>25518</c:v>
                </c:pt>
                <c:pt idx="275">
                  <c:v>25565.5</c:v>
                </c:pt>
                <c:pt idx="276">
                  <c:v>25566</c:v>
                </c:pt>
                <c:pt idx="277">
                  <c:v>25643</c:v>
                </c:pt>
                <c:pt idx="278">
                  <c:v>26179</c:v>
                </c:pt>
                <c:pt idx="279">
                  <c:v>26353.5</c:v>
                </c:pt>
                <c:pt idx="280">
                  <c:v>26392.5</c:v>
                </c:pt>
                <c:pt idx="281">
                  <c:v>26393</c:v>
                </c:pt>
                <c:pt idx="282">
                  <c:v>26425.5</c:v>
                </c:pt>
                <c:pt idx="283">
                  <c:v>26425.5</c:v>
                </c:pt>
                <c:pt idx="284">
                  <c:v>26425.5</c:v>
                </c:pt>
                <c:pt idx="285">
                  <c:v>26483</c:v>
                </c:pt>
                <c:pt idx="286">
                  <c:v>27283</c:v>
                </c:pt>
                <c:pt idx="287">
                  <c:v>27403</c:v>
                </c:pt>
                <c:pt idx="288">
                  <c:v>27403.5</c:v>
                </c:pt>
                <c:pt idx="289">
                  <c:v>28073.5</c:v>
                </c:pt>
                <c:pt idx="290">
                  <c:v>28096</c:v>
                </c:pt>
                <c:pt idx="291">
                  <c:v>28240.5</c:v>
                </c:pt>
                <c:pt idx="292">
                  <c:v>28241</c:v>
                </c:pt>
                <c:pt idx="293">
                  <c:v>28288</c:v>
                </c:pt>
                <c:pt idx="294">
                  <c:v>28302.5</c:v>
                </c:pt>
                <c:pt idx="295">
                  <c:v>28303</c:v>
                </c:pt>
                <c:pt idx="296">
                  <c:v>28943.5</c:v>
                </c:pt>
                <c:pt idx="297">
                  <c:v>28988.5</c:v>
                </c:pt>
                <c:pt idx="298">
                  <c:v>28993.5</c:v>
                </c:pt>
                <c:pt idx="299">
                  <c:v>28998.5</c:v>
                </c:pt>
                <c:pt idx="300">
                  <c:v>29016</c:v>
                </c:pt>
                <c:pt idx="301">
                  <c:v>29173</c:v>
                </c:pt>
                <c:pt idx="302">
                  <c:v>29272.5</c:v>
                </c:pt>
                <c:pt idx="303">
                  <c:v>29273</c:v>
                </c:pt>
                <c:pt idx="304">
                  <c:v>29290</c:v>
                </c:pt>
                <c:pt idx="305">
                  <c:v>30060</c:v>
                </c:pt>
                <c:pt idx="306">
                  <c:v>30060</c:v>
                </c:pt>
                <c:pt idx="307">
                  <c:v>30870.5</c:v>
                </c:pt>
                <c:pt idx="308">
                  <c:v>30870.5</c:v>
                </c:pt>
                <c:pt idx="309">
                  <c:v>31780</c:v>
                </c:pt>
                <c:pt idx="310">
                  <c:v>31780</c:v>
                </c:pt>
                <c:pt idx="311">
                  <c:v>33592</c:v>
                </c:pt>
                <c:pt idx="312">
                  <c:v>34569.5</c:v>
                </c:pt>
                <c:pt idx="313">
                  <c:v>34570</c:v>
                </c:pt>
                <c:pt idx="314">
                  <c:v>34578</c:v>
                </c:pt>
                <c:pt idx="315">
                  <c:v>34605</c:v>
                </c:pt>
              </c:numCache>
            </c:numRef>
          </c:xVal>
          <c:yVal>
            <c:numRef>
              <c:f>'Active 1'!$I$21:$I$1003</c:f>
              <c:numCache>
                <c:formatCode>General</c:formatCode>
                <c:ptCount val="983"/>
                <c:pt idx="8">
                  <c:v>-3.7703449997934513E-2</c:v>
                </c:pt>
                <c:pt idx="9">
                  <c:v>-3.160520000528777E-2</c:v>
                </c:pt>
                <c:pt idx="15">
                  <c:v>7.2806499956641346E-3</c:v>
                </c:pt>
                <c:pt idx="16">
                  <c:v>3.7718999956268817E-3</c:v>
                </c:pt>
                <c:pt idx="17">
                  <c:v>5.8701499947346747E-3</c:v>
                </c:pt>
                <c:pt idx="18">
                  <c:v>-9.933350003848318E-3</c:v>
                </c:pt>
                <c:pt idx="19">
                  <c:v>-4.4862500071758404E-3</c:v>
                </c:pt>
                <c:pt idx="24">
                  <c:v>9.6983499970519915E-3</c:v>
                </c:pt>
                <c:pt idx="25">
                  <c:v>-5.2368000033311546E-3</c:v>
                </c:pt>
                <c:pt idx="26">
                  <c:v>9.6382999981869943E-3</c:v>
                </c:pt>
                <c:pt idx="27">
                  <c:v>1.3638299999001902E-2</c:v>
                </c:pt>
                <c:pt idx="28">
                  <c:v>-9.9420500046107918E-3</c:v>
                </c:pt>
                <c:pt idx="29">
                  <c:v>-3.9420500033884309E-3</c:v>
                </c:pt>
                <c:pt idx="30">
                  <c:v>-7.165200004237704E-3</c:v>
                </c:pt>
                <c:pt idx="31">
                  <c:v>-1.1652000030153431E-3</c:v>
                </c:pt>
                <c:pt idx="32">
                  <c:v>1.1834799995995127E-2</c:v>
                </c:pt>
                <c:pt idx="33">
                  <c:v>-3.0669500047224574E-3</c:v>
                </c:pt>
                <c:pt idx="34">
                  <c:v>-2.0669500008807518E-3</c:v>
                </c:pt>
                <c:pt idx="35">
                  <c:v>2.9330499964999035E-3</c:v>
                </c:pt>
                <c:pt idx="36">
                  <c:v>6.9330499973148108E-3</c:v>
                </c:pt>
                <c:pt idx="37">
                  <c:v>-1.6647300006297883E-2</c:v>
                </c:pt>
                <c:pt idx="38">
                  <c:v>-9.6473000012338161E-3</c:v>
                </c:pt>
                <c:pt idx="39">
                  <c:v>-4.6473000038531609E-3</c:v>
                </c:pt>
                <c:pt idx="40">
                  <c:v>-3.6473000000114553E-3</c:v>
                </c:pt>
                <c:pt idx="41">
                  <c:v>7.3526999985915609E-3</c:v>
                </c:pt>
                <c:pt idx="42">
                  <c:v>1.2352699995972216E-2</c:v>
                </c:pt>
                <c:pt idx="43">
                  <c:v>1.3352699999813922E-2</c:v>
                </c:pt>
                <c:pt idx="44">
                  <c:v>-3.0578000005334616E-3</c:v>
                </c:pt>
                <c:pt idx="45">
                  <c:v>-4.9054500050260685E-3</c:v>
                </c:pt>
                <c:pt idx="46">
                  <c:v>3.2910499940044247E-3</c:v>
                </c:pt>
                <c:pt idx="47">
                  <c:v>-7.4142000012216158E-3</c:v>
                </c:pt>
                <c:pt idx="48">
                  <c:v>-1.3315950003743637E-2</c:v>
                </c:pt>
                <c:pt idx="49">
                  <c:v>-2.9229500069050118E-3</c:v>
                </c:pt>
                <c:pt idx="50">
                  <c:v>-1.2824700002965983E-2</c:v>
                </c:pt>
                <c:pt idx="51">
                  <c:v>-1.6726450005080551E-2</c:v>
                </c:pt>
                <c:pt idx="53">
                  <c:v>4.7031499925651588E-3</c:v>
                </c:pt>
                <c:pt idx="54">
                  <c:v>2.8013999981340021E-3</c:v>
                </c:pt>
                <c:pt idx="55">
                  <c:v>-1.8056000044452958E-3</c:v>
                </c:pt>
                <c:pt idx="56">
                  <c:v>-7.0355000061681494E-3</c:v>
                </c:pt>
                <c:pt idx="57">
                  <c:v>-3.9372500032186508E-3</c:v>
                </c:pt>
                <c:pt idx="58">
                  <c:v>-1.5716050002083648E-2</c:v>
                </c:pt>
                <c:pt idx="59">
                  <c:v>-2.4230000417446718E-4</c:v>
                </c:pt>
                <c:pt idx="60">
                  <c:v>-7.554550000349991E-3</c:v>
                </c:pt>
                <c:pt idx="63">
                  <c:v>-2.5965050008380786E-2</c:v>
                </c:pt>
                <c:pt idx="64">
                  <c:v>-2.3965050007973332E-2</c:v>
                </c:pt>
                <c:pt idx="66">
                  <c:v>8.1179999688174576E-4</c:v>
                </c:pt>
                <c:pt idx="69">
                  <c:v>-6.91095000365749E-3</c:v>
                </c:pt>
                <c:pt idx="70">
                  <c:v>-5.2232000016374514E-3</c:v>
                </c:pt>
                <c:pt idx="71">
                  <c:v>-3.1249500025296584E-3</c:v>
                </c:pt>
                <c:pt idx="72">
                  <c:v>1.3366300001507625E-2</c:v>
                </c:pt>
                <c:pt idx="73">
                  <c:v>4.4645499947364442E-3</c:v>
                </c:pt>
                <c:pt idx="74">
                  <c:v>2.8133999949204735E-3</c:v>
                </c:pt>
                <c:pt idx="75">
                  <c:v>9.8999953479506075E-6</c:v>
                </c:pt>
                <c:pt idx="76">
                  <c:v>-1.0570450001978315E-2</c:v>
                </c:pt>
                <c:pt idx="77">
                  <c:v>-8.9185000979341567E-4</c:v>
                </c:pt>
                <c:pt idx="78">
                  <c:v>-2.695350005524233E-3</c:v>
                </c:pt>
                <c:pt idx="79">
                  <c:v>6.3046499999472871E-3</c:v>
                </c:pt>
                <c:pt idx="80">
                  <c:v>-1.1105849996965844E-2</c:v>
                </c:pt>
                <c:pt idx="81">
                  <c:v>-4.3198499988648109E-3</c:v>
                </c:pt>
                <c:pt idx="82">
                  <c:v>-2.1828600009030197E-2</c:v>
                </c:pt>
                <c:pt idx="83">
                  <c:v>-3.3435600009397604E-2</c:v>
                </c:pt>
                <c:pt idx="85">
                  <c:v>-1.7711250002321322E-2</c:v>
                </c:pt>
                <c:pt idx="91">
                  <c:v>7.8536500004702248E-3</c:v>
                </c:pt>
                <c:pt idx="92">
                  <c:v>1.073789999645669E-2</c:v>
                </c:pt>
                <c:pt idx="94">
                  <c:v>-1.293075000285171E-2</c:v>
                </c:pt>
                <c:pt idx="96">
                  <c:v>-2.0250100002158433E-2</c:v>
                </c:pt>
                <c:pt idx="97">
                  <c:v>-5.1518499967642128E-3</c:v>
                </c:pt>
                <c:pt idx="98">
                  <c:v>7.8481500022462569E-3</c:v>
                </c:pt>
                <c:pt idx="99">
                  <c:v>-1.8365850002737716E-2</c:v>
                </c:pt>
                <c:pt idx="100">
                  <c:v>8.8847500010160729E-3</c:v>
                </c:pt>
                <c:pt idx="101">
                  <c:v>9.7181000019190833E-3</c:v>
                </c:pt>
                <c:pt idx="102">
                  <c:v>8.8410499956808053E-3</c:v>
                </c:pt>
                <c:pt idx="103">
                  <c:v>-1.9799500078079291E-3</c:v>
                </c:pt>
                <c:pt idx="104">
                  <c:v>-3.3904500014614314E-3</c:v>
                </c:pt>
                <c:pt idx="105">
                  <c:v>-3.1939500040607527E-3</c:v>
                </c:pt>
                <c:pt idx="106">
                  <c:v>-2.1939500074950047E-3</c:v>
                </c:pt>
                <c:pt idx="107">
                  <c:v>-5.9974500036332756E-3</c:v>
                </c:pt>
                <c:pt idx="108">
                  <c:v>-9.8009500070475042E-3</c:v>
                </c:pt>
                <c:pt idx="109">
                  <c:v>1.5303999971365556E-3</c:v>
                </c:pt>
                <c:pt idx="110">
                  <c:v>-1.5853500008233823E-3</c:v>
                </c:pt>
                <c:pt idx="111">
                  <c:v>8.4739999947487377E-3</c:v>
                </c:pt>
                <c:pt idx="112">
                  <c:v>-7.8474000038113445E-3</c:v>
                </c:pt>
                <c:pt idx="113">
                  <c:v>4.8053499922389165E-3</c:v>
                </c:pt>
                <c:pt idx="114">
                  <c:v>7.7914999565109611E-4</c:v>
                </c:pt>
                <c:pt idx="115">
                  <c:v>9.7791499938466586E-3</c:v>
                </c:pt>
                <c:pt idx="116">
                  <c:v>2.2779149992857128E-2</c:v>
                </c:pt>
                <c:pt idx="117">
                  <c:v>3.8773999986005947E-3</c:v>
                </c:pt>
                <c:pt idx="126">
                  <c:v>-7.6472500004456379E-3</c:v>
                </c:pt>
                <c:pt idx="127">
                  <c:v>-7.8085000131977722E-4</c:v>
                </c:pt>
                <c:pt idx="128">
                  <c:v>-4.2896000013570301E-3</c:v>
                </c:pt>
                <c:pt idx="129">
                  <c:v>9.0689999342430383E-4</c:v>
                </c:pt>
                <c:pt idx="130">
                  <c:v>-6.1935000121593475E-4</c:v>
                </c:pt>
                <c:pt idx="131">
                  <c:v>-4.4228500046301633E-3</c:v>
                </c:pt>
                <c:pt idx="132">
                  <c:v>5.9701499922084622E-3</c:v>
                </c:pt>
                <c:pt idx="133">
                  <c:v>2.0644999967771582E-3</c:v>
                </c:pt>
                <c:pt idx="134">
                  <c:v>5.2168499969411641E-3</c:v>
                </c:pt>
                <c:pt idx="135">
                  <c:v>2.3150999913923442E-3</c:v>
                </c:pt>
                <c:pt idx="136">
                  <c:v>6.6027499924530275E-3</c:v>
                </c:pt>
                <c:pt idx="137">
                  <c:v>2.1572499972535297E-3</c:v>
                </c:pt>
                <c:pt idx="138">
                  <c:v>7.157249994634185E-3</c:v>
                </c:pt>
                <c:pt idx="139">
                  <c:v>6.2554999967687763E-3</c:v>
                </c:pt>
                <c:pt idx="140">
                  <c:v>1.1938499956158921E-3</c:v>
                </c:pt>
                <c:pt idx="141">
                  <c:v>-1.7079000026569702E-3</c:v>
                </c:pt>
                <c:pt idx="142">
                  <c:v>1.2390349998895545E-2</c:v>
                </c:pt>
                <c:pt idx="143">
                  <c:v>8.586849995481316E-3</c:v>
                </c:pt>
                <c:pt idx="144">
                  <c:v>5.7833499959087931E-3</c:v>
                </c:pt>
                <c:pt idx="145">
                  <c:v>-5.0551500025903806E-3</c:v>
                </c:pt>
                <c:pt idx="146">
                  <c:v>-5.8586500017554499E-3</c:v>
                </c:pt>
                <c:pt idx="147">
                  <c:v>-5.0885500022559427E-3</c:v>
                </c:pt>
                <c:pt idx="148">
                  <c:v>2.865999995265156E-4</c:v>
                </c:pt>
                <c:pt idx="149">
                  <c:v>1.1384849996829871E-2</c:v>
                </c:pt>
                <c:pt idx="150">
                  <c:v>3.6734999594045803E-4</c:v>
                </c:pt>
                <c:pt idx="151">
                  <c:v>-7.4361500010127202E-3</c:v>
                </c:pt>
                <c:pt idx="152">
                  <c:v>-4.3379000053391792E-3</c:v>
                </c:pt>
                <c:pt idx="153">
                  <c:v>8.8585999983479269E-3</c:v>
                </c:pt>
                <c:pt idx="154">
                  <c:v>9.8585999949136749E-3</c:v>
                </c:pt>
                <c:pt idx="155">
                  <c:v>2.807699995173607E-3</c:v>
                </c:pt>
                <c:pt idx="156">
                  <c:v>-1.0677500031306408E-3</c:v>
                </c:pt>
                <c:pt idx="157">
                  <c:v>3.3252499997615814E-3</c:v>
                </c:pt>
                <c:pt idx="158">
                  <c:v>7.7234999480424449E-4</c:v>
                </c:pt>
                <c:pt idx="159">
                  <c:v>-1.2940000306116417E-4</c:v>
                </c:pt>
                <c:pt idx="160">
                  <c:v>-2.9329000026336871E-3</c:v>
                </c:pt>
                <c:pt idx="161">
                  <c:v>1.4263599994592369E-2</c:v>
                </c:pt>
                <c:pt idx="162">
                  <c:v>2.4263599996629637E-2</c:v>
                </c:pt>
                <c:pt idx="163">
                  <c:v>3.0263599997851998E-2</c:v>
                </c:pt>
                <c:pt idx="164">
                  <c:v>3.8530999954673462E-3</c:v>
                </c:pt>
                <c:pt idx="165">
                  <c:v>5.8530999958747998E-3</c:v>
                </c:pt>
                <c:pt idx="166">
                  <c:v>7.8530999962822534E-3</c:v>
                </c:pt>
                <c:pt idx="167">
                  <c:v>9.853099996689707E-3</c:v>
                </c:pt>
                <c:pt idx="168">
                  <c:v>1.0998699995980132E-2</c:v>
                </c:pt>
                <c:pt idx="170">
                  <c:v>9.9701999934040941E-3</c:v>
                </c:pt>
                <c:pt idx="171">
                  <c:v>1.4017199995578267E-2</c:v>
                </c:pt>
                <c:pt idx="172">
                  <c:v>2.7017199994588736E-2</c:v>
                </c:pt>
                <c:pt idx="188">
                  <c:v>9.8101499970653094E-3</c:v>
                </c:pt>
                <c:pt idx="189">
                  <c:v>3.6910149996401742E-2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B7-47AA-AAA9-57E5F1F02F67}"/>
            </c:ext>
          </c:extLst>
        </c:ser>
        <c:ser>
          <c:idx val="2"/>
          <c:order val="2"/>
          <c:tx>
            <c:strRef>
              <c:f>'Active 1'!$J$20:$J$20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1'!$F$21:$F$1003</c:f>
              <c:numCache>
                <c:formatCode>General</c:formatCode>
                <c:ptCount val="983"/>
                <c:pt idx="0">
                  <c:v>-6711</c:v>
                </c:pt>
                <c:pt idx="1">
                  <c:v>-6669</c:v>
                </c:pt>
                <c:pt idx="2">
                  <c:v>-6663</c:v>
                </c:pt>
                <c:pt idx="3">
                  <c:v>-6491</c:v>
                </c:pt>
                <c:pt idx="4">
                  <c:v>-6483.5</c:v>
                </c:pt>
                <c:pt idx="5">
                  <c:v>-6411.5</c:v>
                </c:pt>
                <c:pt idx="6">
                  <c:v>-6369</c:v>
                </c:pt>
                <c:pt idx="7">
                  <c:v>-6368.5</c:v>
                </c:pt>
                <c:pt idx="8">
                  <c:v>-6366.5</c:v>
                </c:pt>
                <c:pt idx="9">
                  <c:v>-6364</c:v>
                </c:pt>
                <c:pt idx="10">
                  <c:v>-6344</c:v>
                </c:pt>
                <c:pt idx="11">
                  <c:v>-6299.5</c:v>
                </c:pt>
                <c:pt idx="12">
                  <c:v>-6299</c:v>
                </c:pt>
                <c:pt idx="13">
                  <c:v>-6297</c:v>
                </c:pt>
                <c:pt idx="14">
                  <c:v>-6229.5</c:v>
                </c:pt>
                <c:pt idx="15">
                  <c:v>-6229.5</c:v>
                </c:pt>
                <c:pt idx="16">
                  <c:v>-6217</c:v>
                </c:pt>
                <c:pt idx="17">
                  <c:v>-6214.5</c:v>
                </c:pt>
                <c:pt idx="18">
                  <c:v>-6209.5</c:v>
                </c:pt>
                <c:pt idx="19">
                  <c:v>-6162.5</c:v>
                </c:pt>
                <c:pt idx="20">
                  <c:v>-5999.5</c:v>
                </c:pt>
                <c:pt idx="21">
                  <c:v>-5997</c:v>
                </c:pt>
                <c:pt idx="22">
                  <c:v>-5743</c:v>
                </c:pt>
                <c:pt idx="23">
                  <c:v>-5740.5</c:v>
                </c:pt>
                <c:pt idx="24">
                  <c:v>-5740.5</c:v>
                </c:pt>
                <c:pt idx="25">
                  <c:v>-5576</c:v>
                </c:pt>
                <c:pt idx="26">
                  <c:v>-5569</c:v>
                </c:pt>
                <c:pt idx="27">
                  <c:v>-5569</c:v>
                </c:pt>
                <c:pt idx="28">
                  <c:v>-5568.5</c:v>
                </c:pt>
                <c:pt idx="29">
                  <c:v>-5568.5</c:v>
                </c:pt>
                <c:pt idx="30">
                  <c:v>-5564</c:v>
                </c:pt>
                <c:pt idx="31">
                  <c:v>-5564</c:v>
                </c:pt>
                <c:pt idx="32">
                  <c:v>-5564</c:v>
                </c:pt>
                <c:pt idx="33">
                  <c:v>-5561.5</c:v>
                </c:pt>
                <c:pt idx="34">
                  <c:v>-5561.5</c:v>
                </c:pt>
                <c:pt idx="35">
                  <c:v>-5561.5</c:v>
                </c:pt>
                <c:pt idx="36">
                  <c:v>-5561.5</c:v>
                </c:pt>
                <c:pt idx="37">
                  <c:v>-5561</c:v>
                </c:pt>
                <c:pt idx="38">
                  <c:v>-5561</c:v>
                </c:pt>
                <c:pt idx="39">
                  <c:v>-5561</c:v>
                </c:pt>
                <c:pt idx="40">
                  <c:v>-5561</c:v>
                </c:pt>
                <c:pt idx="41">
                  <c:v>-5561</c:v>
                </c:pt>
                <c:pt idx="42">
                  <c:v>-5561</c:v>
                </c:pt>
                <c:pt idx="43">
                  <c:v>-5561</c:v>
                </c:pt>
                <c:pt idx="44">
                  <c:v>-5546</c:v>
                </c:pt>
                <c:pt idx="45">
                  <c:v>-5506.5</c:v>
                </c:pt>
                <c:pt idx="46">
                  <c:v>-5501.5</c:v>
                </c:pt>
                <c:pt idx="47">
                  <c:v>-5494</c:v>
                </c:pt>
                <c:pt idx="48">
                  <c:v>-5491.5</c:v>
                </c:pt>
                <c:pt idx="49">
                  <c:v>-5481.5</c:v>
                </c:pt>
                <c:pt idx="50">
                  <c:v>-5479</c:v>
                </c:pt>
                <c:pt idx="51">
                  <c:v>-5476.5</c:v>
                </c:pt>
                <c:pt idx="52">
                  <c:v>-5429.5</c:v>
                </c:pt>
                <c:pt idx="53">
                  <c:v>-5404.5</c:v>
                </c:pt>
                <c:pt idx="54">
                  <c:v>-5402</c:v>
                </c:pt>
                <c:pt idx="55">
                  <c:v>-5392</c:v>
                </c:pt>
                <c:pt idx="56">
                  <c:v>-5235</c:v>
                </c:pt>
                <c:pt idx="57">
                  <c:v>-5232.5</c:v>
                </c:pt>
                <c:pt idx="58">
                  <c:v>-4748.5</c:v>
                </c:pt>
                <c:pt idx="59">
                  <c:v>-4711</c:v>
                </c:pt>
                <c:pt idx="60">
                  <c:v>-4693.5</c:v>
                </c:pt>
                <c:pt idx="61">
                  <c:v>-4686.5</c:v>
                </c:pt>
                <c:pt idx="62">
                  <c:v>-4681.5</c:v>
                </c:pt>
                <c:pt idx="63">
                  <c:v>-4678.5</c:v>
                </c:pt>
                <c:pt idx="64">
                  <c:v>-4678.5</c:v>
                </c:pt>
                <c:pt idx="65">
                  <c:v>-4676.5</c:v>
                </c:pt>
                <c:pt idx="66">
                  <c:v>-4674</c:v>
                </c:pt>
                <c:pt idx="67">
                  <c:v>-4666.5</c:v>
                </c:pt>
                <c:pt idx="68">
                  <c:v>-4661.5</c:v>
                </c:pt>
                <c:pt idx="69">
                  <c:v>-4641.5</c:v>
                </c:pt>
                <c:pt idx="70">
                  <c:v>-4624</c:v>
                </c:pt>
                <c:pt idx="71">
                  <c:v>-4621.5</c:v>
                </c:pt>
                <c:pt idx="72">
                  <c:v>-4609</c:v>
                </c:pt>
                <c:pt idx="73">
                  <c:v>-4606.5</c:v>
                </c:pt>
                <c:pt idx="74">
                  <c:v>-4562</c:v>
                </c:pt>
                <c:pt idx="75">
                  <c:v>-4557</c:v>
                </c:pt>
                <c:pt idx="76">
                  <c:v>-4556.5</c:v>
                </c:pt>
                <c:pt idx="77">
                  <c:v>-4554.5</c:v>
                </c:pt>
                <c:pt idx="78">
                  <c:v>-4549.5</c:v>
                </c:pt>
                <c:pt idx="79">
                  <c:v>-4549.5</c:v>
                </c:pt>
                <c:pt idx="80">
                  <c:v>-4534.5</c:v>
                </c:pt>
                <c:pt idx="81">
                  <c:v>-4514.5</c:v>
                </c:pt>
                <c:pt idx="82">
                  <c:v>-4502</c:v>
                </c:pt>
                <c:pt idx="83">
                  <c:v>-4492</c:v>
                </c:pt>
                <c:pt idx="84">
                  <c:v>-4417.5</c:v>
                </c:pt>
                <c:pt idx="85">
                  <c:v>-4412.5</c:v>
                </c:pt>
                <c:pt idx="86">
                  <c:v>-4100</c:v>
                </c:pt>
                <c:pt idx="87">
                  <c:v>-3886</c:v>
                </c:pt>
                <c:pt idx="88">
                  <c:v>-3796.5</c:v>
                </c:pt>
                <c:pt idx="89">
                  <c:v>-3784</c:v>
                </c:pt>
                <c:pt idx="90">
                  <c:v>-3672</c:v>
                </c:pt>
                <c:pt idx="91">
                  <c:v>-3619.5</c:v>
                </c:pt>
                <c:pt idx="92">
                  <c:v>-3597</c:v>
                </c:pt>
                <c:pt idx="93">
                  <c:v>-3532.5</c:v>
                </c:pt>
                <c:pt idx="94">
                  <c:v>-3527.5</c:v>
                </c:pt>
                <c:pt idx="95">
                  <c:v>-3525</c:v>
                </c:pt>
                <c:pt idx="96">
                  <c:v>-2757</c:v>
                </c:pt>
                <c:pt idx="97">
                  <c:v>-2754.5</c:v>
                </c:pt>
                <c:pt idx="98">
                  <c:v>-2754.5</c:v>
                </c:pt>
                <c:pt idx="99">
                  <c:v>-2734.5</c:v>
                </c:pt>
                <c:pt idx="100">
                  <c:v>-2692.5</c:v>
                </c:pt>
                <c:pt idx="101">
                  <c:v>-2483</c:v>
                </c:pt>
                <c:pt idx="102">
                  <c:v>-2001.5</c:v>
                </c:pt>
                <c:pt idx="103">
                  <c:v>-1971.5</c:v>
                </c:pt>
                <c:pt idx="104">
                  <c:v>-1956.5</c:v>
                </c:pt>
                <c:pt idx="105">
                  <c:v>-1951.5</c:v>
                </c:pt>
                <c:pt idx="106">
                  <c:v>-1951.5</c:v>
                </c:pt>
                <c:pt idx="107">
                  <c:v>-1946.5</c:v>
                </c:pt>
                <c:pt idx="108">
                  <c:v>-1941.5</c:v>
                </c:pt>
                <c:pt idx="109">
                  <c:v>-1872</c:v>
                </c:pt>
                <c:pt idx="110">
                  <c:v>-1849.5</c:v>
                </c:pt>
                <c:pt idx="111">
                  <c:v>-820</c:v>
                </c:pt>
                <c:pt idx="112">
                  <c:v>-818</c:v>
                </c:pt>
                <c:pt idx="113">
                  <c:v>-750.5</c:v>
                </c:pt>
                <c:pt idx="114">
                  <c:v>-84.5</c:v>
                </c:pt>
                <c:pt idx="115">
                  <c:v>-84.5</c:v>
                </c:pt>
                <c:pt idx="116">
                  <c:v>-84.5</c:v>
                </c:pt>
                <c:pt idx="117">
                  <c:v>-82</c:v>
                </c:pt>
                <c:pt idx="118">
                  <c:v>-45</c:v>
                </c:pt>
                <c:pt idx="119">
                  <c:v>-42.5</c:v>
                </c:pt>
                <c:pt idx="120">
                  <c:v>-30</c:v>
                </c:pt>
                <c:pt idx="121">
                  <c:v>0</c:v>
                </c:pt>
                <c:pt idx="122">
                  <c:v>0</c:v>
                </c:pt>
                <c:pt idx="123">
                  <c:v>12.5</c:v>
                </c:pt>
                <c:pt idx="124">
                  <c:v>20</c:v>
                </c:pt>
                <c:pt idx="125">
                  <c:v>47</c:v>
                </c:pt>
                <c:pt idx="126">
                  <c:v>67.5</c:v>
                </c:pt>
                <c:pt idx="127">
                  <c:v>715.5</c:v>
                </c:pt>
                <c:pt idx="128">
                  <c:v>728</c:v>
                </c:pt>
                <c:pt idx="129">
                  <c:v>733</c:v>
                </c:pt>
                <c:pt idx="130">
                  <c:v>770.5</c:v>
                </c:pt>
                <c:pt idx="131">
                  <c:v>775.5</c:v>
                </c:pt>
                <c:pt idx="132">
                  <c:v>785.5</c:v>
                </c:pt>
                <c:pt idx="133">
                  <c:v>1765</c:v>
                </c:pt>
                <c:pt idx="134">
                  <c:v>1804.5</c:v>
                </c:pt>
                <c:pt idx="135">
                  <c:v>1807</c:v>
                </c:pt>
                <c:pt idx="136">
                  <c:v>2567.5</c:v>
                </c:pt>
                <c:pt idx="137">
                  <c:v>2632.5</c:v>
                </c:pt>
                <c:pt idx="138">
                  <c:v>2632.5</c:v>
                </c:pt>
                <c:pt idx="139">
                  <c:v>2635</c:v>
                </c:pt>
                <c:pt idx="140">
                  <c:v>2694.5</c:v>
                </c:pt>
                <c:pt idx="141">
                  <c:v>2697</c:v>
                </c:pt>
                <c:pt idx="142">
                  <c:v>2699.5</c:v>
                </c:pt>
                <c:pt idx="143">
                  <c:v>2704.5</c:v>
                </c:pt>
                <c:pt idx="144">
                  <c:v>2709.5</c:v>
                </c:pt>
                <c:pt idx="145">
                  <c:v>2764.5</c:v>
                </c:pt>
                <c:pt idx="146">
                  <c:v>2769.5</c:v>
                </c:pt>
                <c:pt idx="147">
                  <c:v>2926.5</c:v>
                </c:pt>
                <c:pt idx="148">
                  <c:v>3562</c:v>
                </c:pt>
                <c:pt idx="149">
                  <c:v>3564.5</c:v>
                </c:pt>
                <c:pt idx="150">
                  <c:v>3589.5</c:v>
                </c:pt>
                <c:pt idx="151">
                  <c:v>3594.5</c:v>
                </c:pt>
                <c:pt idx="152">
                  <c:v>3597</c:v>
                </c:pt>
                <c:pt idx="153">
                  <c:v>3602</c:v>
                </c:pt>
                <c:pt idx="154">
                  <c:v>3602</c:v>
                </c:pt>
                <c:pt idx="155">
                  <c:v>3789</c:v>
                </c:pt>
                <c:pt idx="156">
                  <c:v>4382.5</c:v>
                </c:pt>
                <c:pt idx="157">
                  <c:v>4392.5</c:v>
                </c:pt>
                <c:pt idx="158">
                  <c:v>4439.5</c:v>
                </c:pt>
                <c:pt idx="159">
                  <c:v>4442</c:v>
                </c:pt>
                <c:pt idx="160">
                  <c:v>4447</c:v>
                </c:pt>
                <c:pt idx="161">
                  <c:v>4452</c:v>
                </c:pt>
                <c:pt idx="162">
                  <c:v>4452</c:v>
                </c:pt>
                <c:pt idx="163">
                  <c:v>4452</c:v>
                </c:pt>
                <c:pt idx="164">
                  <c:v>4467</c:v>
                </c:pt>
                <c:pt idx="165">
                  <c:v>4467</c:v>
                </c:pt>
                <c:pt idx="166">
                  <c:v>4467</c:v>
                </c:pt>
                <c:pt idx="167">
                  <c:v>4467</c:v>
                </c:pt>
                <c:pt idx="168">
                  <c:v>4659</c:v>
                </c:pt>
                <c:pt idx="169">
                  <c:v>5434.5</c:v>
                </c:pt>
                <c:pt idx="170">
                  <c:v>6414</c:v>
                </c:pt>
                <c:pt idx="171">
                  <c:v>7204</c:v>
                </c:pt>
                <c:pt idx="172">
                  <c:v>7204</c:v>
                </c:pt>
                <c:pt idx="173">
                  <c:v>9961</c:v>
                </c:pt>
                <c:pt idx="174">
                  <c:v>10953</c:v>
                </c:pt>
                <c:pt idx="175">
                  <c:v>10955.5</c:v>
                </c:pt>
                <c:pt idx="176">
                  <c:v>11927.5</c:v>
                </c:pt>
                <c:pt idx="177">
                  <c:v>11927.5</c:v>
                </c:pt>
                <c:pt idx="178">
                  <c:v>11927.5</c:v>
                </c:pt>
                <c:pt idx="179">
                  <c:v>11927.5</c:v>
                </c:pt>
                <c:pt idx="180">
                  <c:v>11928</c:v>
                </c:pt>
                <c:pt idx="181">
                  <c:v>11928</c:v>
                </c:pt>
                <c:pt idx="182">
                  <c:v>12571</c:v>
                </c:pt>
                <c:pt idx="183">
                  <c:v>12621</c:v>
                </c:pt>
                <c:pt idx="184">
                  <c:v>12728</c:v>
                </c:pt>
                <c:pt idx="185">
                  <c:v>12733</c:v>
                </c:pt>
                <c:pt idx="186">
                  <c:v>12860</c:v>
                </c:pt>
                <c:pt idx="187">
                  <c:v>13563</c:v>
                </c:pt>
                <c:pt idx="188">
                  <c:v>13585.5</c:v>
                </c:pt>
                <c:pt idx="189">
                  <c:v>13585.5</c:v>
                </c:pt>
                <c:pt idx="190">
                  <c:v>15430</c:v>
                </c:pt>
                <c:pt idx="191">
                  <c:v>15488</c:v>
                </c:pt>
                <c:pt idx="192">
                  <c:v>15569.5</c:v>
                </c:pt>
                <c:pt idx="193">
                  <c:v>15570</c:v>
                </c:pt>
                <c:pt idx="194">
                  <c:v>15719</c:v>
                </c:pt>
                <c:pt idx="195">
                  <c:v>16263</c:v>
                </c:pt>
                <c:pt idx="196">
                  <c:v>16332.5</c:v>
                </c:pt>
                <c:pt idx="197">
                  <c:v>16332.5</c:v>
                </c:pt>
                <c:pt idx="198">
                  <c:v>16335</c:v>
                </c:pt>
                <c:pt idx="199">
                  <c:v>16452.5</c:v>
                </c:pt>
                <c:pt idx="200">
                  <c:v>16502</c:v>
                </c:pt>
                <c:pt idx="201">
                  <c:v>17435</c:v>
                </c:pt>
                <c:pt idx="202">
                  <c:v>17435</c:v>
                </c:pt>
                <c:pt idx="203">
                  <c:v>17467</c:v>
                </c:pt>
                <c:pt idx="204">
                  <c:v>18108.5</c:v>
                </c:pt>
                <c:pt idx="205">
                  <c:v>18108.5</c:v>
                </c:pt>
                <c:pt idx="206">
                  <c:v>18411.5</c:v>
                </c:pt>
                <c:pt idx="207">
                  <c:v>19040</c:v>
                </c:pt>
                <c:pt idx="208">
                  <c:v>19104.5</c:v>
                </c:pt>
                <c:pt idx="209">
                  <c:v>19105</c:v>
                </c:pt>
                <c:pt idx="210">
                  <c:v>19112</c:v>
                </c:pt>
                <c:pt idx="211">
                  <c:v>19298</c:v>
                </c:pt>
                <c:pt idx="212">
                  <c:v>19300.5</c:v>
                </c:pt>
                <c:pt idx="213">
                  <c:v>19303</c:v>
                </c:pt>
                <c:pt idx="214">
                  <c:v>19305.5</c:v>
                </c:pt>
                <c:pt idx="215">
                  <c:v>19313.5</c:v>
                </c:pt>
                <c:pt idx="216">
                  <c:v>19381</c:v>
                </c:pt>
                <c:pt idx="217">
                  <c:v>20034</c:v>
                </c:pt>
                <c:pt idx="218">
                  <c:v>20035</c:v>
                </c:pt>
                <c:pt idx="219">
                  <c:v>20139</c:v>
                </c:pt>
                <c:pt idx="220">
                  <c:v>20159.5</c:v>
                </c:pt>
                <c:pt idx="221">
                  <c:v>20812</c:v>
                </c:pt>
                <c:pt idx="222">
                  <c:v>20862</c:v>
                </c:pt>
                <c:pt idx="223">
                  <c:v>20954</c:v>
                </c:pt>
                <c:pt idx="224">
                  <c:v>21697</c:v>
                </c:pt>
                <c:pt idx="225">
                  <c:v>21846.5</c:v>
                </c:pt>
                <c:pt idx="226">
                  <c:v>21847</c:v>
                </c:pt>
                <c:pt idx="227">
                  <c:v>22004</c:v>
                </c:pt>
                <c:pt idx="228">
                  <c:v>22040</c:v>
                </c:pt>
                <c:pt idx="229">
                  <c:v>22789</c:v>
                </c:pt>
                <c:pt idx="230">
                  <c:v>22940.5</c:v>
                </c:pt>
                <c:pt idx="231">
                  <c:v>22941</c:v>
                </c:pt>
                <c:pt idx="232">
                  <c:v>23030.5</c:v>
                </c:pt>
                <c:pt idx="233">
                  <c:v>23031</c:v>
                </c:pt>
                <c:pt idx="234">
                  <c:v>23444.5</c:v>
                </c:pt>
                <c:pt idx="235">
                  <c:v>23447</c:v>
                </c:pt>
                <c:pt idx="236">
                  <c:v>23549</c:v>
                </c:pt>
                <c:pt idx="237">
                  <c:v>23549</c:v>
                </c:pt>
                <c:pt idx="238">
                  <c:v>23611.5</c:v>
                </c:pt>
                <c:pt idx="239">
                  <c:v>23611.5</c:v>
                </c:pt>
                <c:pt idx="240">
                  <c:v>23611.5</c:v>
                </c:pt>
                <c:pt idx="241">
                  <c:v>23611.5</c:v>
                </c:pt>
                <c:pt idx="242">
                  <c:v>23614</c:v>
                </c:pt>
                <c:pt idx="243">
                  <c:v>23668.5</c:v>
                </c:pt>
                <c:pt idx="244">
                  <c:v>23681</c:v>
                </c:pt>
                <c:pt idx="245">
                  <c:v>23688.5</c:v>
                </c:pt>
                <c:pt idx="246">
                  <c:v>23688.5</c:v>
                </c:pt>
                <c:pt idx="247">
                  <c:v>23830</c:v>
                </c:pt>
                <c:pt idx="248">
                  <c:v>23834.5</c:v>
                </c:pt>
                <c:pt idx="249">
                  <c:v>24317</c:v>
                </c:pt>
                <c:pt idx="250">
                  <c:v>24317</c:v>
                </c:pt>
                <c:pt idx="251">
                  <c:v>24337</c:v>
                </c:pt>
                <c:pt idx="252">
                  <c:v>24538</c:v>
                </c:pt>
                <c:pt idx="253">
                  <c:v>24568.5</c:v>
                </c:pt>
                <c:pt idx="254">
                  <c:v>24568.5</c:v>
                </c:pt>
                <c:pt idx="255">
                  <c:v>24569</c:v>
                </c:pt>
                <c:pt idx="256">
                  <c:v>24569</c:v>
                </c:pt>
                <c:pt idx="257">
                  <c:v>24596</c:v>
                </c:pt>
                <c:pt idx="258">
                  <c:v>24596</c:v>
                </c:pt>
                <c:pt idx="259">
                  <c:v>24645.5</c:v>
                </c:pt>
                <c:pt idx="260">
                  <c:v>25218</c:v>
                </c:pt>
                <c:pt idx="261">
                  <c:v>25434</c:v>
                </c:pt>
                <c:pt idx="262">
                  <c:v>25441</c:v>
                </c:pt>
                <c:pt idx="263">
                  <c:v>25441.5</c:v>
                </c:pt>
                <c:pt idx="264">
                  <c:v>25476</c:v>
                </c:pt>
                <c:pt idx="265">
                  <c:v>25476.5</c:v>
                </c:pt>
                <c:pt idx="266">
                  <c:v>25491</c:v>
                </c:pt>
                <c:pt idx="267">
                  <c:v>25491</c:v>
                </c:pt>
                <c:pt idx="268">
                  <c:v>25493.5</c:v>
                </c:pt>
                <c:pt idx="269">
                  <c:v>25493.5</c:v>
                </c:pt>
                <c:pt idx="270">
                  <c:v>25510</c:v>
                </c:pt>
                <c:pt idx="271">
                  <c:v>25516</c:v>
                </c:pt>
                <c:pt idx="272">
                  <c:v>25516</c:v>
                </c:pt>
                <c:pt idx="273">
                  <c:v>25517.5</c:v>
                </c:pt>
                <c:pt idx="274">
                  <c:v>25518</c:v>
                </c:pt>
                <c:pt idx="275">
                  <c:v>25565.5</c:v>
                </c:pt>
                <c:pt idx="276">
                  <c:v>25566</c:v>
                </c:pt>
                <c:pt idx="277">
                  <c:v>25643</c:v>
                </c:pt>
                <c:pt idx="278">
                  <c:v>26179</c:v>
                </c:pt>
                <c:pt idx="279">
                  <c:v>26353.5</c:v>
                </c:pt>
                <c:pt idx="280">
                  <c:v>26392.5</c:v>
                </c:pt>
                <c:pt idx="281">
                  <c:v>26393</c:v>
                </c:pt>
                <c:pt idx="282">
                  <c:v>26425.5</c:v>
                </c:pt>
                <c:pt idx="283">
                  <c:v>26425.5</c:v>
                </c:pt>
                <c:pt idx="284">
                  <c:v>26425.5</c:v>
                </c:pt>
                <c:pt idx="285">
                  <c:v>26483</c:v>
                </c:pt>
                <c:pt idx="286">
                  <c:v>27283</c:v>
                </c:pt>
                <c:pt idx="287">
                  <c:v>27403</c:v>
                </c:pt>
                <c:pt idx="288">
                  <c:v>27403.5</c:v>
                </c:pt>
                <c:pt idx="289">
                  <c:v>28073.5</c:v>
                </c:pt>
                <c:pt idx="290">
                  <c:v>28096</c:v>
                </c:pt>
                <c:pt idx="291">
                  <c:v>28240.5</c:v>
                </c:pt>
                <c:pt idx="292">
                  <c:v>28241</c:v>
                </c:pt>
                <c:pt idx="293">
                  <c:v>28288</c:v>
                </c:pt>
                <c:pt idx="294">
                  <c:v>28302.5</c:v>
                </c:pt>
                <c:pt idx="295">
                  <c:v>28303</c:v>
                </c:pt>
                <c:pt idx="296">
                  <c:v>28943.5</c:v>
                </c:pt>
                <c:pt idx="297">
                  <c:v>28988.5</c:v>
                </c:pt>
                <c:pt idx="298">
                  <c:v>28993.5</c:v>
                </c:pt>
                <c:pt idx="299">
                  <c:v>28998.5</c:v>
                </c:pt>
                <c:pt idx="300">
                  <c:v>29016</c:v>
                </c:pt>
                <c:pt idx="301">
                  <c:v>29173</c:v>
                </c:pt>
                <c:pt idx="302">
                  <c:v>29272.5</c:v>
                </c:pt>
                <c:pt idx="303">
                  <c:v>29273</c:v>
                </c:pt>
                <c:pt idx="304">
                  <c:v>29290</c:v>
                </c:pt>
                <c:pt idx="305">
                  <c:v>30060</c:v>
                </c:pt>
                <c:pt idx="306">
                  <c:v>30060</c:v>
                </c:pt>
                <c:pt idx="307">
                  <c:v>30870.5</c:v>
                </c:pt>
                <c:pt idx="308">
                  <c:v>30870.5</c:v>
                </c:pt>
                <c:pt idx="309">
                  <c:v>31780</c:v>
                </c:pt>
                <c:pt idx="310">
                  <c:v>31780</c:v>
                </c:pt>
                <c:pt idx="311">
                  <c:v>33592</c:v>
                </c:pt>
                <c:pt idx="312">
                  <c:v>34569.5</c:v>
                </c:pt>
                <c:pt idx="313">
                  <c:v>34570</c:v>
                </c:pt>
                <c:pt idx="314">
                  <c:v>34578</c:v>
                </c:pt>
                <c:pt idx="315">
                  <c:v>34605</c:v>
                </c:pt>
              </c:numCache>
            </c:numRef>
          </c:xVal>
          <c:yVal>
            <c:numRef>
              <c:f>'Active 1'!$J$21:$J$1003</c:f>
              <c:numCache>
                <c:formatCode>General</c:formatCode>
                <c:ptCount val="983"/>
                <c:pt idx="0">
                  <c:v>-4.8423000043840148E-3</c:v>
                </c:pt>
                <c:pt idx="1">
                  <c:v>-9.8591700007091276E-2</c:v>
                </c:pt>
                <c:pt idx="2">
                  <c:v>1.444410000112839E-2</c:v>
                </c:pt>
                <c:pt idx="3">
                  <c:v>-5.1963000078103505E-3</c:v>
                </c:pt>
                <c:pt idx="4">
                  <c:v>5.6098449997080024E-2</c:v>
                </c:pt>
                <c:pt idx="5">
                  <c:v>3.5280500014778227E-3</c:v>
                </c:pt>
                <c:pt idx="6">
                  <c:v>-2.8017000004183501E-3</c:v>
                </c:pt>
                <c:pt idx="7">
                  <c:v>-1.2382050001178868E-2</c:v>
                </c:pt>
                <c:pt idx="10">
                  <c:v>-2.3819200003345031E-2</c:v>
                </c:pt>
                <c:pt idx="11">
                  <c:v>2.5296499952673912E-3</c:v>
                </c:pt>
                <c:pt idx="12">
                  <c:v>-2.0507000008365139E-3</c:v>
                </c:pt>
                <c:pt idx="13">
                  <c:v>-8.3721000046352856E-3</c:v>
                </c:pt>
                <c:pt idx="169">
                  <c:v>8.7584999710088596E-4</c:v>
                </c:pt>
                <c:pt idx="177">
                  <c:v>1.2650749995373189E-2</c:v>
                </c:pt>
                <c:pt idx="179">
                  <c:v>1.5250749995175283E-2</c:v>
                </c:pt>
                <c:pt idx="181">
                  <c:v>7.1704000001773238E-3</c:v>
                </c:pt>
                <c:pt idx="187">
                  <c:v>9.1258999964338727E-3</c:v>
                </c:pt>
                <c:pt idx="194">
                  <c:v>1.2056699997629039E-2</c:v>
                </c:pt>
                <c:pt idx="200">
                  <c:v>1.1928599997190759E-2</c:v>
                </c:pt>
                <c:pt idx="205">
                  <c:v>8.4640499990200624E-3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6B7-47AA-AAA9-57E5F1F02F67}"/>
            </c:ext>
          </c:extLst>
        </c:ser>
        <c:ser>
          <c:idx val="3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1'!$F$21:$F$1003</c:f>
              <c:numCache>
                <c:formatCode>General</c:formatCode>
                <c:ptCount val="983"/>
                <c:pt idx="0">
                  <c:v>-6711</c:v>
                </c:pt>
                <c:pt idx="1">
                  <c:v>-6669</c:v>
                </c:pt>
                <c:pt idx="2">
                  <c:v>-6663</c:v>
                </c:pt>
                <c:pt idx="3">
                  <c:v>-6491</c:v>
                </c:pt>
                <c:pt idx="4">
                  <c:v>-6483.5</c:v>
                </c:pt>
                <c:pt idx="5">
                  <c:v>-6411.5</c:v>
                </c:pt>
                <c:pt idx="6">
                  <c:v>-6369</c:v>
                </c:pt>
                <c:pt idx="7">
                  <c:v>-6368.5</c:v>
                </c:pt>
                <c:pt idx="8">
                  <c:v>-6366.5</c:v>
                </c:pt>
                <c:pt idx="9">
                  <c:v>-6364</c:v>
                </c:pt>
                <c:pt idx="10">
                  <c:v>-6344</c:v>
                </c:pt>
                <c:pt idx="11">
                  <c:v>-6299.5</c:v>
                </c:pt>
                <c:pt idx="12">
                  <c:v>-6299</c:v>
                </c:pt>
                <c:pt idx="13">
                  <c:v>-6297</c:v>
                </c:pt>
                <c:pt idx="14">
                  <c:v>-6229.5</c:v>
                </c:pt>
                <c:pt idx="15">
                  <c:v>-6229.5</c:v>
                </c:pt>
                <c:pt idx="16">
                  <c:v>-6217</c:v>
                </c:pt>
                <c:pt idx="17">
                  <c:v>-6214.5</c:v>
                </c:pt>
                <c:pt idx="18">
                  <c:v>-6209.5</c:v>
                </c:pt>
                <c:pt idx="19">
                  <c:v>-6162.5</c:v>
                </c:pt>
                <c:pt idx="20">
                  <c:v>-5999.5</c:v>
                </c:pt>
                <c:pt idx="21">
                  <c:v>-5997</c:v>
                </c:pt>
                <c:pt idx="22">
                  <c:v>-5743</c:v>
                </c:pt>
                <c:pt idx="23">
                  <c:v>-5740.5</c:v>
                </c:pt>
                <c:pt idx="24">
                  <c:v>-5740.5</c:v>
                </c:pt>
                <c:pt idx="25">
                  <c:v>-5576</c:v>
                </c:pt>
                <c:pt idx="26">
                  <c:v>-5569</c:v>
                </c:pt>
                <c:pt idx="27">
                  <c:v>-5569</c:v>
                </c:pt>
                <c:pt idx="28">
                  <c:v>-5568.5</c:v>
                </c:pt>
                <c:pt idx="29">
                  <c:v>-5568.5</c:v>
                </c:pt>
                <c:pt idx="30">
                  <c:v>-5564</c:v>
                </c:pt>
                <c:pt idx="31">
                  <c:v>-5564</c:v>
                </c:pt>
                <c:pt idx="32">
                  <c:v>-5564</c:v>
                </c:pt>
                <c:pt idx="33">
                  <c:v>-5561.5</c:v>
                </c:pt>
                <c:pt idx="34">
                  <c:v>-5561.5</c:v>
                </c:pt>
                <c:pt idx="35">
                  <c:v>-5561.5</c:v>
                </c:pt>
                <c:pt idx="36">
                  <c:v>-5561.5</c:v>
                </c:pt>
                <c:pt idx="37">
                  <c:v>-5561</c:v>
                </c:pt>
                <c:pt idx="38">
                  <c:v>-5561</c:v>
                </c:pt>
                <c:pt idx="39">
                  <c:v>-5561</c:v>
                </c:pt>
                <c:pt idx="40">
                  <c:v>-5561</c:v>
                </c:pt>
                <c:pt idx="41">
                  <c:v>-5561</c:v>
                </c:pt>
                <c:pt idx="42">
                  <c:v>-5561</c:v>
                </c:pt>
                <c:pt idx="43">
                  <c:v>-5561</c:v>
                </c:pt>
                <c:pt idx="44">
                  <c:v>-5546</c:v>
                </c:pt>
                <c:pt idx="45">
                  <c:v>-5506.5</c:v>
                </c:pt>
                <c:pt idx="46">
                  <c:v>-5501.5</c:v>
                </c:pt>
                <c:pt idx="47">
                  <c:v>-5494</c:v>
                </c:pt>
                <c:pt idx="48">
                  <c:v>-5491.5</c:v>
                </c:pt>
                <c:pt idx="49">
                  <c:v>-5481.5</c:v>
                </c:pt>
                <c:pt idx="50">
                  <c:v>-5479</c:v>
                </c:pt>
                <c:pt idx="51">
                  <c:v>-5476.5</c:v>
                </c:pt>
                <c:pt idx="52">
                  <c:v>-5429.5</c:v>
                </c:pt>
                <c:pt idx="53">
                  <c:v>-5404.5</c:v>
                </c:pt>
                <c:pt idx="54">
                  <c:v>-5402</c:v>
                </c:pt>
                <c:pt idx="55">
                  <c:v>-5392</c:v>
                </c:pt>
                <c:pt idx="56">
                  <c:v>-5235</c:v>
                </c:pt>
                <c:pt idx="57">
                  <c:v>-5232.5</c:v>
                </c:pt>
                <c:pt idx="58">
                  <c:v>-4748.5</c:v>
                </c:pt>
                <c:pt idx="59">
                  <c:v>-4711</c:v>
                </c:pt>
                <c:pt idx="60">
                  <c:v>-4693.5</c:v>
                </c:pt>
                <c:pt idx="61">
                  <c:v>-4686.5</c:v>
                </c:pt>
                <c:pt idx="62">
                  <c:v>-4681.5</c:v>
                </c:pt>
                <c:pt idx="63">
                  <c:v>-4678.5</c:v>
                </c:pt>
                <c:pt idx="64">
                  <c:v>-4678.5</c:v>
                </c:pt>
                <c:pt idx="65">
                  <c:v>-4676.5</c:v>
                </c:pt>
                <c:pt idx="66">
                  <c:v>-4674</c:v>
                </c:pt>
                <c:pt idx="67">
                  <c:v>-4666.5</c:v>
                </c:pt>
                <c:pt idx="68">
                  <c:v>-4661.5</c:v>
                </c:pt>
                <c:pt idx="69">
                  <c:v>-4641.5</c:v>
                </c:pt>
                <c:pt idx="70">
                  <c:v>-4624</c:v>
                </c:pt>
                <c:pt idx="71">
                  <c:v>-4621.5</c:v>
                </c:pt>
                <c:pt idx="72">
                  <c:v>-4609</c:v>
                </c:pt>
                <c:pt idx="73">
                  <c:v>-4606.5</c:v>
                </c:pt>
                <c:pt idx="74">
                  <c:v>-4562</c:v>
                </c:pt>
                <c:pt idx="75">
                  <c:v>-4557</c:v>
                </c:pt>
                <c:pt idx="76">
                  <c:v>-4556.5</c:v>
                </c:pt>
                <c:pt idx="77">
                  <c:v>-4554.5</c:v>
                </c:pt>
                <c:pt idx="78">
                  <c:v>-4549.5</c:v>
                </c:pt>
                <c:pt idx="79">
                  <c:v>-4549.5</c:v>
                </c:pt>
                <c:pt idx="80">
                  <c:v>-4534.5</c:v>
                </c:pt>
                <c:pt idx="81">
                  <c:v>-4514.5</c:v>
                </c:pt>
                <c:pt idx="82">
                  <c:v>-4502</c:v>
                </c:pt>
                <c:pt idx="83">
                  <c:v>-4492</c:v>
                </c:pt>
                <c:pt idx="84">
                  <c:v>-4417.5</c:v>
                </c:pt>
                <c:pt idx="85">
                  <c:v>-4412.5</c:v>
                </c:pt>
                <c:pt idx="86">
                  <c:v>-4100</c:v>
                </c:pt>
                <c:pt idx="87">
                  <c:v>-3886</c:v>
                </c:pt>
                <c:pt idx="88">
                  <c:v>-3796.5</c:v>
                </c:pt>
                <c:pt idx="89">
                  <c:v>-3784</c:v>
                </c:pt>
                <c:pt idx="90">
                  <c:v>-3672</c:v>
                </c:pt>
                <c:pt idx="91">
                  <c:v>-3619.5</c:v>
                </c:pt>
                <c:pt idx="92">
                  <c:v>-3597</c:v>
                </c:pt>
                <c:pt idx="93">
                  <c:v>-3532.5</c:v>
                </c:pt>
                <c:pt idx="94">
                  <c:v>-3527.5</c:v>
                </c:pt>
                <c:pt idx="95">
                  <c:v>-3525</c:v>
                </c:pt>
                <c:pt idx="96">
                  <c:v>-2757</c:v>
                </c:pt>
                <c:pt idx="97">
                  <c:v>-2754.5</c:v>
                </c:pt>
                <c:pt idx="98">
                  <c:v>-2754.5</c:v>
                </c:pt>
                <c:pt idx="99">
                  <c:v>-2734.5</c:v>
                </c:pt>
                <c:pt idx="100">
                  <c:v>-2692.5</c:v>
                </c:pt>
                <c:pt idx="101">
                  <c:v>-2483</c:v>
                </c:pt>
                <c:pt idx="102">
                  <c:v>-2001.5</c:v>
                </c:pt>
                <c:pt idx="103">
                  <c:v>-1971.5</c:v>
                </c:pt>
                <c:pt idx="104">
                  <c:v>-1956.5</c:v>
                </c:pt>
                <c:pt idx="105">
                  <c:v>-1951.5</c:v>
                </c:pt>
                <c:pt idx="106">
                  <c:v>-1951.5</c:v>
                </c:pt>
                <c:pt idx="107">
                  <c:v>-1946.5</c:v>
                </c:pt>
                <c:pt idx="108">
                  <c:v>-1941.5</c:v>
                </c:pt>
                <c:pt idx="109">
                  <c:v>-1872</c:v>
                </c:pt>
                <c:pt idx="110">
                  <c:v>-1849.5</c:v>
                </c:pt>
                <c:pt idx="111">
                  <c:v>-820</c:v>
                </c:pt>
                <c:pt idx="112">
                  <c:v>-818</c:v>
                </c:pt>
                <c:pt idx="113">
                  <c:v>-750.5</c:v>
                </c:pt>
                <c:pt idx="114">
                  <c:v>-84.5</c:v>
                </c:pt>
                <c:pt idx="115">
                  <c:v>-84.5</c:v>
                </c:pt>
                <c:pt idx="116">
                  <c:v>-84.5</c:v>
                </c:pt>
                <c:pt idx="117">
                  <c:v>-82</c:v>
                </c:pt>
                <c:pt idx="118">
                  <c:v>-45</c:v>
                </c:pt>
                <c:pt idx="119">
                  <c:v>-42.5</c:v>
                </c:pt>
                <c:pt idx="120">
                  <c:v>-30</c:v>
                </c:pt>
                <c:pt idx="121">
                  <c:v>0</c:v>
                </c:pt>
                <c:pt idx="122">
                  <c:v>0</c:v>
                </c:pt>
                <c:pt idx="123">
                  <c:v>12.5</c:v>
                </c:pt>
                <c:pt idx="124">
                  <c:v>20</c:v>
                </c:pt>
                <c:pt idx="125">
                  <c:v>47</c:v>
                </c:pt>
                <c:pt idx="126">
                  <c:v>67.5</c:v>
                </c:pt>
                <c:pt idx="127">
                  <c:v>715.5</c:v>
                </c:pt>
                <c:pt idx="128">
                  <c:v>728</c:v>
                </c:pt>
                <c:pt idx="129">
                  <c:v>733</c:v>
                </c:pt>
                <c:pt idx="130">
                  <c:v>770.5</c:v>
                </c:pt>
                <c:pt idx="131">
                  <c:v>775.5</c:v>
                </c:pt>
                <c:pt idx="132">
                  <c:v>785.5</c:v>
                </c:pt>
                <c:pt idx="133">
                  <c:v>1765</c:v>
                </c:pt>
                <c:pt idx="134">
                  <c:v>1804.5</c:v>
                </c:pt>
                <c:pt idx="135">
                  <c:v>1807</c:v>
                </c:pt>
                <c:pt idx="136">
                  <c:v>2567.5</c:v>
                </c:pt>
                <c:pt idx="137">
                  <c:v>2632.5</c:v>
                </c:pt>
                <c:pt idx="138">
                  <c:v>2632.5</c:v>
                </c:pt>
                <c:pt idx="139">
                  <c:v>2635</c:v>
                </c:pt>
                <c:pt idx="140">
                  <c:v>2694.5</c:v>
                </c:pt>
                <c:pt idx="141">
                  <c:v>2697</c:v>
                </c:pt>
                <c:pt idx="142">
                  <c:v>2699.5</c:v>
                </c:pt>
                <c:pt idx="143">
                  <c:v>2704.5</c:v>
                </c:pt>
                <c:pt idx="144">
                  <c:v>2709.5</c:v>
                </c:pt>
                <c:pt idx="145">
                  <c:v>2764.5</c:v>
                </c:pt>
                <c:pt idx="146">
                  <c:v>2769.5</c:v>
                </c:pt>
                <c:pt idx="147">
                  <c:v>2926.5</c:v>
                </c:pt>
                <c:pt idx="148">
                  <c:v>3562</c:v>
                </c:pt>
                <c:pt idx="149">
                  <c:v>3564.5</c:v>
                </c:pt>
                <c:pt idx="150">
                  <c:v>3589.5</c:v>
                </c:pt>
                <c:pt idx="151">
                  <c:v>3594.5</c:v>
                </c:pt>
                <c:pt idx="152">
                  <c:v>3597</c:v>
                </c:pt>
                <c:pt idx="153">
                  <c:v>3602</c:v>
                </c:pt>
                <c:pt idx="154">
                  <c:v>3602</c:v>
                </c:pt>
                <c:pt idx="155">
                  <c:v>3789</c:v>
                </c:pt>
                <c:pt idx="156">
                  <c:v>4382.5</c:v>
                </c:pt>
                <c:pt idx="157">
                  <c:v>4392.5</c:v>
                </c:pt>
                <c:pt idx="158">
                  <c:v>4439.5</c:v>
                </c:pt>
                <c:pt idx="159">
                  <c:v>4442</c:v>
                </c:pt>
                <c:pt idx="160">
                  <c:v>4447</c:v>
                </c:pt>
                <c:pt idx="161">
                  <c:v>4452</c:v>
                </c:pt>
                <c:pt idx="162">
                  <c:v>4452</c:v>
                </c:pt>
                <c:pt idx="163">
                  <c:v>4452</c:v>
                </c:pt>
                <c:pt idx="164">
                  <c:v>4467</c:v>
                </c:pt>
                <c:pt idx="165">
                  <c:v>4467</c:v>
                </c:pt>
                <c:pt idx="166">
                  <c:v>4467</c:v>
                </c:pt>
                <c:pt idx="167">
                  <c:v>4467</c:v>
                </c:pt>
                <c:pt idx="168">
                  <c:v>4659</c:v>
                </c:pt>
                <c:pt idx="169">
                  <c:v>5434.5</c:v>
                </c:pt>
                <c:pt idx="170">
                  <c:v>6414</c:v>
                </c:pt>
                <c:pt idx="171">
                  <c:v>7204</c:v>
                </c:pt>
                <c:pt idx="172">
                  <c:v>7204</c:v>
                </c:pt>
                <c:pt idx="173">
                  <c:v>9961</c:v>
                </c:pt>
                <c:pt idx="174">
                  <c:v>10953</c:v>
                </c:pt>
                <c:pt idx="175">
                  <c:v>10955.5</c:v>
                </c:pt>
                <c:pt idx="176">
                  <c:v>11927.5</c:v>
                </c:pt>
                <c:pt idx="177">
                  <c:v>11927.5</c:v>
                </c:pt>
                <c:pt idx="178">
                  <c:v>11927.5</c:v>
                </c:pt>
                <c:pt idx="179">
                  <c:v>11927.5</c:v>
                </c:pt>
                <c:pt idx="180">
                  <c:v>11928</c:v>
                </c:pt>
                <c:pt idx="181">
                  <c:v>11928</c:v>
                </c:pt>
                <c:pt idx="182">
                  <c:v>12571</c:v>
                </c:pt>
                <c:pt idx="183">
                  <c:v>12621</c:v>
                </c:pt>
                <c:pt idx="184">
                  <c:v>12728</c:v>
                </c:pt>
                <c:pt idx="185">
                  <c:v>12733</c:v>
                </c:pt>
                <c:pt idx="186">
                  <c:v>12860</c:v>
                </c:pt>
                <c:pt idx="187">
                  <c:v>13563</c:v>
                </c:pt>
                <c:pt idx="188">
                  <c:v>13585.5</c:v>
                </c:pt>
                <c:pt idx="189">
                  <c:v>13585.5</c:v>
                </c:pt>
                <c:pt idx="190">
                  <c:v>15430</c:v>
                </c:pt>
                <c:pt idx="191">
                  <c:v>15488</c:v>
                </c:pt>
                <c:pt idx="192">
                  <c:v>15569.5</c:v>
                </c:pt>
                <c:pt idx="193">
                  <c:v>15570</c:v>
                </c:pt>
                <c:pt idx="194">
                  <c:v>15719</c:v>
                </c:pt>
                <c:pt idx="195">
                  <c:v>16263</c:v>
                </c:pt>
                <c:pt idx="196">
                  <c:v>16332.5</c:v>
                </c:pt>
                <c:pt idx="197">
                  <c:v>16332.5</c:v>
                </c:pt>
                <c:pt idx="198">
                  <c:v>16335</c:v>
                </c:pt>
                <c:pt idx="199">
                  <c:v>16452.5</c:v>
                </c:pt>
                <c:pt idx="200">
                  <c:v>16502</c:v>
                </c:pt>
                <c:pt idx="201">
                  <c:v>17435</c:v>
                </c:pt>
                <c:pt idx="202">
                  <c:v>17435</c:v>
                </c:pt>
                <c:pt idx="203">
                  <c:v>17467</c:v>
                </c:pt>
                <c:pt idx="204">
                  <c:v>18108.5</c:v>
                </c:pt>
                <c:pt idx="205">
                  <c:v>18108.5</c:v>
                </c:pt>
                <c:pt idx="206">
                  <c:v>18411.5</c:v>
                </c:pt>
                <c:pt idx="207">
                  <c:v>19040</c:v>
                </c:pt>
                <c:pt idx="208">
                  <c:v>19104.5</c:v>
                </c:pt>
                <c:pt idx="209">
                  <c:v>19105</c:v>
                </c:pt>
                <c:pt idx="210">
                  <c:v>19112</c:v>
                </c:pt>
                <c:pt idx="211">
                  <c:v>19298</c:v>
                </c:pt>
                <c:pt idx="212">
                  <c:v>19300.5</c:v>
                </c:pt>
                <c:pt idx="213">
                  <c:v>19303</c:v>
                </c:pt>
                <c:pt idx="214">
                  <c:v>19305.5</c:v>
                </c:pt>
                <c:pt idx="215">
                  <c:v>19313.5</c:v>
                </c:pt>
                <c:pt idx="216">
                  <c:v>19381</c:v>
                </c:pt>
                <c:pt idx="217">
                  <c:v>20034</c:v>
                </c:pt>
                <c:pt idx="218">
                  <c:v>20035</c:v>
                </c:pt>
                <c:pt idx="219">
                  <c:v>20139</c:v>
                </c:pt>
                <c:pt idx="220">
                  <c:v>20159.5</c:v>
                </c:pt>
                <c:pt idx="221">
                  <c:v>20812</c:v>
                </c:pt>
                <c:pt idx="222">
                  <c:v>20862</c:v>
                </c:pt>
                <c:pt idx="223">
                  <c:v>20954</c:v>
                </c:pt>
                <c:pt idx="224">
                  <c:v>21697</c:v>
                </c:pt>
                <c:pt idx="225">
                  <c:v>21846.5</c:v>
                </c:pt>
                <c:pt idx="226">
                  <c:v>21847</c:v>
                </c:pt>
                <c:pt idx="227">
                  <c:v>22004</c:v>
                </c:pt>
                <c:pt idx="228">
                  <c:v>22040</c:v>
                </c:pt>
                <c:pt idx="229">
                  <c:v>22789</c:v>
                </c:pt>
                <c:pt idx="230">
                  <c:v>22940.5</c:v>
                </c:pt>
                <c:pt idx="231">
                  <c:v>22941</c:v>
                </c:pt>
                <c:pt idx="232">
                  <c:v>23030.5</c:v>
                </c:pt>
                <c:pt idx="233">
                  <c:v>23031</c:v>
                </c:pt>
                <c:pt idx="234">
                  <c:v>23444.5</c:v>
                </c:pt>
                <c:pt idx="235">
                  <c:v>23447</c:v>
                </c:pt>
                <c:pt idx="236">
                  <c:v>23549</c:v>
                </c:pt>
                <c:pt idx="237">
                  <c:v>23549</c:v>
                </c:pt>
                <c:pt idx="238">
                  <c:v>23611.5</c:v>
                </c:pt>
                <c:pt idx="239">
                  <c:v>23611.5</c:v>
                </c:pt>
                <c:pt idx="240">
                  <c:v>23611.5</c:v>
                </c:pt>
                <c:pt idx="241">
                  <c:v>23611.5</c:v>
                </c:pt>
                <c:pt idx="242">
                  <c:v>23614</c:v>
                </c:pt>
                <c:pt idx="243">
                  <c:v>23668.5</c:v>
                </c:pt>
                <c:pt idx="244">
                  <c:v>23681</c:v>
                </c:pt>
                <c:pt idx="245">
                  <c:v>23688.5</c:v>
                </c:pt>
                <c:pt idx="246">
                  <c:v>23688.5</c:v>
                </c:pt>
                <c:pt idx="247">
                  <c:v>23830</c:v>
                </c:pt>
                <c:pt idx="248">
                  <c:v>23834.5</c:v>
                </c:pt>
                <c:pt idx="249">
                  <c:v>24317</c:v>
                </c:pt>
                <c:pt idx="250">
                  <c:v>24317</c:v>
                </c:pt>
                <c:pt idx="251">
                  <c:v>24337</c:v>
                </c:pt>
                <c:pt idx="252">
                  <c:v>24538</c:v>
                </c:pt>
                <c:pt idx="253">
                  <c:v>24568.5</c:v>
                </c:pt>
                <c:pt idx="254">
                  <c:v>24568.5</c:v>
                </c:pt>
                <c:pt idx="255">
                  <c:v>24569</c:v>
                </c:pt>
                <c:pt idx="256">
                  <c:v>24569</c:v>
                </c:pt>
                <c:pt idx="257">
                  <c:v>24596</c:v>
                </c:pt>
                <c:pt idx="258">
                  <c:v>24596</c:v>
                </c:pt>
                <c:pt idx="259">
                  <c:v>24645.5</c:v>
                </c:pt>
                <c:pt idx="260">
                  <c:v>25218</c:v>
                </c:pt>
                <c:pt idx="261">
                  <c:v>25434</c:v>
                </c:pt>
                <c:pt idx="262">
                  <c:v>25441</c:v>
                </c:pt>
                <c:pt idx="263">
                  <c:v>25441.5</c:v>
                </c:pt>
                <c:pt idx="264">
                  <c:v>25476</c:v>
                </c:pt>
                <c:pt idx="265">
                  <c:v>25476.5</c:v>
                </c:pt>
                <c:pt idx="266">
                  <c:v>25491</c:v>
                </c:pt>
                <c:pt idx="267">
                  <c:v>25491</c:v>
                </c:pt>
                <c:pt idx="268">
                  <c:v>25493.5</c:v>
                </c:pt>
                <c:pt idx="269">
                  <c:v>25493.5</c:v>
                </c:pt>
                <c:pt idx="270">
                  <c:v>25510</c:v>
                </c:pt>
                <c:pt idx="271">
                  <c:v>25516</c:v>
                </c:pt>
                <c:pt idx="272">
                  <c:v>25516</c:v>
                </c:pt>
                <c:pt idx="273">
                  <c:v>25517.5</c:v>
                </c:pt>
                <c:pt idx="274">
                  <c:v>25518</c:v>
                </c:pt>
                <c:pt idx="275">
                  <c:v>25565.5</c:v>
                </c:pt>
                <c:pt idx="276">
                  <c:v>25566</c:v>
                </c:pt>
                <c:pt idx="277">
                  <c:v>25643</c:v>
                </c:pt>
                <c:pt idx="278">
                  <c:v>26179</c:v>
                </c:pt>
                <c:pt idx="279">
                  <c:v>26353.5</c:v>
                </c:pt>
                <c:pt idx="280">
                  <c:v>26392.5</c:v>
                </c:pt>
                <c:pt idx="281">
                  <c:v>26393</c:v>
                </c:pt>
                <c:pt idx="282">
                  <c:v>26425.5</c:v>
                </c:pt>
                <c:pt idx="283">
                  <c:v>26425.5</c:v>
                </c:pt>
                <c:pt idx="284">
                  <c:v>26425.5</c:v>
                </c:pt>
                <c:pt idx="285">
                  <c:v>26483</c:v>
                </c:pt>
                <c:pt idx="286">
                  <c:v>27283</c:v>
                </c:pt>
                <c:pt idx="287">
                  <c:v>27403</c:v>
                </c:pt>
                <c:pt idx="288">
                  <c:v>27403.5</c:v>
                </c:pt>
                <c:pt idx="289">
                  <c:v>28073.5</c:v>
                </c:pt>
                <c:pt idx="290">
                  <c:v>28096</c:v>
                </c:pt>
                <c:pt idx="291">
                  <c:v>28240.5</c:v>
                </c:pt>
                <c:pt idx="292">
                  <c:v>28241</c:v>
                </c:pt>
                <c:pt idx="293">
                  <c:v>28288</c:v>
                </c:pt>
                <c:pt idx="294">
                  <c:v>28302.5</c:v>
                </c:pt>
                <c:pt idx="295">
                  <c:v>28303</c:v>
                </c:pt>
                <c:pt idx="296">
                  <c:v>28943.5</c:v>
                </c:pt>
                <c:pt idx="297">
                  <c:v>28988.5</c:v>
                </c:pt>
                <c:pt idx="298">
                  <c:v>28993.5</c:v>
                </c:pt>
                <c:pt idx="299">
                  <c:v>28998.5</c:v>
                </c:pt>
                <c:pt idx="300">
                  <c:v>29016</c:v>
                </c:pt>
                <c:pt idx="301">
                  <c:v>29173</c:v>
                </c:pt>
                <c:pt idx="302">
                  <c:v>29272.5</c:v>
                </c:pt>
                <c:pt idx="303">
                  <c:v>29273</c:v>
                </c:pt>
                <c:pt idx="304">
                  <c:v>29290</c:v>
                </c:pt>
                <c:pt idx="305">
                  <c:v>30060</c:v>
                </c:pt>
                <c:pt idx="306">
                  <c:v>30060</c:v>
                </c:pt>
                <c:pt idx="307">
                  <c:v>30870.5</c:v>
                </c:pt>
                <c:pt idx="308">
                  <c:v>30870.5</c:v>
                </c:pt>
                <c:pt idx="309">
                  <c:v>31780</c:v>
                </c:pt>
                <c:pt idx="310">
                  <c:v>31780</c:v>
                </c:pt>
                <c:pt idx="311">
                  <c:v>33592</c:v>
                </c:pt>
                <c:pt idx="312">
                  <c:v>34569.5</c:v>
                </c:pt>
                <c:pt idx="313">
                  <c:v>34570</c:v>
                </c:pt>
                <c:pt idx="314">
                  <c:v>34578</c:v>
                </c:pt>
                <c:pt idx="315">
                  <c:v>34605</c:v>
                </c:pt>
              </c:numCache>
            </c:numRef>
          </c:xVal>
          <c:yVal>
            <c:numRef>
              <c:f>'Active 1'!$K$21:$K$1003</c:f>
              <c:numCache>
                <c:formatCode>General</c:formatCode>
                <c:ptCount val="983"/>
                <c:pt idx="173">
                  <c:v>7.9672999927424826E-3</c:v>
                </c:pt>
                <c:pt idx="174">
                  <c:v>2.9552899999544024E-2</c:v>
                </c:pt>
                <c:pt idx="175">
                  <c:v>3.0651149994810112E-2</c:v>
                </c:pt>
                <c:pt idx="176">
                  <c:v>1.2450749993149657E-2</c:v>
                </c:pt>
                <c:pt idx="178">
                  <c:v>1.445074999355711E-2</c:v>
                </c:pt>
                <c:pt idx="180">
                  <c:v>6.8704000004800037E-3</c:v>
                </c:pt>
                <c:pt idx="182">
                  <c:v>2.0540299992717337E-2</c:v>
                </c:pt>
                <c:pt idx="183">
                  <c:v>1.9505299998854753E-2</c:v>
                </c:pt>
                <c:pt idx="184">
                  <c:v>1.0310400000889786E-2</c:v>
                </c:pt>
                <c:pt idx="185">
                  <c:v>1.1506899994856212E-2</c:v>
                </c:pt>
                <c:pt idx="186">
                  <c:v>1.5097999996214639E-2</c:v>
                </c:pt>
                <c:pt idx="190">
                  <c:v>1.1598999997659121E-2</c:v>
                </c:pt>
                <c:pt idx="192">
                  <c:v>1.0581349997664802E-2</c:v>
                </c:pt>
                <c:pt idx="193">
                  <c:v>1.2500999997428153E-2</c:v>
                </c:pt>
                <c:pt idx="195">
                  <c:v>1.2835900000936817E-2</c:v>
                </c:pt>
                <c:pt idx="198">
                  <c:v>1.0565499993390404E-2</c:v>
                </c:pt>
                <c:pt idx="199">
                  <c:v>1.2383249995764345E-2</c:v>
                </c:pt>
                <c:pt idx="201">
                  <c:v>1.0295499996573199E-2</c:v>
                </c:pt>
                <c:pt idx="202">
                  <c:v>1.0295499996573199E-2</c:v>
                </c:pt>
                <c:pt idx="203">
                  <c:v>1.0253100001136772E-2</c:v>
                </c:pt>
                <c:pt idx="204">
                  <c:v>8.4074634432909079E-3</c:v>
                </c:pt>
                <c:pt idx="206">
                  <c:v>8.5719499984406866E-3</c:v>
                </c:pt>
                <c:pt idx="207">
                  <c:v>4.7719999929540791E-3</c:v>
                </c:pt>
                <c:pt idx="208">
                  <c:v>6.0068499951739796E-3</c:v>
                </c:pt>
                <c:pt idx="209">
                  <c:v>6.3264999989769422E-3</c:v>
                </c:pt>
                <c:pt idx="210">
                  <c:v>6.0015999915776774E-3</c:v>
                </c:pt>
                <c:pt idx="211">
                  <c:v>6.8114000023342669E-3</c:v>
                </c:pt>
                <c:pt idx="212">
                  <c:v>5.5096499927458353E-3</c:v>
                </c:pt>
                <c:pt idx="213">
                  <c:v>7.007899992458988E-3</c:v>
                </c:pt>
                <c:pt idx="214">
                  <c:v>5.9061499996460043E-3</c:v>
                </c:pt>
                <c:pt idx="215">
                  <c:v>5.5205499957082793E-3</c:v>
                </c:pt>
                <c:pt idx="216">
                  <c:v>6.1732999965897761E-3</c:v>
                </c:pt>
                <c:pt idx="217">
                  <c:v>5.9361999956308864E-3</c:v>
                </c:pt>
                <c:pt idx="218">
                  <c:v>5.7755000016186386E-3</c:v>
                </c:pt>
                <c:pt idx="219">
                  <c:v>6.2627000006614253E-3</c:v>
                </c:pt>
                <c:pt idx="220">
                  <c:v>7.0683499943697825E-3</c:v>
                </c:pt>
                <c:pt idx="221">
                  <c:v>5.7115999952657148E-3</c:v>
                </c:pt>
                <c:pt idx="222">
                  <c:v>6.0765999951399863E-3</c:v>
                </c:pt>
                <c:pt idx="223">
                  <c:v>5.8921999952872284E-3</c:v>
                </c:pt>
                <c:pt idx="224">
                  <c:v>7.0921000005910173E-3</c:v>
                </c:pt>
                <c:pt idx="225">
                  <c:v>8.5674500005552545E-3</c:v>
                </c:pt>
                <c:pt idx="226">
                  <c:v>6.7870999992010184E-3</c:v>
                </c:pt>
                <c:pt idx="227">
                  <c:v>7.6571999961743131E-3</c:v>
                </c:pt>
                <c:pt idx="228">
                  <c:v>1.0071999997308012E-2</c:v>
                </c:pt>
                <c:pt idx="229">
                  <c:v>9.5076999932643957E-3</c:v>
                </c:pt>
                <c:pt idx="230">
                  <c:v>1.1461649999546353E-2</c:v>
                </c:pt>
                <c:pt idx="231">
                  <c:v>1.1181299996678717E-2</c:v>
                </c:pt>
                <c:pt idx="232">
                  <c:v>1.1098649993073195E-2</c:v>
                </c:pt>
                <c:pt idx="233">
                  <c:v>1.0818299997481517E-2</c:v>
                </c:pt>
                <c:pt idx="234">
                  <c:v>1.0368849994847551E-2</c:v>
                </c:pt>
                <c:pt idx="235">
                  <c:v>9.3670999995083548E-3</c:v>
                </c:pt>
                <c:pt idx="236">
                  <c:v>1.027569999860134E-2</c:v>
                </c:pt>
                <c:pt idx="237">
                  <c:v>1.0325699993700255E-2</c:v>
                </c:pt>
                <c:pt idx="238">
                  <c:v>1.0231949992885347E-2</c:v>
                </c:pt>
                <c:pt idx="239">
                  <c:v>1.0321949994249735E-2</c:v>
                </c:pt>
                <c:pt idx="240">
                  <c:v>1.043194999510888E-2</c:v>
                </c:pt>
                <c:pt idx="241">
                  <c:v>1.0521949996473268E-2</c:v>
                </c:pt>
                <c:pt idx="242">
                  <c:v>1.0430199996335432E-2</c:v>
                </c:pt>
                <c:pt idx="243">
                  <c:v>1.0472050002135802E-2</c:v>
                </c:pt>
                <c:pt idx="244">
                  <c:v>1.0363300003518816E-2</c:v>
                </c:pt>
                <c:pt idx="245">
                  <c:v>1.0758049997093622E-2</c:v>
                </c:pt>
                <c:pt idx="246">
                  <c:v>1.0818049995577894E-2</c:v>
                </c:pt>
                <c:pt idx="247">
                  <c:v>1.1218999999982771E-2</c:v>
                </c:pt>
                <c:pt idx="248">
                  <c:v>1.1095850000856444E-2</c:v>
                </c:pt>
                <c:pt idx="249">
                  <c:v>1.0558099995250814E-2</c:v>
                </c:pt>
                <c:pt idx="250">
                  <c:v>1.0578099994745571E-2</c:v>
                </c:pt>
                <c:pt idx="251">
                  <c:v>1.0044099995866418E-2</c:v>
                </c:pt>
                <c:pt idx="252">
                  <c:v>1.034339999750955E-2</c:v>
                </c:pt>
                <c:pt idx="253">
                  <c:v>1.0942049993900582E-2</c:v>
                </c:pt>
                <c:pt idx="254">
                  <c:v>1.0942049993900582E-2</c:v>
                </c:pt>
                <c:pt idx="255">
                  <c:v>1.1061699995480012E-2</c:v>
                </c:pt>
                <c:pt idx="256">
                  <c:v>1.1061699995480012E-2</c:v>
                </c:pt>
                <c:pt idx="257">
                  <c:v>1.0222799995972309E-2</c:v>
                </c:pt>
                <c:pt idx="258">
                  <c:v>1.0242800002743024E-2</c:v>
                </c:pt>
                <c:pt idx="259">
                  <c:v>1.0768149993964471E-2</c:v>
                </c:pt>
                <c:pt idx="260">
                  <c:v>1.0267400000884663E-2</c:v>
                </c:pt>
                <c:pt idx="261">
                  <c:v>1.1556199999176897E-2</c:v>
                </c:pt>
                <c:pt idx="262">
                  <c:v>1.2131299990869593E-2</c:v>
                </c:pt>
                <c:pt idx="263">
                  <c:v>1.1550950002856553E-2</c:v>
                </c:pt>
                <c:pt idx="264">
                  <c:v>1.1706799996318296E-2</c:v>
                </c:pt>
                <c:pt idx="265">
                  <c:v>1.172644999314798E-2</c:v>
                </c:pt>
                <c:pt idx="266">
                  <c:v>1.0846299999684561E-2</c:v>
                </c:pt>
                <c:pt idx="267">
                  <c:v>1.1256300000241026E-2</c:v>
                </c:pt>
                <c:pt idx="268">
                  <c:v>1.1064549995353445E-2</c:v>
                </c:pt>
                <c:pt idx="269">
                  <c:v>1.1064549995353445E-2</c:v>
                </c:pt>
                <c:pt idx="270">
                  <c:v>1.1243000000831671E-2</c:v>
                </c:pt>
                <c:pt idx="271">
                  <c:v>1.1378799994417932E-2</c:v>
                </c:pt>
                <c:pt idx="272">
                  <c:v>1.1578799996641465E-2</c:v>
                </c:pt>
                <c:pt idx="273">
                  <c:v>1.0937749997538049E-2</c:v>
                </c:pt>
                <c:pt idx="274">
                  <c:v>1.1057399999117479E-2</c:v>
                </c:pt>
                <c:pt idx="275">
                  <c:v>1.1424149997765198E-2</c:v>
                </c:pt>
                <c:pt idx="276">
                  <c:v>1.1543799992068671E-2</c:v>
                </c:pt>
                <c:pt idx="277">
                  <c:v>1.1469899996882305E-2</c:v>
                </c:pt>
                <c:pt idx="278">
                  <c:v>1.1694699991494417E-2</c:v>
                </c:pt>
                <c:pt idx="279">
                  <c:v>1.349254999513505E-2</c:v>
                </c:pt>
                <c:pt idx="280">
                  <c:v>1.1825249996036291E-2</c:v>
                </c:pt>
                <c:pt idx="281">
                  <c:v>1.0944899993774015E-2</c:v>
                </c:pt>
                <c:pt idx="282">
                  <c:v>9.012149996124208E-3</c:v>
                </c:pt>
                <c:pt idx="283">
                  <c:v>1.0912149999057874E-2</c:v>
                </c:pt>
                <c:pt idx="284">
                  <c:v>1.1012149996531662E-2</c:v>
                </c:pt>
                <c:pt idx="285">
                  <c:v>1.1781900000642054E-2</c:v>
                </c:pt>
                <c:pt idx="286">
                  <c:v>1.2821900003473274E-2</c:v>
                </c:pt>
                <c:pt idx="287">
                  <c:v>1.4337899992824532E-2</c:v>
                </c:pt>
                <c:pt idx="288">
                  <c:v>1.4457549994403962E-2</c:v>
                </c:pt>
                <c:pt idx="289">
                  <c:v>1.5588549998938106E-2</c:v>
                </c:pt>
                <c:pt idx="290">
                  <c:v>1.4572799991583452E-2</c:v>
                </c:pt>
                <c:pt idx="291">
                  <c:v>1.5151649997278582E-2</c:v>
                </c:pt>
                <c:pt idx="292">
                  <c:v>1.5171299994108267E-2</c:v>
                </c:pt>
                <c:pt idx="293">
                  <c:v>1.4218399999663234E-2</c:v>
                </c:pt>
                <c:pt idx="294">
                  <c:v>1.4688249997561797E-2</c:v>
                </c:pt>
                <c:pt idx="295">
                  <c:v>1.4507899999443907E-2</c:v>
                </c:pt>
                <c:pt idx="296">
                  <c:v>1.657954999973299E-2</c:v>
                </c:pt>
                <c:pt idx="297">
                  <c:v>1.5948049993312452E-2</c:v>
                </c:pt>
                <c:pt idx="298">
                  <c:v>1.6044549993239343E-2</c:v>
                </c:pt>
                <c:pt idx="299">
                  <c:v>1.5841050000744872E-2</c:v>
                </c:pt>
                <c:pt idx="300">
                  <c:v>1.5428799997607712E-2</c:v>
                </c:pt>
                <c:pt idx="301">
                  <c:v>1.5098899995791726E-2</c:v>
                </c:pt>
                <c:pt idx="302">
                  <c:v>1.6309250000631437E-2</c:v>
                </c:pt>
                <c:pt idx="303">
                  <c:v>1.5728899990790524E-2</c:v>
                </c:pt>
                <c:pt idx="304">
                  <c:v>1.5996999994968064E-2</c:v>
                </c:pt>
                <c:pt idx="305">
                  <c:v>1.636799999687355E-2</c:v>
                </c:pt>
                <c:pt idx="306">
                  <c:v>1.6727999995055143E-2</c:v>
                </c:pt>
                <c:pt idx="307">
                  <c:v>1.8920649999927264E-2</c:v>
                </c:pt>
                <c:pt idx="308">
                  <c:v>1.8920649999927264E-2</c:v>
                </c:pt>
                <c:pt idx="309">
                  <c:v>1.9493999992846511E-2</c:v>
                </c:pt>
                <c:pt idx="310">
                  <c:v>1.9493999992846511E-2</c:v>
                </c:pt>
                <c:pt idx="311">
                  <c:v>2.4865599996701349E-2</c:v>
                </c:pt>
                <c:pt idx="312">
                  <c:v>2.908134999597678E-2</c:v>
                </c:pt>
                <c:pt idx="313">
                  <c:v>3.0201000001397915E-2</c:v>
                </c:pt>
                <c:pt idx="314">
                  <c:v>3.1715400000393856E-2</c:v>
                </c:pt>
                <c:pt idx="315">
                  <c:v>2.9576499997347128E-2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6B7-47AA-AAA9-57E5F1F02F67}"/>
            </c:ext>
          </c:extLst>
        </c:ser>
        <c:ser>
          <c:idx val="4"/>
          <c:order val="4"/>
          <c:tx>
            <c:strRef>
              <c:f>'Active 1'!$L$20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1'!$D$21:$D$95</c:f>
                <c:numCache>
                  <c:formatCode>General</c:formatCode>
                  <c:ptCount val="75"/>
                  <c:pt idx="0">
                    <c:v>2E-3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3">
                    <c:v>0</c:v>
                  </c:pt>
                  <c:pt idx="64">
                    <c:v>0</c:v>
                  </c:pt>
                  <c:pt idx="66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</c:numCache>
              </c:numRef>
            </c:plus>
            <c:minus>
              <c:numRef>
                <c:f>'Active 1'!$D$21:$D$95</c:f>
                <c:numCache>
                  <c:formatCode>General</c:formatCode>
                  <c:ptCount val="75"/>
                  <c:pt idx="0">
                    <c:v>2E-3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3">
                    <c:v>0</c:v>
                  </c:pt>
                  <c:pt idx="64">
                    <c:v>0</c:v>
                  </c:pt>
                  <c:pt idx="66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1'!$F$21:$F$1003</c:f>
              <c:numCache>
                <c:formatCode>General</c:formatCode>
                <c:ptCount val="983"/>
                <c:pt idx="0">
                  <c:v>-6711</c:v>
                </c:pt>
                <c:pt idx="1">
                  <c:v>-6669</c:v>
                </c:pt>
                <c:pt idx="2">
                  <c:v>-6663</c:v>
                </c:pt>
                <c:pt idx="3">
                  <c:v>-6491</c:v>
                </c:pt>
                <c:pt idx="4">
                  <c:v>-6483.5</c:v>
                </c:pt>
                <c:pt idx="5">
                  <c:v>-6411.5</c:v>
                </c:pt>
                <c:pt idx="6">
                  <c:v>-6369</c:v>
                </c:pt>
                <c:pt idx="7">
                  <c:v>-6368.5</c:v>
                </c:pt>
                <c:pt idx="8">
                  <c:v>-6366.5</c:v>
                </c:pt>
                <c:pt idx="9">
                  <c:v>-6364</c:v>
                </c:pt>
                <c:pt idx="10">
                  <c:v>-6344</c:v>
                </c:pt>
                <c:pt idx="11">
                  <c:v>-6299.5</c:v>
                </c:pt>
                <c:pt idx="12">
                  <c:v>-6299</c:v>
                </c:pt>
                <c:pt idx="13">
                  <c:v>-6297</c:v>
                </c:pt>
                <c:pt idx="14">
                  <c:v>-6229.5</c:v>
                </c:pt>
                <c:pt idx="15">
                  <c:v>-6229.5</c:v>
                </c:pt>
                <c:pt idx="16">
                  <c:v>-6217</c:v>
                </c:pt>
                <c:pt idx="17">
                  <c:v>-6214.5</c:v>
                </c:pt>
                <c:pt idx="18">
                  <c:v>-6209.5</c:v>
                </c:pt>
                <c:pt idx="19">
                  <c:v>-6162.5</c:v>
                </c:pt>
                <c:pt idx="20">
                  <c:v>-5999.5</c:v>
                </c:pt>
                <c:pt idx="21">
                  <c:v>-5997</c:v>
                </c:pt>
                <c:pt idx="22">
                  <c:v>-5743</c:v>
                </c:pt>
                <c:pt idx="23">
                  <c:v>-5740.5</c:v>
                </c:pt>
                <c:pt idx="24">
                  <c:v>-5740.5</c:v>
                </c:pt>
                <c:pt idx="25">
                  <c:v>-5576</c:v>
                </c:pt>
                <c:pt idx="26">
                  <c:v>-5569</c:v>
                </c:pt>
                <c:pt idx="27">
                  <c:v>-5569</c:v>
                </c:pt>
                <c:pt idx="28">
                  <c:v>-5568.5</c:v>
                </c:pt>
                <c:pt idx="29">
                  <c:v>-5568.5</c:v>
                </c:pt>
                <c:pt idx="30">
                  <c:v>-5564</c:v>
                </c:pt>
                <c:pt idx="31">
                  <c:v>-5564</c:v>
                </c:pt>
                <c:pt idx="32">
                  <c:v>-5564</c:v>
                </c:pt>
                <c:pt idx="33">
                  <c:v>-5561.5</c:v>
                </c:pt>
                <c:pt idx="34">
                  <c:v>-5561.5</c:v>
                </c:pt>
                <c:pt idx="35">
                  <c:v>-5561.5</c:v>
                </c:pt>
                <c:pt idx="36">
                  <c:v>-5561.5</c:v>
                </c:pt>
                <c:pt idx="37">
                  <c:v>-5561</c:v>
                </c:pt>
                <c:pt idx="38">
                  <c:v>-5561</c:v>
                </c:pt>
                <c:pt idx="39">
                  <c:v>-5561</c:v>
                </c:pt>
                <c:pt idx="40">
                  <c:v>-5561</c:v>
                </c:pt>
                <c:pt idx="41">
                  <c:v>-5561</c:v>
                </c:pt>
                <c:pt idx="42">
                  <c:v>-5561</c:v>
                </c:pt>
                <c:pt idx="43">
                  <c:v>-5561</c:v>
                </c:pt>
                <c:pt idx="44">
                  <c:v>-5546</c:v>
                </c:pt>
                <c:pt idx="45">
                  <c:v>-5506.5</c:v>
                </c:pt>
                <c:pt idx="46">
                  <c:v>-5501.5</c:v>
                </c:pt>
                <c:pt idx="47">
                  <c:v>-5494</c:v>
                </c:pt>
                <c:pt idx="48">
                  <c:v>-5491.5</c:v>
                </c:pt>
                <c:pt idx="49">
                  <c:v>-5481.5</c:v>
                </c:pt>
                <c:pt idx="50">
                  <c:v>-5479</c:v>
                </c:pt>
                <c:pt idx="51">
                  <c:v>-5476.5</c:v>
                </c:pt>
                <c:pt idx="52">
                  <c:v>-5429.5</c:v>
                </c:pt>
                <c:pt idx="53">
                  <c:v>-5404.5</c:v>
                </c:pt>
                <c:pt idx="54">
                  <c:v>-5402</c:v>
                </c:pt>
                <c:pt idx="55">
                  <c:v>-5392</c:v>
                </c:pt>
                <c:pt idx="56">
                  <c:v>-5235</c:v>
                </c:pt>
                <c:pt idx="57">
                  <c:v>-5232.5</c:v>
                </c:pt>
                <c:pt idx="58">
                  <c:v>-4748.5</c:v>
                </c:pt>
                <c:pt idx="59">
                  <c:v>-4711</c:v>
                </c:pt>
                <c:pt idx="60">
                  <c:v>-4693.5</c:v>
                </c:pt>
                <c:pt idx="61">
                  <c:v>-4686.5</c:v>
                </c:pt>
                <c:pt idx="62">
                  <c:v>-4681.5</c:v>
                </c:pt>
                <c:pt idx="63">
                  <c:v>-4678.5</c:v>
                </c:pt>
                <c:pt idx="64">
                  <c:v>-4678.5</c:v>
                </c:pt>
                <c:pt idx="65">
                  <c:v>-4676.5</c:v>
                </c:pt>
                <c:pt idx="66">
                  <c:v>-4674</c:v>
                </c:pt>
                <c:pt idx="67">
                  <c:v>-4666.5</c:v>
                </c:pt>
                <c:pt idx="68">
                  <c:v>-4661.5</c:v>
                </c:pt>
                <c:pt idx="69">
                  <c:v>-4641.5</c:v>
                </c:pt>
                <c:pt idx="70">
                  <c:v>-4624</c:v>
                </c:pt>
                <c:pt idx="71">
                  <c:v>-4621.5</c:v>
                </c:pt>
                <c:pt idx="72">
                  <c:v>-4609</c:v>
                </c:pt>
                <c:pt idx="73">
                  <c:v>-4606.5</c:v>
                </c:pt>
                <c:pt idx="74">
                  <c:v>-4562</c:v>
                </c:pt>
                <c:pt idx="75">
                  <c:v>-4557</c:v>
                </c:pt>
                <c:pt idx="76">
                  <c:v>-4556.5</c:v>
                </c:pt>
                <c:pt idx="77">
                  <c:v>-4554.5</c:v>
                </c:pt>
                <c:pt idx="78">
                  <c:v>-4549.5</c:v>
                </c:pt>
                <c:pt idx="79">
                  <c:v>-4549.5</c:v>
                </c:pt>
                <c:pt idx="80">
                  <c:v>-4534.5</c:v>
                </c:pt>
                <c:pt idx="81">
                  <c:v>-4514.5</c:v>
                </c:pt>
                <c:pt idx="82">
                  <c:v>-4502</c:v>
                </c:pt>
                <c:pt idx="83">
                  <c:v>-4492</c:v>
                </c:pt>
                <c:pt idx="84">
                  <c:v>-4417.5</c:v>
                </c:pt>
                <c:pt idx="85">
                  <c:v>-4412.5</c:v>
                </c:pt>
                <c:pt idx="86">
                  <c:v>-4100</c:v>
                </c:pt>
                <c:pt idx="87">
                  <c:v>-3886</c:v>
                </c:pt>
                <c:pt idx="88">
                  <c:v>-3796.5</c:v>
                </c:pt>
                <c:pt idx="89">
                  <c:v>-3784</c:v>
                </c:pt>
                <c:pt idx="90">
                  <c:v>-3672</c:v>
                </c:pt>
                <c:pt idx="91">
                  <c:v>-3619.5</c:v>
                </c:pt>
                <c:pt idx="92">
                  <c:v>-3597</c:v>
                </c:pt>
                <c:pt idx="93">
                  <c:v>-3532.5</c:v>
                </c:pt>
                <c:pt idx="94">
                  <c:v>-3527.5</c:v>
                </c:pt>
                <c:pt idx="95">
                  <c:v>-3525</c:v>
                </c:pt>
                <c:pt idx="96">
                  <c:v>-2757</c:v>
                </c:pt>
                <c:pt idx="97">
                  <c:v>-2754.5</c:v>
                </c:pt>
                <c:pt idx="98">
                  <c:v>-2754.5</c:v>
                </c:pt>
                <c:pt idx="99">
                  <c:v>-2734.5</c:v>
                </c:pt>
                <c:pt idx="100">
                  <c:v>-2692.5</c:v>
                </c:pt>
                <c:pt idx="101">
                  <c:v>-2483</c:v>
                </c:pt>
                <c:pt idx="102">
                  <c:v>-2001.5</c:v>
                </c:pt>
                <c:pt idx="103">
                  <c:v>-1971.5</c:v>
                </c:pt>
                <c:pt idx="104">
                  <c:v>-1956.5</c:v>
                </c:pt>
                <c:pt idx="105">
                  <c:v>-1951.5</c:v>
                </c:pt>
                <c:pt idx="106">
                  <c:v>-1951.5</c:v>
                </c:pt>
                <c:pt idx="107">
                  <c:v>-1946.5</c:v>
                </c:pt>
                <c:pt idx="108">
                  <c:v>-1941.5</c:v>
                </c:pt>
                <c:pt idx="109">
                  <c:v>-1872</c:v>
                </c:pt>
                <c:pt idx="110">
                  <c:v>-1849.5</c:v>
                </c:pt>
                <c:pt idx="111">
                  <c:v>-820</c:v>
                </c:pt>
                <c:pt idx="112">
                  <c:v>-818</c:v>
                </c:pt>
                <c:pt idx="113">
                  <c:v>-750.5</c:v>
                </c:pt>
                <c:pt idx="114">
                  <c:v>-84.5</c:v>
                </c:pt>
                <c:pt idx="115">
                  <c:v>-84.5</c:v>
                </c:pt>
                <c:pt idx="116">
                  <c:v>-84.5</c:v>
                </c:pt>
                <c:pt idx="117">
                  <c:v>-82</c:v>
                </c:pt>
                <c:pt idx="118">
                  <c:v>-45</c:v>
                </c:pt>
                <c:pt idx="119">
                  <c:v>-42.5</c:v>
                </c:pt>
                <c:pt idx="120">
                  <c:v>-30</c:v>
                </c:pt>
                <c:pt idx="121">
                  <c:v>0</c:v>
                </c:pt>
                <c:pt idx="122">
                  <c:v>0</c:v>
                </c:pt>
                <c:pt idx="123">
                  <c:v>12.5</c:v>
                </c:pt>
                <c:pt idx="124">
                  <c:v>20</c:v>
                </c:pt>
                <c:pt idx="125">
                  <c:v>47</c:v>
                </c:pt>
                <c:pt idx="126">
                  <c:v>67.5</c:v>
                </c:pt>
                <c:pt idx="127">
                  <c:v>715.5</c:v>
                </c:pt>
                <c:pt idx="128">
                  <c:v>728</c:v>
                </c:pt>
                <c:pt idx="129">
                  <c:v>733</c:v>
                </c:pt>
                <c:pt idx="130">
                  <c:v>770.5</c:v>
                </c:pt>
                <c:pt idx="131">
                  <c:v>775.5</c:v>
                </c:pt>
                <c:pt idx="132">
                  <c:v>785.5</c:v>
                </c:pt>
                <c:pt idx="133">
                  <c:v>1765</c:v>
                </c:pt>
                <c:pt idx="134">
                  <c:v>1804.5</c:v>
                </c:pt>
                <c:pt idx="135">
                  <c:v>1807</c:v>
                </c:pt>
                <c:pt idx="136">
                  <c:v>2567.5</c:v>
                </c:pt>
                <c:pt idx="137">
                  <c:v>2632.5</c:v>
                </c:pt>
                <c:pt idx="138">
                  <c:v>2632.5</c:v>
                </c:pt>
                <c:pt idx="139">
                  <c:v>2635</c:v>
                </c:pt>
                <c:pt idx="140">
                  <c:v>2694.5</c:v>
                </c:pt>
                <c:pt idx="141">
                  <c:v>2697</c:v>
                </c:pt>
                <c:pt idx="142">
                  <c:v>2699.5</c:v>
                </c:pt>
                <c:pt idx="143">
                  <c:v>2704.5</c:v>
                </c:pt>
                <c:pt idx="144">
                  <c:v>2709.5</c:v>
                </c:pt>
                <c:pt idx="145">
                  <c:v>2764.5</c:v>
                </c:pt>
                <c:pt idx="146">
                  <c:v>2769.5</c:v>
                </c:pt>
                <c:pt idx="147">
                  <c:v>2926.5</c:v>
                </c:pt>
                <c:pt idx="148">
                  <c:v>3562</c:v>
                </c:pt>
                <c:pt idx="149">
                  <c:v>3564.5</c:v>
                </c:pt>
                <c:pt idx="150">
                  <c:v>3589.5</c:v>
                </c:pt>
                <c:pt idx="151">
                  <c:v>3594.5</c:v>
                </c:pt>
                <c:pt idx="152">
                  <c:v>3597</c:v>
                </c:pt>
                <c:pt idx="153">
                  <c:v>3602</c:v>
                </c:pt>
                <c:pt idx="154">
                  <c:v>3602</c:v>
                </c:pt>
                <c:pt idx="155">
                  <c:v>3789</c:v>
                </c:pt>
                <c:pt idx="156">
                  <c:v>4382.5</c:v>
                </c:pt>
                <c:pt idx="157">
                  <c:v>4392.5</c:v>
                </c:pt>
                <c:pt idx="158">
                  <c:v>4439.5</c:v>
                </c:pt>
                <c:pt idx="159">
                  <c:v>4442</c:v>
                </c:pt>
                <c:pt idx="160">
                  <c:v>4447</c:v>
                </c:pt>
                <c:pt idx="161">
                  <c:v>4452</c:v>
                </c:pt>
                <c:pt idx="162">
                  <c:v>4452</c:v>
                </c:pt>
                <c:pt idx="163">
                  <c:v>4452</c:v>
                </c:pt>
                <c:pt idx="164">
                  <c:v>4467</c:v>
                </c:pt>
                <c:pt idx="165">
                  <c:v>4467</c:v>
                </c:pt>
                <c:pt idx="166">
                  <c:v>4467</c:v>
                </c:pt>
                <c:pt idx="167">
                  <c:v>4467</c:v>
                </c:pt>
                <c:pt idx="168">
                  <c:v>4659</c:v>
                </c:pt>
                <c:pt idx="169">
                  <c:v>5434.5</c:v>
                </c:pt>
                <c:pt idx="170">
                  <c:v>6414</c:v>
                </c:pt>
                <c:pt idx="171">
                  <c:v>7204</c:v>
                </c:pt>
                <c:pt idx="172">
                  <c:v>7204</c:v>
                </c:pt>
                <c:pt idx="173">
                  <c:v>9961</c:v>
                </c:pt>
                <c:pt idx="174">
                  <c:v>10953</c:v>
                </c:pt>
                <c:pt idx="175">
                  <c:v>10955.5</c:v>
                </c:pt>
                <c:pt idx="176">
                  <c:v>11927.5</c:v>
                </c:pt>
                <c:pt idx="177">
                  <c:v>11927.5</c:v>
                </c:pt>
                <c:pt idx="178">
                  <c:v>11927.5</c:v>
                </c:pt>
                <c:pt idx="179">
                  <c:v>11927.5</c:v>
                </c:pt>
                <c:pt idx="180">
                  <c:v>11928</c:v>
                </c:pt>
                <c:pt idx="181">
                  <c:v>11928</c:v>
                </c:pt>
                <c:pt idx="182">
                  <c:v>12571</c:v>
                </c:pt>
                <c:pt idx="183">
                  <c:v>12621</c:v>
                </c:pt>
                <c:pt idx="184">
                  <c:v>12728</c:v>
                </c:pt>
                <c:pt idx="185">
                  <c:v>12733</c:v>
                </c:pt>
                <c:pt idx="186">
                  <c:v>12860</c:v>
                </c:pt>
                <c:pt idx="187">
                  <c:v>13563</c:v>
                </c:pt>
                <c:pt idx="188">
                  <c:v>13585.5</c:v>
                </c:pt>
                <c:pt idx="189">
                  <c:v>13585.5</c:v>
                </c:pt>
                <c:pt idx="190">
                  <c:v>15430</c:v>
                </c:pt>
                <c:pt idx="191">
                  <c:v>15488</c:v>
                </c:pt>
                <c:pt idx="192">
                  <c:v>15569.5</c:v>
                </c:pt>
                <c:pt idx="193">
                  <c:v>15570</c:v>
                </c:pt>
                <c:pt idx="194">
                  <c:v>15719</c:v>
                </c:pt>
                <c:pt idx="195">
                  <c:v>16263</c:v>
                </c:pt>
                <c:pt idx="196">
                  <c:v>16332.5</c:v>
                </c:pt>
                <c:pt idx="197">
                  <c:v>16332.5</c:v>
                </c:pt>
                <c:pt idx="198">
                  <c:v>16335</c:v>
                </c:pt>
                <c:pt idx="199">
                  <c:v>16452.5</c:v>
                </c:pt>
                <c:pt idx="200">
                  <c:v>16502</c:v>
                </c:pt>
                <c:pt idx="201">
                  <c:v>17435</c:v>
                </c:pt>
                <c:pt idx="202">
                  <c:v>17435</c:v>
                </c:pt>
                <c:pt idx="203">
                  <c:v>17467</c:v>
                </c:pt>
                <c:pt idx="204">
                  <c:v>18108.5</c:v>
                </c:pt>
                <c:pt idx="205">
                  <c:v>18108.5</c:v>
                </c:pt>
                <c:pt idx="206">
                  <c:v>18411.5</c:v>
                </c:pt>
                <c:pt idx="207">
                  <c:v>19040</c:v>
                </c:pt>
                <c:pt idx="208">
                  <c:v>19104.5</c:v>
                </c:pt>
                <c:pt idx="209">
                  <c:v>19105</c:v>
                </c:pt>
                <c:pt idx="210">
                  <c:v>19112</c:v>
                </c:pt>
                <c:pt idx="211">
                  <c:v>19298</c:v>
                </c:pt>
                <c:pt idx="212">
                  <c:v>19300.5</c:v>
                </c:pt>
                <c:pt idx="213">
                  <c:v>19303</c:v>
                </c:pt>
                <c:pt idx="214">
                  <c:v>19305.5</c:v>
                </c:pt>
                <c:pt idx="215">
                  <c:v>19313.5</c:v>
                </c:pt>
                <c:pt idx="216">
                  <c:v>19381</c:v>
                </c:pt>
                <c:pt idx="217">
                  <c:v>20034</c:v>
                </c:pt>
                <c:pt idx="218">
                  <c:v>20035</c:v>
                </c:pt>
                <c:pt idx="219">
                  <c:v>20139</c:v>
                </c:pt>
                <c:pt idx="220">
                  <c:v>20159.5</c:v>
                </c:pt>
                <c:pt idx="221">
                  <c:v>20812</c:v>
                </c:pt>
                <c:pt idx="222">
                  <c:v>20862</c:v>
                </c:pt>
                <c:pt idx="223">
                  <c:v>20954</c:v>
                </c:pt>
                <c:pt idx="224">
                  <c:v>21697</c:v>
                </c:pt>
                <c:pt idx="225">
                  <c:v>21846.5</c:v>
                </c:pt>
                <c:pt idx="226">
                  <c:v>21847</c:v>
                </c:pt>
                <c:pt idx="227">
                  <c:v>22004</c:v>
                </c:pt>
                <c:pt idx="228">
                  <c:v>22040</c:v>
                </c:pt>
                <c:pt idx="229">
                  <c:v>22789</c:v>
                </c:pt>
                <c:pt idx="230">
                  <c:v>22940.5</c:v>
                </c:pt>
                <c:pt idx="231">
                  <c:v>22941</c:v>
                </c:pt>
                <c:pt idx="232">
                  <c:v>23030.5</c:v>
                </c:pt>
                <c:pt idx="233">
                  <c:v>23031</c:v>
                </c:pt>
                <c:pt idx="234">
                  <c:v>23444.5</c:v>
                </c:pt>
                <c:pt idx="235">
                  <c:v>23447</c:v>
                </c:pt>
                <c:pt idx="236">
                  <c:v>23549</c:v>
                </c:pt>
                <c:pt idx="237">
                  <c:v>23549</c:v>
                </c:pt>
                <c:pt idx="238">
                  <c:v>23611.5</c:v>
                </c:pt>
                <c:pt idx="239">
                  <c:v>23611.5</c:v>
                </c:pt>
                <c:pt idx="240">
                  <c:v>23611.5</c:v>
                </c:pt>
                <c:pt idx="241">
                  <c:v>23611.5</c:v>
                </c:pt>
                <c:pt idx="242">
                  <c:v>23614</c:v>
                </c:pt>
                <c:pt idx="243">
                  <c:v>23668.5</c:v>
                </c:pt>
                <c:pt idx="244">
                  <c:v>23681</c:v>
                </c:pt>
                <c:pt idx="245">
                  <c:v>23688.5</c:v>
                </c:pt>
                <c:pt idx="246">
                  <c:v>23688.5</c:v>
                </c:pt>
                <c:pt idx="247">
                  <c:v>23830</c:v>
                </c:pt>
                <c:pt idx="248">
                  <c:v>23834.5</c:v>
                </c:pt>
                <c:pt idx="249">
                  <c:v>24317</c:v>
                </c:pt>
                <c:pt idx="250">
                  <c:v>24317</c:v>
                </c:pt>
                <c:pt idx="251">
                  <c:v>24337</c:v>
                </c:pt>
                <c:pt idx="252">
                  <c:v>24538</c:v>
                </c:pt>
                <c:pt idx="253">
                  <c:v>24568.5</c:v>
                </c:pt>
                <c:pt idx="254">
                  <c:v>24568.5</c:v>
                </c:pt>
                <c:pt idx="255">
                  <c:v>24569</c:v>
                </c:pt>
                <c:pt idx="256">
                  <c:v>24569</c:v>
                </c:pt>
                <c:pt idx="257">
                  <c:v>24596</c:v>
                </c:pt>
                <c:pt idx="258">
                  <c:v>24596</c:v>
                </c:pt>
                <c:pt idx="259">
                  <c:v>24645.5</c:v>
                </c:pt>
                <c:pt idx="260">
                  <c:v>25218</c:v>
                </c:pt>
                <c:pt idx="261">
                  <c:v>25434</c:v>
                </c:pt>
                <c:pt idx="262">
                  <c:v>25441</c:v>
                </c:pt>
                <c:pt idx="263">
                  <c:v>25441.5</c:v>
                </c:pt>
                <c:pt idx="264">
                  <c:v>25476</c:v>
                </c:pt>
                <c:pt idx="265">
                  <c:v>25476.5</c:v>
                </c:pt>
                <c:pt idx="266">
                  <c:v>25491</c:v>
                </c:pt>
                <c:pt idx="267">
                  <c:v>25491</c:v>
                </c:pt>
                <c:pt idx="268">
                  <c:v>25493.5</c:v>
                </c:pt>
                <c:pt idx="269">
                  <c:v>25493.5</c:v>
                </c:pt>
                <c:pt idx="270">
                  <c:v>25510</c:v>
                </c:pt>
                <c:pt idx="271">
                  <c:v>25516</c:v>
                </c:pt>
                <c:pt idx="272">
                  <c:v>25516</c:v>
                </c:pt>
                <c:pt idx="273">
                  <c:v>25517.5</c:v>
                </c:pt>
                <c:pt idx="274">
                  <c:v>25518</c:v>
                </c:pt>
                <c:pt idx="275">
                  <c:v>25565.5</c:v>
                </c:pt>
                <c:pt idx="276">
                  <c:v>25566</c:v>
                </c:pt>
                <c:pt idx="277">
                  <c:v>25643</c:v>
                </c:pt>
                <c:pt idx="278">
                  <c:v>26179</c:v>
                </c:pt>
                <c:pt idx="279">
                  <c:v>26353.5</c:v>
                </c:pt>
                <c:pt idx="280">
                  <c:v>26392.5</c:v>
                </c:pt>
                <c:pt idx="281">
                  <c:v>26393</c:v>
                </c:pt>
                <c:pt idx="282">
                  <c:v>26425.5</c:v>
                </c:pt>
                <c:pt idx="283">
                  <c:v>26425.5</c:v>
                </c:pt>
                <c:pt idx="284">
                  <c:v>26425.5</c:v>
                </c:pt>
                <c:pt idx="285">
                  <c:v>26483</c:v>
                </c:pt>
                <c:pt idx="286">
                  <c:v>27283</c:v>
                </c:pt>
                <c:pt idx="287">
                  <c:v>27403</c:v>
                </c:pt>
                <c:pt idx="288">
                  <c:v>27403.5</c:v>
                </c:pt>
                <c:pt idx="289">
                  <c:v>28073.5</c:v>
                </c:pt>
                <c:pt idx="290">
                  <c:v>28096</c:v>
                </c:pt>
                <c:pt idx="291">
                  <c:v>28240.5</c:v>
                </c:pt>
                <c:pt idx="292">
                  <c:v>28241</c:v>
                </c:pt>
                <c:pt idx="293">
                  <c:v>28288</c:v>
                </c:pt>
                <c:pt idx="294">
                  <c:v>28302.5</c:v>
                </c:pt>
                <c:pt idx="295">
                  <c:v>28303</c:v>
                </c:pt>
                <c:pt idx="296">
                  <c:v>28943.5</c:v>
                </c:pt>
                <c:pt idx="297">
                  <c:v>28988.5</c:v>
                </c:pt>
                <c:pt idx="298">
                  <c:v>28993.5</c:v>
                </c:pt>
                <c:pt idx="299">
                  <c:v>28998.5</c:v>
                </c:pt>
                <c:pt idx="300">
                  <c:v>29016</c:v>
                </c:pt>
                <c:pt idx="301">
                  <c:v>29173</c:v>
                </c:pt>
                <c:pt idx="302">
                  <c:v>29272.5</c:v>
                </c:pt>
                <c:pt idx="303">
                  <c:v>29273</c:v>
                </c:pt>
                <c:pt idx="304">
                  <c:v>29290</c:v>
                </c:pt>
                <c:pt idx="305">
                  <c:v>30060</c:v>
                </c:pt>
                <c:pt idx="306">
                  <c:v>30060</c:v>
                </c:pt>
                <c:pt idx="307">
                  <c:v>30870.5</c:v>
                </c:pt>
                <c:pt idx="308">
                  <c:v>30870.5</c:v>
                </c:pt>
                <c:pt idx="309">
                  <c:v>31780</c:v>
                </c:pt>
                <c:pt idx="310">
                  <c:v>31780</c:v>
                </c:pt>
                <c:pt idx="311">
                  <c:v>33592</c:v>
                </c:pt>
                <c:pt idx="312">
                  <c:v>34569.5</c:v>
                </c:pt>
                <c:pt idx="313">
                  <c:v>34570</c:v>
                </c:pt>
                <c:pt idx="314">
                  <c:v>34578</c:v>
                </c:pt>
                <c:pt idx="315">
                  <c:v>34605</c:v>
                </c:pt>
              </c:numCache>
            </c:numRef>
          </c:xVal>
          <c:yVal>
            <c:numRef>
              <c:f>'Active 1'!$L$21:$L$1003</c:f>
              <c:numCache>
                <c:formatCode>General</c:formatCode>
                <c:ptCount val="98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6B7-47AA-AAA9-57E5F1F02F67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Lin. Fit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'Active 1'!$F$21:$F$1003</c:f>
              <c:numCache>
                <c:formatCode>General</c:formatCode>
                <c:ptCount val="983"/>
                <c:pt idx="0">
                  <c:v>-6711</c:v>
                </c:pt>
                <c:pt idx="1">
                  <c:v>-6669</c:v>
                </c:pt>
                <c:pt idx="2">
                  <c:v>-6663</c:v>
                </c:pt>
                <c:pt idx="3">
                  <c:v>-6491</c:v>
                </c:pt>
                <c:pt idx="4">
                  <c:v>-6483.5</c:v>
                </c:pt>
                <c:pt idx="5">
                  <c:v>-6411.5</c:v>
                </c:pt>
                <c:pt idx="6">
                  <c:v>-6369</c:v>
                </c:pt>
                <c:pt idx="7">
                  <c:v>-6368.5</c:v>
                </c:pt>
                <c:pt idx="8">
                  <c:v>-6366.5</c:v>
                </c:pt>
                <c:pt idx="9">
                  <c:v>-6364</c:v>
                </c:pt>
                <c:pt idx="10">
                  <c:v>-6344</c:v>
                </c:pt>
                <c:pt idx="11">
                  <c:v>-6299.5</c:v>
                </c:pt>
                <c:pt idx="12">
                  <c:v>-6299</c:v>
                </c:pt>
                <c:pt idx="13">
                  <c:v>-6297</c:v>
                </c:pt>
                <c:pt idx="14">
                  <c:v>-6229.5</c:v>
                </c:pt>
                <c:pt idx="15">
                  <c:v>-6229.5</c:v>
                </c:pt>
                <c:pt idx="16">
                  <c:v>-6217</c:v>
                </c:pt>
                <c:pt idx="17">
                  <c:v>-6214.5</c:v>
                </c:pt>
                <c:pt idx="18">
                  <c:v>-6209.5</c:v>
                </c:pt>
                <c:pt idx="19">
                  <c:v>-6162.5</c:v>
                </c:pt>
                <c:pt idx="20">
                  <c:v>-5999.5</c:v>
                </c:pt>
                <c:pt idx="21">
                  <c:v>-5997</c:v>
                </c:pt>
                <c:pt idx="22">
                  <c:v>-5743</c:v>
                </c:pt>
                <c:pt idx="23">
                  <c:v>-5740.5</c:v>
                </c:pt>
                <c:pt idx="24">
                  <c:v>-5740.5</c:v>
                </c:pt>
                <c:pt idx="25">
                  <c:v>-5576</c:v>
                </c:pt>
                <c:pt idx="26">
                  <c:v>-5569</c:v>
                </c:pt>
                <c:pt idx="27">
                  <c:v>-5569</c:v>
                </c:pt>
                <c:pt idx="28">
                  <c:v>-5568.5</c:v>
                </c:pt>
                <c:pt idx="29">
                  <c:v>-5568.5</c:v>
                </c:pt>
                <c:pt idx="30">
                  <c:v>-5564</c:v>
                </c:pt>
                <c:pt idx="31">
                  <c:v>-5564</c:v>
                </c:pt>
                <c:pt idx="32">
                  <c:v>-5564</c:v>
                </c:pt>
                <c:pt idx="33">
                  <c:v>-5561.5</c:v>
                </c:pt>
                <c:pt idx="34">
                  <c:v>-5561.5</c:v>
                </c:pt>
                <c:pt idx="35">
                  <c:v>-5561.5</c:v>
                </c:pt>
                <c:pt idx="36">
                  <c:v>-5561.5</c:v>
                </c:pt>
                <c:pt idx="37">
                  <c:v>-5561</c:v>
                </c:pt>
                <c:pt idx="38">
                  <c:v>-5561</c:v>
                </c:pt>
                <c:pt idx="39">
                  <c:v>-5561</c:v>
                </c:pt>
                <c:pt idx="40">
                  <c:v>-5561</c:v>
                </c:pt>
                <c:pt idx="41">
                  <c:v>-5561</c:v>
                </c:pt>
                <c:pt idx="42">
                  <c:v>-5561</c:v>
                </c:pt>
                <c:pt idx="43">
                  <c:v>-5561</c:v>
                </c:pt>
                <c:pt idx="44">
                  <c:v>-5546</c:v>
                </c:pt>
                <c:pt idx="45">
                  <c:v>-5506.5</c:v>
                </c:pt>
                <c:pt idx="46">
                  <c:v>-5501.5</c:v>
                </c:pt>
                <c:pt idx="47">
                  <c:v>-5494</c:v>
                </c:pt>
                <c:pt idx="48">
                  <c:v>-5491.5</c:v>
                </c:pt>
                <c:pt idx="49">
                  <c:v>-5481.5</c:v>
                </c:pt>
                <c:pt idx="50">
                  <c:v>-5479</c:v>
                </c:pt>
                <c:pt idx="51">
                  <c:v>-5476.5</c:v>
                </c:pt>
                <c:pt idx="52">
                  <c:v>-5429.5</c:v>
                </c:pt>
                <c:pt idx="53">
                  <c:v>-5404.5</c:v>
                </c:pt>
                <c:pt idx="54">
                  <c:v>-5402</c:v>
                </c:pt>
                <c:pt idx="55">
                  <c:v>-5392</c:v>
                </c:pt>
                <c:pt idx="56">
                  <c:v>-5235</c:v>
                </c:pt>
                <c:pt idx="57">
                  <c:v>-5232.5</c:v>
                </c:pt>
                <c:pt idx="58">
                  <c:v>-4748.5</c:v>
                </c:pt>
                <c:pt idx="59">
                  <c:v>-4711</c:v>
                </c:pt>
                <c:pt idx="60">
                  <c:v>-4693.5</c:v>
                </c:pt>
                <c:pt idx="61">
                  <c:v>-4686.5</c:v>
                </c:pt>
                <c:pt idx="62">
                  <c:v>-4681.5</c:v>
                </c:pt>
                <c:pt idx="63">
                  <c:v>-4678.5</c:v>
                </c:pt>
                <c:pt idx="64">
                  <c:v>-4678.5</c:v>
                </c:pt>
                <c:pt idx="65">
                  <c:v>-4676.5</c:v>
                </c:pt>
                <c:pt idx="66">
                  <c:v>-4674</c:v>
                </c:pt>
                <c:pt idx="67">
                  <c:v>-4666.5</c:v>
                </c:pt>
                <c:pt idx="68">
                  <c:v>-4661.5</c:v>
                </c:pt>
                <c:pt idx="69">
                  <c:v>-4641.5</c:v>
                </c:pt>
                <c:pt idx="70">
                  <c:v>-4624</c:v>
                </c:pt>
                <c:pt idx="71">
                  <c:v>-4621.5</c:v>
                </c:pt>
                <c:pt idx="72">
                  <c:v>-4609</c:v>
                </c:pt>
                <c:pt idx="73">
                  <c:v>-4606.5</c:v>
                </c:pt>
                <c:pt idx="74">
                  <c:v>-4562</c:v>
                </c:pt>
                <c:pt idx="75">
                  <c:v>-4557</c:v>
                </c:pt>
                <c:pt idx="76">
                  <c:v>-4556.5</c:v>
                </c:pt>
                <c:pt idx="77">
                  <c:v>-4554.5</c:v>
                </c:pt>
                <c:pt idx="78">
                  <c:v>-4549.5</c:v>
                </c:pt>
                <c:pt idx="79">
                  <c:v>-4549.5</c:v>
                </c:pt>
                <c:pt idx="80">
                  <c:v>-4534.5</c:v>
                </c:pt>
                <c:pt idx="81">
                  <c:v>-4514.5</c:v>
                </c:pt>
                <c:pt idx="82">
                  <c:v>-4502</c:v>
                </c:pt>
                <c:pt idx="83">
                  <c:v>-4492</c:v>
                </c:pt>
                <c:pt idx="84">
                  <c:v>-4417.5</c:v>
                </c:pt>
                <c:pt idx="85">
                  <c:v>-4412.5</c:v>
                </c:pt>
                <c:pt idx="86">
                  <c:v>-4100</c:v>
                </c:pt>
                <c:pt idx="87">
                  <c:v>-3886</c:v>
                </c:pt>
                <c:pt idx="88">
                  <c:v>-3796.5</c:v>
                </c:pt>
                <c:pt idx="89">
                  <c:v>-3784</c:v>
                </c:pt>
                <c:pt idx="90">
                  <c:v>-3672</c:v>
                </c:pt>
                <c:pt idx="91">
                  <c:v>-3619.5</c:v>
                </c:pt>
                <c:pt idx="92">
                  <c:v>-3597</c:v>
                </c:pt>
                <c:pt idx="93">
                  <c:v>-3532.5</c:v>
                </c:pt>
                <c:pt idx="94">
                  <c:v>-3527.5</c:v>
                </c:pt>
                <c:pt idx="95">
                  <c:v>-3525</c:v>
                </c:pt>
                <c:pt idx="96">
                  <c:v>-2757</c:v>
                </c:pt>
                <c:pt idx="97">
                  <c:v>-2754.5</c:v>
                </c:pt>
                <c:pt idx="98">
                  <c:v>-2754.5</c:v>
                </c:pt>
                <c:pt idx="99">
                  <c:v>-2734.5</c:v>
                </c:pt>
                <c:pt idx="100">
                  <c:v>-2692.5</c:v>
                </c:pt>
                <c:pt idx="101">
                  <c:v>-2483</c:v>
                </c:pt>
                <c:pt idx="102">
                  <c:v>-2001.5</c:v>
                </c:pt>
                <c:pt idx="103">
                  <c:v>-1971.5</c:v>
                </c:pt>
                <c:pt idx="104">
                  <c:v>-1956.5</c:v>
                </c:pt>
                <c:pt idx="105">
                  <c:v>-1951.5</c:v>
                </c:pt>
                <c:pt idx="106">
                  <c:v>-1951.5</c:v>
                </c:pt>
                <c:pt idx="107">
                  <c:v>-1946.5</c:v>
                </c:pt>
                <c:pt idx="108">
                  <c:v>-1941.5</c:v>
                </c:pt>
                <c:pt idx="109">
                  <c:v>-1872</c:v>
                </c:pt>
                <c:pt idx="110">
                  <c:v>-1849.5</c:v>
                </c:pt>
                <c:pt idx="111">
                  <c:v>-820</c:v>
                </c:pt>
                <c:pt idx="112">
                  <c:v>-818</c:v>
                </c:pt>
                <c:pt idx="113">
                  <c:v>-750.5</c:v>
                </c:pt>
                <c:pt idx="114">
                  <c:v>-84.5</c:v>
                </c:pt>
                <c:pt idx="115">
                  <c:v>-84.5</c:v>
                </c:pt>
                <c:pt idx="116">
                  <c:v>-84.5</c:v>
                </c:pt>
                <c:pt idx="117">
                  <c:v>-82</c:v>
                </c:pt>
                <c:pt idx="118">
                  <c:v>-45</c:v>
                </c:pt>
                <c:pt idx="119">
                  <c:v>-42.5</c:v>
                </c:pt>
                <c:pt idx="120">
                  <c:v>-30</c:v>
                </c:pt>
                <c:pt idx="121">
                  <c:v>0</c:v>
                </c:pt>
                <c:pt idx="122">
                  <c:v>0</c:v>
                </c:pt>
                <c:pt idx="123">
                  <c:v>12.5</c:v>
                </c:pt>
                <c:pt idx="124">
                  <c:v>20</c:v>
                </c:pt>
                <c:pt idx="125">
                  <c:v>47</c:v>
                </c:pt>
                <c:pt idx="126">
                  <c:v>67.5</c:v>
                </c:pt>
                <c:pt idx="127">
                  <c:v>715.5</c:v>
                </c:pt>
                <c:pt idx="128">
                  <c:v>728</c:v>
                </c:pt>
                <c:pt idx="129">
                  <c:v>733</c:v>
                </c:pt>
                <c:pt idx="130">
                  <c:v>770.5</c:v>
                </c:pt>
                <c:pt idx="131">
                  <c:v>775.5</c:v>
                </c:pt>
                <c:pt idx="132">
                  <c:v>785.5</c:v>
                </c:pt>
                <c:pt idx="133">
                  <c:v>1765</c:v>
                </c:pt>
                <c:pt idx="134">
                  <c:v>1804.5</c:v>
                </c:pt>
                <c:pt idx="135">
                  <c:v>1807</c:v>
                </c:pt>
                <c:pt idx="136">
                  <c:v>2567.5</c:v>
                </c:pt>
                <c:pt idx="137">
                  <c:v>2632.5</c:v>
                </c:pt>
                <c:pt idx="138">
                  <c:v>2632.5</c:v>
                </c:pt>
                <c:pt idx="139">
                  <c:v>2635</c:v>
                </c:pt>
                <c:pt idx="140">
                  <c:v>2694.5</c:v>
                </c:pt>
                <c:pt idx="141">
                  <c:v>2697</c:v>
                </c:pt>
                <c:pt idx="142">
                  <c:v>2699.5</c:v>
                </c:pt>
                <c:pt idx="143">
                  <c:v>2704.5</c:v>
                </c:pt>
                <c:pt idx="144">
                  <c:v>2709.5</c:v>
                </c:pt>
                <c:pt idx="145">
                  <c:v>2764.5</c:v>
                </c:pt>
                <c:pt idx="146">
                  <c:v>2769.5</c:v>
                </c:pt>
                <c:pt idx="147">
                  <c:v>2926.5</c:v>
                </c:pt>
                <c:pt idx="148">
                  <c:v>3562</c:v>
                </c:pt>
                <c:pt idx="149">
                  <c:v>3564.5</c:v>
                </c:pt>
                <c:pt idx="150">
                  <c:v>3589.5</c:v>
                </c:pt>
                <c:pt idx="151">
                  <c:v>3594.5</c:v>
                </c:pt>
                <c:pt idx="152">
                  <c:v>3597</c:v>
                </c:pt>
                <c:pt idx="153">
                  <c:v>3602</c:v>
                </c:pt>
                <c:pt idx="154">
                  <c:v>3602</c:v>
                </c:pt>
                <c:pt idx="155">
                  <c:v>3789</c:v>
                </c:pt>
                <c:pt idx="156">
                  <c:v>4382.5</c:v>
                </c:pt>
                <c:pt idx="157">
                  <c:v>4392.5</c:v>
                </c:pt>
                <c:pt idx="158">
                  <c:v>4439.5</c:v>
                </c:pt>
                <c:pt idx="159">
                  <c:v>4442</c:v>
                </c:pt>
                <c:pt idx="160">
                  <c:v>4447</c:v>
                </c:pt>
                <c:pt idx="161">
                  <c:v>4452</c:v>
                </c:pt>
                <c:pt idx="162">
                  <c:v>4452</c:v>
                </c:pt>
                <c:pt idx="163">
                  <c:v>4452</c:v>
                </c:pt>
                <c:pt idx="164">
                  <c:v>4467</c:v>
                </c:pt>
                <c:pt idx="165">
                  <c:v>4467</c:v>
                </c:pt>
                <c:pt idx="166">
                  <c:v>4467</c:v>
                </c:pt>
                <c:pt idx="167">
                  <c:v>4467</c:v>
                </c:pt>
                <c:pt idx="168">
                  <c:v>4659</c:v>
                </c:pt>
                <c:pt idx="169">
                  <c:v>5434.5</c:v>
                </c:pt>
                <c:pt idx="170">
                  <c:v>6414</c:v>
                </c:pt>
                <c:pt idx="171">
                  <c:v>7204</c:v>
                </c:pt>
                <c:pt idx="172">
                  <c:v>7204</c:v>
                </c:pt>
                <c:pt idx="173">
                  <c:v>9961</c:v>
                </c:pt>
                <c:pt idx="174">
                  <c:v>10953</c:v>
                </c:pt>
                <c:pt idx="175">
                  <c:v>10955.5</c:v>
                </c:pt>
                <c:pt idx="176">
                  <c:v>11927.5</c:v>
                </c:pt>
                <c:pt idx="177">
                  <c:v>11927.5</c:v>
                </c:pt>
                <c:pt idx="178">
                  <c:v>11927.5</c:v>
                </c:pt>
                <c:pt idx="179">
                  <c:v>11927.5</c:v>
                </c:pt>
                <c:pt idx="180">
                  <c:v>11928</c:v>
                </c:pt>
                <c:pt idx="181">
                  <c:v>11928</c:v>
                </c:pt>
                <c:pt idx="182">
                  <c:v>12571</c:v>
                </c:pt>
                <c:pt idx="183">
                  <c:v>12621</c:v>
                </c:pt>
                <c:pt idx="184">
                  <c:v>12728</c:v>
                </c:pt>
                <c:pt idx="185">
                  <c:v>12733</c:v>
                </c:pt>
                <c:pt idx="186">
                  <c:v>12860</c:v>
                </c:pt>
                <c:pt idx="187">
                  <c:v>13563</c:v>
                </c:pt>
                <c:pt idx="188">
                  <c:v>13585.5</c:v>
                </c:pt>
                <c:pt idx="189">
                  <c:v>13585.5</c:v>
                </c:pt>
                <c:pt idx="190">
                  <c:v>15430</c:v>
                </c:pt>
                <c:pt idx="191">
                  <c:v>15488</c:v>
                </c:pt>
                <c:pt idx="192">
                  <c:v>15569.5</c:v>
                </c:pt>
                <c:pt idx="193">
                  <c:v>15570</c:v>
                </c:pt>
                <c:pt idx="194">
                  <c:v>15719</c:v>
                </c:pt>
                <c:pt idx="195">
                  <c:v>16263</c:v>
                </c:pt>
                <c:pt idx="196">
                  <c:v>16332.5</c:v>
                </c:pt>
                <c:pt idx="197">
                  <c:v>16332.5</c:v>
                </c:pt>
                <c:pt idx="198">
                  <c:v>16335</c:v>
                </c:pt>
                <c:pt idx="199">
                  <c:v>16452.5</c:v>
                </c:pt>
                <c:pt idx="200">
                  <c:v>16502</c:v>
                </c:pt>
                <c:pt idx="201">
                  <c:v>17435</c:v>
                </c:pt>
                <c:pt idx="202">
                  <c:v>17435</c:v>
                </c:pt>
                <c:pt idx="203">
                  <c:v>17467</c:v>
                </c:pt>
                <c:pt idx="204">
                  <c:v>18108.5</c:v>
                </c:pt>
                <c:pt idx="205">
                  <c:v>18108.5</c:v>
                </c:pt>
                <c:pt idx="206">
                  <c:v>18411.5</c:v>
                </c:pt>
                <c:pt idx="207">
                  <c:v>19040</c:v>
                </c:pt>
                <c:pt idx="208">
                  <c:v>19104.5</c:v>
                </c:pt>
                <c:pt idx="209">
                  <c:v>19105</c:v>
                </c:pt>
                <c:pt idx="210">
                  <c:v>19112</c:v>
                </c:pt>
                <c:pt idx="211">
                  <c:v>19298</c:v>
                </c:pt>
                <c:pt idx="212">
                  <c:v>19300.5</c:v>
                </c:pt>
                <c:pt idx="213">
                  <c:v>19303</c:v>
                </c:pt>
                <c:pt idx="214">
                  <c:v>19305.5</c:v>
                </c:pt>
                <c:pt idx="215">
                  <c:v>19313.5</c:v>
                </c:pt>
                <c:pt idx="216">
                  <c:v>19381</c:v>
                </c:pt>
                <c:pt idx="217">
                  <c:v>20034</c:v>
                </c:pt>
                <c:pt idx="218">
                  <c:v>20035</c:v>
                </c:pt>
                <c:pt idx="219">
                  <c:v>20139</c:v>
                </c:pt>
                <c:pt idx="220">
                  <c:v>20159.5</c:v>
                </c:pt>
                <c:pt idx="221">
                  <c:v>20812</c:v>
                </c:pt>
                <c:pt idx="222">
                  <c:v>20862</c:v>
                </c:pt>
                <c:pt idx="223">
                  <c:v>20954</c:v>
                </c:pt>
                <c:pt idx="224">
                  <c:v>21697</c:v>
                </c:pt>
                <c:pt idx="225">
                  <c:v>21846.5</c:v>
                </c:pt>
                <c:pt idx="226">
                  <c:v>21847</c:v>
                </c:pt>
                <c:pt idx="227">
                  <c:v>22004</c:v>
                </c:pt>
                <c:pt idx="228">
                  <c:v>22040</c:v>
                </c:pt>
                <c:pt idx="229">
                  <c:v>22789</c:v>
                </c:pt>
                <c:pt idx="230">
                  <c:v>22940.5</c:v>
                </c:pt>
                <c:pt idx="231">
                  <c:v>22941</c:v>
                </c:pt>
                <c:pt idx="232">
                  <c:v>23030.5</c:v>
                </c:pt>
                <c:pt idx="233">
                  <c:v>23031</c:v>
                </c:pt>
                <c:pt idx="234">
                  <c:v>23444.5</c:v>
                </c:pt>
                <c:pt idx="235">
                  <c:v>23447</c:v>
                </c:pt>
                <c:pt idx="236">
                  <c:v>23549</c:v>
                </c:pt>
                <c:pt idx="237">
                  <c:v>23549</c:v>
                </c:pt>
                <c:pt idx="238">
                  <c:v>23611.5</c:v>
                </c:pt>
                <c:pt idx="239">
                  <c:v>23611.5</c:v>
                </c:pt>
                <c:pt idx="240">
                  <c:v>23611.5</c:v>
                </c:pt>
                <c:pt idx="241">
                  <c:v>23611.5</c:v>
                </c:pt>
                <c:pt idx="242">
                  <c:v>23614</c:v>
                </c:pt>
                <c:pt idx="243">
                  <c:v>23668.5</c:v>
                </c:pt>
                <c:pt idx="244">
                  <c:v>23681</c:v>
                </c:pt>
                <c:pt idx="245">
                  <c:v>23688.5</c:v>
                </c:pt>
                <c:pt idx="246">
                  <c:v>23688.5</c:v>
                </c:pt>
                <c:pt idx="247">
                  <c:v>23830</c:v>
                </c:pt>
                <c:pt idx="248">
                  <c:v>23834.5</c:v>
                </c:pt>
                <c:pt idx="249">
                  <c:v>24317</c:v>
                </c:pt>
                <c:pt idx="250">
                  <c:v>24317</c:v>
                </c:pt>
                <c:pt idx="251">
                  <c:v>24337</c:v>
                </c:pt>
                <c:pt idx="252">
                  <c:v>24538</c:v>
                </c:pt>
                <c:pt idx="253">
                  <c:v>24568.5</c:v>
                </c:pt>
                <c:pt idx="254">
                  <c:v>24568.5</c:v>
                </c:pt>
                <c:pt idx="255">
                  <c:v>24569</c:v>
                </c:pt>
                <c:pt idx="256">
                  <c:v>24569</c:v>
                </c:pt>
                <c:pt idx="257">
                  <c:v>24596</c:v>
                </c:pt>
                <c:pt idx="258">
                  <c:v>24596</c:v>
                </c:pt>
                <c:pt idx="259">
                  <c:v>24645.5</c:v>
                </c:pt>
                <c:pt idx="260">
                  <c:v>25218</c:v>
                </c:pt>
                <c:pt idx="261">
                  <c:v>25434</c:v>
                </c:pt>
                <c:pt idx="262">
                  <c:v>25441</c:v>
                </c:pt>
                <c:pt idx="263">
                  <c:v>25441.5</c:v>
                </c:pt>
                <c:pt idx="264">
                  <c:v>25476</c:v>
                </c:pt>
                <c:pt idx="265">
                  <c:v>25476.5</c:v>
                </c:pt>
                <c:pt idx="266">
                  <c:v>25491</c:v>
                </c:pt>
                <c:pt idx="267">
                  <c:v>25491</c:v>
                </c:pt>
                <c:pt idx="268">
                  <c:v>25493.5</c:v>
                </c:pt>
                <c:pt idx="269">
                  <c:v>25493.5</c:v>
                </c:pt>
                <c:pt idx="270">
                  <c:v>25510</c:v>
                </c:pt>
                <c:pt idx="271">
                  <c:v>25516</c:v>
                </c:pt>
                <c:pt idx="272">
                  <c:v>25516</c:v>
                </c:pt>
                <c:pt idx="273">
                  <c:v>25517.5</c:v>
                </c:pt>
                <c:pt idx="274">
                  <c:v>25518</c:v>
                </c:pt>
                <c:pt idx="275">
                  <c:v>25565.5</c:v>
                </c:pt>
                <c:pt idx="276">
                  <c:v>25566</c:v>
                </c:pt>
                <c:pt idx="277">
                  <c:v>25643</c:v>
                </c:pt>
                <c:pt idx="278">
                  <c:v>26179</c:v>
                </c:pt>
                <c:pt idx="279">
                  <c:v>26353.5</c:v>
                </c:pt>
                <c:pt idx="280">
                  <c:v>26392.5</c:v>
                </c:pt>
                <c:pt idx="281">
                  <c:v>26393</c:v>
                </c:pt>
                <c:pt idx="282">
                  <c:v>26425.5</c:v>
                </c:pt>
                <c:pt idx="283">
                  <c:v>26425.5</c:v>
                </c:pt>
                <c:pt idx="284">
                  <c:v>26425.5</c:v>
                </c:pt>
                <c:pt idx="285">
                  <c:v>26483</c:v>
                </c:pt>
                <c:pt idx="286">
                  <c:v>27283</c:v>
                </c:pt>
                <c:pt idx="287">
                  <c:v>27403</c:v>
                </c:pt>
                <c:pt idx="288">
                  <c:v>27403.5</c:v>
                </c:pt>
                <c:pt idx="289">
                  <c:v>28073.5</c:v>
                </c:pt>
                <c:pt idx="290">
                  <c:v>28096</c:v>
                </c:pt>
                <c:pt idx="291">
                  <c:v>28240.5</c:v>
                </c:pt>
                <c:pt idx="292">
                  <c:v>28241</c:v>
                </c:pt>
                <c:pt idx="293">
                  <c:v>28288</c:v>
                </c:pt>
                <c:pt idx="294">
                  <c:v>28302.5</c:v>
                </c:pt>
                <c:pt idx="295">
                  <c:v>28303</c:v>
                </c:pt>
                <c:pt idx="296">
                  <c:v>28943.5</c:v>
                </c:pt>
                <c:pt idx="297">
                  <c:v>28988.5</c:v>
                </c:pt>
                <c:pt idx="298">
                  <c:v>28993.5</c:v>
                </c:pt>
                <c:pt idx="299">
                  <c:v>28998.5</c:v>
                </c:pt>
                <c:pt idx="300">
                  <c:v>29016</c:v>
                </c:pt>
                <c:pt idx="301">
                  <c:v>29173</c:v>
                </c:pt>
                <c:pt idx="302">
                  <c:v>29272.5</c:v>
                </c:pt>
                <c:pt idx="303">
                  <c:v>29273</c:v>
                </c:pt>
                <c:pt idx="304">
                  <c:v>29290</c:v>
                </c:pt>
                <c:pt idx="305">
                  <c:v>30060</c:v>
                </c:pt>
                <c:pt idx="306">
                  <c:v>30060</c:v>
                </c:pt>
                <c:pt idx="307">
                  <c:v>30870.5</c:v>
                </c:pt>
                <c:pt idx="308">
                  <c:v>30870.5</c:v>
                </c:pt>
                <c:pt idx="309">
                  <c:v>31780</c:v>
                </c:pt>
                <c:pt idx="310">
                  <c:v>31780</c:v>
                </c:pt>
                <c:pt idx="311">
                  <c:v>33592</c:v>
                </c:pt>
                <c:pt idx="312">
                  <c:v>34569.5</c:v>
                </c:pt>
                <c:pt idx="313">
                  <c:v>34570</c:v>
                </c:pt>
                <c:pt idx="314">
                  <c:v>34578</c:v>
                </c:pt>
                <c:pt idx="315">
                  <c:v>34605</c:v>
                </c:pt>
              </c:numCache>
            </c:numRef>
          </c:xVal>
          <c:yVal>
            <c:numRef>
              <c:f>'Active 1'!$M$21:$M$1003</c:f>
              <c:numCache>
                <c:formatCode>General</c:formatCode>
                <c:ptCount val="983"/>
                <c:pt idx="0">
                  <c:v>-4.7930082139336611E-2</c:v>
                </c:pt>
                <c:pt idx="254">
                  <c:v>8.7586908929501647E-3</c:v>
                </c:pt>
                <c:pt idx="256">
                  <c:v>8.7595970578989643E-3</c:v>
                </c:pt>
                <c:pt idx="257">
                  <c:v>8.8085299651344331E-3</c:v>
                </c:pt>
                <c:pt idx="258">
                  <c:v>8.8085299651344331E-3</c:v>
                </c:pt>
                <c:pt idx="259">
                  <c:v>8.8982402950661191E-3</c:v>
                </c:pt>
                <c:pt idx="260">
                  <c:v>9.9357991614477462E-3</c:v>
                </c:pt>
                <c:pt idx="261">
                  <c:v>1.0327262419331476E-2</c:v>
                </c:pt>
                <c:pt idx="262">
                  <c:v>1.033994872861474E-2</c:v>
                </c:pt>
                <c:pt idx="263">
                  <c:v>1.0340854893563546E-2</c:v>
                </c:pt>
                <c:pt idx="264">
                  <c:v>1.0403380275031085E-2</c:v>
                </c:pt>
                <c:pt idx="265">
                  <c:v>1.0404286439979891E-2</c:v>
                </c:pt>
                <c:pt idx="266">
                  <c:v>1.0430565223495232E-2</c:v>
                </c:pt>
                <c:pt idx="267">
                  <c:v>1.0430565223495232E-2</c:v>
                </c:pt>
                <c:pt idx="268">
                  <c:v>1.0435096048239258E-2</c:v>
                </c:pt>
                <c:pt idx="269">
                  <c:v>1.0435096048239258E-2</c:v>
                </c:pt>
                <c:pt idx="270">
                  <c:v>1.0464999491549817E-2</c:v>
                </c:pt>
                <c:pt idx="271">
                  <c:v>1.0475873470935482E-2</c:v>
                </c:pt>
                <c:pt idx="272">
                  <c:v>1.0475873470935482E-2</c:v>
                </c:pt>
                <c:pt idx="273">
                  <c:v>1.0478591965781894E-2</c:v>
                </c:pt>
                <c:pt idx="274">
                  <c:v>1.0479498130730701E-2</c:v>
                </c:pt>
                <c:pt idx="275">
                  <c:v>1.0565583800867168E-2</c:v>
                </c:pt>
                <c:pt idx="276">
                  <c:v>1.0566489965815974E-2</c:v>
                </c:pt>
                <c:pt idx="277">
                  <c:v>1.0706039367931929E-2</c:v>
                </c:pt>
                <c:pt idx="278">
                  <c:v>1.1677448193050798E-2</c:v>
                </c:pt>
                <c:pt idx="279">
                  <c:v>1.1993699760183711E-2</c:v>
                </c:pt>
                <c:pt idx="280">
                  <c:v>1.2064380626190495E-2</c:v>
                </c:pt>
                <c:pt idx="281">
                  <c:v>1.2065286791139301E-2</c:v>
                </c:pt>
                <c:pt idx="282">
                  <c:v>1.2124187512811621E-2</c:v>
                </c:pt>
                <c:pt idx="283">
                  <c:v>1.2124187512811621E-2</c:v>
                </c:pt>
                <c:pt idx="284">
                  <c:v>1.2124187512811621E-2</c:v>
                </c:pt>
                <c:pt idx="285">
                  <c:v>1.2228396481924191E-2</c:v>
                </c:pt>
                <c:pt idx="286">
                  <c:v>1.3678260400012056E-2</c:v>
                </c:pt>
                <c:pt idx="287">
                  <c:v>1.3895739987725232E-2</c:v>
                </c:pt>
                <c:pt idx="288">
                  <c:v>1.3896646152674039E-2</c:v>
                </c:pt>
                <c:pt idx="289">
                  <c:v>1.5110907184072625E-2</c:v>
                </c:pt>
                <c:pt idx="290">
                  <c:v>1.5151684606768849E-2</c:v>
                </c:pt>
                <c:pt idx="291">
                  <c:v>1.5413566276973469E-2</c:v>
                </c:pt>
                <c:pt idx="292">
                  <c:v>1.5414472441922275E-2</c:v>
                </c:pt>
                <c:pt idx="293">
                  <c:v>1.5499651947109935E-2</c:v>
                </c:pt>
                <c:pt idx="294">
                  <c:v>1.5525930730625276E-2</c:v>
                </c:pt>
                <c:pt idx="295">
                  <c:v>1.5526836895574082E-2</c:v>
                </c:pt>
                <c:pt idx="296">
                  <c:v>1.6687634194993181E-2</c:v>
                </c:pt>
                <c:pt idx="297">
                  <c:v>1.6769189040385622E-2</c:v>
                </c:pt>
                <c:pt idx="298">
                  <c:v>1.6778250689873674E-2</c:v>
                </c:pt>
                <c:pt idx="299">
                  <c:v>1.6787312339361725E-2</c:v>
                </c:pt>
                <c:pt idx="300">
                  <c:v>1.6819028112569898E-2</c:v>
                </c:pt>
                <c:pt idx="301">
                  <c:v>1.7103563906494638E-2</c:v>
                </c:pt>
                <c:pt idx="302">
                  <c:v>1.7283890731306817E-2</c:v>
                </c:pt>
                <c:pt idx="303">
                  <c:v>1.7284796896255623E-2</c:v>
                </c:pt>
                <c:pt idx="304">
                  <c:v>1.731560650451499E-2</c:v>
                </c:pt>
                <c:pt idx="305">
                  <c:v>1.8711100525674561E-2</c:v>
                </c:pt>
                <c:pt idx="306">
                  <c:v>1.8711100525674561E-2</c:v>
                </c:pt>
                <c:pt idx="307">
                  <c:v>2.0179993907687328E-2</c:v>
                </c:pt>
                <c:pt idx="308">
                  <c:v>2.0179993907687328E-2</c:v>
                </c:pt>
                <c:pt idx="309">
                  <c:v>2.1828307949563475E-2</c:v>
                </c:pt>
                <c:pt idx="310">
                  <c:v>2.1828307949563475E-2</c:v>
                </c:pt>
                <c:pt idx="311">
                  <c:v>2.511224972403249E-2</c:v>
                </c:pt>
                <c:pt idx="312">
                  <c:v>2.6883802198946108E-2</c:v>
                </c:pt>
                <c:pt idx="313">
                  <c:v>2.6884708363894907E-2</c:v>
                </c:pt>
                <c:pt idx="314">
                  <c:v>2.6899207003075784E-2</c:v>
                </c:pt>
                <c:pt idx="315">
                  <c:v>2.6948139910311253E-2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6B7-47AA-AAA9-57E5F1F02F67}"/>
            </c:ext>
          </c:extLst>
        </c:ser>
        <c:ser>
          <c:idx val="6"/>
          <c:order val="6"/>
          <c:tx>
            <c:strRef>
              <c:f>'Active 1'!$V$1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'Active 1'!$U$2:$U$28</c:f>
              <c:numCache>
                <c:formatCode>General</c:formatCode>
                <c:ptCount val="27"/>
                <c:pt idx="0">
                  <c:v>15000</c:v>
                </c:pt>
                <c:pt idx="1">
                  <c:v>15500</c:v>
                </c:pt>
                <c:pt idx="2">
                  <c:v>16000</c:v>
                </c:pt>
                <c:pt idx="3">
                  <c:v>16500</c:v>
                </c:pt>
                <c:pt idx="4">
                  <c:v>17000</c:v>
                </c:pt>
                <c:pt idx="5">
                  <c:v>17500</c:v>
                </c:pt>
                <c:pt idx="6">
                  <c:v>18000</c:v>
                </c:pt>
                <c:pt idx="7">
                  <c:v>18500</c:v>
                </c:pt>
                <c:pt idx="8">
                  <c:v>19000</c:v>
                </c:pt>
                <c:pt idx="9">
                  <c:v>19500</c:v>
                </c:pt>
                <c:pt idx="10">
                  <c:v>20000</c:v>
                </c:pt>
                <c:pt idx="11">
                  <c:v>20500</c:v>
                </c:pt>
                <c:pt idx="12">
                  <c:v>21000</c:v>
                </c:pt>
                <c:pt idx="13">
                  <c:v>21500</c:v>
                </c:pt>
                <c:pt idx="14">
                  <c:v>22000</c:v>
                </c:pt>
                <c:pt idx="15">
                  <c:v>22500</c:v>
                </c:pt>
                <c:pt idx="16">
                  <c:v>23000</c:v>
                </c:pt>
                <c:pt idx="17">
                  <c:v>23500</c:v>
                </c:pt>
                <c:pt idx="18">
                  <c:v>24000</c:v>
                </c:pt>
                <c:pt idx="19">
                  <c:v>24500</c:v>
                </c:pt>
                <c:pt idx="20">
                  <c:v>25000</c:v>
                </c:pt>
                <c:pt idx="21">
                  <c:v>25500</c:v>
                </c:pt>
                <c:pt idx="22">
                  <c:v>26000</c:v>
                </c:pt>
                <c:pt idx="23">
                  <c:v>26500</c:v>
                </c:pt>
                <c:pt idx="24">
                  <c:v>27000</c:v>
                </c:pt>
                <c:pt idx="25">
                  <c:v>27500</c:v>
                </c:pt>
                <c:pt idx="26">
                  <c:v>28000</c:v>
                </c:pt>
              </c:numCache>
            </c:numRef>
          </c:xVal>
          <c:yVal>
            <c:numRef>
              <c:f>'Active 1'!$V$2:$V$28</c:f>
              <c:numCache>
                <c:formatCode>General</c:formatCode>
                <c:ptCount val="27"/>
                <c:pt idx="0">
                  <c:v>1.2452726812106062E-2</c:v>
                </c:pt>
                <c:pt idx="1">
                  <c:v>1.2254724740376876E-2</c:v>
                </c:pt>
                <c:pt idx="2">
                  <c:v>1.1795392425743415E-2</c:v>
                </c:pt>
                <c:pt idx="3">
                  <c:v>1.111390337157297E-2</c:v>
                </c:pt>
                <c:pt idx="4">
                  <c:v>1.0270325968002925E-2</c:v>
                </c:pt>
                <c:pt idx="5">
                  <c:v>9.3399738881623576E-3</c:v>
                </c:pt>
                <c:pt idx="6">
                  <c:v>8.406322621954709E-3</c:v>
                </c:pt>
                <c:pt idx="7">
                  <c:v>7.5531583676448043E-3</c:v>
                </c:pt>
                <c:pt idx="8">
                  <c:v>6.856697700436511E-3</c:v>
                </c:pt>
                <c:pt idx="9">
                  <c:v>6.378419185734556E-3</c:v>
                </c:pt>
                <c:pt idx="10">
                  <c:v>6.159281144351751E-3</c:v>
                </c:pt>
                <c:pt idx="11">
                  <c:v>6.2158694053705216E-3</c:v>
                </c:pt>
                <c:pt idx="12">
                  <c:v>6.5388373615125287E-3</c:v>
                </c:pt>
                <c:pt idx="13">
                  <c:v>7.0937850442674179E-3</c:v>
                </c:pt>
                <c:pt idx="14">
                  <c:v>7.8244945392523038E-3</c:v>
                </c:pt>
                <c:pt idx="15">
                  <c:v>8.6582174417401438E-3</c:v>
                </c:pt>
                <c:pt idx="16">
                  <c:v>9.5125170520518713E-3</c:v>
                </c:pt>
                <c:pt idx="17">
                  <c:v>1.0303021782779694E-2</c:v>
                </c:pt>
                <c:pt idx="18">
                  <c:v>1.0951360547731544E-2</c:v>
                </c:pt>
                <c:pt idx="19">
                  <c:v>1.1392533786585569E-2</c:v>
                </c:pt>
                <c:pt idx="20">
                  <c:v>1.1581026859318595E-2</c:v>
                </c:pt>
                <c:pt idx="21">
                  <c:v>1.1495090828188989E-2</c:v>
                </c:pt>
                <c:pt idx="22">
                  <c:v>1.1138788007493561E-2</c:v>
                </c:pt>
                <c:pt idx="23">
                  <c:v>1.0541609891297142E-2</c:v>
                </c:pt>
                <c:pt idx="24">
                  <c:v>9.7557033941239549E-3</c:v>
                </c:pt>
                <c:pt idx="25">
                  <c:v>8.8509662846015958E-3</c:v>
                </c:pt>
                <c:pt idx="26">
                  <c:v>7.9084731005417044E-3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6B7-47AA-AAA9-57E5F1F02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740512"/>
        <c:axId val="1"/>
      </c:scatterChart>
      <c:valAx>
        <c:axId val="736740512"/>
        <c:scaling>
          <c:orientation val="minMax"/>
          <c:min val="1500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210526058544359"/>
              <c:y val="0.839009287925696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2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2.9795158286778398E-2"/>
              <c:y val="0.343653250773993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674051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0297990684125378"/>
          <c:y val="0.91950464396284826"/>
          <c:w val="0.91620287687502755"/>
          <c:h val="0.9814241486068111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PP Lac -- O-C Diagr.</a:t>
            </a:r>
          </a:p>
        </c:rich>
      </c:tx>
      <c:layout>
        <c:manualLayout>
          <c:xMode val="edge"/>
          <c:yMode val="edge"/>
          <c:x val="0.37988905018157643"/>
          <c:y val="3.405572755417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212432736180337E-2"/>
          <c:y val="0.11764705882352941"/>
          <c:w val="0.86406116165684954"/>
          <c:h val="0.63777089783281737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1'!$F$21:$F$1003</c:f>
              <c:numCache>
                <c:formatCode>General</c:formatCode>
                <c:ptCount val="983"/>
                <c:pt idx="0">
                  <c:v>-6711</c:v>
                </c:pt>
                <c:pt idx="1">
                  <c:v>-6669</c:v>
                </c:pt>
                <c:pt idx="2">
                  <c:v>-6663</c:v>
                </c:pt>
                <c:pt idx="3">
                  <c:v>-6491</c:v>
                </c:pt>
                <c:pt idx="4">
                  <c:v>-6483.5</c:v>
                </c:pt>
                <c:pt idx="5">
                  <c:v>-6411.5</c:v>
                </c:pt>
                <c:pt idx="6">
                  <c:v>-6369</c:v>
                </c:pt>
                <c:pt idx="7">
                  <c:v>-6368.5</c:v>
                </c:pt>
                <c:pt idx="8">
                  <c:v>-6366.5</c:v>
                </c:pt>
                <c:pt idx="9">
                  <c:v>-6364</c:v>
                </c:pt>
                <c:pt idx="10">
                  <c:v>-6344</c:v>
                </c:pt>
                <c:pt idx="11">
                  <c:v>-6299.5</c:v>
                </c:pt>
                <c:pt idx="12">
                  <c:v>-6299</c:v>
                </c:pt>
                <c:pt idx="13">
                  <c:v>-6297</c:v>
                </c:pt>
                <c:pt idx="14">
                  <c:v>-6229.5</c:v>
                </c:pt>
                <c:pt idx="15">
                  <c:v>-6229.5</c:v>
                </c:pt>
                <c:pt idx="16">
                  <c:v>-6217</c:v>
                </c:pt>
                <c:pt idx="17">
                  <c:v>-6214.5</c:v>
                </c:pt>
                <c:pt idx="18">
                  <c:v>-6209.5</c:v>
                </c:pt>
                <c:pt idx="19">
                  <c:v>-6162.5</c:v>
                </c:pt>
                <c:pt idx="20">
                  <c:v>-5999.5</c:v>
                </c:pt>
                <c:pt idx="21">
                  <c:v>-5997</c:v>
                </c:pt>
                <c:pt idx="22">
                  <c:v>-5743</c:v>
                </c:pt>
                <c:pt idx="23">
                  <c:v>-5740.5</c:v>
                </c:pt>
                <c:pt idx="24">
                  <c:v>-5740.5</c:v>
                </c:pt>
                <c:pt idx="25">
                  <c:v>-5576</c:v>
                </c:pt>
                <c:pt idx="26">
                  <c:v>-5569</c:v>
                </c:pt>
                <c:pt idx="27">
                  <c:v>-5569</c:v>
                </c:pt>
                <c:pt idx="28">
                  <c:v>-5568.5</c:v>
                </c:pt>
                <c:pt idx="29">
                  <c:v>-5568.5</c:v>
                </c:pt>
                <c:pt idx="30">
                  <c:v>-5564</c:v>
                </c:pt>
                <c:pt idx="31">
                  <c:v>-5564</c:v>
                </c:pt>
                <c:pt idx="32">
                  <c:v>-5564</c:v>
                </c:pt>
                <c:pt idx="33">
                  <c:v>-5561.5</c:v>
                </c:pt>
                <c:pt idx="34">
                  <c:v>-5561.5</c:v>
                </c:pt>
                <c:pt idx="35">
                  <c:v>-5561.5</c:v>
                </c:pt>
                <c:pt idx="36">
                  <c:v>-5561.5</c:v>
                </c:pt>
                <c:pt idx="37">
                  <c:v>-5561</c:v>
                </c:pt>
                <c:pt idx="38">
                  <c:v>-5561</c:v>
                </c:pt>
                <c:pt idx="39">
                  <c:v>-5561</c:v>
                </c:pt>
                <c:pt idx="40">
                  <c:v>-5561</c:v>
                </c:pt>
                <c:pt idx="41">
                  <c:v>-5561</c:v>
                </c:pt>
                <c:pt idx="42">
                  <c:v>-5561</c:v>
                </c:pt>
                <c:pt idx="43">
                  <c:v>-5561</c:v>
                </c:pt>
                <c:pt idx="44">
                  <c:v>-5546</c:v>
                </c:pt>
                <c:pt idx="45">
                  <c:v>-5506.5</c:v>
                </c:pt>
                <c:pt idx="46">
                  <c:v>-5501.5</c:v>
                </c:pt>
                <c:pt idx="47">
                  <c:v>-5494</c:v>
                </c:pt>
                <c:pt idx="48">
                  <c:v>-5491.5</c:v>
                </c:pt>
                <c:pt idx="49">
                  <c:v>-5481.5</c:v>
                </c:pt>
                <c:pt idx="50">
                  <c:v>-5479</c:v>
                </c:pt>
                <c:pt idx="51">
                  <c:v>-5476.5</c:v>
                </c:pt>
                <c:pt idx="52">
                  <c:v>-5429.5</c:v>
                </c:pt>
                <c:pt idx="53">
                  <c:v>-5404.5</c:v>
                </c:pt>
                <c:pt idx="54">
                  <c:v>-5402</c:v>
                </c:pt>
                <c:pt idx="55">
                  <c:v>-5392</c:v>
                </c:pt>
                <c:pt idx="56">
                  <c:v>-5235</c:v>
                </c:pt>
                <c:pt idx="57">
                  <c:v>-5232.5</c:v>
                </c:pt>
                <c:pt idx="58">
                  <c:v>-4748.5</c:v>
                </c:pt>
                <c:pt idx="59">
                  <c:v>-4711</c:v>
                </c:pt>
                <c:pt idx="60">
                  <c:v>-4693.5</c:v>
                </c:pt>
                <c:pt idx="61">
                  <c:v>-4686.5</c:v>
                </c:pt>
                <c:pt idx="62">
                  <c:v>-4681.5</c:v>
                </c:pt>
                <c:pt idx="63">
                  <c:v>-4678.5</c:v>
                </c:pt>
                <c:pt idx="64">
                  <c:v>-4678.5</c:v>
                </c:pt>
                <c:pt idx="65">
                  <c:v>-4676.5</c:v>
                </c:pt>
                <c:pt idx="66">
                  <c:v>-4674</c:v>
                </c:pt>
                <c:pt idx="67">
                  <c:v>-4666.5</c:v>
                </c:pt>
                <c:pt idx="68">
                  <c:v>-4661.5</c:v>
                </c:pt>
                <c:pt idx="69">
                  <c:v>-4641.5</c:v>
                </c:pt>
                <c:pt idx="70">
                  <c:v>-4624</c:v>
                </c:pt>
                <c:pt idx="71">
                  <c:v>-4621.5</c:v>
                </c:pt>
                <c:pt idx="72">
                  <c:v>-4609</c:v>
                </c:pt>
                <c:pt idx="73">
                  <c:v>-4606.5</c:v>
                </c:pt>
                <c:pt idx="74">
                  <c:v>-4562</c:v>
                </c:pt>
                <c:pt idx="75">
                  <c:v>-4557</c:v>
                </c:pt>
                <c:pt idx="76">
                  <c:v>-4556.5</c:v>
                </c:pt>
                <c:pt idx="77">
                  <c:v>-4554.5</c:v>
                </c:pt>
                <c:pt idx="78">
                  <c:v>-4549.5</c:v>
                </c:pt>
                <c:pt idx="79">
                  <c:v>-4549.5</c:v>
                </c:pt>
                <c:pt idx="80">
                  <c:v>-4534.5</c:v>
                </c:pt>
                <c:pt idx="81">
                  <c:v>-4514.5</c:v>
                </c:pt>
                <c:pt idx="82">
                  <c:v>-4502</c:v>
                </c:pt>
                <c:pt idx="83">
                  <c:v>-4492</c:v>
                </c:pt>
                <c:pt idx="84">
                  <c:v>-4417.5</c:v>
                </c:pt>
                <c:pt idx="85">
                  <c:v>-4412.5</c:v>
                </c:pt>
                <c:pt idx="86">
                  <c:v>-4100</c:v>
                </c:pt>
                <c:pt idx="87">
                  <c:v>-3886</c:v>
                </c:pt>
                <c:pt idx="88">
                  <c:v>-3796.5</c:v>
                </c:pt>
                <c:pt idx="89">
                  <c:v>-3784</c:v>
                </c:pt>
                <c:pt idx="90">
                  <c:v>-3672</c:v>
                </c:pt>
                <c:pt idx="91">
                  <c:v>-3619.5</c:v>
                </c:pt>
                <c:pt idx="92">
                  <c:v>-3597</c:v>
                </c:pt>
                <c:pt idx="93">
                  <c:v>-3532.5</c:v>
                </c:pt>
                <c:pt idx="94">
                  <c:v>-3527.5</c:v>
                </c:pt>
                <c:pt idx="95">
                  <c:v>-3525</c:v>
                </c:pt>
                <c:pt idx="96">
                  <c:v>-2757</c:v>
                </c:pt>
                <c:pt idx="97">
                  <c:v>-2754.5</c:v>
                </c:pt>
                <c:pt idx="98">
                  <c:v>-2754.5</c:v>
                </c:pt>
                <c:pt idx="99">
                  <c:v>-2734.5</c:v>
                </c:pt>
                <c:pt idx="100">
                  <c:v>-2692.5</c:v>
                </c:pt>
                <c:pt idx="101">
                  <c:v>-2483</c:v>
                </c:pt>
                <c:pt idx="102">
                  <c:v>-2001.5</c:v>
                </c:pt>
                <c:pt idx="103">
                  <c:v>-1971.5</c:v>
                </c:pt>
                <c:pt idx="104">
                  <c:v>-1956.5</c:v>
                </c:pt>
                <c:pt idx="105">
                  <c:v>-1951.5</c:v>
                </c:pt>
                <c:pt idx="106">
                  <c:v>-1951.5</c:v>
                </c:pt>
                <c:pt idx="107">
                  <c:v>-1946.5</c:v>
                </c:pt>
                <c:pt idx="108">
                  <c:v>-1941.5</c:v>
                </c:pt>
                <c:pt idx="109">
                  <c:v>-1872</c:v>
                </c:pt>
                <c:pt idx="110">
                  <c:v>-1849.5</c:v>
                </c:pt>
                <c:pt idx="111">
                  <c:v>-820</c:v>
                </c:pt>
                <c:pt idx="112">
                  <c:v>-818</c:v>
                </c:pt>
                <c:pt idx="113">
                  <c:v>-750.5</c:v>
                </c:pt>
                <c:pt idx="114">
                  <c:v>-84.5</c:v>
                </c:pt>
                <c:pt idx="115">
                  <c:v>-84.5</c:v>
                </c:pt>
                <c:pt idx="116">
                  <c:v>-84.5</c:v>
                </c:pt>
                <c:pt idx="117">
                  <c:v>-82</c:v>
                </c:pt>
                <c:pt idx="118">
                  <c:v>-45</c:v>
                </c:pt>
                <c:pt idx="119">
                  <c:v>-42.5</c:v>
                </c:pt>
                <c:pt idx="120">
                  <c:v>-30</c:v>
                </c:pt>
                <c:pt idx="121">
                  <c:v>0</c:v>
                </c:pt>
                <c:pt idx="122">
                  <c:v>0</c:v>
                </c:pt>
                <c:pt idx="123">
                  <c:v>12.5</c:v>
                </c:pt>
                <c:pt idx="124">
                  <c:v>20</c:v>
                </c:pt>
                <c:pt idx="125">
                  <c:v>47</c:v>
                </c:pt>
                <c:pt idx="126">
                  <c:v>67.5</c:v>
                </c:pt>
                <c:pt idx="127">
                  <c:v>715.5</c:v>
                </c:pt>
                <c:pt idx="128">
                  <c:v>728</c:v>
                </c:pt>
                <c:pt idx="129">
                  <c:v>733</c:v>
                </c:pt>
                <c:pt idx="130">
                  <c:v>770.5</c:v>
                </c:pt>
                <c:pt idx="131">
                  <c:v>775.5</c:v>
                </c:pt>
                <c:pt idx="132">
                  <c:v>785.5</c:v>
                </c:pt>
                <c:pt idx="133">
                  <c:v>1765</c:v>
                </c:pt>
                <c:pt idx="134">
                  <c:v>1804.5</c:v>
                </c:pt>
                <c:pt idx="135">
                  <c:v>1807</c:v>
                </c:pt>
                <c:pt idx="136">
                  <c:v>2567.5</c:v>
                </c:pt>
                <c:pt idx="137">
                  <c:v>2632.5</c:v>
                </c:pt>
                <c:pt idx="138">
                  <c:v>2632.5</c:v>
                </c:pt>
                <c:pt idx="139">
                  <c:v>2635</c:v>
                </c:pt>
                <c:pt idx="140">
                  <c:v>2694.5</c:v>
                </c:pt>
                <c:pt idx="141">
                  <c:v>2697</c:v>
                </c:pt>
                <c:pt idx="142">
                  <c:v>2699.5</c:v>
                </c:pt>
                <c:pt idx="143">
                  <c:v>2704.5</c:v>
                </c:pt>
                <c:pt idx="144">
                  <c:v>2709.5</c:v>
                </c:pt>
                <c:pt idx="145">
                  <c:v>2764.5</c:v>
                </c:pt>
                <c:pt idx="146">
                  <c:v>2769.5</c:v>
                </c:pt>
                <c:pt idx="147">
                  <c:v>2926.5</c:v>
                </c:pt>
                <c:pt idx="148">
                  <c:v>3562</c:v>
                </c:pt>
                <c:pt idx="149">
                  <c:v>3564.5</c:v>
                </c:pt>
                <c:pt idx="150">
                  <c:v>3589.5</c:v>
                </c:pt>
                <c:pt idx="151">
                  <c:v>3594.5</c:v>
                </c:pt>
                <c:pt idx="152">
                  <c:v>3597</c:v>
                </c:pt>
                <c:pt idx="153">
                  <c:v>3602</c:v>
                </c:pt>
                <c:pt idx="154">
                  <c:v>3602</c:v>
                </c:pt>
                <c:pt idx="155">
                  <c:v>3789</c:v>
                </c:pt>
                <c:pt idx="156">
                  <c:v>4382.5</c:v>
                </c:pt>
                <c:pt idx="157">
                  <c:v>4392.5</c:v>
                </c:pt>
                <c:pt idx="158">
                  <c:v>4439.5</c:v>
                </c:pt>
                <c:pt idx="159">
                  <c:v>4442</c:v>
                </c:pt>
                <c:pt idx="160">
                  <c:v>4447</c:v>
                </c:pt>
                <c:pt idx="161">
                  <c:v>4452</c:v>
                </c:pt>
                <c:pt idx="162">
                  <c:v>4452</c:v>
                </c:pt>
                <c:pt idx="163">
                  <c:v>4452</c:v>
                </c:pt>
                <c:pt idx="164">
                  <c:v>4467</c:v>
                </c:pt>
                <c:pt idx="165">
                  <c:v>4467</c:v>
                </c:pt>
                <c:pt idx="166">
                  <c:v>4467</c:v>
                </c:pt>
                <c:pt idx="167">
                  <c:v>4467</c:v>
                </c:pt>
                <c:pt idx="168">
                  <c:v>4659</c:v>
                </c:pt>
                <c:pt idx="169">
                  <c:v>5434.5</c:v>
                </c:pt>
                <c:pt idx="170">
                  <c:v>6414</c:v>
                </c:pt>
                <c:pt idx="171">
                  <c:v>7204</c:v>
                </c:pt>
                <c:pt idx="172">
                  <c:v>7204</c:v>
                </c:pt>
                <c:pt idx="173">
                  <c:v>9961</c:v>
                </c:pt>
                <c:pt idx="174">
                  <c:v>10953</c:v>
                </c:pt>
                <c:pt idx="175">
                  <c:v>10955.5</c:v>
                </c:pt>
                <c:pt idx="176">
                  <c:v>11927.5</c:v>
                </c:pt>
                <c:pt idx="177">
                  <c:v>11927.5</c:v>
                </c:pt>
                <c:pt idx="178">
                  <c:v>11927.5</c:v>
                </c:pt>
                <c:pt idx="179">
                  <c:v>11927.5</c:v>
                </c:pt>
                <c:pt idx="180">
                  <c:v>11928</c:v>
                </c:pt>
                <c:pt idx="181">
                  <c:v>11928</c:v>
                </c:pt>
                <c:pt idx="182">
                  <c:v>12571</c:v>
                </c:pt>
                <c:pt idx="183">
                  <c:v>12621</c:v>
                </c:pt>
                <c:pt idx="184">
                  <c:v>12728</c:v>
                </c:pt>
                <c:pt idx="185">
                  <c:v>12733</c:v>
                </c:pt>
                <c:pt idx="186">
                  <c:v>12860</c:v>
                </c:pt>
                <c:pt idx="187">
                  <c:v>13563</c:v>
                </c:pt>
                <c:pt idx="188">
                  <c:v>13585.5</c:v>
                </c:pt>
                <c:pt idx="189">
                  <c:v>13585.5</c:v>
                </c:pt>
                <c:pt idx="190">
                  <c:v>15430</c:v>
                </c:pt>
                <c:pt idx="191">
                  <c:v>15488</c:v>
                </c:pt>
                <c:pt idx="192">
                  <c:v>15569.5</c:v>
                </c:pt>
                <c:pt idx="193">
                  <c:v>15570</c:v>
                </c:pt>
                <c:pt idx="194">
                  <c:v>15719</c:v>
                </c:pt>
                <c:pt idx="195">
                  <c:v>16263</c:v>
                </c:pt>
                <c:pt idx="196">
                  <c:v>16332.5</c:v>
                </c:pt>
                <c:pt idx="197">
                  <c:v>16332.5</c:v>
                </c:pt>
                <c:pt idx="198">
                  <c:v>16335</c:v>
                </c:pt>
                <c:pt idx="199">
                  <c:v>16452.5</c:v>
                </c:pt>
                <c:pt idx="200">
                  <c:v>16502</c:v>
                </c:pt>
                <c:pt idx="201">
                  <c:v>17435</c:v>
                </c:pt>
                <c:pt idx="202">
                  <c:v>17435</c:v>
                </c:pt>
                <c:pt idx="203">
                  <c:v>17467</c:v>
                </c:pt>
                <c:pt idx="204">
                  <c:v>18108.5</c:v>
                </c:pt>
                <c:pt idx="205">
                  <c:v>18108.5</c:v>
                </c:pt>
                <c:pt idx="206">
                  <c:v>18411.5</c:v>
                </c:pt>
                <c:pt idx="207">
                  <c:v>19040</c:v>
                </c:pt>
                <c:pt idx="208">
                  <c:v>19104.5</c:v>
                </c:pt>
                <c:pt idx="209">
                  <c:v>19105</c:v>
                </c:pt>
                <c:pt idx="210">
                  <c:v>19112</c:v>
                </c:pt>
                <c:pt idx="211">
                  <c:v>19298</c:v>
                </c:pt>
                <c:pt idx="212">
                  <c:v>19300.5</c:v>
                </c:pt>
                <c:pt idx="213">
                  <c:v>19303</c:v>
                </c:pt>
                <c:pt idx="214">
                  <c:v>19305.5</c:v>
                </c:pt>
                <c:pt idx="215">
                  <c:v>19313.5</c:v>
                </c:pt>
                <c:pt idx="216">
                  <c:v>19381</c:v>
                </c:pt>
                <c:pt idx="217">
                  <c:v>20034</c:v>
                </c:pt>
                <c:pt idx="218">
                  <c:v>20035</c:v>
                </c:pt>
                <c:pt idx="219">
                  <c:v>20139</c:v>
                </c:pt>
                <c:pt idx="220">
                  <c:v>20159.5</c:v>
                </c:pt>
                <c:pt idx="221">
                  <c:v>20812</c:v>
                </c:pt>
                <c:pt idx="222">
                  <c:v>20862</c:v>
                </c:pt>
                <c:pt idx="223">
                  <c:v>20954</c:v>
                </c:pt>
                <c:pt idx="224">
                  <c:v>21697</c:v>
                </c:pt>
                <c:pt idx="225">
                  <c:v>21846.5</c:v>
                </c:pt>
                <c:pt idx="226">
                  <c:v>21847</c:v>
                </c:pt>
                <c:pt idx="227">
                  <c:v>22004</c:v>
                </c:pt>
                <c:pt idx="228">
                  <c:v>22040</c:v>
                </c:pt>
                <c:pt idx="229">
                  <c:v>22789</c:v>
                </c:pt>
                <c:pt idx="230">
                  <c:v>22940.5</c:v>
                </c:pt>
                <c:pt idx="231">
                  <c:v>22941</c:v>
                </c:pt>
                <c:pt idx="232">
                  <c:v>23030.5</c:v>
                </c:pt>
                <c:pt idx="233">
                  <c:v>23031</c:v>
                </c:pt>
                <c:pt idx="234">
                  <c:v>23444.5</c:v>
                </c:pt>
                <c:pt idx="235">
                  <c:v>23447</c:v>
                </c:pt>
                <c:pt idx="236">
                  <c:v>23549</c:v>
                </c:pt>
                <c:pt idx="237">
                  <c:v>23549</c:v>
                </c:pt>
                <c:pt idx="238">
                  <c:v>23611.5</c:v>
                </c:pt>
                <c:pt idx="239">
                  <c:v>23611.5</c:v>
                </c:pt>
                <c:pt idx="240">
                  <c:v>23611.5</c:v>
                </c:pt>
                <c:pt idx="241">
                  <c:v>23611.5</c:v>
                </c:pt>
                <c:pt idx="242">
                  <c:v>23614</c:v>
                </c:pt>
                <c:pt idx="243">
                  <c:v>23668.5</c:v>
                </c:pt>
                <c:pt idx="244">
                  <c:v>23681</c:v>
                </c:pt>
                <c:pt idx="245">
                  <c:v>23688.5</c:v>
                </c:pt>
                <c:pt idx="246">
                  <c:v>23688.5</c:v>
                </c:pt>
                <c:pt idx="247">
                  <c:v>23830</c:v>
                </c:pt>
                <c:pt idx="248">
                  <c:v>23834.5</c:v>
                </c:pt>
                <c:pt idx="249">
                  <c:v>24317</c:v>
                </c:pt>
                <c:pt idx="250">
                  <c:v>24317</c:v>
                </c:pt>
                <c:pt idx="251">
                  <c:v>24337</c:v>
                </c:pt>
                <c:pt idx="252">
                  <c:v>24538</c:v>
                </c:pt>
                <c:pt idx="253">
                  <c:v>24568.5</c:v>
                </c:pt>
                <c:pt idx="254">
                  <c:v>24568.5</c:v>
                </c:pt>
                <c:pt idx="255">
                  <c:v>24569</c:v>
                </c:pt>
                <c:pt idx="256">
                  <c:v>24569</c:v>
                </c:pt>
                <c:pt idx="257">
                  <c:v>24596</c:v>
                </c:pt>
                <c:pt idx="258">
                  <c:v>24596</c:v>
                </c:pt>
                <c:pt idx="259">
                  <c:v>24645.5</c:v>
                </c:pt>
                <c:pt idx="260">
                  <c:v>25218</c:v>
                </c:pt>
                <c:pt idx="261">
                  <c:v>25434</c:v>
                </c:pt>
                <c:pt idx="262">
                  <c:v>25441</c:v>
                </c:pt>
                <c:pt idx="263">
                  <c:v>25441.5</c:v>
                </c:pt>
                <c:pt idx="264">
                  <c:v>25476</c:v>
                </c:pt>
                <c:pt idx="265">
                  <c:v>25476.5</c:v>
                </c:pt>
                <c:pt idx="266">
                  <c:v>25491</c:v>
                </c:pt>
                <c:pt idx="267">
                  <c:v>25491</c:v>
                </c:pt>
                <c:pt idx="268">
                  <c:v>25493.5</c:v>
                </c:pt>
                <c:pt idx="269">
                  <c:v>25493.5</c:v>
                </c:pt>
                <c:pt idx="270">
                  <c:v>25510</c:v>
                </c:pt>
                <c:pt idx="271">
                  <c:v>25516</c:v>
                </c:pt>
                <c:pt idx="272">
                  <c:v>25516</c:v>
                </c:pt>
                <c:pt idx="273">
                  <c:v>25517.5</c:v>
                </c:pt>
                <c:pt idx="274">
                  <c:v>25518</c:v>
                </c:pt>
                <c:pt idx="275">
                  <c:v>25565.5</c:v>
                </c:pt>
                <c:pt idx="276">
                  <c:v>25566</c:v>
                </c:pt>
                <c:pt idx="277">
                  <c:v>25643</c:v>
                </c:pt>
                <c:pt idx="278">
                  <c:v>26179</c:v>
                </c:pt>
                <c:pt idx="279">
                  <c:v>26353.5</c:v>
                </c:pt>
                <c:pt idx="280">
                  <c:v>26392.5</c:v>
                </c:pt>
                <c:pt idx="281">
                  <c:v>26393</c:v>
                </c:pt>
                <c:pt idx="282">
                  <c:v>26425.5</c:v>
                </c:pt>
                <c:pt idx="283">
                  <c:v>26425.5</c:v>
                </c:pt>
                <c:pt idx="284">
                  <c:v>26425.5</c:v>
                </c:pt>
                <c:pt idx="285">
                  <c:v>26483</c:v>
                </c:pt>
                <c:pt idx="286">
                  <c:v>27283</c:v>
                </c:pt>
                <c:pt idx="287">
                  <c:v>27403</c:v>
                </c:pt>
                <c:pt idx="288">
                  <c:v>27403.5</c:v>
                </c:pt>
                <c:pt idx="289">
                  <c:v>28073.5</c:v>
                </c:pt>
                <c:pt idx="290">
                  <c:v>28096</c:v>
                </c:pt>
                <c:pt idx="291">
                  <c:v>28240.5</c:v>
                </c:pt>
                <c:pt idx="292">
                  <c:v>28241</c:v>
                </c:pt>
                <c:pt idx="293">
                  <c:v>28288</c:v>
                </c:pt>
                <c:pt idx="294">
                  <c:v>28302.5</c:v>
                </c:pt>
                <c:pt idx="295">
                  <c:v>28303</c:v>
                </c:pt>
                <c:pt idx="296">
                  <c:v>28943.5</c:v>
                </c:pt>
                <c:pt idx="297">
                  <c:v>28988.5</c:v>
                </c:pt>
                <c:pt idx="298">
                  <c:v>28993.5</c:v>
                </c:pt>
                <c:pt idx="299">
                  <c:v>28998.5</c:v>
                </c:pt>
                <c:pt idx="300">
                  <c:v>29016</c:v>
                </c:pt>
                <c:pt idx="301">
                  <c:v>29173</c:v>
                </c:pt>
                <c:pt idx="302">
                  <c:v>29272.5</c:v>
                </c:pt>
                <c:pt idx="303">
                  <c:v>29273</c:v>
                </c:pt>
                <c:pt idx="304">
                  <c:v>29290</c:v>
                </c:pt>
                <c:pt idx="305">
                  <c:v>30060</c:v>
                </c:pt>
                <c:pt idx="306">
                  <c:v>30060</c:v>
                </c:pt>
                <c:pt idx="307">
                  <c:v>30870.5</c:v>
                </c:pt>
                <c:pt idx="308">
                  <c:v>30870.5</c:v>
                </c:pt>
                <c:pt idx="309">
                  <c:v>31780</c:v>
                </c:pt>
                <c:pt idx="310">
                  <c:v>31780</c:v>
                </c:pt>
                <c:pt idx="311">
                  <c:v>33592</c:v>
                </c:pt>
                <c:pt idx="312">
                  <c:v>34569.5</c:v>
                </c:pt>
                <c:pt idx="313">
                  <c:v>34570</c:v>
                </c:pt>
                <c:pt idx="314">
                  <c:v>34578</c:v>
                </c:pt>
                <c:pt idx="315">
                  <c:v>34605</c:v>
                </c:pt>
              </c:numCache>
            </c:numRef>
          </c:xVal>
          <c:yVal>
            <c:numRef>
              <c:f>'Active 1'!$H$21:$H$1003</c:f>
              <c:numCache>
                <c:formatCode>General</c:formatCode>
                <c:ptCount val="983"/>
                <c:pt idx="14">
                  <c:v>-1.7193500098073855E-3</c:v>
                </c:pt>
                <c:pt idx="20">
                  <c:v>3.1964999652700499E-4</c:v>
                </c:pt>
                <c:pt idx="21">
                  <c:v>-5.8210000861436129E-4</c:v>
                </c:pt>
                <c:pt idx="22">
                  <c:v>-3.3999000079347752E-3</c:v>
                </c:pt>
                <c:pt idx="23">
                  <c:v>6.6983499928028323E-3</c:v>
                </c:pt>
                <c:pt idx="52">
                  <c:v>-6.2793500037514605E-3</c:v>
                </c:pt>
                <c:pt idx="61">
                  <c:v>-2.6794500008691102E-3</c:v>
                </c:pt>
                <c:pt idx="62">
                  <c:v>5.517049998161383E-3</c:v>
                </c:pt>
                <c:pt idx="65">
                  <c:v>-3.2864500026335008E-3</c:v>
                </c:pt>
                <c:pt idx="67">
                  <c:v>-7.8934500052127987E-3</c:v>
                </c:pt>
                <c:pt idx="68">
                  <c:v>-4.6969500035629608E-3</c:v>
                </c:pt>
                <c:pt idx="84">
                  <c:v>-9.9077500053681433E-3</c:v>
                </c:pt>
                <c:pt idx="86">
                  <c:v>-8.4300000089569949E-3</c:v>
                </c:pt>
                <c:pt idx="87">
                  <c:v>-1.8198000034317374E-3</c:v>
                </c:pt>
                <c:pt idx="88">
                  <c:v>5.2975499929743819E-3</c:v>
                </c:pt>
                <c:pt idx="89">
                  <c:v>2.5788799997826573E-2</c:v>
                </c:pt>
                <c:pt idx="90">
                  <c:v>4.79040000209352E-3</c:v>
                </c:pt>
                <c:pt idx="93">
                  <c:v>-2.9127250003512017E-2</c:v>
                </c:pt>
                <c:pt idx="95">
                  <c:v>-2.8325000021141022E-3</c:v>
                </c:pt>
                <c:pt idx="118">
                  <c:v>-2.0685000054072589E-3</c:v>
                </c:pt>
                <c:pt idx="119">
                  <c:v>5.029749998357147E-3</c:v>
                </c:pt>
                <c:pt idx="120">
                  <c:v>-4.4790000029024668E-3</c:v>
                </c:pt>
                <c:pt idx="121">
                  <c:v>8.6999999984982423E-3</c:v>
                </c:pt>
                <c:pt idx="123">
                  <c:v>1.9125000108033419E-4</c:v>
                </c:pt>
                <c:pt idx="124">
                  <c:v>-5.1400000666035339E-4</c:v>
                </c:pt>
                <c:pt idx="125">
                  <c:v>1.014710000163177E-2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E9-4DED-8C09-4D4C1998BADB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1'!$F$21:$F$1003</c:f>
              <c:numCache>
                <c:formatCode>General</c:formatCode>
                <c:ptCount val="983"/>
                <c:pt idx="0">
                  <c:v>-6711</c:v>
                </c:pt>
                <c:pt idx="1">
                  <c:v>-6669</c:v>
                </c:pt>
                <c:pt idx="2">
                  <c:v>-6663</c:v>
                </c:pt>
                <c:pt idx="3">
                  <c:v>-6491</c:v>
                </c:pt>
                <c:pt idx="4">
                  <c:v>-6483.5</c:v>
                </c:pt>
                <c:pt idx="5">
                  <c:v>-6411.5</c:v>
                </c:pt>
                <c:pt idx="6">
                  <c:v>-6369</c:v>
                </c:pt>
                <c:pt idx="7">
                  <c:v>-6368.5</c:v>
                </c:pt>
                <c:pt idx="8">
                  <c:v>-6366.5</c:v>
                </c:pt>
                <c:pt idx="9">
                  <c:v>-6364</c:v>
                </c:pt>
                <c:pt idx="10">
                  <c:v>-6344</c:v>
                </c:pt>
                <c:pt idx="11">
                  <c:v>-6299.5</c:v>
                </c:pt>
                <c:pt idx="12">
                  <c:v>-6299</c:v>
                </c:pt>
                <c:pt idx="13">
                  <c:v>-6297</c:v>
                </c:pt>
                <c:pt idx="14">
                  <c:v>-6229.5</c:v>
                </c:pt>
                <c:pt idx="15">
                  <c:v>-6229.5</c:v>
                </c:pt>
                <c:pt idx="16">
                  <c:v>-6217</c:v>
                </c:pt>
                <c:pt idx="17">
                  <c:v>-6214.5</c:v>
                </c:pt>
                <c:pt idx="18">
                  <c:v>-6209.5</c:v>
                </c:pt>
                <c:pt idx="19">
                  <c:v>-6162.5</c:v>
                </c:pt>
                <c:pt idx="20">
                  <c:v>-5999.5</c:v>
                </c:pt>
                <c:pt idx="21">
                  <c:v>-5997</c:v>
                </c:pt>
                <c:pt idx="22">
                  <c:v>-5743</c:v>
                </c:pt>
                <c:pt idx="23">
                  <c:v>-5740.5</c:v>
                </c:pt>
                <c:pt idx="24">
                  <c:v>-5740.5</c:v>
                </c:pt>
                <c:pt idx="25">
                  <c:v>-5576</c:v>
                </c:pt>
                <c:pt idx="26">
                  <c:v>-5569</c:v>
                </c:pt>
                <c:pt idx="27">
                  <c:v>-5569</c:v>
                </c:pt>
                <c:pt idx="28">
                  <c:v>-5568.5</c:v>
                </c:pt>
                <c:pt idx="29">
                  <c:v>-5568.5</c:v>
                </c:pt>
                <c:pt idx="30">
                  <c:v>-5564</c:v>
                </c:pt>
                <c:pt idx="31">
                  <c:v>-5564</c:v>
                </c:pt>
                <c:pt idx="32">
                  <c:v>-5564</c:v>
                </c:pt>
                <c:pt idx="33">
                  <c:v>-5561.5</c:v>
                </c:pt>
                <c:pt idx="34">
                  <c:v>-5561.5</c:v>
                </c:pt>
                <c:pt idx="35">
                  <c:v>-5561.5</c:v>
                </c:pt>
                <c:pt idx="36">
                  <c:v>-5561.5</c:v>
                </c:pt>
                <c:pt idx="37">
                  <c:v>-5561</c:v>
                </c:pt>
                <c:pt idx="38">
                  <c:v>-5561</c:v>
                </c:pt>
                <c:pt idx="39">
                  <c:v>-5561</c:v>
                </c:pt>
                <c:pt idx="40">
                  <c:v>-5561</c:v>
                </c:pt>
                <c:pt idx="41">
                  <c:v>-5561</c:v>
                </c:pt>
                <c:pt idx="42">
                  <c:v>-5561</c:v>
                </c:pt>
                <c:pt idx="43">
                  <c:v>-5561</c:v>
                </c:pt>
                <c:pt idx="44">
                  <c:v>-5546</c:v>
                </c:pt>
                <c:pt idx="45">
                  <c:v>-5506.5</c:v>
                </c:pt>
                <c:pt idx="46">
                  <c:v>-5501.5</c:v>
                </c:pt>
                <c:pt idx="47">
                  <c:v>-5494</c:v>
                </c:pt>
                <c:pt idx="48">
                  <c:v>-5491.5</c:v>
                </c:pt>
                <c:pt idx="49">
                  <c:v>-5481.5</c:v>
                </c:pt>
                <c:pt idx="50">
                  <c:v>-5479</c:v>
                </c:pt>
                <c:pt idx="51">
                  <c:v>-5476.5</c:v>
                </c:pt>
                <c:pt idx="52">
                  <c:v>-5429.5</c:v>
                </c:pt>
                <c:pt idx="53">
                  <c:v>-5404.5</c:v>
                </c:pt>
                <c:pt idx="54">
                  <c:v>-5402</c:v>
                </c:pt>
                <c:pt idx="55">
                  <c:v>-5392</c:v>
                </c:pt>
                <c:pt idx="56">
                  <c:v>-5235</c:v>
                </c:pt>
                <c:pt idx="57">
                  <c:v>-5232.5</c:v>
                </c:pt>
                <c:pt idx="58">
                  <c:v>-4748.5</c:v>
                </c:pt>
                <c:pt idx="59">
                  <c:v>-4711</c:v>
                </c:pt>
                <c:pt idx="60">
                  <c:v>-4693.5</c:v>
                </c:pt>
                <c:pt idx="61">
                  <c:v>-4686.5</c:v>
                </c:pt>
                <c:pt idx="62">
                  <c:v>-4681.5</c:v>
                </c:pt>
                <c:pt idx="63">
                  <c:v>-4678.5</c:v>
                </c:pt>
                <c:pt idx="64">
                  <c:v>-4678.5</c:v>
                </c:pt>
                <c:pt idx="65">
                  <c:v>-4676.5</c:v>
                </c:pt>
                <c:pt idx="66">
                  <c:v>-4674</c:v>
                </c:pt>
                <c:pt idx="67">
                  <c:v>-4666.5</c:v>
                </c:pt>
                <c:pt idx="68">
                  <c:v>-4661.5</c:v>
                </c:pt>
                <c:pt idx="69">
                  <c:v>-4641.5</c:v>
                </c:pt>
                <c:pt idx="70">
                  <c:v>-4624</c:v>
                </c:pt>
                <c:pt idx="71">
                  <c:v>-4621.5</c:v>
                </c:pt>
                <c:pt idx="72">
                  <c:v>-4609</c:v>
                </c:pt>
                <c:pt idx="73">
                  <c:v>-4606.5</c:v>
                </c:pt>
                <c:pt idx="74">
                  <c:v>-4562</c:v>
                </c:pt>
                <c:pt idx="75">
                  <c:v>-4557</c:v>
                </c:pt>
                <c:pt idx="76">
                  <c:v>-4556.5</c:v>
                </c:pt>
                <c:pt idx="77">
                  <c:v>-4554.5</c:v>
                </c:pt>
                <c:pt idx="78">
                  <c:v>-4549.5</c:v>
                </c:pt>
                <c:pt idx="79">
                  <c:v>-4549.5</c:v>
                </c:pt>
                <c:pt idx="80">
                  <c:v>-4534.5</c:v>
                </c:pt>
                <c:pt idx="81">
                  <c:v>-4514.5</c:v>
                </c:pt>
                <c:pt idx="82">
                  <c:v>-4502</c:v>
                </c:pt>
                <c:pt idx="83">
                  <c:v>-4492</c:v>
                </c:pt>
                <c:pt idx="84">
                  <c:v>-4417.5</c:v>
                </c:pt>
                <c:pt idx="85">
                  <c:v>-4412.5</c:v>
                </c:pt>
                <c:pt idx="86">
                  <c:v>-4100</c:v>
                </c:pt>
                <c:pt idx="87">
                  <c:v>-3886</c:v>
                </c:pt>
                <c:pt idx="88">
                  <c:v>-3796.5</c:v>
                </c:pt>
                <c:pt idx="89">
                  <c:v>-3784</c:v>
                </c:pt>
                <c:pt idx="90">
                  <c:v>-3672</c:v>
                </c:pt>
                <c:pt idx="91">
                  <c:v>-3619.5</c:v>
                </c:pt>
                <c:pt idx="92">
                  <c:v>-3597</c:v>
                </c:pt>
                <c:pt idx="93">
                  <c:v>-3532.5</c:v>
                </c:pt>
                <c:pt idx="94">
                  <c:v>-3527.5</c:v>
                </c:pt>
                <c:pt idx="95">
                  <c:v>-3525</c:v>
                </c:pt>
                <c:pt idx="96">
                  <c:v>-2757</c:v>
                </c:pt>
                <c:pt idx="97">
                  <c:v>-2754.5</c:v>
                </c:pt>
                <c:pt idx="98">
                  <c:v>-2754.5</c:v>
                </c:pt>
                <c:pt idx="99">
                  <c:v>-2734.5</c:v>
                </c:pt>
                <c:pt idx="100">
                  <c:v>-2692.5</c:v>
                </c:pt>
                <c:pt idx="101">
                  <c:v>-2483</c:v>
                </c:pt>
                <c:pt idx="102">
                  <c:v>-2001.5</c:v>
                </c:pt>
                <c:pt idx="103">
                  <c:v>-1971.5</c:v>
                </c:pt>
                <c:pt idx="104">
                  <c:v>-1956.5</c:v>
                </c:pt>
                <c:pt idx="105">
                  <c:v>-1951.5</c:v>
                </c:pt>
                <c:pt idx="106">
                  <c:v>-1951.5</c:v>
                </c:pt>
                <c:pt idx="107">
                  <c:v>-1946.5</c:v>
                </c:pt>
                <c:pt idx="108">
                  <c:v>-1941.5</c:v>
                </c:pt>
                <c:pt idx="109">
                  <c:v>-1872</c:v>
                </c:pt>
                <c:pt idx="110">
                  <c:v>-1849.5</c:v>
                </c:pt>
                <c:pt idx="111">
                  <c:v>-820</c:v>
                </c:pt>
                <c:pt idx="112">
                  <c:v>-818</c:v>
                </c:pt>
                <c:pt idx="113">
                  <c:v>-750.5</c:v>
                </c:pt>
                <c:pt idx="114">
                  <c:v>-84.5</c:v>
                </c:pt>
                <c:pt idx="115">
                  <c:v>-84.5</c:v>
                </c:pt>
                <c:pt idx="116">
                  <c:v>-84.5</c:v>
                </c:pt>
                <c:pt idx="117">
                  <c:v>-82</c:v>
                </c:pt>
                <c:pt idx="118">
                  <c:v>-45</c:v>
                </c:pt>
                <c:pt idx="119">
                  <c:v>-42.5</c:v>
                </c:pt>
                <c:pt idx="120">
                  <c:v>-30</c:v>
                </c:pt>
                <c:pt idx="121">
                  <c:v>0</c:v>
                </c:pt>
                <c:pt idx="122">
                  <c:v>0</c:v>
                </c:pt>
                <c:pt idx="123">
                  <c:v>12.5</c:v>
                </c:pt>
                <c:pt idx="124">
                  <c:v>20</c:v>
                </c:pt>
                <c:pt idx="125">
                  <c:v>47</c:v>
                </c:pt>
                <c:pt idx="126">
                  <c:v>67.5</c:v>
                </c:pt>
                <c:pt idx="127">
                  <c:v>715.5</c:v>
                </c:pt>
                <c:pt idx="128">
                  <c:v>728</c:v>
                </c:pt>
                <c:pt idx="129">
                  <c:v>733</c:v>
                </c:pt>
                <c:pt idx="130">
                  <c:v>770.5</c:v>
                </c:pt>
                <c:pt idx="131">
                  <c:v>775.5</c:v>
                </c:pt>
                <c:pt idx="132">
                  <c:v>785.5</c:v>
                </c:pt>
                <c:pt idx="133">
                  <c:v>1765</c:v>
                </c:pt>
                <c:pt idx="134">
                  <c:v>1804.5</c:v>
                </c:pt>
                <c:pt idx="135">
                  <c:v>1807</c:v>
                </c:pt>
                <c:pt idx="136">
                  <c:v>2567.5</c:v>
                </c:pt>
                <c:pt idx="137">
                  <c:v>2632.5</c:v>
                </c:pt>
                <c:pt idx="138">
                  <c:v>2632.5</c:v>
                </c:pt>
                <c:pt idx="139">
                  <c:v>2635</c:v>
                </c:pt>
                <c:pt idx="140">
                  <c:v>2694.5</c:v>
                </c:pt>
                <c:pt idx="141">
                  <c:v>2697</c:v>
                </c:pt>
                <c:pt idx="142">
                  <c:v>2699.5</c:v>
                </c:pt>
                <c:pt idx="143">
                  <c:v>2704.5</c:v>
                </c:pt>
                <c:pt idx="144">
                  <c:v>2709.5</c:v>
                </c:pt>
                <c:pt idx="145">
                  <c:v>2764.5</c:v>
                </c:pt>
                <c:pt idx="146">
                  <c:v>2769.5</c:v>
                </c:pt>
                <c:pt idx="147">
                  <c:v>2926.5</c:v>
                </c:pt>
                <c:pt idx="148">
                  <c:v>3562</c:v>
                </c:pt>
                <c:pt idx="149">
                  <c:v>3564.5</c:v>
                </c:pt>
                <c:pt idx="150">
                  <c:v>3589.5</c:v>
                </c:pt>
                <c:pt idx="151">
                  <c:v>3594.5</c:v>
                </c:pt>
                <c:pt idx="152">
                  <c:v>3597</c:v>
                </c:pt>
                <c:pt idx="153">
                  <c:v>3602</c:v>
                </c:pt>
                <c:pt idx="154">
                  <c:v>3602</c:v>
                </c:pt>
                <c:pt idx="155">
                  <c:v>3789</c:v>
                </c:pt>
                <c:pt idx="156">
                  <c:v>4382.5</c:v>
                </c:pt>
                <c:pt idx="157">
                  <c:v>4392.5</c:v>
                </c:pt>
                <c:pt idx="158">
                  <c:v>4439.5</c:v>
                </c:pt>
                <c:pt idx="159">
                  <c:v>4442</c:v>
                </c:pt>
                <c:pt idx="160">
                  <c:v>4447</c:v>
                </c:pt>
                <c:pt idx="161">
                  <c:v>4452</c:v>
                </c:pt>
                <c:pt idx="162">
                  <c:v>4452</c:v>
                </c:pt>
                <c:pt idx="163">
                  <c:v>4452</c:v>
                </c:pt>
                <c:pt idx="164">
                  <c:v>4467</c:v>
                </c:pt>
                <c:pt idx="165">
                  <c:v>4467</c:v>
                </c:pt>
                <c:pt idx="166">
                  <c:v>4467</c:v>
                </c:pt>
                <c:pt idx="167">
                  <c:v>4467</c:v>
                </c:pt>
                <c:pt idx="168">
                  <c:v>4659</c:v>
                </c:pt>
                <c:pt idx="169">
                  <c:v>5434.5</c:v>
                </c:pt>
                <c:pt idx="170">
                  <c:v>6414</c:v>
                </c:pt>
                <c:pt idx="171">
                  <c:v>7204</c:v>
                </c:pt>
                <c:pt idx="172">
                  <c:v>7204</c:v>
                </c:pt>
                <c:pt idx="173">
                  <c:v>9961</c:v>
                </c:pt>
                <c:pt idx="174">
                  <c:v>10953</c:v>
                </c:pt>
                <c:pt idx="175">
                  <c:v>10955.5</c:v>
                </c:pt>
                <c:pt idx="176">
                  <c:v>11927.5</c:v>
                </c:pt>
                <c:pt idx="177">
                  <c:v>11927.5</c:v>
                </c:pt>
                <c:pt idx="178">
                  <c:v>11927.5</c:v>
                </c:pt>
                <c:pt idx="179">
                  <c:v>11927.5</c:v>
                </c:pt>
                <c:pt idx="180">
                  <c:v>11928</c:v>
                </c:pt>
                <c:pt idx="181">
                  <c:v>11928</c:v>
                </c:pt>
                <c:pt idx="182">
                  <c:v>12571</c:v>
                </c:pt>
                <c:pt idx="183">
                  <c:v>12621</c:v>
                </c:pt>
                <c:pt idx="184">
                  <c:v>12728</c:v>
                </c:pt>
                <c:pt idx="185">
                  <c:v>12733</c:v>
                </c:pt>
                <c:pt idx="186">
                  <c:v>12860</c:v>
                </c:pt>
                <c:pt idx="187">
                  <c:v>13563</c:v>
                </c:pt>
                <c:pt idx="188">
                  <c:v>13585.5</c:v>
                </c:pt>
                <c:pt idx="189">
                  <c:v>13585.5</c:v>
                </c:pt>
                <c:pt idx="190">
                  <c:v>15430</c:v>
                </c:pt>
                <c:pt idx="191">
                  <c:v>15488</c:v>
                </c:pt>
                <c:pt idx="192">
                  <c:v>15569.5</c:v>
                </c:pt>
                <c:pt idx="193">
                  <c:v>15570</c:v>
                </c:pt>
                <c:pt idx="194">
                  <c:v>15719</c:v>
                </c:pt>
                <c:pt idx="195">
                  <c:v>16263</c:v>
                </c:pt>
                <c:pt idx="196">
                  <c:v>16332.5</c:v>
                </c:pt>
                <c:pt idx="197">
                  <c:v>16332.5</c:v>
                </c:pt>
                <c:pt idx="198">
                  <c:v>16335</c:v>
                </c:pt>
                <c:pt idx="199">
                  <c:v>16452.5</c:v>
                </c:pt>
                <c:pt idx="200">
                  <c:v>16502</c:v>
                </c:pt>
                <c:pt idx="201">
                  <c:v>17435</c:v>
                </c:pt>
                <c:pt idx="202">
                  <c:v>17435</c:v>
                </c:pt>
                <c:pt idx="203">
                  <c:v>17467</c:v>
                </c:pt>
                <c:pt idx="204">
                  <c:v>18108.5</c:v>
                </c:pt>
                <c:pt idx="205">
                  <c:v>18108.5</c:v>
                </c:pt>
                <c:pt idx="206">
                  <c:v>18411.5</c:v>
                </c:pt>
                <c:pt idx="207">
                  <c:v>19040</c:v>
                </c:pt>
                <c:pt idx="208">
                  <c:v>19104.5</c:v>
                </c:pt>
                <c:pt idx="209">
                  <c:v>19105</c:v>
                </c:pt>
                <c:pt idx="210">
                  <c:v>19112</c:v>
                </c:pt>
                <c:pt idx="211">
                  <c:v>19298</c:v>
                </c:pt>
                <c:pt idx="212">
                  <c:v>19300.5</c:v>
                </c:pt>
                <c:pt idx="213">
                  <c:v>19303</c:v>
                </c:pt>
                <c:pt idx="214">
                  <c:v>19305.5</c:v>
                </c:pt>
                <c:pt idx="215">
                  <c:v>19313.5</c:v>
                </c:pt>
                <c:pt idx="216">
                  <c:v>19381</c:v>
                </c:pt>
                <c:pt idx="217">
                  <c:v>20034</c:v>
                </c:pt>
                <c:pt idx="218">
                  <c:v>20035</c:v>
                </c:pt>
                <c:pt idx="219">
                  <c:v>20139</c:v>
                </c:pt>
                <c:pt idx="220">
                  <c:v>20159.5</c:v>
                </c:pt>
                <c:pt idx="221">
                  <c:v>20812</c:v>
                </c:pt>
                <c:pt idx="222">
                  <c:v>20862</c:v>
                </c:pt>
                <c:pt idx="223">
                  <c:v>20954</c:v>
                </c:pt>
                <c:pt idx="224">
                  <c:v>21697</c:v>
                </c:pt>
                <c:pt idx="225">
                  <c:v>21846.5</c:v>
                </c:pt>
                <c:pt idx="226">
                  <c:v>21847</c:v>
                </c:pt>
                <c:pt idx="227">
                  <c:v>22004</c:v>
                </c:pt>
                <c:pt idx="228">
                  <c:v>22040</c:v>
                </c:pt>
                <c:pt idx="229">
                  <c:v>22789</c:v>
                </c:pt>
                <c:pt idx="230">
                  <c:v>22940.5</c:v>
                </c:pt>
                <c:pt idx="231">
                  <c:v>22941</c:v>
                </c:pt>
                <c:pt idx="232">
                  <c:v>23030.5</c:v>
                </c:pt>
                <c:pt idx="233">
                  <c:v>23031</c:v>
                </c:pt>
                <c:pt idx="234">
                  <c:v>23444.5</c:v>
                </c:pt>
                <c:pt idx="235">
                  <c:v>23447</c:v>
                </c:pt>
                <c:pt idx="236">
                  <c:v>23549</c:v>
                </c:pt>
                <c:pt idx="237">
                  <c:v>23549</c:v>
                </c:pt>
                <c:pt idx="238">
                  <c:v>23611.5</c:v>
                </c:pt>
                <c:pt idx="239">
                  <c:v>23611.5</c:v>
                </c:pt>
                <c:pt idx="240">
                  <c:v>23611.5</c:v>
                </c:pt>
                <c:pt idx="241">
                  <c:v>23611.5</c:v>
                </c:pt>
                <c:pt idx="242">
                  <c:v>23614</c:v>
                </c:pt>
                <c:pt idx="243">
                  <c:v>23668.5</c:v>
                </c:pt>
                <c:pt idx="244">
                  <c:v>23681</c:v>
                </c:pt>
                <c:pt idx="245">
                  <c:v>23688.5</c:v>
                </c:pt>
                <c:pt idx="246">
                  <c:v>23688.5</c:v>
                </c:pt>
                <c:pt idx="247">
                  <c:v>23830</c:v>
                </c:pt>
                <c:pt idx="248">
                  <c:v>23834.5</c:v>
                </c:pt>
                <c:pt idx="249">
                  <c:v>24317</c:v>
                </c:pt>
                <c:pt idx="250">
                  <c:v>24317</c:v>
                </c:pt>
                <c:pt idx="251">
                  <c:v>24337</c:v>
                </c:pt>
                <c:pt idx="252">
                  <c:v>24538</c:v>
                </c:pt>
                <c:pt idx="253">
                  <c:v>24568.5</c:v>
                </c:pt>
                <c:pt idx="254">
                  <c:v>24568.5</c:v>
                </c:pt>
                <c:pt idx="255">
                  <c:v>24569</c:v>
                </c:pt>
                <c:pt idx="256">
                  <c:v>24569</c:v>
                </c:pt>
                <c:pt idx="257">
                  <c:v>24596</c:v>
                </c:pt>
                <c:pt idx="258">
                  <c:v>24596</c:v>
                </c:pt>
                <c:pt idx="259">
                  <c:v>24645.5</c:v>
                </c:pt>
                <c:pt idx="260">
                  <c:v>25218</c:v>
                </c:pt>
                <c:pt idx="261">
                  <c:v>25434</c:v>
                </c:pt>
                <c:pt idx="262">
                  <c:v>25441</c:v>
                </c:pt>
                <c:pt idx="263">
                  <c:v>25441.5</c:v>
                </c:pt>
                <c:pt idx="264">
                  <c:v>25476</c:v>
                </c:pt>
                <c:pt idx="265">
                  <c:v>25476.5</c:v>
                </c:pt>
                <c:pt idx="266">
                  <c:v>25491</c:v>
                </c:pt>
                <c:pt idx="267">
                  <c:v>25491</c:v>
                </c:pt>
                <c:pt idx="268">
                  <c:v>25493.5</c:v>
                </c:pt>
                <c:pt idx="269">
                  <c:v>25493.5</c:v>
                </c:pt>
                <c:pt idx="270">
                  <c:v>25510</c:v>
                </c:pt>
                <c:pt idx="271">
                  <c:v>25516</c:v>
                </c:pt>
                <c:pt idx="272">
                  <c:v>25516</c:v>
                </c:pt>
                <c:pt idx="273">
                  <c:v>25517.5</c:v>
                </c:pt>
                <c:pt idx="274">
                  <c:v>25518</c:v>
                </c:pt>
                <c:pt idx="275">
                  <c:v>25565.5</c:v>
                </c:pt>
                <c:pt idx="276">
                  <c:v>25566</c:v>
                </c:pt>
                <c:pt idx="277">
                  <c:v>25643</c:v>
                </c:pt>
                <c:pt idx="278">
                  <c:v>26179</c:v>
                </c:pt>
                <c:pt idx="279">
                  <c:v>26353.5</c:v>
                </c:pt>
                <c:pt idx="280">
                  <c:v>26392.5</c:v>
                </c:pt>
                <c:pt idx="281">
                  <c:v>26393</c:v>
                </c:pt>
                <c:pt idx="282">
                  <c:v>26425.5</c:v>
                </c:pt>
                <c:pt idx="283">
                  <c:v>26425.5</c:v>
                </c:pt>
                <c:pt idx="284">
                  <c:v>26425.5</c:v>
                </c:pt>
                <c:pt idx="285">
                  <c:v>26483</c:v>
                </c:pt>
                <c:pt idx="286">
                  <c:v>27283</c:v>
                </c:pt>
                <c:pt idx="287">
                  <c:v>27403</c:v>
                </c:pt>
                <c:pt idx="288">
                  <c:v>27403.5</c:v>
                </c:pt>
                <c:pt idx="289">
                  <c:v>28073.5</c:v>
                </c:pt>
                <c:pt idx="290">
                  <c:v>28096</c:v>
                </c:pt>
                <c:pt idx="291">
                  <c:v>28240.5</c:v>
                </c:pt>
                <c:pt idx="292">
                  <c:v>28241</c:v>
                </c:pt>
                <c:pt idx="293">
                  <c:v>28288</c:v>
                </c:pt>
                <c:pt idx="294">
                  <c:v>28302.5</c:v>
                </c:pt>
                <c:pt idx="295">
                  <c:v>28303</c:v>
                </c:pt>
                <c:pt idx="296">
                  <c:v>28943.5</c:v>
                </c:pt>
                <c:pt idx="297">
                  <c:v>28988.5</c:v>
                </c:pt>
                <c:pt idx="298">
                  <c:v>28993.5</c:v>
                </c:pt>
                <c:pt idx="299">
                  <c:v>28998.5</c:v>
                </c:pt>
                <c:pt idx="300">
                  <c:v>29016</c:v>
                </c:pt>
                <c:pt idx="301">
                  <c:v>29173</c:v>
                </c:pt>
                <c:pt idx="302">
                  <c:v>29272.5</c:v>
                </c:pt>
                <c:pt idx="303">
                  <c:v>29273</c:v>
                </c:pt>
                <c:pt idx="304">
                  <c:v>29290</c:v>
                </c:pt>
                <c:pt idx="305">
                  <c:v>30060</c:v>
                </c:pt>
                <c:pt idx="306">
                  <c:v>30060</c:v>
                </c:pt>
                <c:pt idx="307">
                  <c:v>30870.5</c:v>
                </c:pt>
                <c:pt idx="308">
                  <c:v>30870.5</c:v>
                </c:pt>
                <c:pt idx="309">
                  <c:v>31780</c:v>
                </c:pt>
                <c:pt idx="310">
                  <c:v>31780</c:v>
                </c:pt>
                <c:pt idx="311">
                  <c:v>33592</c:v>
                </c:pt>
                <c:pt idx="312">
                  <c:v>34569.5</c:v>
                </c:pt>
                <c:pt idx="313">
                  <c:v>34570</c:v>
                </c:pt>
                <c:pt idx="314">
                  <c:v>34578</c:v>
                </c:pt>
                <c:pt idx="315">
                  <c:v>34605</c:v>
                </c:pt>
              </c:numCache>
            </c:numRef>
          </c:xVal>
          <c:yVal>
            <c:numRef>
              <c:f>'Active 1'!$I$21:$I$1003</c:f>
              <c:numCache>
                <c:formatCode>General</c:formatCode>
                <c:ptCount val="983"/>
                <c:pt idx="8">
                  <c:v>-3.7703449997934513E-2</c:v>
                </c:pt>
                <c:pt idx="9">
                  <c:v>-3.160520000528777E-2</c:v>
                </c:pt>
                <c:pt idx="15">
                  <c:v>7.2806499956641346E-3</c:v>
                </c:pt>
                <c:pt idx="16">
                  <c:v>3.7718999956268817E-3</c:v>
                </c:pt>
                <c:pt idx="17">
                  <c:v>5.8701499947346747E-3</c:v>
                </c:pt>
                <c:pt idx="18">
                  <c:v>-9.933350003848318E-3</c:v>
                </c:pt>
                <c:pt idx="19">
                  <c:v>-4.4862500071758404E-3</c:v>
                </c:pt>
                <c:pt idx="24">
                  <c:v>9.6983499970519915E-3</c:v>
                </c:pt>
                <c:pt idx="25">
                  <c:v>-5.2368000033311546E-3</c:v>
                </c:pt>
                <c:pt idx="26">
                  <c:v>9.6382999981869943E-3</c:v>
                </c:pt>
                <c:pt idx="27">
                  <c:v>1.3638299999001902E-2</c:v>
                </c:pt>
                <c:pt idx="28">
                  <c:v>-9.9420500046107918E-3</c:v>
                </c:pt>
                <c:pt idx="29">
                  <c:v>-3.9420500033884309E-3</c:v>
                </c:pt>
                <c:pt idx="30">
                  <c:v>-7.165200004237704E-3</c:v>
                </c:pt>
                <c:pt idx="31">
                  <c:v>-1.1652000030153431E-3</c:v>
                </c:pt>
                <c:pt idx="32">
                  <c:v>1.1834799995995127E-2</c:v>
                </c:pt>
                <c:pt idx="33">
                  <c:v>-3.0669500047224574E-3</c:v>
                </c:pt>
                <c:pt idx="34">
                  <c:v>-2.0669500008807518E-3</c:v>
                </c:pt>
                <c:pt idx="35">
                  <c:v>2.9330499964999035E-3</c:v>
                </c:pt>
                <c:pt idx="36">
                  <c:v>6.9330499973148108E-3</c:v>
                </c:pt>
                <c:pt idx="37">
                  <c:v>-1.6647300006297883E-2</c:v>
                </c:pt>
                <c:pt idx="38">
                  <c:v>-9.6473000012338161E-3</c:v>
                </c:pt>
                <c:pt idx="39">
                  <c:v>-4.6473000038531609E-3</c:v>
                </c:pt>
                <c:pt idx="40">
                  <c:v>-3.6473000000114553E-3</c:v>
                </c:pt>
                <c:pt idx="41">
                  <c:v>7.3526999985915609E-3</c:v>
                </c:pt>
                <c:pt idx="42">
                  <c:v>1.2352699995972216E-2</c:v>
                </c:pt>
                <c:pt idx="43">
                  <c:v>1.3352699999813922E-2</c:v>
                </c:pt>
                <c:pt idx="44">
                  <c:v>-3.0578000005334616E-3</c:v>
                </c:pt>
                <c:pt idx="45">
                  <c:v>-4.9054500050260685E-3</c:v>
                </c:pt>
                <c:pt idx="46">
                  <c:v>3.2910499940044247E-3</c:v>
                </c:pt>
                <c:pt idx="47">
                  <c:v>-7.4142000012216158E-3</c:v>
                </c:pt>
                <c:pt idx="48">
                  <c:v>-1.3315950003743637E-2</c:v>
                </c:pt>
                <c:pt idx="49">
                  <c:v>-2.9229500069050118E-3</c:v>
                </c:pt>
                <c:pt idx="50">
                  <c:v>-1.2824700002965983E-2</c:v>
                </c:pt>
                <c:pt idx="51">
                  <c:v>-1.6726450005080551E-2</c:v>
                </c:pt>
                <c:pt idx="53">
                  <c:v>4.7031499925651588E-3</c:v>
                </c:pt>
                <c:pt idx="54">
                  <c:v>2.8013999981340021E-3</c:v>
                </c:pt>
                <c:pt idx="55">
                  <c:v>-1.8056000044452958E-3</c:v>
                </c:pt>
                <c:pt idx="56">
                  <c:v>-7.0355000061681494E-3</c:v>
                </c:pt>
                <c:pt idx="57">
                  <c:v>-3.9372500032186508E-3</c:v>
                </c:pt>
                <c:pt idx="58">
                  <c:v>-1.5716050002083648E-2</c:v>
                </c:pt>
                <c:pt idx="59">
                  <c:v>-2.4230000417446718E-4</c:v>
                </c:pt>
                <c:pt idx="60">
                  <c:v>-7.554550000349991E-3</c:v>
                </c:pt>
                <c:pt idx="63">
                  <c:v>-2.5965050008380786E-2</c:v>
                </c:pt>
                <c:pt idx="64">
                  <c:v>-2.3965050007973332E-2</c:v>
                </c:pt>
                <c:pt idx="66">
                  <c:v>8.1179999688174576E-4</c:v>
                </c:pt>
                <c:pt idx="69">
                  <c:v>-6.91095000365749E-3</c:v>
                </c:pt>
                <c:pt idx="70">
                  <c:v>-5.2232000016374514E-3</c:v>
                </c:pt>
                <c:pt idx="71">
                  <c:v>-3.1249500025296584E-3</c:v>
                </c:pt>
                <c:pt idx="72">
                  <c:v>1.3366300001507625E-2</c:v>
                </c:pt>
                <c:pt idx="73">
                  <c:v>4.4645499947364442E-3</c:v>
                </c:pt>
                <c:pt idx="74">
                  <c:v>2.8133999949204735E-3</c:v>
                </c:pt>
                <c:pt idx="75">
                  <c:v>9.8999953479506075E-6</c:v>
                </c:pt>
                <c:pt idx="76">
                  <c:v>-1.0570450001978315E-2</c:v>
                </c:pt>
                <c:pt idx="77">
                  <c:v>-8.9185000979341567E-4</c:v>
                </c:pt>
                <c:pt idx="78">
                  <c:v>-2.695350005524233E-3</c:v>
                </c:pt>
                <c:pt idx="79">
                  <c:v>6.3046499999472871E-3</c:v>
                </c:pt>
                <c:pt idx="80">
                  <c:v>-1.1105849996965844E-2</c:v>
                </c:pt>
                <c:pt idx="81">
                  <c:v>-4.3198499988648109E-3</c:v>
                </c:pt>
                <c:pt idx="82">
                  <c:v>-2.1828600009030197E-2</c:v>
                </c:pt>
                <c:pt idx="83">
                  <c:v>-3.3435600009397604E-2</c:v>
                </c:pt>
                <c:pt idx="85">
                  <c:v>-1.7711250002321322E-2</c:v>
                </c:pt>
                <c:pt idx="91">
                  <c:v>7.8536500004702248E-3</c:v>
                </c:pt>
                <c:pt idx="92">
                  <c:v>1.073789999645669E-2</c:v>
                </c:pt>
                <c:pt idx="94">
                  <c:v>-1.293075000285171E-2</c:v>
                </c:pt>
                <c:pt idx="96">
                  <c:v>-2.0250100002158433E-2</c:v>
                </c:pt>
                <c:pt idx="97">
                  <c:v>-5.1518499967642128E-3</c:v>
                </c:pt>
                <c:pt idx="98">
                  <c:v>7.8481500022462569E-3</c:v>
                </c:pt>
                <c:pt idx="99">
                  <c:v>-1.8365850002737716E-2</c:v>
                </c:pt>
                <c:pt idx="100">
                  <c:v>8.8847500010160729E-3</c:v>
                </c:pt>
                <c:pt idx="101">
                  <c:v>9.7181000019190833E-3</c:v>
                </c:pt>
                <c:pt idx="102">
                  <c:v>8.8410499956808053E-3</c:v>
                </c:pt>
                <c:pt idx="103">
                  <c:v>-1.9799500078079291E-3</c:v>
                </c:pt>
                <c:pt idx="104">
                  <c:v>-3.3904500014614314E-3</c:v>
                </c:pt>
                <c:pt idx="105">
                  <c:v>-3.1939500040607527E-3</c:v>
                </c:pt>
                <c:pt idx="106">
                  <c:v>-2.1939500074950047E-3</c:v>
                </c:pt>
                <c:pt idx="107">
                  <c:v>-5.9974500036332756E-3</c:v>
                </c:pt>
                <c:pt idx="108">
                  <c:v>-9.8009500070475042E-3</c:v>
                </c:pt>
                <c:pt idx="109">
                  <c:v>1.5303999971365556E-3</c:v>
                </c:pt>
                <c:pt idx="110">
                  <c:v>-1.5853500008233823E-3</c:v>
                </c:pt>
                <c:pt idx="111">
                  <c:v>8.4739999947487377E-3</c:v>
                </c:pt>
                <c:pt idx="112">
                  <c:v>-7.8474000038113445E-3</c:v>
                </c:pt>
                <c:pt idx="113">
                  <c:v>4.8053499922389165E-3</c:v>
                </c:pt>
                <c:pt idx="114">
                  <c:v>7.7914999565109611E-4</c:v>
                </c:pt>
                <c:pt idx="115">
                  <c:v>9.7791499938466586E-3</c:v>
                </c:pt>
                <c:pt idx="116">
                  <c:v>2.2779149992857128E-2</c:v>
                </c:pt>
                <c:pt idx="117">
                  <c:v>3.8773999986005947E-3</c:v>
                </c:pt>
                <c:pt idx="126">
                  <c:v>-7.6472500004456379E-3</c:v>
                </c:pt>
                <c:pt idx="127">
                  <c:v>-7.8085000131977722E-4</c:v>
                </c:pt>
                <c:pt idx="128">
                  <c:v>-4.2896000013570301E-3</c:v>
                </c:pt>
                <c:pt idx="129">
                  <c:v>9.0689999342430383E-4</c:v>
                </c:pt>
                <c:pt idx="130">
                  <c:v>-6.1935000121593475E-4</c:v>
                </c:pt>
                <c:pt idx="131">
                  <c:v>-4.4228500046301633E-3</c:v>
                </c:pt>
                <c:pt idx="132">
                  <c:v>5.9701499922084622E-3</c:v>
                </c:pt>
                <c:pt idx="133">
                  <c:v>2.0644999967771582E-3</c:v>
                </c:pt>
                <c:pt idx="134">
                  <c:v>5.2168499969411641E-3</c:v>
                </c:pt>
                <c:pt idx="135">
                  <c:v>2.3150999913923442E-3</c:v>
                </c:pt>
                <c:pt idx="136">
                  <c:v>6.6027499924530275E-3</c:v>
                </c:pt>
                <c:pt idx="137">
                  <c:v>2.1572499972535297E-3</c:v>
                </c:pt>
                <c:pt idx="138">
                  <c:v>7.157249994634185E-3</c:v>
                </c:pt>
                <c:pt idx="139">
                  <c:v>6.2554999967687763E-3</c:v>
                </c:pt>
                <c:pt idx="140">
                  <c:v>1.1938499956158921E-3</c:v>
                </c:pt>
                <c:pt idx="141">
                  <c:v>-1.7079000026569702E-3</c:v>
                </c:pt>
                <c:pt idx="142">
                  <c:v>1.2390349998895545E-2</c:v>
                </c:pt>
                <c:pt idx="143">
                  <c:v>8.586849995481316E-3</c:v>
                </c:pt>
                <c:pt idx="144">
                  <c:v>5.7833499959087931E-3</c:v>
                </c:pt>
                <c:pt idx="145">
                  <c:v>-5.0551500025903806E-3</c:v>
                </c:pt>
                <c:pt idx="146">
                  <c:v>-5.8586500017554499E-3</c:v>
                </c:pt>
                <c:pt idx="147">
                  <c:v>-5.0885500022559427E-3</c:v>
                </c:pt>
                <c:pt idx="148">
                  <c:v>2.865999995265156E-4</c:v>
                </c:pt>
                <c:pt idx="149">
                  <c:v>1.1384849996829871E-2</c:v>
                </c:pt>
                <c:pt idx="150">
                  <c:v>3.6734999594045803E-4</c:v>
                </c:pt>
                <c:pt idx="151">
                  <c:v>-7.4361500010127202E-3</c:v>
                </c:pt>
                <c:pt idx="152">
                  <c:v>-4.3379000053391792E-3</c:v>
                </c:pt>
                <c:pt idx="153">
                  <c:v>8.8585999983479269E-3</c:v>
                </c:pt>
                <c:pt idx="154">
                  <c:v>9.8585999949136749E-3</c:v>
                </c:pt>
                <c:pt idx="155">
                  <c:v>2.807699995173607E-3</c:v>
                </c:pt>
                <c:pt idx="156">
                  <c:v>-1.0677500031306408E-3</c:v>
                </c:pt>
                <c:pt idx="157">
                  <c:v>3.3252499997615814E-3</c:v>
                </c:pt>
                <c:pt idx="158">
                  <c:v>7.7234999480424449E-4</c:v>
                </c:pt>
                <c:pt idx="159">
                  <c:v>-1.2940000306116417E-4</c:v>
                </c:pt>
                <c:pt idx="160">
                  <c:v>-2.9329000026336871E-3</c:v>
                </c:pt>
                <c:pt idx="161">
                  <c:v>1.4263599994592369E-2</c:v>
                </c:pt>
                <c:pt idx="162">
                  <c:v>2.4263599996629637E-2</c:v>
                </c:pt>
                <c:pt idx="163">
                  <c:v>3.0263599997851998E-2</c:v>
                </c:pt>
                <c:pt idx="164">
                  <c:v>3.8530999954673462E-3</c:v>
                </c:pt>
                <c:pt idx="165">
                  <c:v>5.8530999958747998E-3</c:v>
                </c:pt>
                <c:pt idx="166">
                  <c:v>7.8530999962822534E-3</c:v>
                </c:pt>
                <c:pt idx="167">
                  <c:v>9.853099996689707E-3</c:v>
                </c:pt>
                <c:pt idx="168">
                  <c:v>1.0998699995980132E-2</c:v>
                </c:pt>
                <c:pt idx="170">
                  <c:v>9.9701999934040941E-3</c:v>
                </c:pt>
                <c:pt idx="171">
                  <c:v>1.4017199995578267E-2</c:v>
                </c:pt>
                <c:pt idx="172">
                  <c:v>2.7017199994588736E-2</c:v>
                </c:pt>
                <c:pt idx="188">
                  <c:v>9.8101499970653094E-3</c:v>
                </c:pt>
                <c:pt idx="189">
                  <c:v>3.6910149996401742E-2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DE9-4DED-8C09-4D4C1998BADB}"/>
            </c:ext>
          </c:extLst>
        </c:ser>
        <c:ser>
          <c:idx val="2"/>
          <c:order val="2"/>
          <c:tx>
            <c:strRef>
              <c:f>'Active 1'!$J$20:$J$20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1'!$F$21:$F$1003</c:f>
              <c:numCache>
                <c:formatCode>General</c:formatCode>
                <c:ptCount val="983"/>
                <c:pt idx="0">
                  <c:v>-6711</c:v>
                </c:pt>
                <c:pt idx="1">
                  <c:v>-6669</c:v>
                </c:pt>
                <c:pt idx="2">
                  <c:v>-6663</c:v>
                </c:pt>
                <c:pt idx="3">
                  <c:v>-6491</c:v>
                </c:pt>
                <c:pt idx="4">
                  <c:v>-6483.5</c:v>
                </c:pt>
                <c:pt idx="5">
                  <c:v>-6411.5</c:v>
                </c:pt>
                <c:pt idx="6">
                  <c:v>-6369</c:v>
                </c:pt>
                <c:pt idx="7">
                  <c:v>-6368.5</c:v>
                </c:pt>
                <c:pt idx="8">
                  <c:v>-6366.5</c:v>
                </c:pt>
                <c:pt idx="9">
                  <c:v>-6364</c:v>
                </c:pt>
                <c:pt idx="10">
                  <c:v>-6344</c:v>
                </c:pt>
                <c:pt idx="11">
                  <c:v>-6299.5</c:v>
                </c:pt>
                <c:pt idx="12">
                  <c:v>-6299</c:v>
                </c:pt>
                <c:pt idx="13">
                  <c:v>-6297</c:v>
                </c:pt>
                <c:pt idx="14">
                  <c:v>-6229.5</c:v>
                </c:pt>
                <c:pt idx="15">
                  <c:v>-6229.5</c:v>
                </c:pt>
                <c:pt idx="16">
                  <c:v>-6217</c:v>
                </c:pt>
                <c:pt idx="17">
                  <c:v>-6214.5</c:v>
                </c:pt>
                <c:pt idx="18">
                  <c:v>-6209.5</c:v>
                </c:pt>
                <c:pt idx="19">
                  <c:v>-6162.5</c:v>
                </c:pt>
                <c:pt idx="20">
                  <c:v>-5999.5</c:v>
                </c:pt>
                <c:pt idx="21">
                  <c:v>-5997</c:v>
                </c:pt>
                <c:pt idx="22">
                  <c:v>-5743</c:v>
                </c:pt>
                <c:pt idx="23">
                  <c:v>-5740.5</c:v>
                </c:pt>
                <c:pt idx="24">
                  <c:v>-5740.5</c:v>
                </c:pt>
                <c:pt idx="25">
                  <c:v>-5576</c:v>
                </c:pt>
                <c:pt idx="26">
                  <c:v>-5569</c:v>
                </c:pt>
                <c:pt idx="27">
                  <c:v>-5569</c:v>
                </c:pt>
                <c:pt idx="28">
                  <c:v>-5568.5</c:v>
                </c:pt>
                <c:pt idx="29">
                  <c:v>-5568.5</c:v>
                </c:pt>
                <c:pt idx="30">
                  <c:v>-5564</c:v>
                </c:pt>
                <c:pt idx="31">
                  <c:v>-5564</c:v>
                </c:pt>
                <c:pt idx="32">
                  <c:v>-5564</c:v>
                </c:pt>
                <c:pt idx="33">
                  <c:v>-5561.5</c:v>
                </c:pt>
                <c:pt idx="34">
                  <c:v>-5561.5</c:v>
                </c:pt>
                <c:pt idx="35">
                  <c:v>-5561.5</c:v>
                </c:pt>
                <c:pt idx="36">
                  <c:v>-5561.5</c:v>
                </c:pt>
                <c:pt idx="37">
                  <c:v>-5561</c:v>
                </c:pt>
                <c:pt idx="38">
                  <c:v>-5561</c:v>
                </c:pt>
                <c:pt idx="39">
                  <c:v>-5561</c:v>
                </c:pt>
                <c:pt idx="40">
                  <c:v>-5561</c:v>
                </c:pt>
                <c:pt idx="41">
                  <c:v>-5561</c:v>
                </c:pt>
                <c:pt idx="42">
                  <c:v>-5561</c:v>
                </c:pt>
                <c:pt idx="43">
                  <c:v>-5561</c:v>
                </c:pt>
                <c:pt idx="44">
                  <c:v>-5546</c:v>
                </c:pt>
                <c:pt idx="45">
                  <c:v>-5506.5</c:v>
                </c:pt>
                <c:pt idx="46">
                  <c:v>-5501.5</c:v>
                </c:pt>
                <c:pt idx="47">
                  <c:v>-5494</c:v>
                </c:pt>
                <c:pt idx="48">
                  <c:v>-5491.5</c:v>
                </c:pt>
                <c:pt idx="49">
                  <c:v>-5481.5</c:v>
                </c:pt>
                <c:pt idx="50">
                  <c:v>-5479</c:v>
                </c:pt>
                <c:pt idx="51">
                  <c:v>-5476.5</c:v>
                </c:pt>
                <c:pt idx="52">
                  <c:v>-5429.5</c:v>
                </c:pt>
                <c:pt idx="53">
                  <c:v>-5404.5</c:v>
                </c:pt>
                <c:pt idx="54">
                  <c:v>-5402</c:v>
                </c:pt>
                <c:pt idx="55">
                  <c:v>-5392</c:v>
                </c:pt>
                <c:pt idx="56">
                  <c:v>-5235</c:v>
                </c:pt>
                <c:pt idx="57">
                  <c:v>-5232.5</c:v>
                </c:pt>
                <c:pt idx="58">
                  <c:v>-4748.5</c:v>
                </c:pt>
                <c:pt idx="59">
                  <c:v>-4711</c:v>
                </c:pt>
                <c:pt idx="60">
                  <c:v>-4693.5</c:v>
                </c:pt>
                <c:pt idx="61">
                  <c:v>-4686.5</c:v>
                </c:pt>
                <c:pt idx="62">
                  <c:v>-4681.5</c:v>
                </c:pt>
                <c:pt idx="63">
                  <c:v>-4678.5</c:v>
                </c:pt>
                <c:pt idx="64">
                  <c:v>-4678.5</c:v>
                </c:pt>
                <c:pt idx="65">
                  <c:v>-4676.5</c:v>
                </c:pt>
                <c:pt idx="66">
                  <c:v>-4674</c:v>
                </c:pt>
                <c:pt idx="67">
                  <c:v>-4666.5</c:v>
                </c:pt>
                <c:pt idx="68">
                  <c:v>-4661.5</c:v>
                </c:pt>
                <c:pt idx="69">
                  <c:v>-4641.5</c:v>
                </c:pt>
                <c:pt idx="70">
                  <c:v>-4624</c:v>
                </c:pt>
                <c:pt idx="71">
                  <c:v>-4621.5</c:v>
                </c:pt>
                <c:pt idx="72">
                  <c:v>-4609</c:v>
                </c:pt>
                <c:pt idx="73">
                  <c:v>-4606.5</c:v>
                </c:pt>
                <c:pt idx="74">
                  <c:v>-4562</c:v>
                </c:pt>
                <c:pt idx="75">
                  <c:v>-4557</c:v>
                </c:pt>
                <c:pt idx="76">
                  <c:v>-4556.5</c:v>
                </c:pt>
                <c:pt idx="77">
                  <c:v>-4554.5</c:v>
                </c:pt>
                <c:pt idx="78">
                  <c:v>-4549.5</c:v>
                </c:pt>
                <c:pt idx="79">
                  <c:v>-4549.5</c:v>
                </c:pt>
                <c:pt idx="80">
                  <c:v>-4534.5</c:v>
                </c:pt>
                <c:pt idx="81">
                  <c:v>-4514.5</c:v>
                </c:pt>
                <c:pt idx="82">
                  <c:v>-4502</c:v>
                </c:pt>
                <c:pt idx="83">
                  <c:v>-4492</c:v>
                </c:pt>
                <c:pt idx="84">
                  <c:v>-4417.5</c:v>
                </c:pt>
                <c:pt idx="85">
                  <c:v>-4412.5</c:v>
                </c:pt>
                <c:pt idx="86">
                  <c:v>-4100</c:v>
                </c:pt>
                <c:pt idx="87">
                  <c:v>-3886</c:v>
                </c:pt>
                <c:pt idx="88">
                  <c:v>-3796.5</c:v>
                </c:pt>
                <c:pt idx="89">
                  <c:v>-3784</c:v>
                </c:pt>
                <c:pt idx="90">
                  <c:v>-3672</c:v>
                </c:pt>
                <c:pt idx="91">
                  <c:v>-3619.5</c:v>
                </c:pt>
                <c:pt idx="92">
                  <c:v>-3597</c:v>
                </c:pt>
                <c:pt idx="93">
                  <c:v>-3532.5</c:v>
                </c:pt>
                <c:pt idx="94">
                  <c:v>-3527.5</c:v>
                </c:pt>
                <c:pt idx="95">
                  <c:v>-3525</c:v>
                </c:pt>
                <c:pt idx="96">
                  <c:v>-2757</c:v>
                </c:pt>
                <c:pt idx="97">
                  <c:v>-2754.5</c:v>
                </c:pt>
                <c:pt idx="98">
                  <c:v>-2754.5</c:v>
                </c:pt>
                <c:pt idx="99">
                  <c:v>-2734.5</c:v>
                </c:pt>
                <c:pt idx="100">
                  <c:v>-2692.5</c:v>
                </c:pt>
                <c:pt idx="101">
                  <c:v>-2483</c:v>
                </c:pt>
                <c:pt idx="102">
                  <c:v>-2001.5</c:v>
                </c:pt>
                <c:pt idx="103">
                  <c:v>-1971.5</c:v>
                </c:pt>
                <c:pt idx="104">
                  <c:v>-1956.5</c:v>
                </c:pt>
                <c:pt idx="105">
                  <c:v>-1951.5</c:v>
                </c:pt>
                <c:pt idx="106">
                  <c:v>-1951.5</c:v>
                </c:pt>
                <c:pt idx="107">
                  <c:v>-1946.5</c:v>
                </c:pt>
                <c:pt idx="108">
                  <c:v>-1941.5</c:v>
                </c:pt>
                <c:pt idx="109">
                  <c:v>-1872</c:v>
                </c:pt>
                <c:pt idx="110">
                  <c:v>-1849.5</c:v>
                </c:pt>
                <c:pt idx="111">
                  <c:v>-820</c:v>
                </c:pt>
                <c:pt idx="112">
                  <c:v>-818</c:v>
                </c:pt>
                <c:pt idx="113">
                  <c:v>-750.5</c:v>
                </c:pt>
                <c:pt idx="114">
                  <c:v>-84.5</c:v>
                </c:pt>
                <c:pt idx="115">
                  <c:v>-84.5</c:v>
                </c:pt>
                <c:pt idx="116">
                  <c:v>-84.5</c:v>
                </c:pt>
                <c:pt idx="117">
                  <c:v>-82</c:v>
                </c:pt>
                <c:pt idx="118">
                  <c:v>-45</c:v>
                </c:pt>
                <c:pt idx="119">
                  <c:v>-42.5</c:v>
                </c:pt>
                <c:pt idx="120">
                  <c:v>-30</c:v>
                </c:pt>
                <c:pt idx="121">
                  <c:v>0</c:v>
                </c:pt>
                <c:pt idx="122">
                  <c:v>0</c:v>
                </c:pt>
                <c:pt idx="123">
                  <c:v>12.5</c:v>
                </c:pt>
                <c:pt idx="124">
                  <c:v>20</c:v>
                </c:pt>
                <c:pt idx="125">
                  <c:v>47</c:v>
                </c:pt>
                <c:pt idx="126">
                  <c:v>67.5</c:v>
                </c:pt>
                <c:pt idx="127">
                  <c:v>715.5</c:v>
                </c:pt>
                <c:pt idx="128">
                  <c:v>728</c:v>
                </c:pt>
                <c:pt idx="129">
                  <c:v>733</c:v>
                </c:pt>
                <c:pt idx="130">
                  <c:v>770.5</c:v>
                </c:pt>
                <c:pt idx="131">
                  <c:v>775.5</c:v>
                </c:pt>
                <c:pt idx="132">
                  <c:v>785.5</c:v>
                </c:pt>
                <c:pt idx="133">
                  <c:v>1765</c:v>
                </c:pt>
                <c:pt idx="134">
                  <c:v>1804.5</c:v>
                </c:pt>
                <c:pt idx="135">
                  <c:v>1807</c:v>
                </c:pt>
                <c:pt idx="136">
                  <c:v>2567.5</c:v>
                </c:pt>
                <c:pt idx="137">
                  <c:v>2632.5</c:v>
                </c:pt>
                <c:pt idx="138">
                  <c:v>2632.5</c:v>
                </c:pt>
                <c:pt idx="139">
                  <c:v>2635</c:v>
                </c:pt>
                <c:pt idx="140">
                  <c:v>2694.5</c:v>
                </c:pt>
                <c:pt idx="141">
                  <c:v>2697</c:v>
                </c:pt>
                <c:pt idx="142">
                  <c:v>2699.5</c:v>
                </c:pt>
                <c:pt idx="143">
                  <c:v>2704.5</c:v>
                </c:pt>
                <c:pt idx="144">
                  <c:v>2709.5</c:v>
                </c:pt>
                <c:pt idx="145">
                  <c:v>2764.5</c:v>
                </c:pt>
                <c:pt idx="146">
                  <c:v>2769.5</c:v>
                </c:pt>
                <c:pt idx="147">
                  <c:v>2926.5</c:v>
                </c:pt>
                <c:pt idx="148">
                  <c:v>3562</c:v>
                </c:pt>
                <c:pt idx="149">
                  <c:v>3564.5</c:v>
                </c:pt>
                <c:pt idx="150">
                  <c:v>3589.5</c:v>
                </c:pt>
                <c:pt idx="151">
                  <c:v>3594.5</c:v>
                </c:pt>
                <c:pt idx="152">
                  <c:v>3597</c:v>
                </c:pt>
                <c:pt idx="153">
                  <c:v>3602</c:v>
                </c:pt>
                <c:pt idx="154">
                  <c:v>3602</c:v>
                </c:pt>
                <c:pt idx="155">
                  <c:v>3789</c:v>
                </c:pt>
                <c:pt idx="156">
                  <c:v>4382.5</c:v>
                </c:pt>
                <c:pt idx="157">
                  <c:v>4392.5</c:v>
                </c:pt>
                <c:pt idx="158">
                  <c:v>4439.5</c:v>
                </c:pt>
                <c:pt idx="159">
                  <c:v>4442</c:v>
                </c:pt>
                <c:pt idx="160">
                  <c:v>4447</c:v>
                </c:pt>
                <c:pt idx="161">
                  <c:v>4452</c:v>
                </c:pt>
                <c:pt idx="162">
                  <c:v>4452</c:v>
                </c:pt>
                <c:pt idx="163">
                  <c:v>4452</c:v>
                </c:pt>
                <c:pt idx="164">
                  <c:v>4467</c:v>
                </c:pt>
                <c:pt idx="165">
                  <c:v>4467</c:v>
                </c:pt>
                <c:pt idx="166">
                  <c:v>4467</c:v>
                </c:pt>
                <c:pt idx="167">
                  <c:v>4467</c:v>
                </c:pt>
                <c:pt idx="168">
                  <c:v>4659</c:v>
                </c:pt>
                <c:pt idx="169">
                  <c:v>5434.5</c:v>
                </c:pt>
                <c:pt idx="170">
                  <c:v>6414</c:v>
                </c:pt>
                <c:pt idx="171">
                  <c:v>7204</c:v>
                </c:pt>
                <c:pt idx="172">
                  <c:v>7204</c:v>
                </c:pt>
                <c:pt idx="173">
                  <c:v>9961</c:v>
                </c:pt>
                <c:pt idx="174">
                  <c:v>10953</c:v>
                </c:pt>
                <c:pt idx="175">
                  <c:v>10955.5</c:v>
                </c:pt>
                <c:pt idx="176">
                  <c:v>11927.5</c:v>
                </c:pt>
                <c:pt idx="177">
                  <c:v>11927.5</c:v>
                </c:pt>
                <c:pt idx="178">
                  <c:v>11927.5</c:v>
                </c:pt>
                <c:pt idx="179">
                  <c:v>11927.5</c:v>
                </c:pt>
                <c:pt idx="180">
                  <c:v>11928</c:v>
                </c:pt>
                <c:pt idx="181">
                  <c:v>11928</c:v>
                </c:pt>
                <c:pt idx="182">
                  <c:v>12571</c:v>
                </c:pt>
                <c:pt idx="183">
                  <c:v>12621</c:v>
                </c:pt>
                <c:pt idx="184">
                  <c:v>12728</c:v>
                </c:pt>
                <c:pt idx="185">
                  <c:v>12733</c:v>
                </c:pt>
                <c:pt idx="186">
                  <c:v>12860</c:v>
                </c:pt>
                <c:pt idx="187">
                  <c:v>13563</c:v>
                </c:pt>
                <c:pt idx="188">
                  <c:v>13585.5</c:v>
                </c:pt>
                <c:pt idx="189">
                  <c:v>13585.5</c:v>
                </c:pt>
                <c:pt idx="190">
                  <c:v>15430</c:v>
                </c:pt>
                <c:pt idx="191">
                  <c:v>15488</c:v>
                </c:pt>
                <c:pt idx="192">
                  <c:v>15569.5</c:v>
                </c:pt>
                <c:pt idx="193">
                  <c:v>15570</c:v>
                </c:pt>
                <c:pt idx="194">
                  <c:v>15719</c:v>
                </c:pt>
                <c:pt idx="195">
                  <c:v>16263</c:v>
                </c:pt>
                <c:pt idx="196">
                  <c:v>16332.5</c:v>
                </c:pt>
                <c:pt idx="197">
                  <c:v>16332.5</c:v>
                </c:pt>
                <c:pt idx="198">
                  <c:v>16335</c:v>
                </c:pt>
                <c:pt idx="199">
                  <c:v>16452.5</c:v>
                </c:pt>
                <c:pt idx="200">
                  <c:v>16502</c:v>
                </c:pt>
                <c:pt idx="201">
                  <c:v>17435</c:v>
                </c:pt>
                <c:pt idx="202">
                  <c:v>17435</c:v>
                </c:pt>
                <c:pt idx="203">
                  <c:v>17467</c:v>
                </c:pt>
                <c:pt idx="204">
                  <c:v>18108.5</c:v>
                </c:pt>
                <c:pt idx="205">
                  <c:v>18108.5</c:v>
                </c:pt>
                <c:pt idx="206">
                  <c:v>18411.5</c:v>
                </c:pt>
                <c:pt idx="207">
                  <c:v>19040</c:v>
                </c:pt>
                <c:pt idx="208">
                  <c:v>19104.5</c:v>
                </c:pt>
                <c:pt idx="209">
                  <c:v>19105</c:v>
                </c:pt>
                <c:pt idx="210">
                  <c:v>19112</c:v>
                </c:pt>
                <c:pt idx="211">
                  <c:v>19298</c:v>
                </c:pt>
                <c:pt idx="212">
                  <c:v>19300.5</c:v>
                </c:pt>
                <c:pt idx="213">
                  <c:v>19303</c:v>
                </c:pt>
                <c:pt idx="214">
                  <c:v>19305.5</c:v>
                </c:pt>
                <c:pt idx="215">
                  <c:v>19313.5</c:v>
                </c:pt>
                <c:pt idx="216">
                  <c:v>19381</c:v>
                </c:pt>
                <c:pt idx="217">
                  <c:v>20034</c:v>
                </c:pt>
                <c:pt idx="218">
                  <c:v>20035</c:v>
                </c:pt>
                <c:pt idx="219">
                  <c:v>20139</c:v>
                </c:pt>
                <c:pt idx="220">
                  <c:v>20159.5</c:v>
                </c:pt>
                <c:pt idx="221">
                  <c:v>20812</c:v>
                </c:pt>
                <c:pt idx="222">
                  <c:v>20862</c:v>
                </c:pt>
                <c:pt idx="223">
                  <c:v>20954</c:v>
                </c:pt>
                <c:pt idx="224">
                  <c:v>21697</c:v>
                </c:pt>
                <c:pt idx="225">
                  <c:v>21846.5</c:v>
                </c:pt>
                <c:pt idx="226">
                  <c:v>21847</c:v>
                </c:pt>
                <c:pt idx="227">
                  <c:v>22004</c:v>
                </c:pt>
                <c:pt idx="228">
                  <c:v>22040</c:v>
                </c:pt>
                <c:pt idx="229">
                  <c:v>22789</c:v>
                </c:pt>
                <c:pt idx="230">
                  <c:v>22940.5</c:v>
                </c:pt>
                <c:pt idx="231">
                  <c:v>22941</c:v>
                </c:pt>
                <c:pt idx="232">
                  <c:v>23030.5</c:v>
                </c:pt>
                <c:pt idx="233">
                  <c:v>23031</c:v>
                </c:pt>
                <c:pt idx="234">
                  <c:v>23444.5</c:v>
                </c:pt>
                <c:pt idx="235">
                  <c:v>23447</c:v>
                </c:pt>
                <c:pt idx="236">
                  <c:v>23549</c:v>
                </c:pt>
                <c:pt idx="237">
                  <c:v>23549</c:v>
                </c:pt>
                <c:pt idx="238">
                  <c:v>23611.5</c:v>
                </c:pt>
                <c:pt idx="239">
                  <c:v>23611.5</c:v>
                </c:pt>
                <c:pt idx="240">
                  <c:v>23611.5</c:v>
                </c:pt>
                <c:pt idx="241">
                  <c:v>23611.5</c:v>
                </c:pt>
                <c:pt idx="242">
                  <c:v>23614</c:v>
                </c:pt>
                <c:pt idx="243">
                  <c:v>23668.5</c:v>
                </c:pt>
                <c:pt idx="244">
                  <c:v>23681</c:v>
                </c:pt>
                <c:pt idx="245">
                  <c:v>23688.5</c:v>
                </c:pt>
                <c:pt idx="246">
                  <c:v>23688.5</c:v>
                </c:pt>
                <c:pt idx="247">
                  <c:v>23830</c:v>
                </c:pt>
                <c:pt idx="248">
                  <c:v>23834.5</c:v>
                </c:pt>
                <c:pt idx="249">
                  <c:v>24317</c:v>
                </c:pt>
                <c:pt idx="250">
                  <c:v>24317</c:v>
                </c:pt>
                <c:pt idx="251">
                  <c:v>24337</c:v>
                </c:pt>
                <c:pt idx="252">
                  <c:v>24538</c:v>
                </c:pt>
                <c:pt idx="253">
                  <c:v>24568.5</c:v>
                </c:pt>
                <c:pt idx="254">
                  <c:v>24568.5</c:v>
                </c:pt>
                <c:pt idx="255">
                  <c:v>24569</c:v>
                </c:pt>
                <c:pt idx="256">
                  <c:v>24569</c:v>
                </c:pt>
                <c:pt idx="257">
                  <c:v>24596</c:v>
                </c:pt>
                <c:pt idx="258">
                  <c:v>24596</c:v>
                </c:pt>
                <c:pt idx="259">
                  <c:v>24645.5</c:v>
                </c:pt>
                <c:pt idx="260">
                  <c:v>25218</c:v>
                </c:pt>
                <c:pt idx="261">
                  <c:v>25434</c:v>
                </c:pt>
                <c:pt idx="262">
                  <c:v>25441</c:v>
                </c:pt>
                <c:pt idx="263">
                  <c:v>25441.5</c:v>
                </c:pt>
                <c:pt idx="264">
                  <c:v>25476</c:v>
                </c:pt>
                <c:pt idx="265">
                  <c:v>25476.5</c:v>
                </c:pt>
                <c:pt idx="266">
                  <c:v>25491</c:v>
                </c:pt>
                <c:pt idx="267">
                  <c:v>25491</c:v>
                </c:pt>
                <c:pt idx="268">
                  <c:v>25493.5</c:v>
                </c:pt>
                <c:pt idx="269">
                  <c:v>25493.5</c:v>
                </c:pt>
                <c:pt idx="270">
                  <c:v>25510</c:v>
                </c:pt>
                <c:pt idx="271">
                  <c:v>25516</c:v>
                </c:pt>
                <c:pt idx="272">
                  <c:v>25516</c:v>
                </c:pt>
                <c:pt idx="273">
                  <c:v>25517.5</c:v>
                </c:pt>
                <c:pt idx="274">
                  <c:v>25518</c:v>
                </c:pt>
                <c:pt idx="275">
                  <c:v>25565.5</c:v>
                </c:pt>
                <c:pt idx="276">
                  <c:v>25566</c:v>
                </c:pt>
                <c:pt idx="277">
                  <c:v>25643</c:v>
                </c:pt>
                <c:pt idx="278">
                  <c:v>26179</c:v>
                </c:pt>
                <c:pt idx="279">
                  <c:v>26353.5</c:v>
                </c:pt>
                <c:pt idx="280">
                  <c:v>26392.5</c:v>
                </c:pt>
                <c:pt idx="281">
                  <c:v>26393</c:v>
                </c:pt>
                <c:pt idx="282">
                  <c:v>26425.5</c:v>
                </c:pt>
                <c:pt idx="283">
                  <c:v>26425.5</c:v>
                </c:pt>
                <c:pt idx="284">
                  <c:v>26425.5</c:v>
                </c:pt>
                <c:pt idx="285">
                  <c:v>26483</c:v>
                </c:pt>
                <c:pt idx="286">
                  <c:v>27283</c:v>
                </c:pt>
                <c:pt idx="287">
                  <c:v>27403</c:v>
                </c:pt>
                <c:pt idx="288">
                  <c:v>27403.5</c:v>
                </c:pt>
                <c:pt idx="289">
                  <c:v>28073.5</c:v>
                </c:pt>
                <c:pt idx="290">
                  <c:v>28096</c:v>
                </c:pt>
                <c:pt idx="291">
                  <c:v>28240.5</c:v>
                </c:pt>
                <c:pt idx="292">
                  <c:v>28241</c:v>
                </c:pt>
                <c:pt idx="293">
                  <c:v>28288</c:v>
                </c:pt>
                <c:pt idx="294">
                  <c:v>28302.5</c:v>
                </c:pt>
                <c:pt idx="295">
                  <c:v>28303</c:v>
                </c:pt>
                <c:pt idx="296">
                  <c:v>28943.5</c:v>
                </c:pt>
                <c:pt idx="297">
                  <c:v>28988.5</c:v>
                </c:pt>
                <c:pt idx="298">
                  <c:v>28993.5</c:v>
                </c:pt>
                <c:pt idx="299">
                  <c:v>28998.5</c:v>
                </c:pt>
                <c:pt idx="300">
                  <c:v>29016</c:v>
                </c:pt>
                <c:pt idx="301">
                  <c:v>29173</c:v>
                </c:pt>
                <c:pt idx="302">
                  <c:v>29272.5</c:v>
                </c:pt>
                <c:pt idx="303">
                  <c:v>29273</c:v>
                </c:pt>
                <c:pt idx="304">
                  <c:v>29290</c:v>
                </c:pt>
                <c:pt idx="305">
                  <c:v>30060</c:v>
                </c:pt>
                <c:pt idx="306">
                  <c:v>30060</c:v>
                </c:pt>
                <c:pt idx="307">
                  <c:v>30870.5</c:v>
                </c:pt>
                <c:pt idx="308">
                  <c:v>30870.5</c:v>
                </c:pt>
                <c:pt idx="309">
                  <c:v>31780</c:v>
                </c:pt>
                <c:pt idx="310">
                  <c:v>31780</c:v>
                </c:pt>
                <c:pt idx="311">
                  <c:v>33592</c:v>
                </c:pt>
                <c:pt idx="312">
                  <c:v>34569.5</c:v>
                </c:pt>
                <c:pt idx="313">
                  <c:v>34570</c:v>
                </c:pt>
                <c:pt idx="314">
                  <c:v>34578</c:v>
                </c:pt>
                <c:pt idx="315">
                  <c:v>34605</c:v>
                </c:pt>
              </c:numCache>
            </c:numRef>
          </c:xVal>
          <c:yVal>
            <c:numRef>
              <c:f>'Active 1'!$J$21:$J$1003</c:f>
              <c:numCache>
                <c:formatCode>General</c:formatCode>
                <c:ptCount val="983"/>
                <c:pt idx="0">
                  <c:v>-4.8423000043840148E-3</c:v>
                </c:pt>
                <c:pt idx="1">
                  <c:v>-9.8591700007091276E-2</c:v>
                </c:pt>
                <c:pt idx="2">
                  <c:v>1.444410000112839E-2</c:v>
                </c:pt>
                <c:pt idx="3">
                  <c:v>-5.1963000078103505E-3</c:v>
                </c:pt>
                <c:pt idx="4">
                  <c:v>5.6098449997080024E-2</c:v>
                </c:pt>
                <c:pt idx="5">
                  <c:v>3.5280500014778227E-3</c:v>
                </c:pt>
                <c:pt idx="6">
                  <c:v>-2.8017000004183501E-3</c:v>
                </c:pt>
                <c:pt idx="7">
                  <c:v>-1.2382050001178868E-2</c:v>
                </c:pt>
                <c:pt idx="10">
                  <c:v>-2.3819200003345031E-2</c:v>
                </c:pt>
                <c:pt idx="11">
                  <c:v>2.5296499952673912E-3</c:v>
                </c:pt>
                <c:pt idx="12">
                  <c:v>-2.0507000008365139E-3</c:v>
                </c:pt>
                <c:pt idx="13">
                  <c:v>-8.3721000046352856E-3</c:v>
                </c:pt>
                <c:pt idx="169">
                  <c:v>8.7584999710088596E-4</c:v>
                </c:pt>
                <c:pt idx="177">
                  <c:v>1.2650749995373189E-2</c:v>
                </c:pt>
                <c:pt idx="179">
                  <c:v>1.5250749995175283E-2</c:v>
                </c:pt>
                <c:pt idx="181">
                  <c:v>7.1704000001773238E-3</c:v>
                </c:pt>
                <c:pt idx="187">
                  <c:v>9.1258999964338727E-3</c:v>
                </c:pt>
                <c:pt idx="194">
                  <c:v>1.2056699997629039E-2</c:v>
                </c:pt>
                <c:pt idx="200">
                  <c:v>1.1928599997190759E-2</c:v>
                </c:pt>
                <c:pt idx="205">
                  <c:v>8.4640499990200624E-3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DE9-4DED-8C09-4D4C1998BADB}"/>
            </c:ext>
          </c:extLst>
        </c:ser>
        <c:ser>
          <c:idx val="3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1'!$F$21:$F$1003</c:f>
              <c:numCache>
                <c:formatCode>General</c:formatCode>
                <c:ptCount val="983"/>
                <c:pt idx="0">
                  <c:v>-6711</c:v>
                </c:pt>
                <c:pt idx="1">
                  <c:v>-6669</c:v>
                </c:pt>
                <c:pt idx="2">
                  <c:v>-6663</c:v>
                </c:pt>
                <c:pt idx="3">
                  <c:v>-6491</c:v>
                </c:pt>
                <c:pt idx="4">
                  <c:v>-6483.5</c:v>
                </c:pt>
                <c:pt idx="5">
                  <c:v>-6411.5</c:v>
                </c:pt>
                <c:pt idx="6">
                  <c:v>-6369</c:v>
                </c:pt>
                <c:pt idx="7">
                  <c:v>-6368.5</c:v>
                </c:pt>
                <c:pt idx="8">
                  <c:v>-6366.5</c:v>
                </c:pt>
                <c:pt idx="9">
                  <c:v>-6364</c:v>
                </c:pt>
                <c:pt idx="10">
                  <c:v>-6344</c:v>
                </c:pt>
                <c:pt idx="11">
                  <c:v>-6299.5</c:v>
                </c:pt>
                <c:pt idx="12">
                  <c:v>-6299</c:v>
                </c:pt>
                <c:pt idx="13">
                  <c:v>-6297</c:v>
                </c:pt>
                <c:pt idx="14">
                  <c:v>-6229.5</c:v>
                </c:pt>
                <c:pt idx="15">
                  <c:v>-6229.5</c:v>
                </c:pt>
                <c:pt idx="16">
                  <c:v>-6217</c:v>
                </c:pt>
                <c:pt idx="17">
                  <c:v>-6214.5</c:v>
                </c:pt>
                <c:pt idx="18">
                  <c:v>-6209.5</c:v>
                </c:pt>
                <c:pt idx="19">
                  <c:v>-6162.5</c:v>
                </c:pt>
                <c:pt idx="20">
                  <c:v>-5999.5</c:v>
                </c:pt>
                <c:pt idx="21">
                  <c:v>-5997</c:v>
                </c:pt>
                <c:pt idx="22">
                  <c:v>-5743</c:v>
                </c:pt>
                <c:pt idx="23">
                  <c:v>-5740.5</c:v>
                </c:pt>
                <c:pt idx="24">
                  <c:v>-5740.5</c:v>
                </c:pt>
                <c:pt idx="25">
                  <c:v>-5576</c:v>
                </c:pt>
                <c:pt idx="26">
                  <c:v>-5569</c:v>
                </c:pt>
                <c:pt idx="27">
                  <c:v>-5569</c:v>
                </c:pt>
                <c:pt idx="28">
                  <c:v>-5568.5</c:v>
                </c:pt>
                <c:pt idx="29">
                  <c:v>-5568.5</c:v>
                </c:pt>
                <c:pt idx="30">
                  <c:v>-5564</c:v>
                </c:pt>
                <c:pt idx="31">
                  <c:v>-5564</c:v>
                </c:pt>
                <c:pt idx="32">
                  <c:v>-5564</c:v>
                </c:pt>
                <c:pt idx="33">
                  <c:v>-5561.5</c:v>
                </c:pt>
                <c:pt idx="34">
                  <c:v>-5561.5</c:v>
                </c:pt>
                <c:pt idx="35">
                  <c:v>-5561.5</c:v>
                </c:pt>
                <c:pt idx="36">
                  <c:v>-5561.5</c:v>
                </c:pt>
                <c:pt idx="37">
                  <c:v>-5561</c:v>
                </c:pt>
                <c:pt idx="38">
                  <c:v>-5561</c:v>
                </c:pt>
                <c:pt idx="39">
                  <c:v>-5561</c:v>
                </c:pt>
                <c:pt idx="40">
                  <c:v>-5561</c:v>
                </c:pt>
                <c:pt idx="41">
                  <c:v>-5561</c:v>
                </c:pt>
                <c:pt idx="42">
                  <c:v>-5561</c:v>
                </c:pt>
                <c:pt idx="43">
                  <c:v>-5561</c:v>
                </c:pt>
                <c:pt idx="44">
                  <c:v>-5546</c:v>
                </c:pt>
                <c:pt idx="45">
                  <c:v>-5506.5</c:v>
                </c:pt>
                <c:pt idx="46">
                  <c:v>-5501.5</c:v>
                </c:pt>
                <c:pt idx="47">
                  <c:v>-5494</c:v>
                </c:pt>
                <c:pt idx="48">
                  <c:v>-5491.5</c:v>
                </c:pt>
                <c:pt idx="49">
                  <c:v>-5481.5</c:v>
                </c:pt>
                <c:pt idx="50">
                  <c:v>-5479</c:v>
                </c:pt>
                <c:pt idx="51">
                  <c:v>-5476.5</c:v>
                </c:pt>
                <c:pt idx="52">
                  <c:v>-5429.5</c:v>
                </c:pt>
                <c:pt idx="53">
                  <c:v>-5404.5</c:v>
                </c:pt>
                <c:pt idx="54">
                  <c:v>-5402</c:v>
                </c:pt>
                <c:pt idx="55">
                  <c:v>-5392</c:v>
                </c:pt>
                <c:pt idx="56">
                  <c:v>-5235</c:v>
                </c:pt>
                <c:pt idx="57">
                  <c:v>-5232.5</c:v>
                </c:pt>
                <c:pt idx="58">
                  <c:v>-4748.5</c:v>
                </c:pt>
                <c:pt idx="59">
                  <c:v>-4711</c:v>
                </c:pt>
                <c:pt idx="60">
                  <c:v>-4693.5</c:v>
                </c:pt>
                <c:pt idx="61">
                  <c:v>-4686.5</c:v>
                </c:pt>
                <c:pt idx="62">
                  <c:v>-4681.5</c:v>
                </c:pt>
                <c:pt idx="63">
                  <c:v>-4678.5</c:v>
                </c:pt>
                <c:pt idx="64">
                  <c:v>-4678.5</c:v>
                </c:pt>
                <c:pt idx="65">
                  <c:v>-4676.5</c:v>
                </c:pt>
                <c:pt idx="66">
                  <c:v>-4674</c:v>
                </c:pt>
                <c:pt idx="67">
                  <c:v>-4666.5</c:v>
                </c:pt>
                <c:pt idx="68">
                  <c:v>-4661.5</c:v>
                </c:pt>
                <c:pt idx="69">
                  <c:v>-4641.5</c:v>
                </c:pt>
                <c:pt idx="70">
                  <c:v>-4624</c:v>
                </c:pt>
                <c:pt idx="71">
                  <c:v>-4621.5</c:v>
                </c:pt>
                <c:pt idx="72">
                  <c:v>-4609</c:v>
                </c:pt>
                <c:pt idx="73">
                  <c:v>-4606.5</c:v>
                </c:pt>
                <c:pt idx="74">
                  <c:v>-4562</c:v>
                </c:pt>
                <c:pt idx="75">
                  <c:v>-4557</c:v>
                </c:pt>
                <c:pt idx="76">
                  <c:v>-4556.5</c:v>
                </c:pt>
                <c:pt idx="77">
                  <c:v>-4554.5</c:v>
                </c:pt>
                <c:pt idx="78">
                  <c:v>-4549.5</c:v>
                </c:pt>
                <c:pt idx="79">
                  <c:v>-4549.5</c:v>
                </c:pt>
                <c:pt idx="80">
                  <c:v>-4534.5</c:v>
                </c:pt>
                <c:pt idx="81">
                  <c:v>-4514.5</c:v>
                </c:pt>
                <c:pt idx="82">
                  <c:v>-4502</c:v>
                </c:pt>
                <c:pt idx="83">
                  <c:v>-4492</c:v>
                </c:pt>
                <c:pt idx="84">
                  <c:v>-4417.5</c:v>
                </c:pt>
                <c:pt idx="85">
                  <c:v>-4412.5</c:v>
                </c:pt>
                <c:pt idx="86">
                  <c:v>-4100</c:v>
                </c:pt>
                <c:pt idx="87">
                  <c:v>-3886</c:v>
                </c:pt>
                <c:pt idx="88">
                  <c:v>-3796.5</c:v>
                </c:pt>
                <c:pt idx="89">
                  <c:v>-3784</c:v>
                </c:pt>
                <c:pt idx="90">
                  <c:v>-3672</c:v>
                </c:pt>
                <c:pt idx="91">
                  <c:v>-3619.5</c:v>
                </c:pt>
                <c:pt idx="92">
                  <c:v>-3597</c:v>
                </c:pt>
                <c:pt idx="93">
                  <c:v>-3532.5</c:v>
                </c:pt>
                <c:pt idx="94">
                  <c:v>-3527.5</c:v>
                </c:pt>
                <c:pt idx="95">
                  <c:v>-3525</c:v>
                </c:pt>
                <c:pt idx="96">
                  <c:v>-2757</c:v>
                </c:pt>
                <c:pt idx="97">
                  <c:v>-2754.5</c:v>
                </c:pt>
                <c:pt idx="98">
                  <c:v>-2754.5</c:v>
                </c:pt>
                <c:pt idx="99">
                  <c:v>-2734.5</c:v>
                </c:pt>
                <c:pt idx="100">
                  <c:v>-2692.5</c:v>
                </c:pt>
                <c:pt idx="101">
                  <c:v>-2483</c:v>
                </c:pt>
                <c:pt idx="102">
                  <c:v>-2001.5</c:v>
                </c:pt>
                <c:pt idx="103">
                  <c:v>-1971.5</c:v>
                </c:pt>
                <c:pt idx="104">
                  <c:v>-1956.5</c:v>
                </c:pt>
                <c:pt idx="105">
                  <c:v>-1951.5</c:v>
                </c:pt>
                <c:pt idx="106">
                  <c:v>-1951.5</c:v>
                </c:pt>
                <c:pt idx="107">
                  <c:v>-1946.5</c:v>
                </c:pt>
                <c:pt idx="108">
                  <c:v>-1941.5</c:v>
                </c:pt>
                <c:pt idx="109">
                  <c:v>-1872</c:v>
                </c:pt>
                <c:pt idx="110">
                  <c:v>-1849.5</c:v>
                </c:pt>
                <c:pt idx="111">
                  <c:v>-820</c:v>
                </c:pt>
                <c:pt idx="112">
                  <c:v>-818</c:v>
                </c:pt>
                <c:pt idx="113">
                  <c:v>-750.5</c:v>
                </c:pt>
                <c:pt idx="114">
                  <c:v>-84.5</c:v>
                </c:pt>
                <c:pt idx="115">
                  <c:v>-84.5</c:v>
                </c:pt>
                <c:pt idx="116">
                  <c:v>-84.5</c:v>
                </c:pt>
                <c:pt idx="117">
                  <c:v>-82</c:v>
                </c:pt>
                <c:pt idx="118">
                  <c:v>-45</c:v>
                </c:pt>
                <c:pt idx="119">
                  <c:v>-42.5</c:v>
                </c:pt>
                <c:pt idx="120">
                  <c:v>-30</c:v>
                </c:pt>
                <c:pt idx="121">
                  <c:v>0</c:v>
                </c:pt>
                <c:pt idx="122">
                  <c:v>0</c:v>
                </c:pt>
                <c:pt idx="123">
                  <c:v>12.5</c:v>
                </c:pt>
                <c:pt idx="124">
                  <c:v>20</c:v>
                </c:pt>
                <c:pt idx="125">
                  <c:v>47</c:v>
                </c:pt>
                <c:pt idx="126">
                  <c:v>67.5</c:v>
                </c:pt>
                <c:pt idx="127">
                  <c:v>715.5</c:v>
                </c:pt>
                <c:pt idx="128">
                  <c:v>728</c:v>
                </c:pt>
                <c:pt idx="129">
                  <c:v>733</c:v>
                </c:pt>
                <c:pt idx="130">
                  <c:v>770.5</c:v>
                </c:pt>
                <c:pt idx="131">
                  <c:v>775.5</c:v>
                </c:pt>
                <c:pt idx="132">
                  <c:v>785.5</c:v>
                </c:pt>
                <c:pt idx="133">
                  <c:v>1765</c:v>
                </c:pt>
                <c:pt idx="134">
                  <c:v>1804.5</c:v>
                </c:pt>
                <c:pt idx="135">
                  <c:v>1807</c:v>
                </c:pt>
                <c:pt idx="136">
                  <c:v>2567.5</c:v>
                </c:pt>
                <c:pt idx="137">
                  <c:v>2632.5</c:v>
                </c:pt>
                <c:pt idx="138">
                  <c:v>2632.5</c:v>
                </c:pt>
                <c:pt idx="139">
                  <c:v>2635</c:v>
                </c:pt>
                <c:pt idx="140">
                  <c:v>2694.5</c:v>
                </c:pt>
                <c:pt idx="141">
                  <c:v>2697</c:v>
                </c:pt>
                <c:pt idx="142">
                  <c:v>2699.5</c:v>
                </c:pt>
                <c:pt idx="143">
                  <c:v>2704.5</c:v>
                </c:pt>
                <c:pt idx="144">
                  <c:v>2709.5</c:v>
                </c:pt>
                <c:pt idx="145">
                  <c:v>2764.5</c:v>
                </c:pt>
                <c:pt idx="146">
                  <c:v>2769.5</c:v>
                </c:pt>
                <c:pt idx="147">
                  <c:v>2926.5</c:v>
                </c:pt>
                <c:pt idx="148">
                  <c:v>3562</c:v>
                </c:pt>
                <c:pt idx="149">
                  <c:v>3564.5</c:v>
                </c:pt>
                <c:pt idx="150">
                  <c:v>3589.5</c:v>
                </c:pt>
                <c:pt idx="151">
                  <c:v>3594.5</c:v>
                </c:pt>
                <c:pt idx="152">
                  <c:v>3597</c:v>
                </c:pt>
                <c:pt idx="153">
                  <c:v>3602</c:v>
                </c:pt>
                <c:pt idx="154">
                  <c:v>3602</c:v>
                </c:pt>
                <c:pt idx="155">
                  <c:v>3789</c:v>
                </c:pt>
                <c:pt idx="156">
                  <c:v>4382.5</c:v>
                </c:pt>
                <c:pt idx="157">
                  <c:v>4392.5</c:v>
                </c:pt>
                <c:pt idx="158">
                  <c:v>4439.5</c:v>
                </c:pt>
                <c:pt idx="159">
                  <c:v>4442</c:v>
                </c:pt>
                <c:pt idx="160">
                  <c:v>4447</c:v>
                </c:pt>
                <c:pt idx="161">
                  <c:v>4452</c:v>
                </c:pt>
                <c:pt idx="162">
                  <c:v>4452</c:v>
                </c:pt>
                <c:pt idx="163">
                  <c:v>4452</c:v>
                </c:pt>
                <c:pt idx="164">
                  <c:v>4467</c:v>
                </c:pt>
                <c:pt idx="165">
                  <c:v>4467</c:v>
                </c:pt>
                <c:pt idx="166">
                  <c:v>4467</c:v>
                </c:pt>
                <c:pt idx="167">
                  <c:v>4467</c:v>
                </c:pt>
                <c:pt idx="168">
                  <c:v>4659</c:v>
                </c:pt>
                <c:pt idx="169">
                  <c:v>5434.5</c:v>
                </c:pt>
                <c:pt idx="170">
                  <c:v>6414</c:v>
                </c:pt>
                <c:pt idx="171">
                  <c:v>7204</c:v>
                </c:pt>
                <c:pt idx="172">
                  <c:v>7204</c:v>
                </c:pt>
                <c:pt idx="173">
                  <c:v>9961</c:v>
                </c:pt>
                <c:pt idx="174">
                  <c:v>10953</c:v>
                </c:pt>
                <c:pt idx="175">
                  <c:v>10955.5</c:v>
                </c:pt>
                <c:pt idx="176">
                  <c:v>11927.5</c:v>
                </c:pt>
                <c:pt idx="177">
                  <c:v>11927.5</c:v>
                </c:pt>
                <c:pt idx="178">
                  <c:v>11927.5</c:v>
                </c:pt>
                <c:pt idx="179">
                  <c:v>11927.5</c:v>
                </c:pt>
                <c:pt idx="180">
                  <c:v>11928</c:v>
                </c:pt>
                <c:pt idx="181">
                  <c:v>11928</c:v>
                </c:pt>
                <c:pt idx="182">
                  <c:v>12571</c:v>
                </c:pt>
                <c:pt idx="183">
                  <c:v>12621</c:v>
                </c:pt>
                <c:pt idx="184">
                  <c:v>12728</c:v>
                </c:pt>
                <c:pt idx="185">
                  <c:v>12733</c:v>
                </c:pt>
                <c:pt idx="186">
                  <c:v>12860</c:v>
                </c:pt>
                <c:pt idx="187">
                  <c:v>13563</c:v>
                </c:pt>
                <c:pt idx="188">
                  <c:v>13585.5</c:v>
                </c:pt>
                <c:pt idx="189">
                  <c:v>13585.5</c:v>
                </c:pt>
                <c:pt idx="190">
                  <c:v>15430</c:v>
                </c:pt>
                <c:pt idx="191">
                  <c:v>15488</c:v>
                </c:pt>
                <c:pt idx="192">
                  <c:v>15569.5</c:v>
                </c:pt>
                <c:pt idx="193">
                  <c:v>15570</c:v>
                </c:pt>
                <c:pt idx="194">
                  <c:v>15719</c:v>
                </c:pt>
                <c:pt idx="195">
                  <c:v>16263</c:v>
                </c:pt>
                <c:pt idx="196">
                  <c:v>16332.5</c:v>
                </c:pt>
                <c:pt idx="197">
                  <c:v>16332.5</c:v>
                </c:pt>
                <c:pt idx="198">
                  <c:v>16335</c:v>
                </c:pt>
                <c:pt idx="199">
                  <c:v>16452.5</c:v>
                </c:pt>
                <c:pt idx="200">
                  <c:v>16502</c:v>
                </c:pt>
                <c:pt idx="201">
                  <c:v>17435</c:v>
                </c:pt>
                <c:pt idx="202">
                  <c:v>17435</c:v>
                </c:pt>
                <c:pt idx="203">
                  <c:v>17467</c:v>
                </c:pt>
                <c:pt idx="204">
                  <c:v>18108.5</c:v>
                </c:pt>
                <c:pt idx="205">
                  <c:v>18108.5</c:v>
                </c:pt>
                <c:pt idx="206">
                  <c:v>18411.5</c:v>
                </c:pt>
                <c:pt idx="207">
                  <c:v>19040</c:v>
                </c:pt>
                <c:pt idx="208">
                  <c:v>19104.5</c:v>
                </c:pt>
                <c:pt idx="209">
                  <c:v>19105</c:v>
                </c:pt>
                <c:pt idx="210">
                  <c:v>19112</c:v>
                </c:pt>
                <c:pt idx="211">
                  <c:v>19298</c:v>
                </c:pt>
                <c:pt idx="212">
                  <c:v>19300.5</c:v>
                </c:pt>
                <c:pt idx="213">
                  <c:v>19303</c:v>
                </c:pt>
                <c:pt idx="214">
                  <c:v>19305.5</c:v>
                </c:pt>
                <c:pt idx="215">
                  <c:v>19313.5</c:v>
                </c:pt>
                <c:pt idx="216">
                  <c:v>19381</c:v>
                </c:pt>
                <c:pt idx="217">
                  <c:v>20034</c:v>
                </c:pt>
                <c:pt idx="218">
                  <c:v>20035</c:v>
                </c:pt>
                <c:pt idx="219">
                  <c:v>20139</c:v>
                </c:pt>
                <c:pt idx="220">
                  <c:v>20159.5</c:v>
                </c:pt>
                <c:pt idx="221">
                  <c:v>20812</c:v>
                </c:pt>
                <c:pt idx="222">
                  <c:v>20862</c:v>
                </c:pt>
                <c:pt idx="223">
                  <c:v>20954</c:v>
                </c:pt>
                <c:pt idx="224">
                  <c:v>21697</c:v>
                </c:pt>
                <c:pt idx="225">
                  <c:v>21846.5</c:v>
                </c:pt>
                <c:pt idx="226">
                  <c:v>21847</c:v>
                </c:pt>
                <c:pt idx="227">
                  <c:v>22004</c:v>
                </c:pt>
                <c:pt idx="228">
                  <c:v>22040</c:v>
                </c:pt>
                <c:pt idx="229">
                  <c:v>22789</c:v>
                </c:pt>
                <c:pt idx="230">
                  <c:v>22940.5</c:v>
                </c:pt>
                <c:pt idx="231">
                  <c:v>22941</c:v>
                </c:pt>
                <c:pt idx="232">
                  <c:v>23030.5</c:v>
                </c:pt>
                <c:pt idx="233">
                  <c:v>23031</c:v>
                </c:pt>
                <c:pt idx="234">
                  <c:v>23444.5</c:v>
                </c:pt>
                <c:pt idx="235">
                  <c:v>23447</c:v>
                </c:pt>
                <c:pt idx="236">
                  <c:v>23549</c:v>
                </c:pt>
                <c:pt idx="237">
                  <c:v>23549</c:v>
                </c:pt>
                <c:pt idx="238">
                  <c:v>23611.5</c:v>
                </c:pt>
                <c:pt idx="239">
                  <c:v>23611.5</c:v>
                </c:pt>
                <c:pt idx="240">
                  <c:v>23611.5</c:v>
                </c:pt>
                <c:pt idx="241">
                  <c:v>23611.5</c:v>
                </c:pt>
                <c:pt idx="242">
                  <c:v>23614</c:v>
                </c:pt>
                <c:pt idx="243">
                  <c:v>23668.5</c:v>
                </c:pt>
                <c:pt idx="244">
                  <c:v>23681</c:v>
                </c:pt>
                <c:pt idx="245">
                  <c:v>23688.5</c:v>
                </c:pt>
                <c:pt idx="246">
                  <c:v>23688.5</c:v>
                </c:pt>
                <c:pt idx="247">
                  <c:v>23830</c:v>
                </c:pt>
                <c:pt idx="248">
                  <c:v>23834.5</c:v>
                </c:pt>
                <c:pt idx="249">
                  <c:v>24317</c:v>
                </c:pt>
                <c:pt idx="250">
                  <c:v>24317</c:v>
                </c:pt>
                <c:pt idx="251">
                  <c:v>24337</c:v>
                </c:pt>
                <c:pt idx="252">
                  <c:v>24538</c:v>
                </c:pt>
                <c:pt idx="253">
                  <c:v>24568.5</c:v>
                </c:pt>
                <c:pt idx="254">
                  <c:v>24568.5</c:v>
                </c:pt>
                <c:pt idx="255">
                  <c:v>24569</c:v>
                </c:pt>
                <c:pt idx="256">
                  <c:v>24569</c:v>
                </c:pt>
                <c:pt idx="257">
                  <c:v>24596</c:v>
                </c:pt>
                <c:pt idx="258">
                  <c:v>24596</c:v>
                </c:pt>
                <c:pt idx="259">
                  <c:v>24645.5</c:v>
                </c:pt>
                <c:pt idx="260">
                  <c:v>25218</c:v>
                </c:pt>
                <c:pt idx="261">
                  <c:v>25434</c:v>
                </c:pt>
                <c:pt idx="262">
                  <c:v>25441</c:v>
                </c:pt>
                <c:pt idx="263">
                  <c:v>25441.5</c:v>
                </c:pt>
                <c:pt idx="264">
                  <c:v>25476</c:v>
                </c:pt>
                <c:pt idx="265">
                  <c:v>25476.5</c:v>
                </c:pt>
                <c:pt idx="266">
                  <c:v>25491</c:v>
                </c:pt>
                <c:pt idx="267">
                  <c:v>25491</c:v>
                </c:pt>
                <c:pt idx="268">
                  <c:v>25493.5</c:v>
                </c:pt>
                <c:pt idx="269">
                  <c:v>25493.5</c:v>
                </c:pt>
                <c:pt idx="270">
                  <c:v>25510</c:v>
                </c:pt>
                <c:pt idx="271">
                  <c:v>25516</c:v>
                </c:pt>
                <c:pt idx="272">
                  <c:v>25516</c:v>
                </c:pt>
                <c:pt idx="273">
                  <c:v>25517.5</c:v>
                </c:pt>
                <c:pt idx="274">
                  <c:v>25518</c:v>
                </c:pt>
                <c:pt idx="275">
                  <c:v>25565.5</c:v>
                </c:pt>
                <c:pt idx="276">
                  <c:v>25566</c:v>
                </c:pt>
                <c:pt idx="277">
                  <c:v>25643</c:v>
                </c:pt>
                <c:pt idx="278">
                  <c:v>26179</c:v>
                </c:pt>
                <c:pt idx="279">
                  <c:v>26353.5</c:v>
                </c:pt>
                <c:pt idx="280">
                  <c:v>26392.5</c:v>
                </c:pt>
                <c:pt idx="281">
                  <c:v>26393</c:v>
                </c:pt>
                <c:pt idx="282">
                  <c:v>26425.5</c:v>
                </c:pt>
                <c:pt idx="283">
                  <c:v>26425.5</c:v>
                </c:pt>
                <c:pt idx="284">
                  <c:v>26425.5</c:v>
                </c:pt>
                <c:pt idx="285">
                  <c:v>26483</c:v>
                </c:pt>
                <c:pt idx="286">
                  <c:v>27283</c:v>
                </c:pt>
                <c:pt idx="287">
                  <c:v>27403</c:v>
                </c:pt>
                <c:pt idx="288">
                  <c:v>27403.5</c:v>
                </c:pt>
                <c:pt idx="289">
                  <c:v>28073.5</c:v>
                </c:pt>
                <c:pt idx="290">
                  <c:v>28096</c:v>
                </c:pt>
                <c:pt idx="291">
                  <c:v>28240.5</c:v>
                </c:pt>
                <c:pt idx="292">
                  <c:v>28241</c:v>
                </c:pt>
                <c:pt idx="293">
                  <c:v>28288</c:v>
                </c:pt>
                <c:pt idx="294">
                  <c:v>28302.5</c:v>
                </c:pt>
                <c:pt idx="295">
                  <c:v>28303</c:v>
                </c:pt>
                <c:pt idx="296">
                  <c:v>28943.5</c:v>
                </c:pt>
                <c:pt idx="297">
                  <c:v>28988.5</c:v>
                </c:pt>
                <c:pt idx="298">
                  <c:v>28993.5</c:v>
                </c:pt>
                <c:pt idx="299">
                  <c:v>28998.5</c:v>
                </c:pt>
                <c:pt idx="300">
                  <c:v>29016</c:v>
                </c:pt>
                <c:pt idx="301">
                  <c:v>29173</c:v>
                </c:pt>
                <c:pt idx="302">
                  <c:v>29272.5</c:v>
                </c:pt>
                <c:pt idx="303">
                  <c:v>29273</c:v>
                </c:pt>
                <c:pt idx="304">
                  <c:v>29290</c:v>
                </c:pt>
                <c:pt idx="305">
                  <c:v>30060</c:v>
                </c:pt>
                <c:pt idx="306">
                  <c:v>30060</c:v>
                </c:pt>
                <c:pt idx="307">
                  <c:v>30870.5</c:v>
                </c:pt>
                <c:pt idx="308">
                  <c:v>30870.5</c:v>
                </c:pt>
                <c:pt idx="309">
                  <c:v>31780</c:v>
                </c:pt>
                <c:pt idx="310">
                  <c:v>31780</c:v>
                </c:pt>
                <c:pt idx="311">
                  <c:v>33592</c:v>
                </c:pt>
                <c:pt idx="312">
                  <c:v>34569.5</c:v>
                </c:pt>
                <c:pt idx="313">
                  <c:v>34570</c:v>
                </c:pt>
                <c:pt idx="314">
                  <c:v>34578</c:v>
                </c:pt>
                <c:pt idx="315">
                  <c:v>34605</c:v>
                </c:pt>
              </c:numCache>
            </c:numRef>
          </c:xVal>
          <c:yVal>
            <c:numRef>
              <c:f>'Active 1'!$K$21:$K$1003</c:f>
              <c:numCache>
                <c:formatCode>General</c:formatCode>
                <c:ptCount val="983"/>
                <c:pt idx="173">
                  <c:v>7.9672999927424826E-3</c:v>
                </c:pt>
                <c:pt idx="174">
                  <c:v>2.9552899999544024E-2</c:v>
                </c:pt>
                <c:pt idx="175">
                  <c:v>3.0651149994810112E-2</c:v>
                </c:pt>
                <c:pt idx="176">
                  <c:v>1.2450749993149657E-2</c:v>
                </c:pt>
                <c:pt idx="178">
                  <c:v>1.445074999355711E-2</c:v>
                </c:pt>
                <c:pt idx="180">
                  <c:v>6.8704000004800037E-3</c:v>
                </c:pt>
                <c:pt idx="182">
                  <c:v>2.0540299992717337E-2</c:v>
                </c:pt>
                <c:pt idx="183">
                  <c:v>1.9505299998854753E-2</c:v>
                </c:pt>
                <c:pt idx="184">
                  <c:v>1.0310400000889786E-2</c:v>
                </c:pt>
                <c:pt idx="185">
                  <c:v>1.1506899994856212E-2</c:v>
                </c:pt>
                <c:pt idx="186">
                  <c:v>1.5097999996214639E-2</c:v>
                </c:pt>
                <c:pt idx="190">
                  <c:v>1.1598999997659121E-2</c:v>
                </c:pt>
                <c:pt idx="192">
                  <c:v>1.0581349997664802E-2</c:v>
                </c:pt>
                <c:pt idx="193">
                  <c:v>1.2500999997428153E-2</c:v>
                </c:pt>
                <c:pt idx="195">
                  <c:v>1.2835900000936817E-2</c:v>
                </c:pt>
                <c:pt idx="198">
                  <c:v>1.0565499993390404E-2</c:v>
                </c:pt>
                <c:pt idx="199">
                  <c:v>1.2383249995764345E-2</c:v>
                </c:pt>
                <c:pt idx="201">
                  <c:v>1.0295499996573199E-2</c:v>
                </c:pt>
                <c:pt idx="202">
                  <c:v>1.0295499996573199E-2</c:v>
                </c:pt>
                <c:pt idx="203">
                  <c:v>1.0253100001136772E-2</c:v>
                </c:pt>
                <c:pt idx="204">
                  <c:v>8.4074634432909079E-3</c:v>
                </c:pt>
                <c:pt idx="206">
                  <c:v>8.5719499984406866E-3</c:v>
                </c:pt>
                <c:pt idx="207">
                  <c:v>4.7719999929540791E-3</c:v>
                </c:pt>
                <c:pt idx="208">
                  <c:v>6.0068499951739796E-3</c:v>
                </c:pt>
                <c:pt idx="209">
                  <c:v>6.3264999989769422E-3</c:v>
                </c:pt>
                <c:pt idx="210">
                  <c:v>6.0015999915776774E-3</c:v>
                </c:pt>
                <c:pt idx="211">
                  <c:v>6.8114000023342669E-3</c:v>
                </c:pt>
                <c:pt idx="212">
                  <c:v>5.5096499927458353E-3</c:v>
                </c:pt>
                <c:pt idx="213">
                  <c:v>7.007899992458988E-3</c:v>
                </c:pt>
                <c:pt idx="214">
                  <c:v>5.9061499996460043E-3</c:v>
                </c:pt>
                <c:pt idx="215">
                  <c:v>5.5205499957082793E-3</c:v>
                </c:pt>
                <c:pt idx="216">
                  <c:v>6.1732999965897761E-3</c:v>
                </c:pt>
                <c:pt idx="217">
                  <c:v>5.9361999956308864E-3</c:v>
                </c:pt>
                <c:pt idx="218">
                  <c:v>5.7755000016186386E-3</c:v>
                </c:pt>
                <c:pt idx="219">
                  <c:v>6.2627000006614253E-3</c:v>
                </c:pt>
                <c:pt idx="220">
                  <c:v>7.0683499943697825E-3</c:v>
                </c:pt>
                <c:pt idx="221">
                  <c:v>5.7115999952657148E-3</c:v>
                </c:pt>
                <c:pt idx="222">
                  <c:v>6.0765999951399863E-3</c:v>
                </c:pt>
                <c:pt idx="223">
                  <c:v>5.8921999952872284E-3</c:v>
                </c:pt>
                <c:pt idx="224">
                  <c:v>7.0921000005910173E-3</c:v>
                </c:pt>
                <c:pt idx="225">
                  <c:v>8.5674500005552545E-3</c:v>
                </c:pt>
                <c:pt idx="226">
                  <c:v>6.7870999992010184E-3</c:v>
                </c:pt>
                <c:pt idx="227">
                  <c:v>7.6571999961743131E-3</c:v>
                </c:pt>
                <c:pt idx="228">
                  <c:v>1.0071999997308012E-2</c:v>
                </c:pt>
                <c:pt idx="229">
                  <c:v>9.5076999932643957E-3</c:v>
                </c:pt>
                <c:pt idx="230">
                  <c:v>1.1461649999546353E-2</c:v>
                </c:pt>
                <c:pt idx="231">
                  <c:v>1.1181299996678717E-2</c:v>
                </c:pt>
                <c:pt idx="232">
                  <c:v>1.1098649993073195E-2</c:v>
                </c:pt>
                <c:pt idx="233">
                  <c:v>1.0818299997481517E-2</c:v>
                </c:pt>
                <c:pt idx="234">
                  <c:v>1.0368849994847551E-2</c:v>
                </c:pt>
                <c:pt idx="235">
                  <c:v>9.3670999995083548E-3</c:v>
                </c:pt>
                <c:pt idx="236">
                  <c:v>1.027569999860134E-2</c:v>
                </c:pt>
                <c:pt idx="237">
                  <c:v>1.0325699993700255E-2</c:v>
                </c:pt>
                <c:pt idx="238">
                  <c:v>1.0231949992885347E-2</c:v>
                </c:pt>
                <c:pt idx="239">
                  <c:v>1.0321949994249735E-2</c:v>
                </c:pt>
                <c:pt idx="240">
                  <c:v>1.043194999510888E-2</c:v>
                </c:pt>
                <c:pt idx="241">
                  <c:v>1.0521949996473268E-2</c:v>
                </c:pt>
                <c:pt idx="242">
                  <c:v>1.0430199996335432E-2</c:v>
                </c:pt>
                <c:pt idx="243">
                  <c:v>1.0472050002135802E-2</c:v>
                </c:pt>
                <c:pt idx="244">
                  <c:v>1.0363300003518816E-2</c:v>
                </c:pt>
                <c:pt idx="245">
                  <c:v>1.0758049997093622E-2</c:v>
                </c:pt>
                <c:pt idx="246">
                  <c:v>1.0818049995577894E-2</c:v>
                </c:pt>
                <c:pt idx="247">
                  <c:v>1.1218999999982771E-2</c:v>
                </c:pt>
                <c:pt idx="248">
                  <c:v>1.1095850000856444E-2</c:v>
                </c:pt>
                <c:pt idx="249">
                  <c:v>1.0558099995250814E-2</c:v>
                </c:pt>
                <c:pt idx="250">
                  <c:v>1.0578099994745571E-2</c:v>
                </c:pt>
                <c:pt idx="251">
                  <c:v>1.0044099995866418E-2</c:v>
                </c:pt>
                <c:pt idx="252">
                  <c:v>1.034339999750955E-2</c:v>
                </c:pt>
                <c:pt idx="253">
                  <c:v>1.0942049993900582E-2</c:v>
                </c:pt>
                <c:pt idx="254">
                  <c:v>1.0942049993900582E-2</c:v>
                </c:pt>
                <c:pt idx="255">
                  <c:v>1.1061699995480012E-2</c:v>
                </c:pt>
                <c:pt idx="256">
                  <c:v>1.1061699995480012E-2</c:v>
                </c:pt>
                <c:pt idx="257">
                  <c:v>1.0222799995972309E-2</c:v>
                </c:pt>
                <c:pt idx="258">
                  <c:v>1.0242800002743024E-2</c:v>
                </c:pt>
                <c:pt idx="259">
                  <c:v>1.0768149993964471E-2</c:v>
                </c:pt>
                <c:pt idx="260">
                  <c:v>1.0267400000884663E-2</c:v>
                </c:pt>
                <c:pt idx="261">
                  <c:v>1.1556199999176897E-2</c:v>
                </c:pt>
                <c:pt idx="262">
                  <c:v>1.2131299990869593E-2</c:v>
                </c:pt>
                <c:pt idx="263">
                  <c:v>1.1550950002856553E-2</c:v>
                </c:pt>
                <c:pt idx="264">
                  <c:v>1.1706799996318296E-2</c:v>
                </c:pt>
                <c:pt idx="265">
                  <c:v>1.172644999314798E-2</c:v>
                </c:pt>
                <c:pt idx="266">
                  <c:v>1.0846299999684561E-2</c:v>
                </c:pt>
                <c:pt idx="267">
                  <c:v>1.1256300000241026E-2</c:v>
                </c:pt>
                <c:pt idx="268">
                  <c:v>1.1064549995353445E-2</c:v>
                </c:pt>
                <c:pt idx="269">
                  <c:v>1.1064549995353445E-2</c:v>
                </c:pt>
                <c:pt idx="270">
                  <c:v>1.1243000000831671E-2</c:v>
                </c:pt>
                <c:pt idx="271">
                  <c:v>1.1378799994417932E-2</c:v>
                </c:pt>
                <c:pt idx="272">
                  <c:v>1.1578799996641465E-2</c:v>
                </c:pt>
                <c:pt idx="273">
                  <c:v>1.0937749997538049E-2</c:v>
                </c:pt>
                <c:pt idx="274">
                  <c:v>1.1057399999117479E-2</c:v>
                </c:pt>
                <c:pt idx="275">
                  <c:v>1.1424149997765198E-2</c:v>
                </c:pt>
                <c:pt idx="276">
                  <c:v>1.1543799992068671E-2</c:v>
                </c:pt>
                <c:pt idx="277">
                  <c:v>1.1469899996882305E-2</c:v>
                </c:pt>
                <c:pt idx="278">
                  <c:v>1.1694699991494417E-2</c:v>
                </c:pt>
                <c:pt idx="279">
                  <c:v>1.349254999513505E-2</c:v>
                </c:pt>
                <c:pt idx="280">
                  <c:v>1.1825249996036291E-2</c:v>
                </c:pt>
                <c:pt idx="281">
                  <c:v>1.0944899993774015E-2</c:v>
                </c:pt>
                <c:pt idx="282">
                  <c:v>9.012149996124208E-3</c:v>
                </c:pt>
                <c:pt idx="283">
                  <c:v>1.0912149999057874E-2</c:v>
                </c:pt>
                <c:pt idx="284">
                  <c:v>1.1012149996531662E-2</c:v>
                </c:pt>
                <c:pt idx="285">
                  <c:v>1.1781900000642054E-2</c:v>
                </c:pt>
                <c:pt idx="286">
                  <c:v>1.2821900003473274E-2</c:v>
                </c:pt>
                <c:pt idx="287">
                  <c:v>1.4337899992824532E-2</c:v>
                </c:pt>
                <c:pt idx="288">
                  <c:v>1.4457549994403962E-2</c:v>
                </c:pt>
                <c:pt idx="289">
                  <c:v>1.5588549998938106E-2</c:v>
                </c:pt>
                <c:pt idx="290">
                  <c:v>1.4572799991583452E-2</c:v>
                </c:pt>
                <c:pt idx="291">
                  <c:v>1.5151649997278582E-2</c:v>
                </c:pt>
                <c:pt idx="292">
                  <c:v>1.5171299994108267E-2</c:v>
                </c:pt>
                <c:pt idx="293">
                  <c:v>1.4218399999663234E-2</c:v>
                </c:pt>
                <c:pt idx="294">
                  <c:v>1.4688249997561797E-2</c:v>
                </c:pt>
                <c:pt idx="295">
                  <c:v>1.4507899999443907E-2</c:v>
                </c:pt>
                <c:pt idx="296">
                  <c:v>1.657954999973299E-2</c:v>
                </c:pt>
                <c:pt idx="297">
                  <c:v>1.5948049993312452E-2</c:v>
                </c:pt>
                <c:pt idx="298">
                  <c:v>1.6044549993239343E-2</c:v>
                </c:pt>
                <c:pt idx="299">
                  <c:v>1.5841050000744872E-2</c:v>
                </c:pt>
                <c:pt idx="300">
                  <c:v>1.5428799997607712E-2</c:v>
                </c:pt>
                <c:pt idx="301">
                  <c:v>1.5098899995791726E-2</c:v>
                </c:pt>
                <c:pt idx="302">
                  <c:v>1.6309250000631437E-2</c:v>
                </c:pt>
                <c:pt idx="303">
                  <c:v>1.5728899990790524E-2</c:v>
                </c:pt>
                <c:pt idx="304">
                  <c:v>1.5996999994968064E-2</c:v>
                </c:pt>
                <c:pt idx="305">
                  <c:v>1.636799999687355E-2</c:v>
                </c:pt>
                <c:pt idx="306">
                  <c:v>1.6727999995055143E-2</c:v>
                </c:pt>
                <c:pt idx="307">
                  <c:v>1.8920649999927264E-2</c:v>
                </c:pt>
                <c:pt idx="308">
                  <c:v>1.8920649999927264E-2</c:v>
                </c:pt>
                <c:pt idx="309">
                  <c:v>1.9493999992846511E-2</c:v>
                </c:pt>
                <c:pt idx="310">
                  <c:v>1.9493999992846511E-2</c:v>
                </c:pt>
                <c:pt idx="311">
                  <c:v>2.4865599996701349E-2</c:v>
                </c:pt>
                <c:pt idx="312">
                  <c:v>2.908134999597678E-2</c:v>
                </c:pt>
                <c:pt idx="313">
                  <c:v>3.0201000001397915E-2</c:v>
                </c:pt>
                <c:pt idx="314">
                  <c:v>3.1715400000393856E-2</c:v>
                </c:pt>
                <c:pt idx="315">
                  <c:v>2.9576499997347128E-2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DE9-4DED-8C09-4D4C1998BADB}"/>
            </c:ext>
          </c:extLst>
        </c:ser>
        <c:ser>
          <c:idx val="4"/>
          <c:order val="4"/>
          <c:tx>
            <c:strRef>
              <c:f>'Active 1'!$L$20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1'!$D$21:$D$95</c:f>
                <c:numCache>
                  <c:formatCode>General</c:formatCode>
                  <c:ptCount val="75"/>
                  <c:pt idx="0">
                    <c:v>2E-3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3">
                    <c:v>0</c:v>
                  </c:pt>
                  <c:pt idx="64">
                    <c:v>0</c:v>
                  </c:pt>
                  <c:pt idx="66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</c:numCache>
              </c:numRef>
            </c:plus>
            <c:minus>
              <c:numRef>
                <c:f>'Active 1'!$D$21:$D$95</c:f>
                <c:numCache>
                  <c:formatCode>General</c:formatCode>
                  <c:ptCount val="75"/>
                  <c:pt idx="0">
                    <c:v>2E-3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3">
                    <c:v>0</c:v>
                  </c:pt>
                  <c:pt idx="64">
                    <c:v>0</c:v>
                  </c:pt>
                  <c:pt idx="66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1'!$F$21:$F$1003</c:f>
              <c:numCache>
                <c:formatCode>General</c:formatCode>
                <c:ptCount val="983"/>
                <c:pt idx="0">
                  <c:v>-6711</c:v>
                </c:pt>
                <c:pt idx="1">
                  <c:v>-6669</c:v>
                </c:pt>
                <c:pt idx="2">
                  <c:v>-6663</c:v>
                </c:pt>
                <c:pt idx="3">
                  <c:v>-6491</c:v>
                </c:pt>
                <c:pt idx="4">
                  <c:v>-6483.5</c:v>
                </c:pt>
                <c:pt idx="5">
                  <c:v>-6411.5</c:v>
                </c:pt>
                <c:pt idx="6">
                  <c:v>-6369</c:v>
                </c:pt>
                <c:pt idx="7">
                  <c:v>-6368.5</c:v>
                </c:pt>
                <c:pt idx="8">
                  <c:v>-6366.5</c:v>
                </c:pt>
                <c:pt idx="9">
                  <c:v>-6364</c:v>
                </c:pt>
                <c:pt idx="10">
                  <c:v>-6344</c:v>
                </c:pt>
                <c:pt idx="11">
                  <c:v>-6299.5</c:v>
                </c:pt>
                <c:pt idx="12">
                  <c:v>-6299</c:v>
                </c:pt>
                <c:pt idx="13">
                  <c:v>-6297</c:v>
                </c:pt>
                <c:pt idx="14">
                  <c:v>-6229.5</c:v>
                </c:pt>
                <c:pt idx="15">
                  <c:v>-6229.5</c:v>
                </c:pt>
                <c:pt idx="16">
                  <c:v>-6217</c:v>
                </c:pt>
                <c:pt idx="17">
                  <c:v>-6214.5</c:v>
                </c:pt>
                <c:pt idx="18">
                  <c:v>-6209.5</c:v>
                </c:pt>
                <c:pt idx="19">
                  <c:v>-6162.5</c:v>
                </c:pt>
                <c:pt idx="20">
                  <c:v>-5999.5</c:v>
                </c:pt>
                <c:pt idx="21">
                  <c:v>-5997</c:v>
                </c:pt>
                <c:pt idx="22">
                  <c:v>-5743</c:v>
                </c:pt>
                <c:pt idx="23">
                  <c:v>-5740.5</c:v>
                </c:pt>
                <c:pt idx="24">
                  <c:v>-5740.5</c:v>
                </c:pt>
                <c:pt idx="25">
                  <c:v>-5576</c:v>
                </c:pt>
                <c:pt idx="26">
                  <c:v>-5569</c:v>
                </c:pt>
                <c:pt idx="27">
                  <c:v>-5569</c:v>
                </c:pt>
                <c:pt idx="28">
                  <c:v>-5568.5</c:v>
                </c:pt>
                <c:pt idx="29">
                  <c:v>-5568.5</c:v>
                </c:pt>
                <c:pt idx="30">
                  <c:v>-5564</c:v>
                </c:pt>
                <c:pt idx="31">
                  <c:v>-5564</c:v>
                </c:pt>
                <c:pt idx="32">
                  <c:v>-5564</c:v>
                </c:pt>
                <c:pt idx="33">
                  <c:v>-5561.5</c:v>
                </c:pt>
                <c:pt idx="34">
                  <c:v>-5561.5</c:v>
                </c:pt>
                <c:pt idx="35">
                  <c:v>-5561.5</c:v>
                </c:pt>
                <c:pt idx="36">
                  <c:v>-5561.5</c:v>
                </c:pt>
                <c:pt idx="37">
                  <c:v>-5561</c:v>
                </c:pt>
                <c:pt idx="38">
                  <c:v>-5561</c:v>
                </c:pt>
                <c:pt idx="39">
                  <c:v>-5561</c:v>
                </c:pt>
                <c:pt idx="40">
                  <c:v>-5561</c:v>
                </c:pt>
                <c:pt idx="41">
                  <c:v>-5561</c:v>
                </c:pt>
                <c:pt idx="42">
                  <c:v>-5561</c:v>
                </c:pt>
                <c:pt idx="43">
                  <c:v>-5561</c:v>
                </c:pt>
                <c:pt idx="44">
                  <c:v>-5546</c:v>
                </c:pt>
                <c:pt idx="45">
                  <c:v>-5506.5</c:v>
                </c:pt>
                <c:pt idx="46">
                  <c:v>-5501.5</c:v>
                </c:pt>
                <c:pt idx="47">
                  <c:v>-5494</c:v>
                </c:pt>
                <c:pt idx="48">
                  <c:v>-5491.5</c:v>
                </c:pt>
                <c:pt idx="49">
                  <c:v>-5481.5</c:v>
                </c:pt>
                <c:pt idx="50">
                  <c:v>-5479</c:v>
                </c:pt>
                <c:pt idx="51">
                  <c:v>-5476.5</c:v>
                </c:pt>
                <c:pt idx="52">
                  <c:v>-5429.5</c:v>
                </c:pt>
                <c:pt idx="53">
                  <c:v>-5404.5</c:v>
                </c:pt>
                <c:pt idx="54">
                  <c:v>-5402</c:v>
                </c:pt>
                <c:pt idx="55">
                  <c:v>-5392</c:v>
                </c:pt>
                <c:pt idx="56">
                  <c:v>-5235</c:v>
                </c:pt>
                <c:pt idx="57">
                  <c:v>-5232.5</c:v>
                </c:pt>
                <c:pt idx="58">
                  <c:v>-4748.5</c:v>
                </c:pt>
                <c:pt idx="59">
                  <c:v>-4711</c:v>
                </c:pt>
                <c:pt idx="60">
                  <c:v>-4693.5</c:v>
                </c:pt>
                <c:pt idx="61">
                  <c:v>-4686.5</c:v>
                </c:pt>
                <c:pt idx="62">
                  <c:v>-4681.5</c:v>
                </c:pt>
                <c:pt idx="63">
                  <c:v>-4678.5</c:v>
                </c:pt>
                <c:pt idx="64">
                  <c:v>-4678.5</c:v>
                </c:pt>
                <c:pt idx="65">
                  <c:v>-4676.5</c:v>
                </c:pt>
                <c:pt idx="66">
                  <c:v>-4674</c:v>
                </c:pt>
                <c:pt idx="67">
                  <c:v>-4666.5</c:v>
                </c:pt>
                <c:pt idx="68">
                  <c:v>-4661.5</c:v>
                </c:pt>
                <c:pt idx="69">
                  <c:v>-4641.5</c:v>
                </c:pt>
                <c:pt idx="70">
                  <c:v>-4624</c:v>
                </c:pt>
                <c:pt idx="71">
                  <c:v>-4621.5</c:v>
                </c:pt>
                <c:pt idx="72">
                  <c:v>-4609</c:v>
                </c:pt>
                <c:pt idx="73">
                  <c:v>-4606.5</c:v>
                </c:pt>
                <c:pt idx="74">
                  <c:v>-4562</c:v>
                </c:pt>
                <c:pt idx="75">
                  <c:v>-4557</c:v>
                </c:pt>
                <c:pt idx="76">
                  <c:v>-4556.5</c:v>
                </c:pt>
                <c:pt idx="77">
                  <c:v>-4554.5</c:v>
                </c:pt>
                <c:pt idx="78">
                  <c:v>-4549.5</c:v>
                </c:pt>
                <c:pt idx="79">
                  <c:v>-4549.5</c:v>
                </c:pt>
                <c:pt idx="80">
                  <c:v>-4534.5</c:v>
                </c:pt>
                <c:pt idx="81">
                  <c:v>-4514.5</c:v>
                </c:pt>
                <c:pt idx="82">
                  <c:v>-4502</c:v>
                </c:pt>
                <c:pt idx="83">
                  <c:v>-4492</c:v>
                </c:pt>
                <c:pt idx="84">
                  <c:v>-4417.5</c:v>
                </c:pt>
                <c:pt idx="85">
                  <c:v>-4412.5</c:v>
                </c:pt>
                <c:pt idx="86">
                  <c:v>-4100</c:v>
                </c:pt>
                <c:pt idx="87">
                  <c:v>-3886</c:v>
                </c:pt>
                <c:pt idx="88">
                  <c:v>-3796.5</c:v>
                </c:pt>
                <c:pt idx="89">
                  <c:v>-3784</c:v>
                </c:pt>
                <c:pt idx="90">
                  <c:v>-3672</c:v>
                </c:pt>
                <c:pt idx="91">
                  <c:v>-3619.5</c:v>
                </c:pt>
                <c:pt idx="92">
                  <c:v>-3597</c:v>
                </c:pt>
                <c:pt idx="93">
                  <c:v>-3532.5</c:v>
                </c:pt>
                <c:pt idx="94">
                  <c:v>-3527.5</c:v>
                </c:pt>
                <c:pt idx="95">
                  <c:v>-3525</c:v>
                </c:pt>
                <c:pt idx="96">
                  <c:v>-2757</c:v>
                </c:pt>
                <c:pt idx="97">
                  <c:v>-2754.5</c:v>
                </c:pt>
                <c:pt idx="98">
                  <c:v>-2754.5</c:v>
                </c:pt>
                <c:pt idx="99">
                  <c:v>-2734.5</c:v>
                </c:pt>
                <c:pt idx="100">
                  <c:v>-2692.5</c:v>
                </c:pt>
                <c:pt idx="101">
                  <c:v>-2483</c:v>
                </c:pt>
                <c:pt idx="102">
                  <c:v>-2001.5</c:v>
                </c:pt>
                <c:pt idx="103">
                  <c:v>-1971.5</c:v>
                </c:pt>
                <c:pt idx="104">
                  <c:v>-1956.5</c:v>
                </c:pt>
                <c:pt idx="105">
                  <c:v>-1951.5</c:v>
                </c:pt>
                <c:pt idx="106">
                  <c:v>-1951.5</c:v>
                </c:pt>
                <c:pt idx="107">
                  <c:v>-1946.5</c:v>
                </c:pt>
                <c:pt idx="108">
                  <c:v>-1941.5</c:v>
                </c:pt>
                <c:pt idx="109">
                  <c:v>-1872</c:v>
                </c:pt>
                <c:pt idx="110">
                  <c:v>-1849.5</c:v>
                </c:pt>
                <c:pt idx="111">
                  <c:v>-820</c:v>
                </c:pt>
                <c:pt idx="112">
                  <c:v>-818</c:v>
                </c:pt>
                <c:pt idx="113">
                  <c:v>-750.5</c:v>
                </c:pt>
                <c:pt idx="114">
                  <c:v>-84.5</c:v>
                </c:pt>
                <c:pt idx="115">
                  <c:v>-84.5</c:v>
                </c:pt>
                <c:pt idx="116">
                  <c:v>-84.5</c:v>
                </c:pt>
                <c:pt idx="117">
                  <c:v>-82</c:v>
                </c:pt>
                <c:pt idx="118">
                  <c:v>-45</c:v>
                </c:pt>
                <c:pt idx="119">
                  <c:v>-42.5</c:v>
                </c:pt>
                <c:pt idx="120">
                  <c:v>-30</c:v>
                </c:pt>
                <c:pt idx="121">
                  <c:v>0</c:v>
                </c:pt>
                <c:pt idx="122">
                  <c:v>0</c:v>
                </c:pt>
                <c:pt idx="123">
                  <c:v>12.5</c:v>
                </c:pt>
                <c:pt idx="124">
                  <c:v>20</c:v>
                </c:pt>
                <c:pt idx="125">
                  <c:v>47</c:v>
                </c:pt>
                <c:pt idx="126">
                  <c:v>67.5</c:v>
                </c:pt>
                <c:pt idx="127">
                  <c:v>715.5</c:v>
                </c:pt>
                <c:pt idx="128">
                  <c:v>728</c:v>
                </c:pt>
                <c:pt idx="129">
                  <c:v>733</c:v>
                </c:pt>
                <c:pt idx="130">
                  <c:v>770.5</c:v>
                </c:pt>
                <c:pt idx="131">
                  <c:v>775.5</c:v>
                </c:pt>
                <c:pt idx="132">
                  <c:v>785.5</c:v>
                </c:pt>
                <c:pt idx="133">
                  <c:v>1765</c:v>
                </c:pt>
                <c:pt idx="134">
                  <c:v>1804.5</c:v>
                </c:pt>
                <c:pt idx="135">
                  <c:v>1807</c:v>
                </c:pt>
                <c:pt idx="136">
                  <c:v>2567.5</c:v>
                </c:pt>
                <c:pt idx="137">
                  <c:v>2632.5</c:v>
                </c:pt>
                <c:pt idx="138">
                  <c:v>2632.5</c:v>
                </c:pt>
                <c:pt idx="139">
                  <c:v>2635</c:v>
                </c:pt>
                <c:pt idx="140">
                  <c:v>2694.5</c:v>
                </c:pt>
                <c:pt idx="141">
                  <c:v>2697</c:v>
                </c:pt>
                <c:pt idx="142">
                  <c:v>2699.5</c:v>
                </c:pt>
                <c:pt idx="143">
                  <c:v>2704.5</c:v>
                </c:pt>
                <c:pt idx="144">
                  <c:v>2709.5</c:v>
                </c:pt>
                <c:pt idx="145">
                  <c:v>2764.5</c:v>
                </c:pt>
                <c:pt idx="146">
                  <c:v>2769.5</c:v>
                </c:pt>
                <c:pt idx="147">
                  <c:v>2926.5</c:v>
                </c:pt>
                <c:pt idx="148">
                  <c:v>3562</c:v>
                </c:pt>
                <c:pt idx="149">
                  <c:v>3564.5</c:v>
                </c:pt>
                <c:pt idx="150">
                  <c:v>3589.5</c:v>
                </c:pt>
                <c:pt idx="151">
                  <c:v>3594.5</c:v>
                </c:pt>
                <c:pt idx="152">
                  <c:v>3597</c:v>
                </c:pt>
                <c:pt idx="153">
                  <c:v>3602</c:v>
                </c:pt>
                <c:pt idx="154">
                  <c:v>3602</c:v>
                </c:pt>
                <c:pt idx="155">
                  <c:v>3789</c:v>
                </c:pt>
                <c:pt idx="156">
                  <c:v>4382.5</c:v>
                </c:pt>
                <c:pt idx="157">
                  <c:v>4392.5</c:v>
                </c:pt>
                <c:pt idx="158">
                  <c:v>4439.5</c:v>
                </c:pt>
                <c:pt idx="159">
                  <c:v>4442</c:v>
                </c:pt>
                <c:pt idx="160">
                  <c:v>4447</c:v>
                </c:pt>
                <c:pt idx="161">
                  <c:v>4452</c:v>
                </c:pt>
                <c:pt idx="162">
                  <c:v>4452</c:v>
                </c:pt>
                <c:pt idx="163">
                  <c:v>4452</c:v>
                </c:pt>
                <c:pt idx="164">
                  <c:v>4467</c:v>
                </c:pt>
                <c:pt idx="165">
                  <c:v>4467</c:v>
                </c:pt>
                <c:pt idx="166">
                  <c:v>4467</c:v>
                </c:pt>
                <c:pt idx="167">
                  <c:v>4467</c:v>
                </c:pt>
                <c:pt idx="168">
                  <c:v>4659</c:v>
                </c:pt>
                <c:pt idx="169">
                  <c:v>5434.5</c:v>
                </c:pt>
                <c:pt idx="170">
                  <c:v>6414</c:v>
                </c:pt>
                <c:pt idx="171">
                  <c:v>7204</c:v>
                </c:pt>
                <c:pt idx="172">
                  <c:v>7204</c:v>
                </c:pt>
                <c:pt idx="173">
                  <c:v>9961</c:v>
                </c:pt>
                <c:pt idx="174">
                  <c:v>10953</c:v>
                </c:pt>
                <c:pt idx="175">
                  <c:v>10955.5</c:v>
                </c:pt>
                <c:pt idx="176">
                  <c:v>11927.5</c:v>
                </c:pt>
                <c:pt idx="177">
                  <c:v>11927.5</c:v>
                </c:pt>
                <c:pt idx="178">
                  <c:v>11927.5</c:v>
                </c:pt>
                <c:pt idx="179">
                  <c:v>11927.5</c:v>
                </c:pt>
                <c:pt idx="180">
                  <c:v>11928</c:v>
                </c:pt>
                <c:pt idx="181">
                  <c:v>11928</c:v>
                </c:pt>
                <c:pt idx="182">
                  <c:v>12571</c:v>
                </c:pt>
                <c:pt idx="183">
                  <c:v>12621</c:v>
                </c:pt>
                <c:pt idx="184">
                  <c:v>12728</c:v>
                </c:pt>
                <c:pt idx="185">
                  <c:v>12733</c:v>
                </c:pt>
                <c:pt idx="186">
                  <c:v>12860</c:v>
                </c:pt>
                <c:pt idx="187">
                  <c:v>13563</c:v>
                </c:pt>
                <c:pt idx="188">
                  <c:v>13585.5</c:v>
                </c:pt>
                <c:pt idx="189">
                  <c:v>13585.5</c:v>
                </c:pt>
                <c:pt idx="190">
                  <c:v>15430</c:v>
                </c:pt>
                <c:pt idx="191">
                  <c:v>15488</c:v>
                </c:pt>
                <c:pt idx="192">
                  <c:v>15569.5</c:v>
                </c:pt>
                <c:pt idx="193">
                  <c:v>15570</c:v>
                </c:pt>
                <c:pt idx="194">
                  <c:v>15719</c:v>
                </c:pt>
                <c:pt idx="195">
                  <c:v>16263</c:v>
                </c:pt>
                <c:pt idx="196">
                  <c:v>16332.5</c:v>
                </c:pt>
                <c:pt idx="197">
                  <c:v>16332.5</c:v>
                </c:pt>
                <c:pt idx="198">
                  <c:v>16335</c:v>
                </c:pt>
                <c:pt idx="199">
                  <c:v>16452.5</c:v>
                </c:pt>
                <c:pt idx="200">
                  <c:v>16502</c:v>
                </c:pt>
                <c:pt idx="201">
                  <c:v>17435</c:v>
                </c:pt>
                <c:pt idx="202">
                  <c:v>17435</c:v>
                </c:pt>
                <c:pt idx="203">
                  <c:v>17467</c:v>
                </c:pt>
                <c:pt idx="204">
                  <c:v>18108.5</c:v>
                </c:pt>
                <c:pt idx="205">
                  <c:v>18108.5</c:v>
                </c:pt>
                <c:pt idx="206">
                  <c:v>18411.5</c:v>
                </c:pt>
                <c:pt idx="207">
                  <c:v>19040</c:v>
                </c:pt>
                <c:pt idx="208">
                  <c:v>19104.5</c:v>
                </c:pt>
                <c:pt idx="209">
                  <c:v>19105</c:v>
                </c:pt>
                <c:pt idx="210">
                  <c:v>19112</c:v>
                </c:pt>
                <c:pt idx="211">
                  <c:v>19298</c:v>
                </c:pt>
                <c:pt idx="212">
                  <c:v>19300.5</c:v>
                </c:pt>
                <c:pt idx="213">
                  <c:v>19303</c:v>
                </c:pt>
                <c:pt idx="214">
                  <c:v>19305.5</c:v>
                </c:pt>
                <c:pt idx="215">
                  <c:v>19313.5</c:v>
                </c:pt>
                <c:pt idx="216">
                  <c:v>19381</c:v>
                </c:pt>
                <c:pt idx="217">
                  <c:v>20034</c:v>
                </c:pt>
                <c:pt idx="218">
                  <c:v>20035</c:v>
                </c:pt>
                <c:pt idx="219">
                  <c:v>20139</c:v>
                </c:pt>
                <c:pt idx="220">
                  <c:v>20159.5</c:v>
                </c:pt>
                <c:pt idx="221">
                  <c:v>20812</c:v>
                </c:pt>
                <c:pt idx="222">
                  <c:v>20862</c:v>
                </c:pt>
                <c:pt idx="223">
                  <c:v>20954</c:v>
                </c:pt>
                <c:pt idx="224">
                  <c:v>21697</c:v>
                </c:pt>
                <c:pt idx="225">
                  <c:v>21846.5</c:v>
                </c:pt>
                <c:pt idx="226">
                  <c:v>21847</c:v>
                </c:pt>
                <c:pt idx="227">
                  <c:v>22004</c:v>
                </c:pt>
                <c:pt idx="228">
                  <c:v>22040</c:v>
                </c:pt>
                <c:pt idx="229">
                  <c:v>22789</c:v>
                </c:pt>
                <c:pt idx="230">
                  <c:v>22940.5</c:v>
                </c:pt>
                <c:pt idx="231">
                  <c:v>22941</c:v>
                </c:pt>
                <c:pt idx="232">
                  <c:v>23030.5</c:v>
                </c:pt>
                <c:pt idx="233">
                  <c:v>23031</c:v>
                </c:pt>
                <c:pt idx="234">
                  <c:v>23444.5</c:v>
                </c:pt>
                <c:pt idx="235">
                  <c:v>23447</c:v>
                </c:pt>
                <c:pt idx="236">
                  <c:v>23549</c:v>
                </c:pt>
                <c:pt idx="237">
                  <c:v>23549</c:v>
                </c:pt>
                <c:pt idx="238">
                  <c:v>23611.5</c:v>
                </c:pt>
                <c:pt idx="239">
                  <c:v>23611.5</c:v>
                </c:pt>
                <c:pt idx="240">
                  <c:v>23611.5</c:v>
                </c:pt>
                <c:pt idx="241">
                  <c:v>23611.5</c:v>
                </c:pt>
                <c:pt idx="242">
                  <c:v>23614</c:v>
                </c:pt>
                <c:pt idx="243">
                  <c:v>23668.5</c:v>
                </c:pt>
                <c:pt idx="244">
                  <c:v>23681</c:v>
                </c:pt>
                <c:pt idx="245">
                  <c:v>23688.5</c:v>
                </c:pt>
                <c:pt idx="246">
                  <c:v>23688.5</c:v>
                </c:pt>
                <c:pt idx="247">
                  <c:v>23830</c:v>
                </c:pt>
                <c:pt idx="248">
                  <c:v>23834.5</c:v>
                </c:pt>
                <c:pt idx="249">
                  <c:v>24317</c:v>
                </c:pt>
                <c:pt idx="250">
                  <c:v>24317</c:v>
                </c:pt>
                <c:pt idx="251">
                  <c:v>24337</c:v>
                </c:pt>
                <c:pt idx="252">
                  <c:v>24538</c:v>
                </c:pt>
                <c:pt idx="253">
                  <c:v>24568.5</c:v>
                </c:pt>
                <c:pt idx="254">
                  <c:v>24568.5</c:v>
                </c:pt>
                <c:pt idx="255">
                  <c:v>24569</c:v>
                </c:pt>
                <c:pt idx="256">
                  <c:v>24569</c:v>
                </c:pt>
                <c:pt idx="257">
                  <c:v>24596</c:v>
                </c:pt>
                <c:pt idx="258">
                  <c:v>24596</c:v>
                </c:pt>
                <c:pt idx="259">
                  <c:v>24645.5</c:v>
                </c:pt>
                <c:pt idx="260">
                  <c:v>25218</c:v>
                </c:pt>
                <c:pt idx="261">
                  <c:v>25434</c:v>
                </c:pt>
                <c:pt idx="262">
                  <c:v>25441</c:v>
                </c:pt>
                <c:pt idx="263">
                  <c:v>25441.5</c:v>
                </c:pt>
                <c:pt idx="264">
                  <c:v>25476</c:v>
                </c:pt>
                <c:pt idx="265">
                  <c:v>25476.5</c:v>
                </c:pt>
                <c:pt idx="266">
                  <c:v>25491</c:v>
                </c:pt>
                <c:pt idx="267">
                  <c:v>25491</c:v>
                </c:pt>
                <c:pt idx="268">
                  <c:v>25493.5</c:v>
                </c:pt>
                <c:pt idx="269">
                  <c:v>25493.5</c:v>
                </c:pt>
                <c:pt idx="270">
                  <c:v>25510</c:v>
                </c:pt>
                <c:pt idx="271">
                  <c:v>25516</c:v>
                </c:pt>
                <c:pt idx="272">
                  <c:v>25516</c:v>
                </c:pt>
                <c:pt idx="273">
                  <c:v>25517.5</c:v>
                </c:pt>
                <c:pt idx="274">
                  <c:v>25518</c:v>
                </c:pt>
                <c:pt idx="275">
                  <c:v>25565.5</c:v>
                </c:pt>
                <c:pt idx="276">
                  <c:v>25566</c:v>
                </c:pt>
                <c:pt idx="277">
                  <c:v>25643</c:v>
                </c:pt>
                <c:pt idx="278">
                  <c:v>26179</c:v>
                </c:pt>
                <c:pt idx="279">
                  <c:v>26353.5</c:v>
                </c:pt>
                <c:pt idx="280">
                  <c:v>26392.5</c:v>
                </c:pt>
                <c:pt idx="281">
                  <c:v>26393</c:v>
                </c:pt>
                <c:pt idx="282">
                  <c:v>26425.5</c:v>
                </c:pt>
                <c:pt idx="283">
                  <c:v>26425.5</c:v>
                </c:pt>
                <c:pt idx="284">
                  <c:v>26425.5</c:v>
                </c:pt>
                <c:pt idx="285">
                  <c:v>26483</c:v>
                </c:pt>
                <c:pt idx="286">
                  <c:v>27283</c:v>
                </c:pt>
                <c:pt idx="287">
                  <c:v>27403</c:v>
                </c:pt>
                <c:pt idx="288">
                  <c:v>27403.5</c:v>
                </c:pt>
                <c:pt idx="289">
                  <c:v>28073.5</c:v>
                </c:pt>
                <c:pt idx="290">
                  <c:v>28096</c:v>
                </c:pt>
                <c:pt idx="291">
                  <c:v>28240.5</c:v>
                </c:pt>
                <c:pt idx="292">
                  <c:v>28241</c:v>
                </c:pt>
                <c:pt idx="293">
                  <c:v>28288</c:v>
                </c:pt>
                <c:pt idx="294">
                  <c:v>28302.5</c:v>
                </c:pt>
                <c:pt idx="295">
                  <c:v>28303</c:v>
                </c:pt>
                <c:pt idx="296">
                  <c:v>28943.5</c:v>
                </c:pt>
                <c:pt idx="297">
                  <c:v>28988.5</c:v>
                </c:pt>
                <c:pt idx="298">
                  <c:v>28993.5</c:v>
                </c:pt>
                <c:pt idx="299">
                  <c:v>28998.5</c:v>
                </c:pt>
                <c:pt idx="300">
                  <c:v>29016</c:v>
                </c:pt>
                <c:pt idx="301">
                  <c:v>29173</c:v>
                </c:pt>
                <c:pt idx="302">
                  <c:v>29272.5</c:v>
                </c:pt>
                <c:pt idx="303">
                  <c:v>29273</c:v>
                </c:pt>
                <c:pt idx="304">
                  <c:v>29290</c:v>
                </c:pt>
                <c:pt idx="305">
                  <c:v>30060</c:v>
                </c:pt>
                <c:pt idx="306">
                  <c:v>30060</c:v>
                </c:pt>
                <c:pt idx="307">
                  <c:v>30870.5</c:v>
                </c:pt>
                <c:pt idx="308">
                  <c:v>30870.5</c:v>
                </c:pt>
                <c:pt idx="309">
                  <c:v>31780</c:v>
                </c:pt>
                <c:pt idx="310">
                  <c:v>31780</c:v>
                </c:pt>
                <c:pt idx="311">
                  <c:v>33592</c:v>
                </c:pt>
                <c:pt idx="312">
                  <c:v>34569.5</c:v>
                </c:pt>
                <c:pt idx="313">
                  <c:v>34570</c:v>
                </c:pt>
                <c:pt idx="314">
                  <c:v>34578</c:v>
                </c:pt>
                <c:pt idx="315">
                  <c:v>34605</c:v>
                </c:pt>
              </c:numCache>
            </c:numRef>
          </c:xVal>
          <c:yVal>
            <c:numRef>
              <c:f>'Active 1'!$L$21:$L$1003</c:f>
              <c:numCache>
                <c:formatCode>General</c:formatCode>
                <c:ptCount val="98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DE9-4DED-8C09-4D4C1998BADB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Lin. Fit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1'!$F$21:$F$1003</c:f>
              <c:numCache>
                <c:formatCode>General</c:formatCode>
                <c:ptCount val="983"/>
                <c:pt idx="0">
                  <c:v>-6711</c:v>
                </c:pt>
                <c:pt idx="1">
                  <c:v>-6669</c:v>
                </c:pt>
                <c:pt idx="2">
                  <c:v>-6663</c:v>
                </c:pt>
                <c:pt idx="3">
                  <c:v>-6491</c:v>
                </c:pt>
                <c:pt idx="4">
                  <c:v>-6483.5</c:v>
                </c:pt>
                <c:pt idx="5">
                  <c:v>-6411.5</c:v>
                </c:pt>
                <c:pt idx="6">
                  <c:v>-6369</c:v>
                </c:pt>
                <c:pt idx="7">
                  <c:v>-6368.5</c:v>
                </c:pt>
                <c:pt idx="8">
                  <c:v>-6366.5</c:v>
                </c:pt>
                <c:pt idx="9">
                  <c:v>-6364</c:v>
                </c:pt>
                <c:pt idx="10">
                  <c:v>-6344</c:v>
                </c:pt>
                <c:pt idx="11">
                  <c:v>-6299.5</c:v>
                </c:pt>
                <c:pt idx="12">
                  <c:v>-6299</c:v>
                </c:pt>
                <c:pt idx="13">
                  <c:v>-6297</c:v>
                </c:pt>
                <c:pt idx="14">
                  <c:v>-6229.5</c:v>
                </c:pt>
                <c:pt idx="15">
                  <c:v>-6229.5</c:v>
                </c:pt>
                <c:pt idx="16">
                  <c:v>-6217</c:v>
                </c:pt>
                <c:pt idx="17">
                  <c:v>-6214.5</c:v>
                </c:pt>
                <c:pt idx="18">
                  <c:v>-6209.5</c:v>
                </c:pt>
                <c:pt idx="19">
                  <c:v>-6162.5</c:v>
                </c:pt>
                <c:pt idx="20">
                  <c:v>-5999.5</c:v>
                </c:pt>
                <c:pt idx="21">
                  <c:v>-5997</c:v>
                </c:pt>
                <c:pt idx="22">
                  <c:v>-5743</c:v>
                </c:pt>
                <c:pt idx="23">
                  <c:v>-5740.5</c:v>
                </c:pt>
                <c:pt idx="24">
                  <c:v>-5740.5</c:v>
                </c:pt>
                <c:pt idx="25">
                  <c:v>-5576</c:v>
                </c:pt>
                <c:pt idx="26">
                  <c:v>-5569</c:v>
                </c:pt>
                <c:pt idx="27">
                  <c:v>-5569</c:v>
                </c:pt>
                <c:pt idx="28">
                  <c:v>-5568.5</c:v>
                </c:pt>
                <c:pt idx="29">
                  <c:v>-5568.5</c:v>
                </c:pt>
                <c:pt idx="30">
                  <c:v>-5564</c:v>
                </c:pt>
                <c:pt idx="31">
                  <c:v>-5564</c:v>
                </c:pt>
                <c:pt idx="32">
                  <c:v>-5564</c:v>
                </c:pt>
                <c:pt idx="33">
                  <c:v>-5561.5</c:v>
                </c:pt>
                <c:pt idx="34">
                  <c:v>-5561.5</c:v>
                </c:pt>
                <c:pt idx="35">
                  <c:v>-5561.5</c:v>
                </c:pt>
                <c:pt idx="36">
                  <c:v>-5561.5</c:v>
                </c:pt>
                <c:pt idx="37">
                  <c:v>-5561</c:v>
                </c:pt>
                <c:pt idx="38">
                  <c:v>-5561</c:v>
                </c:pt>
                <c:pt idx="39">
                  <c:v>-5561</c:v>
                </c:pt>
                <c:pt idx="40">
                  <c:v>-5561</c:v>
                </c:pt>
                <c:pt idx="41">
                  <c:v>-5561</c:v>
                </c:pt>
                <c:pt idx="42">
                  <c:v>-5561</c:v>
                </c:pt>
                <c:pt idx="43">
                  <c:v>-5561</c:v>
                </c:pt>
                <c:pt idx="44">
                  <c:v>-5546</c:v>
                </c:pt>
                <c:pt idx="45">
                  <c:v>-5506.5</c:v>
                </c:pt>
                <c:pt idx="46">
                  <c:v>-5501.5</c:v>
                </c:pt>
                <c:pt idx="47">
                  <c:v>-5494</c:v>
                </c:pt>
                <c:pt idx="48">
                  <c:v>-5491.5</c:v>
                </c:pt>
                <c:pt idx="49">
                  <c:v>-5481.5</c:v>
                </c:pt>
                <c:pt idx="50">
                  <c:v>-5479</c:v>
                </c:pt>
                <c:pt idx="51">
                  <c:v>-5476.5</c:v>
                </c:pt>
                <c:pt idx="52">
                  <c:v>-5429.5</c:v>
                </c:pt>
                <c:pt idx="53">
                  <c:v>-5404.5</c:v>
                </c:pt>
                <c:pt idx="54">
                  <c:v>-5402</c:v>
                </c:pt>
                <c:pt idx="55">
                  <c:v>-5392</c:v>
                </c:pt>
                <c:pt idx="56">
                  <c:v>-5235</c:v>
                </c:pt>
                <c:pt idx="57">
                  <c:v>-5232.5</c:v>
                </c:pt>
                <c:pt idx="58">
                  <c:v>-4748.5</c:v>
                </c:pt>
                <c:pt idx="59">
                  <c:v>-4711</c:v>
                </c:pt>
                <c:pt idx="60">
                  <c:v>-4693.5</c:v>
                </c:pt>
                <c:pt idx="61">
                  <c:v>-4686.5</c:v>
                </c:pt>
                <c:pt idx="62">
                  <c:v>-4681.5</c:v>
                </c:pt>
                <c:pt idx="63">
                  <c:v>-4678.5</c:v>
                </c:pt>
                <c:pt idx="64">
                  <c:v>-4678.5</c:v>
                </c:pt>
                <c:pt idx="65">
                  <c:v>-4676.5</c:v>
                </c:pt>
                <c:pt idx="66">
                  <c:v>-4674</c:v>
                </c:pt>
                <c:pt idx="67">
                  <c:v>-4666.5</c:v>
                </c:pt>
                <c:pt idx="68">
                  <c:v>-4661.5</c:v>
                </c:pt>
                <c:pt idx="69">
                  <c:v>-4641.5</c:v>
                </c:pt>
                <c:pt idx="70">
                  <c:v>-4624</c:v>
                </c:pt>
                <c:pt idx="71">
                  <c:v>-4621.5</c:v>
                </c:pt>
                <c:pt idx="72">
                  <c:v>-4609</c:v>
                </c:pt>
                <c:pt idx="73">
                  <c:v>-4606.5</c:v>
                </c:pt>
                <c:pt idx="74">
                  <c:v>-4562</c:v>
                </c:pt>
                <c:pt idx="75">
                  <c:v>-4557</c:v>
                </c:pt>
                <c:pt idx="76">
                  <c:v>-4556.5</c:v>
                </c:pt>
                <c:pt idx="77">
                  <c:v>-4554.5</c:v>
                </c:pt>
                <c:pt idx="78">
                  <c:v>-4549.5</c:v>
                </c:pt>
                <c:pt idx="79">
                  <c:v>-4549.5</c:v>
                </c:pt>
                <c:pt idx="80">
                  <c:v>-4534.5</c:v>
                </c:pt>
                <c:pt idx="81">
                  <c:v>-4514.5</c:v>
                </c:pt>
                <c:pt idx="82">
                  <c:v>-4502</c:v>
                </c:pt>
                <c:pt idx="83">
                  <c:v>-4492</c:v>
                </c:pt>
                <c:pt idx="84">
                  <c:v>-4417.5</c:v>
                </c:pt>
                <c:pt idx="85">
                  <c:v>-4412.5</c:v>
                </c:pt>
                <c:pt idx="86">
                  <c:v>-4100</c:v>
                </c:pt>
                <c:pt idx="87">
                  <c:v>-3886</c:v>
                </c:pt>
                <c:pt idx="88">
                  <c:v>-3796.5</c:v>
                </c:pt>
                <c:pt idx="89">
                  <c:v>-3784</c:v>
                </c:pt>
                <c:pt idx="90">
                  <c:v>-3672</c:v>
                </c:pt>
                <c:pt idx="91">
                  <c:v>-3619.5</c:v>
                </c:pt>
                <c:pt idx="92">
                  <c:v>-3597</c:v>
                </c:pt>
                <c:pt idx="93">
                  <c:v>-3532.5</c:v>
                </c:pt>
                <c:pt idx="94">
                  <c:v>-3527.5</c:v>
                </c:pt>
                <c:pt idx="95">
                  <c:v>-3525</c:v>
                </c:pt>
                <c:pt idx="96">
                  <c:v>-2757</c:v>
                </c:pt>
                <c:pt idx="97">
                  <c:v>-2754.5</c:v>
                </c:pt>
                <c:pt idx="98">
                  <c:v>-2754.5</c:v>
                </c:pt>
                <c:pt idx="99">
                  <c:v>-2734.5</c:v>
                </c:pt>
                <c:pt idx="100">
                  <c:v>-2692.5</c:v>
                </c:pt>
                <c:pt idx="101">
                  <c:v>-2483</c:v>
                </c:pt>
                <c:pt idx="102">
                  <c:v>-2001.5</c:v>
                </c:pt>
                <c:pt idx="103">
                  <c:v>-1971.5</c:v>
                </c:pt>
                <c:pt idx="104">
                  <c:v>-1956.5</c:v>
                </c:pt>
                <c:pt idx="105">
                  <c:v>-1951.5</c:v>
                </c:pt>
                <c:pt idx="106">
                  <c:v>-1951.5</c:v>
                </c:pt>
                <c:pt idx="107">
                  <c:v>-1946.5</c:v>
                </c:pt>
                <c:pt idx="108">
                  <c:v>-1941.5</c:v>
                </c:pt>
                <c:pt idx="109">
                  <c:v>-1872</c:v>
                </c:pt>
                <c:pt idx="110">
                  <c:v>-1849.5</c:v>
                </c:pt>
                <c:pt idx="111">
                  <c:v>-820</c:v>
                </c:pt>
                <c:pt idx="112">
                  <c:v>-818</c:v>
                </c:pt>
                <c:pt idx="113">
                  <c:v>-750.5</c:v>
                </c:pt>
                <c:pt idx="114">
                  <c:v>-84.5</c:v>
                </c:pt>
                <c:pt idx="115">
                  <c:v>-84.5</c:v>
                </c:pt>
                <c:pt idx="116">
                  <c:v>-84.5</c:v>
                </c:pt>
                <c:pt idx="117">
                  <c:v>-82</c:v>
                </c:pt>
                <c:pt idx="118">
                  <c:v>-45</c:v>
                </c:pt>
                <c:pt idx="119">
                  <c:v>-42.5</c:v>
                </c:pt>
                <c:pt idx="120">
                  <c:v>-30</c:v>
                </c:pt>
                <c:pt idx="121">
                  <c:v>0</c:v>
                </c:pt>
                <c:pt idx="122">
                  <c:v>0</c:v>
                </c:pt>
                <c:pt idx="123">
                  <c:v>12.5</c:v>
                </c:pt>
                <c:pt idx="124">
                  <c:v>20</c:v>
                </c:pt>
                <c:pt idx="125">
                  <c:v>47</c:v>
                </c:pt>
                <c:pt idx="126">
                  <c:v>67.5</c:v>
                </c:pt>
                <c:pt idx="127">
                  <c:v>715.5</c:v>
                </c:pt>
                <c:pt idx="128">
                  <c:v>728</c:v>
                </c:pt>
                <c:pt idx="129">
                  <c:v>733</c:v>
                </c:pt>
                <c:pt idx="130">
                  <c:v>770.5</c:v>
                </c:pt>
                <c:pt idx="131">
                  <c:v>775.5</c:v>
                </c:pt>
                <c:pt idx="132">
                  <c:v>785.5</c:v>
                </c:pt>
                <c:pt idx="133">
                  <c:v>1765</c:v>
                </c:pt>
                <c:pt idx="134">
                  <c:v>1804.5</c:v>
                </c:pt>
                <c:pt idx="135">
                  <c:v>1807</c:v>
                </c:pt>
                <c:pt idx="136">
                  <c:v>2567.5</c:v>
                </c:pt>
                <c:pt idx="137">
                  <c:v>2632.5</c:v>
                </c:pt>
                <c:pt idx="138">
                  <c:v>2632.5</c:v>
                </c:pt>
                <c:pt idx="139">
                  <c:v>2635</c:v>
                </c:pt>
                <c:pt idx="140">
                  <c:v>2694.5</c:v>
                </c:pt>
                <c:pt idx="141">
                  <c:v>2697</c:v>
                </c:pt>
                <c:pt idx="142">
                  <c:v>2699.5</c:v>
                </c:pt>
                <c:pt idx="143">
                  <c:v>2704.5</c:v>
                </c:pt>
                <c:pt idx="144">
                  <c:v>2709.5</c:v>
                </c:pt>
                <c:pt idx="145">
                  <c:v>2764.5</c:v>
                </c:pt>
                <c:pt idx="146">
                  <c:v>2769.5</c:v>
                </c:pt>
                <c:pt idx="147">
                  <c:v>2926.5</c:v>
                </c:pt>
                <c:pt idx="148">
                  <c:v>3562</c:v>
                </c:pt>
                <c:pt idx="149">
                  <c:v>3564.5</c:v>
                </c:pt>
                <c:pt idx="150">
                  <c:v>3589.5</c:v>
                </c:pt>
                <c:pt idx="151">
                  <c:v>3594.5</c:v>
                </c:pt>
                <c:pt idx="152">
                  <c:v>3597</c:v>
                </c:pt>
                <c:pt idx="153">
                  <c:v>3602</c:v>
                </c:pt>
                <c:pt idx="154">
                  <c:v>3602</c:v>
                </c:pt>
                <c:pt idx="155">
                  <c:v>3789</c:v>
                </c:pt>
                <c:pt idx="156">
                  <c:v>4382.5</c:v>
                </c:pt>
                <c:pt idx="157">
                  <c:v>4392.5</c:v>
                </c:pt>
                <c:pt idx="158">
                  <c:v>4439.5</c:v>
                </c:pt>
                <c:pt idx="159">
                  <c:v>4442</c:v>
                </c:pt>
                <c:pt idx="160">
                  <c:v>4447</c:v>
                </c:pt>
                <c:pt idx="161">
                  <c:v>4452</c:v>
                </c:pt>
                <c:pt idx="162">
                  <c:v>4452</c:v>
                </c:pt>
                <c:pt idx="163">
                  <c:v>4452</c:v>
                </c:pt>
                <c:pt idx="164">
                  <c:v>4467</c:v>
                </c:pt>
                <c:pt idx="165">
                  <c:v>4467</c:v>
                </c:pt>
                <c:pt idx="166">
                  <c:v>4467</c:v>
                </c:pt>
                <c:pt idx="167">
                  <c:v>4467</c:v>
                </c:pt>
                <c:pt idx="168">
                  <c:v>4659</c:v>
                </c:pt>
                <c:pt idx="169">
                  <c:v>5434.5</c:v>
                </c:pt>
                <c:pt idx="170">
                  <c:v>6414</c:v>
                </c:pt>
                <c:pt idx="171">
                  <c:v>7204</c:v>
                </c:pt>
                <c:pt idx="172">
                  <c:v>7204</c:v>
                </c:pt>
                <c:pt idx="173">
                  <c:v>9961</c:v>
                </c:pt>
                <c:pt idx="174">
                  <c:v>10953</c:v>
                </c:pt>
                <c:pt idx="175">
                  <c:v>10955.5</c:v>
                </c:pt>
                <c:pt idx="176">
                  <c:v>11927.5</c:v>
                </c:pt>
                <c:pt idx="177">
                  <c:v>11927.5</c:v>
                </c:pt>
                <c:pt idx="178">
                  <c:v>11927.5</c:v>
                </c:pt>
                <c:pt idx="179">
                  <c:v>11927.5</c:v>
                </c:pt>
                <c:pt idx="180">
                  <c:v>11928</c:v>
                </c:pt>
                <c:pt idx="181">
                  <c:v>11928</c:v>
                </c:pt>
                <c:pt idx="182">
                  <c:v>12571</c:v>
                </c:pt>
                <c:pt idx="183">
                  <c:v>12621</c:v>
                </c:pt>
                <c:pt idx="184">
                  <c:v>12728</c:v>
                </c:pt>
                <c:pt idx="185">
                  <c:v>12733</c:v>
                </c:pt>
                <c:pt idx="186">
                  <c:v>12860</c:v>
                </c:pt>
                <c:pt idx="187">
                  <c:v>13563</c:v>
                </c:pt>
                <c:pt idx="188">
                  <c:v>13585.5</c:v>
                </c:pt>
                <c:pt idx="189">
                  <c:v>13585.5</c:v>
                </c:pt>
                <c:pt idx="190">
                  <c:v>15430</c:v>
                </c:pt>
                <c:pt idx="191">
                  <c:v>15488</c:v>
                </c:pt>
                <c:pt idx="192">
                  <c:v>15569.5</c:v>
                </c:pt>
                <c:pt idx="193">
                  <c:v>15570</c:v>
                </c:pt>
                <c:pt idx="194">
                  <c:v>15719</c:v>
                </c:pt>
                <c:pt idx="195">
                  <c:v>16263</c:v>
                </c:pt>
                <c:pt idx="196">
                  <c:v>16332.5</c:v>
                </c:pt>
                <c:pt idx="197">
                  <c:v>16332.5</c:v>
                </c:pt>
                <c:pt idx="198">
                  <c:v>16335</c:v>
                </c:pt>
                <c:pt idx="199">
                  <c:v>16452.5</c:v>
                </c:pt>
                <c:pt idx="200">
                  <c:v>16502</c:v>
                </c:pt>
                <c:pt idx="201">
                  <c:v>17435</c:v>
                </c:pt>
                <c:pt idx="202">
                  <c:v>17435</c:v>
                </c:pt>
                <c:pt idx="203">
                  <c:v>17467</c:v>
                </c:pt>
                <c:pt idx="204">
                  <c:v>18108.5</c:v>
                </c:pt>
                <c:pt idx="205">
                  <c:v>18108.5</c:v>
                </c:pt>
                <c:pt idx="206">
                  <c:v>18411.5</c:v>
                </c:pt>
                <c:pt idx="207">
                  <c:v>19040</c:v>
                </c:pt>
                <c:pt idx="208">
                  <c:v>19104.5</c:v>
                </c:pt>
                <c:pt idx="209">
                  <c:v>19105</c:v>
                </c:pt>
                <c:pt idx="210">
                  <c:v>19112</c:v>
                </c:pt>
                <c:pt idx="211">
                  <c:v>19298</c:v>
                </c:pt>
                <c:pt idx="212">
                  <c:v>19300.5</c:v>
                </c:pt>
                <c:pt idx="213">
                  <c:v>19303</c:v>
                </c:pt>
                <c:pt idx="214">
                  <c:v>19305.5</c:v>
                </c:pt>
                <c:pt idx="215">
                  <c:v>19313.5</c:v>
                </c:pt>
                <c:pt idx="216">
                  <c:v>19381</c:v>
                </c:pt>
                <c:pt idx="217">
                  <c:v>20034</c:v>
                </c:pt>
                <c:pt idx="218">
                  <c:v>20035</c:v>
                </c:pt>
                <c:pt idx="219">
                  <c:v>20139</c:v>
                </c:pt>
                <c:pt idx="220">
                  <c:v>20159.5</c:v>
                </c:pt>
                <c:pt idx="221">
                  <c:v>20812</c:v>
                </c:pt>
                <c:pt idx="222">
                  <c:v>20862</c:v>
                </c:pt>
                <c:pt idx="223">
                  <c:v>20954</c:v>
                </c:pt>
                <c:pt idx="224">
                  <c:v>21697</c:v>
                </c:pt>
                <c:pt idx="225">
                  <c:v>21846.5</c:v>
                </c:pt>
                <c:pt idx="226">
                  <c:v>21847</c:v>
                </c:pt>
                <c:pt idx="227">
                  <c:v>22004</c:v>
                </c:pt>
                <c:pt idx="228">
                  <c:v>22040</c:v>
                </c:pt>
                <c:pt idx="229">
                  <c:v>22789</c:v>
                </c:pt>
                <c:pt idx="230">
                  <c:v>22940.5</c:v>
                </c:pt>
                <c:pt idx="231">
                  <c:v>22941</c:v>
                </c:pt>
                <c:pt idx="232">
                  <c:v>23030.5</c:v>
                </c:pt>
                <c:pt idx="233">
                  <c:v>23031</c:v>
                </c:pt>
                <c:pt idx="234">
                  <c:v>23444.5</c:v>
                </c:pt>
                <c:pt idx="235">
                  <c:v>23447</c:v>
                </c:pt>
                <c:pt idx="236">
                  <c:v>23549</c:v>
                </c:pt>
                <c:pt idx="237">
                  <c:v>23549</c:v>
                </c:pt>
                <c:pt idx="238">
                  <c:v>23611.5</c:v>
                </c:pt>
                <c:pt idx="239">
                  <c:v>23611.5</c:v>
                </c:pt>
                <c:pt idx="240">
                  <c:v>23611.5</c:v>
                </c:pt>
                <c:pt idx="241">
                  <c:v>23611.5</c:v>
                </c:pt>
                <c:pt idx="242">
                  <c:v>23614</c:v>
                </c:pt>
                <c:pt idx="243">
                  <c:v>23668.5</c:v>
                </c:pt>
                <c:pt idx="244">
                  <c:v>23681</c:v>
                </c:pt>
                <c:pt idx="245">
                  <c:v>23688.5</c:v>
                </c:pt>
                <c:pt idx="246">
                  <c:v>23688.5</c:v>
                </c:pt>
                <c:pt idx="247">
                  <c:v>23830</c:v>
                </c:pt>
                <c:pt idx="248">
                  <c:v>23834.5</c:v>
                </c:pt>
                <c:pt idx="249">
                  <c:v>24317</c:v>
                </c:pt>
                <c:pt idx="250">
                  <c:v>24317</c:v>
                </c:pt>
                <c:pt idx="251">
                  <c:v>24337</c:v>
                </c:pt>
                <c:pt idx="252">
                  <c:v>24538</c:v>
                </c:pt>
                <c:pt idx="253">
                  <c:v>24568.5</c:v>
                </c:pt>
                <c:pt idx="254">
                  <c:v>24568.5</c:v>
                </c:pt>
                <c:pt idx="255">
                  <c:v>24569</c:v>
                </c:pt>
                <c:pt idx="256">
                  <c:v>24569</c:v>
                </c:pt>
                <c:pt idx="257">
                  <c:v>24596</c:v>
                </c:pt>
                <c:pt idx="258">
                  <c:v>24596</c:v>
                </c:pt>
                <c:pt idx="259">
                  <c:v>24645.5</c:v>
                </c:pt>
                <c:pt idx="260">
                  <c:v>25218</c:v>
                </c:pt>
                <c:pt idx="261">
                  <c:v>25434</c:v>
                </c:pt>
                <c:pt idx="262">
                  <c:v>25441</c:v>
                </c:pt>
                <c:pt idx="263">
                  <c:v>25441.5</c:v>
                </c:pt>
                <c:pt idx="264">
                  <c:v>25476</c:v>
                </c:pt>
                <c:pt idx="265">
                  <c:v>25476.5</c:v>
                </c:pt>
                <c:pt idx="266">
                  <c:v>25491</c:v>
                </c:pt>
                <c:pt idx="267">
                  <c:v>25491</c:v>
                </c:pt>
                <c:pt idx="268">
                  <c:v>25493.5</c:v>
                </c:pt>
                <c:pt idx="269">
                  <c:v>25493.5</c:v>
                </c:pt>
                <c:pt idx="270">
                  <c:v>25510</c:v>
                </c:pt>
                <c:pt idx="271">
                  <c:v>25516</c:v>
                </c:pt>
                <c:pt idx="272">
                  <c:v>25516</c:v>
                </c:pt>
                <c:pt idx="273">
                  <c:v>25517.5</c:v>
                </c:pt>
                <c:pt idx="274">
                  <c:v>25518</c:v>
                </c:pt>
                <c:pt idx="275">
                  <c:v>25565.5</c:v>
                </c:pt>
                <c:pt idx="276">
                  <c:v>25566</c:v>
                </c:pt>
                <c:pt idx="277">
                  <c:v>25643</c:v>
                </c:pt>
                <c:pt idx="278">
                  <c:v>26179</c:v>
                </c:pt>
                <c:pt idx="279">
                  <c:v>26353.5</c:v>
                </c:pt>
                <c:pt idx="280">
                  <c:v>26392.5</c:v>
                </c:pt>
                <c:pt idx="281">
                  <c:v>26393</c:v>
                </c:pt>
                <c:pt idx="282">
                  <c:v>26425.5</c:v>
                </c:pt>
                <c:pt idx="283">
                  <c:v>26425.5</c:v>
                </c:pt>
                <c:pt idx="284">
                  <c:v>26425.5</c:v>
                </c:pt>
                <c:pt idx="285">
                  <c:v>26483</c:v>
                </c:pt>
                <c:pt idx="286">
                  <c:v>27283</c:v>
                </c:pt>
                <c:pt idx="287">
                  <c:v>27403</c:v>
                </c:pt>
                <c:pt idx="288">
                  <c:v>27403.5</c:v>
                </c:pt>
                <c:pt idx="289">
                  <c:v>28073.5</c:v>
                </c:pt>
                <c:pt idx="290">
                  <c:v>28096</c:v>
                </c:pt>
                <c:pt idx="291">
                  <c:v>28240.5</c:v>
                </c:pt>
                <c:pt idx="292">
                  <c:v>28241</c:v>
                </c:pt>
                <c:pt idx="293">
                  <c:v>28288</c:v>
                </c:pt>
                <c:pt idx="294">
                  <c:v>28302.5</c:v>
                </c:pt>
                <c:pt idx="295">
                  <c:v>28303</c:v>
                </c:pt>
                <c:pt idx="296">
                  <c:v>28943.5</c:v>
                </c:pt>
                <c:pt idx="297">
                  <c:v>28988.5</c:v>
                </c:pt>
                <c:pt idx="298">
                  <c:v>28993.5</c:v>
                </c:pt>
                <c:pt idx="299">
                  <c:v>28998.5</c:v>
                </c:pt>
                <c:pt idx="300">
                  <c:v>29016</c:v>
                </c:pt>
                <c:pt idx="301">
                  <c:v>29173</c:v>
                </c:pt>
                <c:pt idx="302">
                  <c:v>29272.5</c:v>
                </c:pt>
                <c:pt idx="303">
                  <c:v>29273</c:v>
                </c:pt>
                <c:pt idx="304">
                  <c:v>29290</c:v>
                </c:pt>
                <c:pt idx="305">
                  <c:v>30060</c:v>
                </c:pt>
                <c:pt idx="306">
                  <c:v>30060</c:v>
                </c:pt>
                <c:pt idx="307">
                  <c:v>30870.5</c:v>
                </c:pt>
                <c:pt idx="308">
                  <c:v>30870.5</c:v>
                </c:pt>
                <c:pt idx="309">
                  <c:v>31780</c:v>
                </c:pt>
                <c:pt idx="310">
                  <c:v>31780</c:v>
                </c:pt>
                <c:pt idx="311">
                  <c:v>33592</c:v>
                </c:pt>
                <c:pt idx="312">
                  <c:v>34569.5</c:v>
                </c:pt>
                <c:pt idx="313">
                  <c:v>34570</c:v>
                </c:pt>
                <c:pt idx="314">
                  <c:v>34578</c:v>
                </c:pt>
                <c:pt idx="315">
                  <c:v>34605</c:v>
                </c:pt>
              </c:numCache>
            </c:numRef>
          </c:xVal>
          <c:yVal>
            <c:numRef>
              <c:f>'Active 1'!$M$21:$M$1003</c:f>
              <c:numCache>
                <c:formatCode>General</c:formatCode>
                <c:ptCount val="983"/>
                <c:pt idx="0">
                  <c:v>-4.7930082139336611E-2</c:v>
                </c:pt>
                <c:pt idx="254">
                  <c:v>8.7586908929501647E-3</c:v>
                </c:pt>
                <c:pt idx="256">
                  <c:v>8.7595970578989643E-3</c:v>
                </c:pt>
                <c:pt idx="257">
                  <c:v>8.8085299651344331E-3</c:v>
                </c:pt>
                <c:pt idx="258">
                  <c:v>8.8085299651344331E-3</c:v>
                </c:pt>
                <c:pt idx="259">
                  <c:v>8.8982402950661191E-3</c:v>
                </c:pt>
                <c:pt idx="260">
                  <c:v>9.9357991614477462E-3</c:v>
                </c:pt>
                <c:pt idx="261">
                  <c:v>1.0327262419331476E-2</c:v>
                </c:pt>
                <c:pt idx="262">
                  <c:v>1.033994872861474E-2</c:v>
                </c:pt>
                <c:pt idx="263">
                  <c:v>1.0340854893563546E-2</c:v>
                </c:pt>
                <c:pt idx="264">
                  <c:v>1.0403380275031085E-2</c:v>
                </c:pt>
                <c:pt idx="265">
                  <c:v>1.0404286439979891E-2</c:v>
                </c:pt>
                <c:pt idx="266">
                  <c:v>1.0430565223495232E-2</c:v>
                </c:pt>
                <c:pt idx="267">
                  <c:v>1.0430565223495232E-2</c:v>
                </c:pt>
                <c:pt idx="268">
                  <c:v>1.0435096048239258E-2</c:v>
                </c:pt>
                <c:pt idx="269">
                  <c:v>1.0435096048239258E-2</c:v>
                </c:pt>
                <c:pt idx="270">
                  <c:v>1.0464999491549817E-2</c:v>
                </c:pt>
                <c:pt idx="271">
                  <c:v>1.0475873470935482E-2</c:v>
                </c:pt>
                <c:pt idx="272">
                  <c:v>1.0475873470935482E-2</c:v>
                </c:pt>
                <c:pt idx="273">
                  <c:v>1.0478591965781894E-2</c:v>
                </c:pt>
                <c:pt idx="274">
                  <c:v>1.0479498130730701E-2</c:v>
                </c:pt>
                <c:pt idx="275">
                  <c:v>1.0565583800867168E-2</c:v>
                </c:pt>
                <c:pt idx="276">
                  <c:v>1.0566489965815974E-2</c:v>
                </c:pt>
                <c:pt idx="277">
                  <c:v>1.0706039367931929E-2</c:v>
                </c:pt>
                <c:pt idx="278">
                  <c:v>1.1677448193050798E-2</c:v>
                </c:pt>
                <c:pt idx="279">
                  <c:v>1.1993699760183711E-2</c:v>
                </c:pt>
                <c:pt idx="280">
                  <c:v>1.2064380626190495E-2</c:v>
                </c:pt>
                <c:pt idx="281">
                  <c:v>1.2065286791139301E-2</c:v>
                </c:pt>
                <c:pt idx="282">
                  <c:v>1.2124187512811621E-2</c:v>
                </c:pt>
                <c:pt idx="283">
                  <c:v>1.2124187512811621E-2</c:v>
                </c:pt>
                <c:pt idx="284">
                  <c:v>1.2124187512811621E-2</c:v>
                </c:pt>
                <c:pt idx="285">
                  <c:v>1.2228396481924191E-2</c:v>
                </c:pt>
                <c:pt idx="286">
                  <c:v>1.3678260400012056E-2</c:v>
                </c:pt>
                <c:pt idx="287">
                  <c:v>1.3895739987725232E-2</c:v>
                </c:pt>
                <c:pt idx="288">
                  <c:v>1.3896646152674039E-2</c:v>
                </c:pt>
                <c:pt idx="289">
                  <c:v>1.5110907184072625E-2</c:v>
                </c:pt>
                <c:pt idx="290">
                  <c:v>1.5151684606768849E-2</c:v>
                </c:pt>
                <c:pt idx="291">
                  <c:v>1.5413566276973469E-2</c:v>
                </c:pt>
                <c:pt idx="292">
                  <c:v>1.5414472441922275E-2</c:v>
                </c:pt>
                <c:pt idx="293">
                  <c:v>1.5499651947109935E-2</c:v>
                </c:pt>
                <c:pt idx="294">
                  <c:v>1.5525930730625276E-2</c:v>
                </c:pt>
                <c:pt idx="295">
                  <c:v>1.5526836895574082E-2</c:v>
                </c:pt>
                <c:pt idx="296">
                  <c:v>1.6687634194993181E-2</c:v>
                </c:pt>
                <c:pt idx="297">
                  <c:v>1.6769189040385622E-2</c:v>
                </c:pt>
                <c:pt idx="298">
                  <c:v>1.6778250689873674E-2</c:v>
                </c:pt>
                <c:pt idx="299">
                  <c:v>1.6787312339361725E-2</c:v>
                </c:pt>
                <c:pt idx="300">
                  <c:v>1.6819028112569898E-2</c:v>
                </c:pt>
                <c:pt idx="301">
                  <c:v>1.7103563906494638E-2</c:v>
                </c:pt>
                <c:pt idx="302">
                  <c:v>1.7283890731306817E-2</c:v>
                </c:pt>
                <c:pt idx="303">
                  <c:v>1.7284796896255623E-2</c:v>
                </c:pt>
                <c:pt idx="304">
                  <c:v>1.731560650451499E-2</c:v>
                </c:pt>
                <c:pt idx="305">
                  <c:v>1.8711100525674561E-2</c:v>
                </c:pt>
                <c:pt idx="306">
                  <c:v>1.8711100525674561E-2</c:v>
                </c:pt>
                <c:pt idx="307">
                  <c:v>2.0179993907687328E-2</c:v>
                </c:pt>
                <c:pt idx="308">
                  <c:v>2.0179993907687328E-2</c:v>
                </c:pt>
                <c:pt idx="309">
                  <c:v>2.1828307949563475E-2</c:v>
                </c:pt>
                <c:pt idx="310">
                  <c:v>2.1828307949563475E-2</c:v>
                </c:pt>
                <c:pt idx="311">
                  <c:v>2.511224972403249E-2</c:v>
                </c:pt>
                <c:pt idx="312">
                  <c:v>2.6883802198946108E-2</c:v>
                </c:pt>
                <c:pt idx="313">
                  <c:v>2.6884708363894907E-2</c:v>
                </c:pt>
                <c:pt idx="314">
                  <c:v>2.6899207003075784E-2</c:v>
                </c:pt>
                <c:pt idx="315">
                  <c:v>2.6948139910311253E-2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DE9-4DED-8C09-4D4C1998BADB}"/>
            </c:ext>
          </c:extLst>
        </c:ser>
        <c:ser>
          <c:idx val="6"/>
          <c:order val="6"/>
          <c:tx>
            <c:strRef>
              <c:f>'Active 1'!$Y$1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'Active 1'!$X$2:$X$69</c:f>
              <c:numCache>
                <c:formatCode>General</c:formatCode>
                <c:ptCount val="68"/>
                <c:pt idx="0">
                  <c:v>-6000</c:v>
                </c:pt>
                <c:pt idx="1">
                  <c:v>-5500</c:v>
                </c:pt>
                <c:pt idx="2">
                  <c:v>-5000</c:v>
                </c:pt>
                <c:pt idx="3">
                  <c:v>-4500</c:v>
                </c:pt>
                <c:pt idx="4">
                  <c:v>-4000</c:v>
                </c:pt>
                <c:pt idx="5">
                  <c:v>-3500</c:v>
                </c:pt>
                <c:pt idx="6">
                  <c:v>-3000</c:v>
                </c:pt>
                <c:pt idx="7">
                  <c:v>-2500</c:v>
                </c:pt>
                <c:pt idx="8">
                  <c:v>-2000</c:v>
                </c:pt>
                <c:pt idx="9">
                  <c:v>-1500</c:v>
                </c:pt>
                <c:pt idx="10">
                  <c:v>-1000</c:v>
                </c:pt>
                <c:pt idx="11">
                  <c:v>-500</c:v>
                </c:pt>
                <c:pt idx="12">
                  <c:v>0</c:v>
                </c:pt>
                <c:pt idx="13">
                  <c:v>500</c:v>
                </c:pt>
                <c:pt idx="14">
                  <c:v>1000</c:v>
                </c:pt>
                <c:pt idx="15">
                  <c:v>1500</c:v>
                </c:pt>
                <c:pt idx="16">
                  <c:v>2000</c:v>
                </c:pt>
                <c:pt idx="17">
                  <c:v>2500</c:v>
                </c:pt>
                <c:pt idx="18">
                  <c:v>3000</c:v>
                </c:pt>
                <c:pt idx="19">
                  <c:v>3500</c:v>
                </c:pt>
                <c:pt idx="20">
                  <c:v>4000</c:v>
                </c:pt>
                <c:pt idx="21">
                  <c:v>4500</c:v>
                </c:pt>
                <c:pt idx="22">
                  <c:v>5000</c:v>
                </c:pt>
                <c:pt idx="23">
                  <c:v>5500</c:v>
                </c:pt>
                <c:pt idx="24">
                  <c:v>6000</c:v>
                </c:pt>
                <c:pt idx="25">
                  <c:v>6500</c:v>
                </c:pt>
                <c:pt idx="26">
                  <c:v>7000</c:v>
                </c:pt>
                <c:pt idx="27">
                  <c:v>7500</c:v>
                </c:pt>
                <c:pt idx="28">
                  <c:v>8000</c:v>
                </c:pt>
                <c:pt idx="29">
                  <c:v>8500</c:v>
                </c:pt>
                <c:pt idx="30">
                  <c:v>9000</c:v>
                </c:pt>
                <c:pt idx="31">
                  <c:v>9500</c:v>
                </c:pt>
                <c:pt idx="32">
                  <c:v>10000</c:v>
                </c:pt>
                <c:pt idx="33">
                  <c:v>10500</c:v>
                </c:pt>
                <c:pt idx="34">
                  <c:v>11000</c:v>
                </c:pt>
                <c:pt idx="35">
                  <c:v>11500</c:v>
                </c:pt>
                <c:pt idx="36">
                  <c:v>12000</c:v>
                </c:pt>
                <c:pt idx="37">
                  <c:v>12500</c:v>
                </c:pt>
                <c:pt idx="38">
                  <c:v>13000</c:v>
                </c:pt>
                <c:pt idx="39">
                  <c:v>13500</c:v>
                </c:pt>
                <c:pt idx="40">
                  <c:v>14000</c:v>
                </c:pt>
                <c:pt idx="41">
                  <c:v>14500</c:v>
                </c:pt>
                <c:pt idx="42">
                  <c:v>15000</c:v>
                </c:pt>
                <c:pt idx="43">
                  <c:v>15500</c:v>
                </c:pt>
                <c:pt idx="44">
                  <c:v>16000</c:v>
                </c:pt>
                <c:pt idx="45">
                  <c:v>16500</c:v>
                </c:pt>
                <c:pt idx="46">
                  <c:v>17000</c:v>
                </c:pt>
                <c:pt idx="47">
                  <c:v>17500</c:v>
                </c:pt>
                <c:pt idx="48">
                  <c:v>18000</c:v>
                </c:pt>
                <c:pt idx="49">
                  <c:v>18500</c:v>
                </c:pt>
                <c:pt idx="50">
                  <c:v>19000</c:v>
                </c:pt>
                <c:pt idx="51">
                  <c:v>19500</c:v>
                </c:pt>
                <c:pt idx="52">
                  <c:v>20000</c:v>
                </c:pt>
                <c:pt idx="53">
                  <c:v>20500</c:v>
                </c:pt>
                <c:pt idx="54">
                  <c:v>21000</c:v>
                </c:pt>
                <c:pt idx="55">
                  <c:v>21500</c:v>
                </c:pt>
                <c:pt idx="56">
                  <c:v>22000</c:v>
                </c:pt>
                <c:pt idx="57">
                  <c:v>22500</c:v>
                </c:pt>
                <c:pt idx="58">
                  <c:v>23000</c:v>
                </c:pt>
                <c:pt idx="59">
                  <c:v>23500</c:v>
                </c:pt>
                <c:pt idx="60">
                  <c:v>24000</c:v>
                </c:pt>
                <c:pt idx="61">
                  <c:v>24500</c:v>
                </c:pt>
                <c:pt idx="62">
                  <c:v>25000</c:v>
                </c:pt>
                <c:pt idx="63">
                  <c:v>25500</c:v>
                </c:pt>
                <c:pt idx="64">
                  <c:v>26000</c:v>
                </c:pt>
                <c:pt idx="65">
                  <c:v>26500</c:v>
                </c:pt>
                <c:pt idx="66">
                  <c:v>27000</c:v>
                </c:pt>
                <c:pt idx="67">
                  <c:v>27500</c:v>
                </c:pt>
              </c:numCache>
            </c:numRef>
          </c:xVal>
          <c:yVal>
            <c:numRef>
              <c:f>'Active 1'!$Y$2:$Y$69</c:f>
              <c:numCache>
                <c:formatCode>General</c:formatCode>
                <c:ptCount val="68"/>
                <c:pt idx="0">
                  <c:v>1.4082367755832848E-2</c:v>
                </c:pt>
                <c:pt idx="1">
                  <c:v>1.4211008735633166E-2</c:v>
                </c:pt>
                <c:pt idx="2">
                  <c:v>1.4063872585660019E-2</c:v>
                </c:pt>
                <c:pt idx="3">
                  <c:v>1.3650752628618153E-2</c:v>
                </c:pt>
                <c:pt idx="4">
                  <c:v>1.3006459134949157E-2</c:v>
                </c:pt>
                <c:pt idx="5">
                  <c:v>1.2187545317402605E-2</c:v>
                </c:pt>
                <c:pt idx="6">
                  <c:v>1.1266988339738E-2</c:v>
                </c:pt>
                <c:pt idx="7">
                  <c:v>1.0327325605891769E-2</c:v>
                </c:pt>
                <c:pt idx="8">
                  <c:v>9.4528918812307235E-3</c:v>
                </c:pt>
                <c:pt idx="9">
                  <c:v>8.7218873668258659E-3</c:v>
                </c:pt>
                <c:pt idx="10">
                  <c:v>8.199022747031855E-3</c:v>
                </c:pt>
                <c:pt idx="11">
                  <c:v>7.9294329646690167E-3</c:v>
                </c:pt>
                <c:pt idx="12">
                  <c:v>7.9344321506475829E-3</c:v>
                </c:pt>
                <c:pt idx="13">
                  <c:v>8.2095089690360605E-3</c:v>
                </c:pt>
                <c:pt idx="14">
                  <c:v>8.7247509210997918E-3</c:v>
                </c:pt>
                <c:pt idx="15">
                  <c:v>9.4276577013020658E-3</c:v>
                </c:pt>
                <c:pt idx="16">
                  <c:v>1.024807900109488E-2</c:v>
                </c:pt>
                <c:pt idx="17">
                  <c:v>1.1104812345939696E-2</c:v>
                </c:pt>
                <c:pt idx="18">
                  <c:v>1.1913240420128613E-2</c:v>
                </c:pt>
                <c:pt idx="19">
                  <c:v>1.2593289567177736E-2</c:v>
                </c:pt>
                <c:pt idx="20">
                  <c:v>1.3076960946083949E-2</c:v>
                </c:pt>
                <c:pt idx="21">
                  <c:v>1.3314726016673804E-2</c:v>
                </c:pt>
                <c:pt idx="22">
                  <c:v>1.3280184840368045E-2</c:v>
                </c:pt>
                <c:pt idx="23">
                  <c:v>1.2972549069860595E-2</c:v>
                </c:pt>
                <c:pt idx="24">
                  <c:v>1.2416716095435949E-2</c:v>
                </c:pt>
                <c:pt idx="25">
                  <c:v>1.1660927374251805E-2</c:v>
                </c:pt>
                <c:pt idx="26">
                  <c:v>1.0772231183410927E-2</c:v>
                </c:pt>
                <c:pt idx="27">
                  <c:v>9.8301765378639317E-3</c:v>
                </c:pt>
                <c:pt idx="28">
                  <c:v>8.9193313781882576E-3</c:v>
                </c:pt>
                <c:pt idx="29">
                  <c:v>8.1213287140669103E-3</c:v>
                </c:pt>
                <c:pt idx="30">
                  <c:v>7.5071888064064222E-3</c:v>
                </c:pt>
                <c:pt idx="31">
                  <c:v>7.130639508810317E-3</c:v>
                </c:pt>
                <c:pt idx="32">
                  <c:v>7.0230630093841076E-3</c:v>
                </c:pt>
                <c:pt idx="33">
                  <c:v>7.1905442462482155E-3</c:v>
                </c:pt>
                <c:pt idx="34">
                  <c:v>7.6132986017159246E-3</c:v>
                </c:pt>
                <c:pt idx="35">
                  <c:v>8.2475327021347151E-3</c:v>
                </c:pt>
                <c:pt idx="36">
                  <c:v>9.0295633098473691E-3</c:v>
                </c:pt>
                <c:pt idx="37">
                  <c:v>9.881806913711438E-3</c:v>
                </c:pt>
                <c:pt idx="38">
                  <c:v>1.0720076680069378E-2</c:v>
                </c:pt>
                <c:pt idx="39">
                  <c:v>1.1461500465074693E-2</c:v>
                </c:pt>
                <c:pt idx="40">
                  <c:v>1.2032315176683725E-2</c:v>
                </c:pt>
                <c:pt idx="41">
                  <c:v>1.237480440429015E-2</c:v>
                </c:pt>
                <c:pt idx="42">
                  <c:v>1.2452726812106062E-2</c:v>
                </c:pt>
                <c:pt idx="43">
                  <c:v>1.2254724740376876E-2</c:v>
                </c:pt>
                <c:pt idx="44">
                  <c:v>1.1795392425743415E-2</c:v>
                </c:pt>
                <c:pt idx="45">
                  <c:v>1.111390337157297E-2</c:v>
                </c:pt>
                <c:pt idx="46">
                  <c:v>1.0270325968002925E-2</c:v>
                </c:pt>
                <c:pt idx="47">
                  <c:v>9.3399738881623576E-3</c:v>
                </c:pt>
                <c:pt idx="48">
                  <c:v>8.406322621954709E-3</c:v>
                </c:pt>
                <c:pt idx="49">
                  <c:v>7.5531583676448043E-3</c:v>
                </c:pt>
                <c:pt idx="50">
                  <c:v>6.856697700436511E-3</c:v>
                </c:pt>
                <c:pt idx="51">
                  <c:v>6.378419185734556E-3</c:v>
                </c:pt>
                <c:pt idx="52">
                  <c:v>6.159281144351751E-3</c:v>
                </c:pt>
                <c:pt idx="53">
                  <c:v>6.2158694053705216E-3</c:v>
                </c:pt>
                <c:pt idx="54">
                  <c:v>6.5388373615125287E-3</c:v>
                </c:pt>
                <c:pt idx="55">
                  <c:v>7.0937850442674179E-3</c:v>
                </c:pt>
                <c:pt idx="56">
                  <c:v>7.8244945392523038E-3</c:v>
                </c:pt>
                <c:pt idx="57">
                  <c:v>8.6582174417401438E-3</c:v>
                </c:pt>
                <c:pt idx="58">
                  <c:v>9.5125170520518713E-3</c:v>
                </c:pt>
                <c:pt idx="59">
                  <c:v>1.0303021782779694E-2</c:v>
                </c:pt>
                <c:pt idx="60">
                  <c:v>1.0951360547731544E-2</c:v>
                </c:pt>
                <c:pt idx="61">
                  <c:v>1.1392533786585569E-2</c:v>
                </c:pt>
                <c:pt idx="62">
                  <c:v>1.1581026859318595E-2</c:v>
                </c:pt>
                <c:pt idx="63">
                  <c:v>1.1495090828188989E-2</c:v>
                </c:pt>
                <c:pt idx="64">
                  <c:v>1.1138788007493561E-2</c:v>
                </c:pt>
                <c:pt idx="65">
                  <c:v>1.0541609891297142E-2</c:v>
                </c:pt>
                <c:pt idx="66">
                  <c:v>9.7557033941239549E-3</c:v>
                </c:pt>
                <c:pt idx="67">
                  <c:v>8.8509662846015958E-3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DE9-4DED-8C09-4D4C1998B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741168"/>
        <c:axId val="1"/>
      </c:scatterChart>
      <c:valAx>
        <c:axId val="736741168"/>
        <c:scaling>
          <c:orientation val="minMax"/>
          <c:min val="900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48230990679237717"/>
              <c:y val="0.839009287925696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5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9.3109869646182501E-3"/>
              <c:y val="0.343653250773993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674116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111770944833013"/>
          <c:y val="0.91950464396284826"/>
          <c:w val="0.71322297003377377"/>
          <c:h val="6.1919504643962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PP Lac -- O-C Diagr.</a:t>
            </a:r>
          </a:p>
        </c:rich>
      </c:tx>
      <c:layout>
        <c:manualLayout>
          <c:xMode val="edge"/>
          <c:yMode val="edge"/>
          <c:x val="0.40061226291667668"/>
          <c:y val="3.4482758620689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96961303279853"/>
          <c:y val="0.14106604664547207"/>
          <c:w val="0.8226311977840659"/>
          <c:h val="0.61128620213037899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2'!$F$21:$F$1003</c:f>
              <c:numCache>
                <c:formatCode>General</c:formatCode>
                <c:ptCount val="983"/>
                <c:pt idx="0">
                  <c:v>-6711</c:v>
                </c:pt>
                <c:pt idx="1">
                  <c:v>-6669</c:v>
                </c:pt>
                <c:pt idx="2">
                  <c:v>-6663</c:v>
                </c:pt>
                <c:pt idx="3">
                  <c:v>-6491</c:v>
                </c:pt>
                <c:pt idx="4">
                  <c:v>-6483.5</c:v>
                </c:pt>
                <c:pt idx="5">
                  <c:v>-6411.5</c:v>
                </c:pt>
                <c:pt idx="6">
                  <c:v>-6369</c:v>
                </c:pt>
                <c:pt idx="7">
                  <c:v>-6368.5</c:v>
                </c:pt>
                <c:pt idx="8">
                  <c:v>-6366.5</c:v>
                </c:pt>
                <c:pt idx="9">
                  <c:v>-6364</c:v>
                </c:pt>
                <c:pt idx="10">
                  <c:v>-6344</c:v>
                </c:pt>
                <c:pt idx="11">
                  <c:v>-6299.5</c:v>
                </c:pt>
                <c:pt idx="12">
                  <c:v>-6299</c:v>
                </c:pt>
                <c:pt idx="13">
                  <c:v>-6297</c:v>
                </c:pt>
                <c:pt idx="14">
                  <c:v>-6229.5</c:v>
                </c:pt>
                <c:pt idx="15">
                  <c:v>-6229.5</c:v>
                </c:pt>
                <c:pt idx="16">
                  <c:v>-6217</c:v>
                </c:pt>
                <c:pt idx="17">
                  <c:v>-6214.5</c:v>
                </c:pt>
                <c:pt idx="18">
                  <c:v>-6209.5</c:v>
                </c:pt>
                <c:pt idx="19">
                  <c:v>-6162.5</c:v>
                </c:pt>
                <c:pt idx="20">
                  <c:v>-5999.5</c:v>
                </c:pt>
                <c:pt idx="21">
                  <c:v>-5997</c:v>
                </c:pt>
                <c:pt idx="22">
                  <c:v>-5743</c:v>
                </c:pt>
                <c:pt idx="23">
                  <c:v>-5740.5</c:v>
                </c:pt>
                <c:pt idx="24">
                  <c:v>-5740.5</c:v>
                </c:pt>
                <c:pt idx="25">
                  <c:v>-5576</c:v>
                </c:pt>
                <c:pt idx="26">
                  <c:v>-5569</c:v>
                </c:pt>
                <c:pt idx="27">
                  <c:v>-5569</c:v>
                </c:pt>
                <c:pt idx="28">
                  <c:v>-5568.5</c:v>
                </c:pt>
                <c:pt idx="29">
                  <c:v>-5568.5</c:v>
                </c:pt>
                <c:pt idx="30">
                  <c:v>-5564</c:v>
                </c:pt>
                <c:pt idx="31">
                  <c:v>-5564</c:v>
                </c:pt>
                <c:pt idx="32">
                  <c:v>-5564</c:v>
                </c:pt>
                <c:pt idx="33">
                  <c:v>-5561.5</c:v>
                </c:pt>
                <c:pt idx="34">
                  <c:v>-5561.5</c:v>
                </c:pt>
                <c:pt idx="35">
                  <c:v>-5561.5</c:v>
                </c:pt>
                <c:pt idx="36">
                  <c:v>-5561.5</c:v>
                </c:pt>
                <c:pt idx="37">
                  <c:v>-5561</c:v>
                </c:pt>
                <c:pt idx="38">
                  <c:v>-5561</c:v>
                </c:pt>
                <c:pt idx="39">
                  <c:v>-5561</c:v>
                </c:pt>
                <c:pt idx="40">
                  <c:v>-5561</c:v>
                </c:pt>
                <c:pt idx="41">
                  <c:v>-5561</c:v>
                </c:pt>
                <c:pt idx="42">
                  <c:v>-5561</c:v>
                </c:pt>
                <c:pt idx="43">
                  <c:v>-5561</c:v>
                </c:pt>
                <c:pt idx="44">
                  <c:v>-5546</c:v>
                </c:pt>
                <c:pt idx="45">
                  <c:v>-5506.5</c:v>
                </c:pt>
                <c:pt idx="46">
                  <c:v>-5501.5</c:v>
                </c:pt>
                <c:pt idx="47">
                  <c:v>-5494</c:v>
                </c:pt>
                <c:pt idx="48">
                  <c:v>-5491.5</c:v>
                </c:pt>
                <c:pt idx="49">
                  <c:v>-5481.5</c:v>
                </c:pt>
                <c:pt idx="50">
                  <c:v>-5479</c:v>
                </c:pt>
                <c:pt idx="51">
                  <c:v>-5476.5</c:v>
                </c:pt>
                <c:pt idx="52">
                  <c:v>-5429.5</c:v>
                </c:pt>
                <c:pt idx="53">
                  <c:v>-5404.5</c:v>
                </c:pt>
                <c:pt idx="54">
                  <c:v>-5402</c:v>
                </c:pt>
                <c:pt idx="55">
                  <c:v>-5392</c:v>
                </c:pt>
                <c:pt idx="56">
                  <c:v>-5235</c:v>
                </c:pt>
                <c:pt idx="57">
                  <c:v>-5232.5</c:v>
                </c:pt>
                <c:pt idx="58">
                  <c:v>-4748.5</c:v>
                </c:pt>
                <c:pt idx="59">
                  <c:v>-4711</c:v>
                </c:pt>
                <c:pt idx="60">
                  <c:v>-4693.5</c:v>
                </c:pt>
                <c:pt idx="61">
                  <c:v>-4686.5</c:v>
                </c:pt>
                <c:pt idx="62">
                  <c:v>-4681.5</c:v>
                </c:pt>
                <c:pt idx="63">
                  <c:v>-4678.5</c:v>
                </c:pt>
                <c:pt idx="64">
                  <c:v>-4678.5</c:v>
                </c:pt>
                <c:pt idx="65">
                  <c:v>-4676.5</c:v>
                </c:pt>
                <c:pt idx="66">
                  <c:v>-4674</c:v>
                </c:pt>
                <c:pt idx="67">
                  <c:v>-4666.5</c:v>
                </c:pt>
                <c:pt idx="68">
                  <c:v>-4661.5</c:v>
                </c:pt>
                <c:pt idx="69">
                  <c:v>-4641.5</c:v>
                </c:pt>
                <c:pt idx="70">
                  <c:v>-4624</c:v>
                </c:pt>
                <c:pt idx="71">
                  <c:v>-4621.5</c:v>
                </c:pt>
                <c:pt idx="72">
                  <c:v>-4609</c:v>
                </c:pt>
                <c:pt idx="73">
                  <c:v>-4606.5</c:v>
                </c:pt>
                <c:pt idx="74">
                  <c:v>-4562</c:v>
                </c:pt>
                <c:pt idx="75">
                  <c:v>-4557</c:v>
                </c:pt>
                <c:pt idx="76">
                  <c:v>-4556.5</c:v>
                </c:pt>
                <c:pt idx="77">
                  <c:v>-4554.5</c:v>
                </c:pt>
                <c:pt idx="78">
                  <c:v>-4549.5</c:v>
                </c:pt>
                <c:pt idx="79">
                  <c:v>-4549.5</c:v>
                </c:pt>
                <c:pt idx="80">
                  <c:v>-4534.5</c:v>
                </c:pt>
                <c:pt idx="81">
                  <c:v>-4514.5</c:v>
                </c:pt>
                <c:pt idx="82">
                  <c:v>-4502</c:v>
                </c:pt>
                <c:pt idx="83">
                  <c:v>-4492</c:v>
                </c:pt>
                <c:pt idx="84">
                  <c:v>-4417.5</c:v>
                </c:pt>
                <c:pt idx="85">
                  <c:v>-4412.5</c:v>
                </c:pt>
                <c:pt idx="86">
                  <c:v>-4100</c:v>
                </c:pt>
                <c:pt idx="87">
                  <c:v>-3886</c:v>
                </c:pt>
                <c:pt idx="88">
                  <c:v>-3796.5</c:v>
                </c:pt>
                <c:pt idx="89">
                  <c:v>-3784</c:v>
                </c:pt>
                <c:pt idx="90">
                  <c:v>-3672</c:v>
                </c:pt>
                <c:pt idx="91">
                  <c:v>-3619.5</c:v>
                </c:pt>
                <c:pt idx="92">
                  <c:v>-3597</c:v>
                </c:pt>
                <c:pt idx="93">
                  <c:v>-3532.5</c:v>
                </c:pt>
                <c:pt idx="94">
                  <c:v>-3527.5</c:v>
                </c:pt>
                <c:pt idx="95">
                  <c:v>-3525</c:v>
                </c:pt>
                <c:pt idx="96">
                  <c:v>-2757</c:v>
                </c:pt>
                <c:pt idx="97">
                  <c:v>-2754.5</c:v>
                </c:pt>
                <c:pt idx="98">
                  <c:v>-2754.5</c:v>
                </c:pt>
                <c:pt idx="99">
                  <c:v>-2734.5</c:v>
                </c:pt>
                <c:pt idx="100">
                  <c:v>-2692.5</c:v>
                </c:pt>
                <c:pt idx="101">
                  <c:v>-2483</c:v>
                </c:pt>
                <c:pt idx="102">
                  <c:v>-2001.5</c:v>
                </c:pt>
                <c:pt idx="103">
                  <c:v>-1971.5</c:v>
                </c:pt>
                <c:pt idx="104">
                  <c:v>-1956.5</c:v>
                </c:pt>
                <c:pt idx="105">
                  <c:v>-1951.5</c:v>
                </c:pt>
                <c:pt idx="106">
                  <c:v>-1951.5</c:v>
                </c:pt>
                <c:pt idx="107">
                  <c:v>-1946.5</c:v>
                </c:pt>
                <c:pt idx="108">
                  <c:v>-1941.5</c:v>
                </c:pt>
                <c:pt idx="109">
                  <c:v>-1872</c:v>
                </c:pt>
                <c:pt idx="110">
                  <c:v>-1849.5</c:v>
                </c:pt>
                <c:pt idx="111">
                  <c:v>-820</c:v>
                </c:pt>
                <c:pt idx="112">
                  <c:v>-818</c:v>
                </c:pt>
                <c:pt idx="113">
                  <c:v>-750.5</c:v>
                </c:pt>
                <c:pt idx="114">
                  <c:v>-84.5</c:v>
                </c:pt>
                <c:pt idx="115">
                  <c:v>-84.5</c:v>
                </c:pt>
                <c:pt idx="116">
                  <c:v>-84.5</c:v>
                </c:pt>
                <c:pt idx="117">
                  <c:v>-82</c:v>
                </c:pt>
                <c:pt idx="118">
                  <c:v>-45</c:v>
                </c:pt>
                <c:pt idx="119">
                  <c:v>-42.5</c:v>
                </c:pt>
                <c:pt idx="120">
                  <c:v>-30</c:v>
                </c:pt>
                <c:pt idx="121">
                  <c:v>0</c:v>
                </c:pt>
                <c:pt idx="122">
                  <c:v>0</c:v>
                </c:pt>
                <c:pt idx="123">
                  <c:v>12.5</c:v>
                </c:pt>
                <c:pt idx="124">
                  <c:v>20</c:v>
                </c:pt>
                <c:pt idx="125">
                  <c:v>47</c:v>
                </c:pt>
                <c:pt idx="126">
                  <c:v>67.5</c:v>
                </c:pt>
                <c:pt idx="127">
                  <c:v>715.5</c:v>
                </c:pt>
                <c:pt idx="128">
                  <c:v>728</c:v>
                </c:pt>
                <c:pt idx="129">
                  <c:v>733</c:v>
                </c:pt>
                <c:pt idx="130">
                  <c:v>770.5</c:v>
                </c:pt>
                <c:pt idx="131">
                  <c:v>775.5</c:v>
                </c:pt>
                <c:pt idx="132">
                  <c:v>785.5</c:v>
                </c:pt>
                <c:pt idx="133">
                  <c:v>1765</c:v>
                </c:pt>
                <c:pt idx="134">
                  <c:v>1804.5</c:v>
                </c:pt>
                <c:pt idx="135">
                  <c:v>1807</c:v>
                </c:pt>
                <c:pt idx="136">
                  <c:v>2567.5</c:v>
                </c:pt>
                <c:pt idx="137">
                  <c:v>2632.5</c:v>
                </c:pt>
                <c:pt idx="138">
                  <c:v>2632.5</c:v>
                </c:pt>
                <c:pt idx="139">
                  <c:v>2635</c:v>
                </c:pt>
                <c:pt idx="140">
                  <c:v>2694.5</c:v>
                </c:pt>
                <c:pt idx="141">
                  <c:v>2697</c:v>
                </c:pt>
                <c:pt idx="142">
                  <c:v>2699.5</c:v>
                </c:pt>
                <c:pt idx="143">
                  <c:v>2704.5</c:v>
                </c:pt>
                <c:pt idx="144">
                  <c:v>2709.5</c:v>
                </c:pt>
                <c:pt idx="145">
                  <c:v>2764.5</c:v>
                </c:pt>
                <c:pt idx="146">
                  <c:v>2769.5</c:v>
                </c:pt>
                <c:pt idx="147">
                  <c:v>2926.5</c:v>
                </c:pt>
                <c:pt idx="148">
                  <c:v>3562</c:v>
                </c:pt>
                <c:pt idx="149">
                  <c:v>3564.5</c:v>
                </c:pt>
                <c:pt idx="150">
                  <c:v>3589.5</c:v>
                </c:pt>
                <c:pt idx="151">
                  <c:v>3594.5</c:v>
                </c:pt>
                <c:pt idx="152">
                  <c:v>3597</c:v>
                </c:pt>
                <c:pt idx="153">
                  <c:v>3602</c:v>
                </c:pt>
                <c:pt idx="154">
                  <c:v>3602</c:v>
                </c:pt>
                <c:pt idx="155">
                  <c:v>3789</c:v>
                </c:pt>
                <c:pt idx="156">
                  <c:v>4382.5</c:v>
                </c:pt>
                <c:pt idx="157">
                  <c:v>4392.5</c:v>
                </c:pt>
                <c:pt idx="158">
                  <c:v>4439.5</c:v>
                </c:pt>
                <c:pt idx="159">
                  <c:v>4442</c:v>
                </c:pt>
                <c:pt idx="160">
                  <c:v>4447</c:v>
                </c:pt>
                <c:pt idx="161">
                  <c:v>4452</c:v>
                </c:pt>
                <c:pt idx="162">
                  <c:v>4452</c:v>
                </c:pt>
                <c:pt idx="163">
                  <c:v>4452</c:v>
                </c:pt>
                <c:pt idx="164">
                  <c:v>4467</c:v>
                </c:pt>
                <c:pt idx="165">
                  <c:v>4467</c:v>
                </c:pt>
                <c:pt idx="166">
                  <c:v>4467</c:v>
                </c:pt>
                <c:pt idx="167">
                  <c:v>4467</c:v>
                </c:pt>
                <c:pt idx="168">
                  <c:v>4659</c:v>
                </c:pt>
                <c:pt idx="169">
                  <c:v>5434.5</c:v>
                </c:pt>
                <c:pt idx="170">
                  <c:v>6414</c:v>
                </c:pt>
                <c:pt idx="171">
                  <c:v>7204</c:v>
                </c:pt>
                <c:pt idx="172">
                  <c:v>7204</c:v>
                </c:pt>
                <c:pt idx="173">
                  <c:v>9961</c:v>
                </c:pt>
                <c:pt idx="174">
                  <c:v>10953</c:v>
                </c:pt>
                <c:pt idx="175">
                  <c:v>10955.5</c:v>
                </c:pt>
                <c:pt idx="176">
                  <c:v>11927.5</c:v>
                </c:pt>
                <c:pt idx="177">
                  <c:v>11927.5</c:v>
                </c:pt>
                <c:pt idx="178">
                  <c:v>11927.5</c:v>
                </c:pt>
                <c:pt idx="179">
                  <c:v>11927.5</c:v>
                </c:pt>
                <c:pt idx="180">
                  <c:v>11928</c:v>
                </c:pt>
                <c:pt idx="181">
                  <c:v>11928</c:v>
                </c:pt>
                <c:pt idx="182">
                  <c:v>12571</c:v>
                </c:pt>
                <c:pt idx="183">
                  <c:v>12621</c:v>
                </c:pt>
                <c:pt idx="184">
                  <c:v>12728</c:v>
                </c:pt>
                <c:pt idx="185">
                  <c:v>12733</c:v>
                </c:pt>
                <c:pt idx="186">
                  <c:v>12860</c:v>
                </c:pt>
                <c:pt idx="187">
                  <c:v>13563</c:v>
                </c:pt>
                <c:pt idx="188">
                  <c:v>13585.5</c:v>
                </c:pt>
                <c:pt idx="189">
                  <c:v>13585.5</c:v>
                </c:pt>
                <c:pt idx="190">
                  <c:v>15430</c:v>
                </c:pt>
                <c:pt idx="191">
                  <c:v>15488</c:v>
                </c:pt>
                <c:pt idx="192">
                  <c:v>15569.5</c:v>
                </c:pt>
                <c:pt idx="193">
                  <c:v>15570</c:v>
                </c:pt>
                <c:pt idx="194">
                  <c:v>15719</c:v>
                </c:pt>
                <c:pt idx="195">
                  <c:v>16263</c:v>
                </c:pt>
                <c:pt idx="196">
                  <c:v>16332.5</c:v>
                </c:pt>
                <c:pt idx="197">
                  <c:v>16332.5</c:v>
                </c:pt>
                <c:pt idx="198">
                  <c:v>16335</c:v>
                </c:pt>
                <c:pt idx="199">
                  <c:v>16452.5</c:v>
                </c:pt>
                <c:pt idx="200">
                  <c:v>16502</c:v>
                </c:pt>
                <c:pt idx="201">
                  <c:v>17435</c:v>
                </c:pt>
                <c:pt idx="202">
                  <c:v>17435</c:v>
                </c:pt>
                <c:pt idx="203">
                  <c:v>17467</c:v>
                </c:pt>
                <c:pt idx="204">
                  <c:v>18108.5</c:v>
                </c:pt>
                <c:pt idx="205">
                  <c:v>18108.5</c:v>
                </c:pt>
                <c:pt idx="206">
                  <c:v>18411.5</c:v>
                </c:pt>
                <c:pt idx="207">
                  <c:v>19040</c:v>
                </c:pt>
                <c:pt idx="208">
                  <c:v>19104.5</c:v>
                </c:pt>
                <c:pt idx="209">
                  <c:v>19105</c:v>
                </c:pt>
                <c:pt idx="210">
                  <c:v>19112</c:v>
                </c:pt>
                <c:pt idx="211">
                  <c:v>19298</c:v>
                </c:pt>
                <c:pt idx="212">
                  <c:v>19300.5</c:v>
                </c:pt>
                <c:pt idx="213">
                  <c:v>19303</c:v>
                </c:pt>
                <c:pt idx="214">
                  <c:v>19305.5</c:v>
                </c:pt>
                <c:pt idx="215">
                  <c:v>19313.5</c:v>
                </c:pt>
                <c:pt idx="216">
                  <c:v>19381</c:v>
                </c:pt>
                <c:pt idx="217">
                  <c:v>20034</c:v>
                </c:pt>
                <c:pt idx="218">
                  <c:v>20035</c:v>
                </c:pt>
                <c:pt idx="219">
                  <c:v>20139</c:v>
                </c:pt>
                <c:pt idx="220">
                  <c:v>20159.5</c:v>
                </c:pt>
                <c:pt idx="221">
                  <c:v>20812</c:v>
                </c:pt>
                <c:pt idx="222">
                  <c:v>20862</c:v>
                </c:pt>
                <c:pt idx="223">
                  <c:v>20954</c:v>
                </c:pt>
                <c:pt idx="224">
                  <c:v>21697</c:v>
                </c:pt>
                <c:pt idx="225">
                  <c:v>21846.5</c:v>
                </c:pt>
                <c:pt idx="226">
                  <c:v>21847</c:v>
                </c:pt>
                <c:pt idx="227">
                  <c:v>22004</c:v>
                </c:pt>
                <c:pt idx="228">
                  <c:v>22040</c:v>
                </c:pt>
                <c:pt idx="229">
                  <c:v>22789</c:v>
                </c:pt>
                <c:pt idx="230">
                  <c:v>22940.5</c:v>
                </c:pt>
                <c:pt idx="231">
                  <c:v>22941</c:v>
                </c:pt>
                <c:pt idx="232">
                  <c:v>23030.5</c:v>
                </c:pt>
                <c:pt idx="233">
                  <c:v>23031</c:v>
                </c:pt>
                <c:pt idx="234">
                  <c:v>23444.5</c:v>
                </c:pt>
                <c:pt idx="235">
                  <c:v>23447</c:v>
                </c:pt>
                <c:pt idx="236">
                  <c:v>23549</c:v>
                </c:pt>
                <c:pt idx="237">
                  <c:v>23549</c:v>
                </c:pt>
                <c:pt idx="238">
                  <c:v>23611.5</c:v>
                </c:pt>
                <c:pt idx="239">
                  <c:v>23611.5</c:v>
                </c:pt>
                <c:pt idx="240">
                  <c:v>23611.5</c:v>
                </c:pt>
                <c:pt idx="241">
                  <c:v>23611.5</c:v>
                </c:pt>
                <c:pt idx="242">
                  <c:v>23614</c:v>
                </c:pt>
                <c:pt idx="243">
                  <c:v>23668.5</c:v>
                </c:pt>
                <c:pt idx="244">
                  <c:v>23681</c:v>
                </c:pt>
                <c:pt idx="245">
                  <c:v>23688.5</c:v>
                </c:pt>
                <c:pt idx="246">
                  <c:v>23688.5</c:v>
                </c:pt>
                <c:pt idx="247">
                  <c:v>23830</c:v>
                </c:pt>
                <c:pt idx="248">
                  <c:v>23834.5</c:v>
                </c:pt>
                <c:pt idx="249">
                  <c:v>24317</c:v>
                </c:pt>
                <c:pt idx="250">
                  <c:v>24317</c:v>
                </c:pt>
                <c:pt idx="251">
                  <c:v>24337</c:v>
                </c:pt>
                <c:pt idx="252">
                  <c:v>24538</c:v>
                </c:pt>
                <c:pt idx="253">
                  <c:v>24568.5</c:v>
                </c:pt>
                <c:pt idx="254">
                  <c:v>24569</c:v>
                </c:pt>
                <c:pt idx="255">
                  <c:v>24596</c:v>
                </c:pt>
                <c:pt idx="256">
                  <c:v>24596</c:v>
                </c:pt>
                <c:pt idx="257">
                  <c:v>24645.5</c:v>
                </c:pt>
                <c:pt idx="258">
                  <c:v>25218</c:v>
                </c:pt>
                <c:pt idx="259">
                  <c:v>25434</c:v>
                </c:pt>
                <c:pt idx="260">
                  <c:v>25441</c:v>
                </c:pt>
                <c:pt idx="261">
                  <c:v>25441.5</c:v>
                </c:pt>
                <c:pt idx="262">
                  <c:v>25476</c:v>
                </c:pt>
                <c:pt idx="263">
                  <c:v>25476.5</c:v>
                </c:pt>
                <c:pt idx="264">
                  <c:v>25491</c:v>
                </c:pt>
                <c:pt idx="265">
                  <c:v>25491</c:v>
                </c:pt>
                <c:pt idx="266">
                  <c:v>25493.5</c:v>
                </c:pt>
                <c:pt idx="267">
                  <c:v>25493.5</c:v>
                </c:pt>
                <c:pt idx="268">
                  <c:v>25510</c:v>
                </c:pt>
                <c:pt idx="269">
                  <c:v>25516</c:v>
                </c:pt>
                <c:pt idx="270">
                  <c:v>25516</c:v>
                </c:pt>
                <c:pt idx="271">
                  <c:v>25517.5</c:v>
                </c:pt>
                <c:pt idx="272">
                  <c:v>25518</c:v>
                </c:pt>
                <c:pt idx="273">
                  <c:v>25565.5</c:v>
                </c:pt>
                <c:pt idx="274">
                  <c:v>25566</c:v>
                </c:pt>
                <c:pt idx="275">
                  <c:v>25643</c:v>
                </c:pt>
                <c:pt idx="276">
                  <c:v>26179</c:v>
                </c:pt>
                <c:pt idx="277">
                  <c:v>26353.5</c:v>
                </c:pt>
                <c:pt idx="278">
                  <c:v>26392.5</c:v>
                </c:pt>
                <c:pt idx="279">
                  <c:v>26393</c:v>
                </c:pt>
                <c:pt idx="280">
                  <c:v>26425.5</c:v>
                </c:pt>
                <c:pt idx="281">
                  <c:v>26425.5</c:v>
                </c:pt>
                <c:pt idx="282">
                  <c:v>26425.5</c:v>
                </c:pt>
                <c:pt idx="283">
                  <c:v>26483</c:v>
                </c:pt>
                <c:pt idx="284">
                  <c:v>27283</c:v>
                </c:pt>
                <c:pt idx="285">
                  <c:v>27403</c:v>
                </c:pt>
                <c:pt idx="286">
                  <c:v>27403.5</c:v>
                </c:pt>
                <c:pt idx="287">
                  <c:v>28073.5</c:v>
                </c:pt>
                <c:pt idx="288">
                  <c:v>28096</c:v>
                </c:pt>
                <c:pt idx="289">
                  <c:v>28240.5</c:v>
                </c:pt>
                <c:pt idx="290">
                  <c:v>28241</c:v>
                </c:pt>
                <c:pt idx="291">
                  <c:v>28288</c:v>
                </c:pt>
                <c:pt idx="292">
                  <c:v>28302.5</c:v>
                </c:pt>
                <c:pt idx="293">
                  <c:v>28303</c:v>
                </c:pt>
                <c:pt idx="294">
                  <c:v>28943.5</c:v>
                </c:pt>
                <c:pt idx="295">
                  <c:v>28988.5</c:v>
                </c:pt>
                <c:pt idx="296">
                  <c:v>28993.5</c:v>
                </c:pt>
                <c:pt idx="297">
                  <c:v>28998.5</c:v>
                </c:pt>
                <c:pt idx="298">
                  <c:v>29016</c:v>
                </c:pt>
                <c:pt idx="299">
                  <c:v>29173</c:v>
                </c:pt>
                <c:pt idx="300">
                  <c:v>29272.5</c:v>
                </c:pt>
                <c:pt idx="301">
                  <c:v>29273</c:v>
                </c:pt>
                <c:pt idx="302">
                  <c:v>29290</c:v>
                </c:pt>
                <c:pt idx="303">
                  <c:v>30060</c:v>
                </c:pt>
                <c:pt idx="304">
                  <c:v>30060</c:v>
                </c:pt>
                <c:pt idx="305">
                  <c:v>30870.5</c:v>
                </c:pt>
                <c:pt idx="306">
                  <c:v>30870.5</c:v>
                </c:pt>
                <c:pt idx="307">
                  <c:v>31780</c:v>
                </c:pt>
                <c:pt idx="308">
                  <c:v>31780</c:v>
                </c:pt>
                <c:pt idx="309">
                  <c:v>33592</c:v>
                </c:pt>
                <c:pt idx="310">
                  <c:v>34569.5</c:v>
                </c:pt>
                <c:pt idx="311">
                  <c:v>34570</c:v>
                </c:pt>
                <c:pt idx="312">
                  <c:v>34578</c:v>
                </c:pt>
                <c:pt idx="313">
                  <c:v>34605</c:v>
                </c:pt>
              </c:numCache>
            </c:numRef>
          </c:xVal>
          <c:yVal>
            <c:numRef>
              <c:f>'Active 2'!$H$21:$H$1003</c:f>
              <c:numCache>
                <c:formatCode>General</c:formatCode>
                <c:ptCount val="983"/>
                <c:pt idx="14">
                  <c:v>3.9084999953047372E-3</c:v>
                </c:pt>
                <c:pt idx="20">
                  <c:v>5.4184999971766956E-3</c:v>
                </c:pt>
                <c:pt idx="21">
                  <c:v>4.5109999991836958E-3</c:v>
                </c:pt>
                <c:pt idx="22">
                  <c:v>1.1089999970863573E-3</c:v>
                </c:pt>
                <c:pt idx="23">
                  <c:v>1.1201499997696374E-2</c:v>
                </c:pt>
                <c:pt idx="52">
                  <c:v>-2.4914999958127737E-3</c:v>
                </c:pt>
                <c:pt idx="61">
                  <c:v>-6.0050000320188701E-4</c:v>
                </c:pt>
                <c:pt idx="62">
                  <c:v>7.5844999955734238E-3</c:v>
                </c:pt>
                <c:pt idx="65">
                  <c:v>-1.2304999982006848E-3</c:v>
                </c:pt>
                <c:pt idx="67">
                  <c:v>-5.8605000012903474E-3</c:v>
                </c:pt>
                <c:pt idx="68">
                  <c:v>-2.6755000071716495E-3</c:v>
                </c:pt>
                <c:pt idx="84">
                  <c:v>-8.4475000039674342E-3</c:v>
                </c:pt>
                <c:pt idx="86">
                  <c:v>-7.7000000019324943E-3</c:v>
                </c:pt>
                <c:pt idx="87">
                  <c:v>-1.58200000441866E-3</c:v>
                </c:pt>
                <c:pt idx="88">
                  <c:v>5.3294999961508438E-3</c:v>
                </c:pt>
                <c:pt idx="89">
                  <c:v>2.5792000000365078E-2</c:v>
                </c:pt>
                <c:pt idx="90">
                  <c:v>4.536000000371132E-3</c:v>
                </c:pt>
                <c:pt idx="93">
                  <c:v>-2.9702499996346887E-2</c:v>
                </c:pt>
                <c:pt idx="95">
                  <c:v>-3.4250000026077032E-3</c:v>
                </c:pt>
                <c:pt idx="118">
                  <c:v>-1.066500000160886E-2</c:v>
                </c:pt>
                <c:pt idx="119">
                  <c:v>-3.5724999979720451E-3</c:v>
                </c:pt>
                <c:pt idx="120">
                  <c:v>-1.3109999999869615E-2</c:v>
                </c:pt>
                <c:pt idx="122">
                  <c:v>0</c:v>
                </c:pt>
                <c:pt idx="123">
                  <c:v>-8.5374999980558641E-3</c:v>
                </c:pt>
                <c:pt idx="124">
                  <c:v>-9.2600000061793253E-3</c:v>
                </c:pt>
                <c:pt idx="125">
                  <c:v>1.339000002190005E-3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48-4788-A0FA-DD9994396164}"/>
            </c:ext>
          </c:extLst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2'!$F$21:$F$1003</c:f>
              <c:numCache>
                <c:formatCode>General</c:formatCode>
                <c:ptCount val="983"/>
                <c:pt idx="0">
                  <c:v>-6711</c:v>
                </c:pt>
                <c:pt idx="1">
                  <c:v>-6669</c:v>
                </c:pt>
                <c:pt idx="2">
                  <c:v>-6663</c:v>
                </c:pt>
                <c:pt idx="3">
                  <c:v>-6491</c:v>
                </c:pt>
                <c:pt idx="4">
                  <c:v>-6483.5</c:v>
                </c:pt>
                <c:pt idx="5">
                  <c:v>-6411.5</c:v>
                </c:pt>
                <c:pt idx="6">
                  <c:v>-6369</c:v>
                </c:pt>
                <c:pt idx="7">
                  <c:v>-6368.5</c:v>
                </c:pt>
                <c:pt idx="8">
                  <c:v>-6366.5</c:v>
                </c:pt>
                <c:pt idx="9">
                  <c:v>-6364</c:v>
                </c:pt>
                <c:pt idx="10">
                  <c:v>-6344</c:v>
                </c:pt>
                <c:pt idx="11">
                  <c:v>-6299.5</c:v>
                </c:pt>
                <c:pt idx="12">
                  <c:v>-6299</c:v>
                </c:pt>
                <c:pt idx="13">
                  <c:v>-6297</c:v>
                </c:pt>
                <c:pt idx="14">
                  <c:v>-6229.5</c:v>
                </c:pt>
                <c:pt idx="15">
                  <c:v>-6229.5</c:v>
                </c:pt>
                <c:pt idx="16">
                  <c:v>-6217</c:v>
                </c:pt>
                <c:pt idx="17">
                  <c:v>-6214.5</c:v>
                </c:pt>
                <c:pt idx="18">
                  <c:v>-6209.5</c:v>
                </c:pt>
                <c:pt idx="19">
                  <c:v>-6162.5</c:v>
                </c:pt>
                <c:pt idx="20">
                  <c:v>-5999.5</c:v>
                </c:pt>
                <c:pt idx="21">
                  <c:v>-5997</c:v>
                </c:pt>
                <c:pt idx="22">
                  <c:v>-5743</c:v>
                </c:pt>
                <c:pt idx="23">
                  <c:v>-5740.5</c:v>
                </c:pt>
                <c:pt idx="24">
                  <c:v>-5740.5</c:v>
                </c:pt>
                <c:pt idx="25">
                  <c:v>-5576</c:v>
                </c:pt>
                <c:pt idx="26">
                  <c:v>-5569</c:v>
                </c:pt>
                <c:pt idx="27">
                  <c:v>-5569</c:v>
                </c:pt>
                <c:pt idx="28">
                  <c:v>-5568.5</c:v>
                </c:pt>
                <c:pt idx="29">
                  <c:v>-5568.5</c:v>
                </c:pt>
                <c:pt idx="30">
                  <c:v>-5564</c:v>
                </c:pt>
                <c:pt idx="31">
                  <c:v>-5564</c:v>
                </c:pt>
                <c:pt idx="32">
                  <c:v>-5564</c:v>
                </c:pt>
                <c:pt idx="33">
                  <c:v>-5561.5</c:v>
                </c:pt>
                <c:pt idx="34">
                  <c:v>-5561.5</c:v>
                </c:pt>
                <c:pt idx="35">
                  <c:v>-5561.5</c:v>
                </c:pt>
                <c:pt idx="36">
                  <c:v>-5561.5</c:v>
                </c:pt>
                <c:pt idx="37">
                  <c:v>-5561</c:v>
                </c:pt>
                <c:pt idx="38">
                  <c:v>-5561</c:v>
                </c:pt>
                <c:pt idx="39">
                  <c:v>-5561</c:v>
                </c:pt>
                <c:pt idx="40">
                  <c:v>-5561</c:v>
                </c:pt>
                <c:pt idx="41">
                  <c:v>-5561</c:v>
                </c:pt>
                <c:pt idx="42">
                  <c:v>-5561</c:v>
                </c:pt>
                <c:pt idx="43">
                  <c:v>-5561</c:v>
                </c:pt>
                <c:pt idx="44">
                  <c:v>-5546</c:v>
                </c:pt>
                <c:pt idx="45">
                  <c:v>-5506.5</c:v>
                </c:pt>
                <c:pt idx="46">
                  <c:v>-5501.5</c:v>
                </c:pt>
                <c:pt idx="47">
                  <c:v>-5494</c:v>
                </c:pt>
                <c:pt idx="48">
                  <c:v>-5491.5</c:v>
                </c:pt>
                <c:pt idx="49">
                  <c:v>-5481.5</c:v>
                </c:pt>
                <c:pt idx="50">
                  <c:v>-5479</c:v>
                </c:pt>
                <c:pt idx="51">
                  <c:v>-5476.5</c:v>
                </c:pt>
                <c:pt idx="52">
                  <c:v>-5429.5</c:v>
                </c:pt>
                <c:pt idx="53">
                  <c:v>-5404.5</c:v>
                </c:pt>
                <c:pt idx="54">
                  <c:v>-5402</c:v>
                </c:pt>
                <c:pt idx="55">
                  <c:v>-5392</c:v>
                </c:pt>
                <c:pt idx="56">
                  <c:v>-5235</c:v>
                </c:pt>
                <c:pt idx="57">
                  <c:v>-5232.5</c:v>
                </c:pt>
                <c:pt idx="58">
                  <c:v>-4748.5</c:v>
                </c:pt>
                <c:pt idx="59">
                  <c:v>-4711</c:v>
                </c:pt>
                <c:pt idx="60">
                  <c:v>-4693.5</c:v>
                </c:pt>
                <c:pt idx="61">
                  <c:v>-4686.5</c:v>
                </c:pt>
                <c:pt idx="62">
                  <c:v>-4681.5</c:v>
                </c:pt>
                <c:pt idx="63">
                  <c:v>-4678.5</c:v>
                </c:pt>
                <c:pt idx="64">
                  <c:v>-4678.5</c:v>
                </c:pt>
                <c:pt idx="65">
                  <c:v>-4676.5</c:v>
                </c:pt>
                <c:pt idx="66">
                  <c:v>-4674</c:v>
                </c:pt>
                <c:pt idx="67">
                  <c:v>-4666.5</c:v>
                </c:pt>
                <c:pt idx="68">
                  <c:v>-4661.5</c:v>
                </c:pt>
                <c:pt idx="69">
                  <c:v>-4641.5</c:v>
                </c:pt>
                <c:pt idx="70">
                  <c:v>-4624</c:v>
                </c:pt>
                <c:pt idx="71">
                  <c:v>-4621.5</c:v>
                </c:pt>
                <c:pt idx="72">
                  <c:v>-4609</c:v>
                </c:pt>
                <c:pt idx="73">
                  <c:v>-4606.5</c:v>
                </c:pt>
                <c:pt idx="74">
                  <c:v>-4562</c:v>
                </c:pt>
                <c:pt idx="75">
                  <c:v>-4557</c:v>
                </c:pt>
                <c:pt idx="76">
                  <c:v>-4556.5</c:v>
                </c:pt>
                <c:pt idx="77">
                  <c:v>-4554.5</c:v>
                </c:pt>
                <c:pt idx="78">
                  <c:v>-4549.5</c:v>
                </c:pt>
                <c:pt idx="79">
                  <c:v>-4549.5</c:v>
                </c:pt>
                <c:pt idx="80">
                  <c:v>-4534.5</c:v>
                </c:pt>
                <c:pt idx="81">
                  <c:v>-4514.5</c:v>
                </c:pt>
                <c:pt idx="82">
                  <c:v>-4502</c:v>
                </c:pt>
                <c:pt idx="83">
                  <c:v>-4492</c:v>
                </c:pt>
                <c:pt idx="84">
                  <c:v>-4417.5</c:v>
                </c:pt>
                <c:pt idx="85">
                  <c:v>-4412.5</c:v>
                </c:pt>
                <c:pt idx="86">
                  <c:v>-4100</c:v>
                </c:pt>
                <c:pt idx="87">
                  <c:v>-3886</c:v>
                </c:pt>
                <c:pt idx="88">
                  <c:v>-3796.5</c:v>
                </c:pt>
                <c:pt idx="89">
                  <c:v>-3784</c:v>
                </c:pt>
                <c:pt idx="90">
                  <c:v>-3672</c:v>
                </c:pt>
                <c:pt idx="91">
                  <c:v>-3619.5</c:v>
                </c:pt>
                <c:pt idx="92">
                  <c:v>-3597</c:v>
                </c:pt>
                <c:pt idx="93">
                  <c:v>-3532.5</c:v>
                </c:pt>
                <c:pt idx="94">
                  <c:v>-3527.5</c:v>
                </c:pt>
                <c:pt idx="95">
                  <c:v>-3525</c:v>
                </c:pt>
                <c:pt idx="96">
                  <c:v>-2757</c:v>
                </c:pt>
                <c:pt idx="97">
                  <c:v>-2754.5</c:v>
                </c:pt>
                <c:pt idx="98">
                  <c:v>-2754.5</c:v>
                </c:pt>
                <c:pt idx="99">
                  <c:v>-2734.5</c:v>
                </c:pt>
                <c:pt idx="100">
                  <c:v>-2692.5</c:v>
                </c:pt>
                <c:pt idx="101">
                  <c:v>-2483</c:v>
                </c:pt>
                <c:pt idx="102">
                  <c:v>-2001.5</c:v>
                </c:pt>
                <c:pt idx="103">
                  <c:v>-1971.5</c:v>
                </c:pt>
                <c:pt idx="104">
                  <c:v>-1956.5</c:v>
                </c:pt>
                <c:pt idx="105">
                  <c:v>-1951.5</c:v>
                </c:pt>
                <c:pt idx="106">
                  <c:v>-1951.5</c:v>
                </c:pt>
                <c:pt idx="107">
                  <c:v>-1946.5</c:v>
                </c:pt>
                <c:pt idx="108">
                  <c:v>-1941.5</c:v>
                </c:pt>
                <c:pt idx="109">
                  <c:v>-1872</c:v>
                </c:pt>
                <c:pt idx="110">
                  <c:v>-1849.5</c:v>
                </c:pt>
                <c:pt idx="111">
                  <c:v>-820</c:v>
                </c:pt>
                <c:pt idx="112">
                  <c:v>-818</c:v>
                </c:pt>
                <c:pt idx="113">
                  <c:v>-750.5</c:v>
                </c:pt>
                <c:pt idx="114">
                  <c:v>-84.5</c:v>
                </c:pt>
                <c:pt idx="115">
                  <c:v>-84.5</c:v>
                </c:pt>
                <c:pt idx="116">
                  <c:v>-84.5</c:v>
                </c:pt>
                <c:pt idx="117">
                  <c:v>-82</c:v>
                </c:pt>
                <c:pt idx="118">
                  <c:v>-45</c:v>
                </c:pt>
                <c:pt idx="119">
                  <c:v>-42.5</c:v>
                </c:pt>
                <c:pt idx="120">
                  <c:v>-30</c:v>
                </c:pt>
                <c:pt idx="121">
                  <c:v>0</c:v>
                </c:pt>
                <c:pt idx="122">
                  <c:v>0</c:v>
                </c:pt>
                <c:pt idx="123">
                  <c:v>12.5</c:v>
                </c:pt>
                <c:pt idx="124">
                  <c:v>20</c:v>
                </c:pt>
                <c:pt idx="125">
                  <c:v>47</c:v>
                </c:pt>
                <c:pt idx="126">
                  <c:v>67.5</c:v>
                </c:pt>
                <c:pt idx="127">
                  <c:v>715.5</c:v>
                </c:pt>
                <c:pt idx="128">
                  <c:v>728</c:v>
                </c:pt>
                <c:pt idx="129">
                  <c:v>733</c:v>
                </c:pt>
                <c:pt idx="130">
                  <c:v>770.5</c:v>
                </c:pt>
                <c:pt idx="131">
                  <c:v>775.5</c:v>
                </c:pt>
                <c:pt idx="132">
                  <c:v>785.5</c:v>
                </c:pt>
                <c:pt idx="133">
                  <c:v>1765</c:v>
                </c:pt>
                <c:pt idx="134">
                  <c:v>1804.5</c:v>
                </c:pt>
                <c:pt idx="135">
                  <c:v>1807</c:v>
                </c:pt>
                <c:pt idx="136">
                  <c:v>2567.5</c:v>
                </c:pt>
                <c:pt idx="137">
                  <c:v>2632.5</c:v>
                </c:pt>
                <c:pt idx="138">
                  <c:v>2632.5</c:v>
                </c:pt>
                <c:pt idx="139">
                  <c:v>2635</c:v>
                </c:pt>
                <c:pt idx="140">
                  <c:v>2694.5</c:v>
                </c:pt>
                <c:pt idx="141">
                  <c:v>2697</c:v>
                </c:pt>
                <c:pt idx="142">
                  <c:v>2699.5</c:v>
                </c:pt>
                <c:pt idx="143">
                  <c:v>2704.5</c:v>
                </c:pt>
                <c:pt idx="144">
                  <c:v>2709.5</c:v>
                </c:pt>
                <c:pt idx="145">
                  <c:v>2764.5</c:v>
                </c:pt>
                <c:pt idx="146">
                  <c:v>2769.5</c:v>
                </c:pt>
                <c:pt idx="147">
                  <c:v>2926.5</c:v>
                </c:pt>
                <c:pt idx="148">
                  <c:v>3562</c:v>
                </c:pt>
                <c:pt idx="149">
                  <c:v>3564.5</c:v>
                </c:pt>
                <c:pt idx="150">
                  <c:v>3589.5</c:v>
                </c:pt>
                <c:pt idx="151">
                  <c:v>3594.5</c:v>
                </c:pt>
                <c:pt idx="152">
                  <c:v>3597</c:v>
                </c:pt>
                <c:pt idx="153">
                  <c:v>3602</c:v>
                </c:pt>
                <c:pt idx="154">
                  <c:v>3602</c:v>
                </c:pt>
                <c:pt idx="155">
                  <c:v>3789</c:v>
                </c:pt>
                <c:pt idx="156">
                  <c:v>4382.5</c:v>
                </c:pt>
                <c:pt idx="157">
                  <c:v>4392.5</c:v>
                </c:pt>
                <c:pt idx="158">
                  <c:v>4439.5</c:v>
                </c:pt>
                <c:pt idx="159">
                  <c:v>4442</c:v>
                </c:pt>
                <c:pt idx="160">
                  <c:v>4447</c:v>
                </c:pt>
                <c:pt idx="161">
                  <c:v>4452</c:v>
                </c:pt>
                <c:pt idx="162">
                  <c:v>4452</c:v>
                </c:pt>
                <c:pt idx="163">
                  <c:v>4452</c:v>
                </c:pt>
                <c:pt idx="164">
                  <c:v>4467</c:v>
                </c:pt>
                <c:pt idx="165">
                  <c:v>4467</c:v>
                </c:pt>
                <c:pt idx="166">
                  <c:v>4467</c:v>
                </c:pt>
                <c:pt idx="167">
                  <c:v>4467</c:v>
                </c:pt>
                <c:pt idx="168">
                  <c:v>4659</c:v>
                </c:pt>
                <c:pt idx="169">
                  <c:v>5434.5</c:v>
                </c:pt>
                <c:pt idx="170">
                  <c:v>6414</c:v>
                </c:pt>
                <c:pt idx="171">
                  <c:v>7204</c:v>
                </c:pt>
                <c:pt idx="172">
                  <c:v>7204</c:v>
                </c:pt>
                <c:pt idx="173">
                  <c:v>9961</c:v>
                </c:pt>
                <c:pt idx="174">
                  <c:v>10953</c:v>
                </c:pt>
                <c:pt idx="175">
                  <c:v>10955.5</c:v>
                </c:pt>
                <c:pt idx="176">
                  <c:v>11927.5</c:v>
                </c:pt>
                <c:pt idx="177">
                  <c:v>11927.5</c:v>
                </c:pt>
                <c:pt idx="178">
                  <c:v>11927.5</c:v>
                </c:pt>
                <c:pt idx="179">
                  <c:v>11927.5</c:v>
                </c:pt>
                <c:pt idx="180">
                  <c:v>11928</c:v>
                </c:pt>
                <c:pt idx="181">
                  <c:v>11928</c:v>
                </c:pt>
                <c:pt idx="182">
                  <c:v>12571</c:v>
                </c:pt>
                <c:pt idx="183">
                  <c:v>12621</c:v>
                </c:pt>
                <c:pt idx="184">
                  <c:v>12728</c:v>
                </c:pt>
                <c:pt idx="185">
                  <c:v>12733</c:v>
                </c:pt>
                <c:pt idx="186">
                  <c:v>12860</c:v>
                </c:pt>
                <c:pt idx="187">
                  <c:v>13563</c:v>
                </c:pt>
                <c:pt idx="188">
                  <c:v>13585.5</c:v>
                </c:pt>
                <c:pt idx="189">
                  <c:v>13585.5</c:v>
                </c:pt>
                <c:pt idx="190">
                  <c:v>15430</c:v>
                </c:pt>
                <c:pt idx="191">
                  <c:v>15488</c:v>
                </c:pt>
                <c:pt idx="192">
                  <c:v>15569.5</c:v>
                </c:pt>
                <c:pt idx="193">
                  <c:v>15570</c:v>
                </c:pt>
                <c:pt idx="194">
                  <c:v>15719</c:v>
                </c:pt>
                <c:pt idx="195">
                  <c:v>16263</c:v>
                </c:pt>
                <c:pt idx="196">
                  <c:v>16332.5</c:v>
                </c:pt>
                <c:pt idx="197">
                  <c:v>16332.5</c:v>
                </c:pt>
                <c:pt idx="198">
                  <c:v>16335</c:v>
                </c:pt>
                <c:pt idx="199">
                  <c:v>16452.5</c:v>
                </c:pt>
                <c:pt idx="200">
                  <c:v>16502</c:v>
                </c:pt>
                <c:pt idx="201">
                  <c:v>17435</c:v>
                </c:pt>
                <c:pt idx="202">
                  <c:v>17435</c:v>
                </c:pt>
                <c:pt idx="203">
                  <c:v>17467</c:v>
                </c:pt>
                <c:pt idx="204">
                  <c:v>18108.5</c:v>
                </c:pt>
                <c:pt idx="205">
                  <c:v>18108.5</c:v>
                </c:pt>
                <c:pt idx="206">
                  <c:v>18411.5</c:v>
                </c:pt>
                <c:pt idx="207">
                  <c:v>19040</c:v>
                </c:pt>
                <c:pt idx="208">
                  <c:v>19104.5</c:v>
                </c:pt>
                <c:pt idx="209">
                  <c:v>19105</c:v>
                </c:pt>
                <c:pt idx="210">
                  <c:v>19112</c:v>
                </c:pt>
                <c:pt idx="211">
                  <c:v>19298</c:v>
                </c:pt>
                <c:pt idx="212">
                  <c:v>19300.5</c:v>
                </c:pt>
                <c:pt idx="213">
                  <c:v>19303</c:v>
                </c:pt>
                <c:pt idx="214">
                  <c:v>19305.5</c:v>
                </c:pt>
                <c:pt idx="215">
                  <c:v>19313.5</c:v>
                </c:pt>
                <c:pt idx="216">
                  <c:v>19381</c:v>
                </c:pt>
                <c:pt idx="217">
                  <c:v>20034</c:v>
                </c:pt>
                <c:pt idx="218">
                  <c:v>20035</c:v>
                </c:pt>
                <c:pt idx="219">
                  <c:v>20139</c:v>
                </c:pt>
                <c:pt idx="220">
                  <c:v>20159.5</c:v>
                </c:pt>
                <c:pt idx="221">
                  <c:v>20812</c:v>
                </c:pt>
                <c:pt idx="222">
                  <c:v>20862</c:v>
                </c:pt>
                <c:pt idx="223">
                  <c:v>20954</c:v>
                </c:pt>
                <c:pt idx="224">
                  <c:v>21697</c:v>
                </c:pt>
                <c:pt idx="225">
                  <c:v>21846.5</c:v>
                </c:pt>
                <c:pt idx="226">
                  <c:v>21847</c:v>
                </c:pt>
                <c:pt idx="227">
                  <c:v>22004</c:v>
                </c:pt>
                <c:pt idx="228">
                  <c:v>22040</c:v>
                </c:pt>
                <c:pt idx="229">
                  <c:v>22789</c:v>
                </c:pt>
                <c:pt idx="230">
                  <c:v>22940.5</c:v>
                </c:pt>
                <c:pt idx="231">
                  <c:v>22941</c:v>
                </c:pt>
                <c:pt idx="232">
                  <c:v>23030.5</c:v>
                </c:pt>
                <c:pt idx="233">
                  <c:v>23031</c:v>
                </c:pt>
                <c:pt idx="234">
                  <c:v>23444.5</c:v>
                </c:pt>
                <c:pt idx="235">
                  <c:v>23447</c:v>
                </c:pt>
                <c:pt idx="236">
                  <c:v>23549</c:v>
                </c:pt>
                <c:pt idx="237">
                  <c:v>23549</c:v>
                </c:pt>
                <c:pt idx="238">
                  <c:v>23611.5</c:v>
                </c:pt>
                <c:pt idx="239">
                  <c:v>23611.5</c:v>
                </c:pt>
                <c:pt idx="240">
                  <c:v>23611.5</c:v>
                </c:pt>
                <c:pt idx="241">
                  <c:v>23611.5</c:v>
                </c:pt>
                <c:pt idx="242">
                  <c:v>23614</c:v>
                </c:pt>
                <c:pt idx="243">
                  <c:v>23668.5</c:v>
                </c:pt>
                <c:pt idx="244">
                  <c:v>23681</c:v>
                </c:pt>
                <c:pt idx="245">
                  <c:v>23688.5</c:v>
                </c:pt>
                <c:pt idx="246">
                  <c:v>23688.5</c:v>
                </c:pt>
                <c:pt idx="247">
                  <c:v>23830</c:v>
                </c:pt>
                <c:pt idx="248">
                  <c:v>23834.5</c:v>
                </c:pt>
                <c:pt idx="249">
                  <c:v>24317</c:v>
                </c:pt>
                <c:pt idx="250">
                  <c:v>24317</c:v>
                </c:pt>
                <c:pt idx="251">
                  <c:v>24337</c:v>
                </c:pt>
                <c:pt idx="252">
                  <c:v>24538</c:v>
                </c:pt>
                <c:pt idx="253">
                  <c:v>24568.5</c:v>
                </c:pt>
                <c:pt idx="254">
                  <c:v>24569</c:v>
                </c:pt>
                <c:pt idx="255">
                  <c:v>24596</c:v>
                </c:pt>
                <c:pt idx="256">
                  <c:v>24596</c:v>
                </c:pt>
                <c:pt idx="257">
                  <c:v>24645.5</c:v>
                </c:pt>
                <c:pt idx="258">
                  <c:v>25218</c:v>
                </c:pt>
                <c:pt idx="259">
                  <c:v>25434</c:v>
                </c:pt>
                <c:pt idx="260">
                  <c:v>25441</c:v>
                </c:pt>
                <c:pt idx="261">
                  <c:v>25441.5</c:v>
                </c:pt>
                <c:pt idx="262">
                  <c:v>25476</c:v>
                </c:pt>
                <c:pt idx="263">
                  <c:v>25476.5</c:v>
                </c:pt>
                <c:pt idx="264">
                  <c:v>25491</c:v>
                </c:pt>
                <c:pt idx="265">
                  <c:v>25491</c:v>
                </c:pt>
                <c:pt idx="266">
                  <c:v>25493.5</c:v>
                </c:pt>
                <c:pt idx="267">
                  <c:v>25493.5</c:v>
                </c:pt>
                <c:pt idx="268">
                  <c:v>25510</c:v>
                </c:pt>
                <c:pt idx="269">
                  <c:v>25516</c:v>
                </c:pt>
                <c:pt idx="270">
                  <c:v>25516</c:v>
                </c:pt>
                <c:pt idx="271">
                  <c:v>25517.5</c:v>
                </c:pt>
                <c:pt idx="272">
                  <c:v>25518</c:v>
                </c:pt>
                <c:pt idx="273">
                  <c:v>25565.5</c:v>
                </c:pt>
                <c:pt idx="274">
                  <c:v>25566</c:v>
                </c:pt>
                <c:pt idx="275">
                  <c:v>25643</c:v>
                </c:pt>
                <c:pt idx="276">
                  <c:v>26179</c:v>
                </c:pt>
                <c:pt idx="277">
                  <c:v>26353.5</c:v>
                </c:pt>
                <c:pt idx="278">
                  <c:v>26392.5</c:v>
                </c:pt>
                <c:pt idx="279">
                  <c:v>26393</c:v>
                </c:pt>
                <c:pt idx="280">
                  <c:v>26425.5</c:v>
                </c:pt>
                <c:pt idx="281">
                  <c:v>26425.5</c:v>
                </c:pt>
                <c:pt idx="282">
                  <c:v>26425.5</c:v>
                </c:pt>
                <c:pt idx="283">
                  <c:v>26483</c:v>
                </c:pt>
                <c:pt idx="284">
                  <c:v>27283</c:v>
                </c:pt>
                <c:pt idx="285">
                  <c:v>27403</c:v>
                </c:pt>
                <c:pt idx="286">
                  <c:v>27403.5</c:v>
                </c:pt>
                <c:pt idx="287">
                  <c:v>28073.5</c:v>
                </c:pt>
                <c:pt idx="288">
                  <c:v>28096</c:v>
                </c:pt>
                <c:pt idx="289">
                  <c:v>28240.5</c:v>
                </c:pt>
                <c:pt idx="290">
                  <c:v>28241</c:v>
                </c:pt>
                <c:pt idx="291">
                  <c:v>28288</c:v>
                </c:pt>
                <c:pt idx="292">
                  <c:v>28302.5</c:v>
                </c:pt>
                <c:pt idx="293">
                  <c:v>28303</c:v>
                </c:pt>
                <c:pt idx="294">
                  <c:v>28943.5</c:v>
                </c:pt>
                <c:pt idx="295">
                  <c:v>28988.5</c:v>
                </c:pt>
                <c:pt idx="296">
                  <c:v>28993.5</c:v>
                </c:pt>
                <c:pt idx="297">
                  <c:v>28998.5</c:v>
                </c:pt>
                <c:pt idx="298">
                  <c:v>29016</c:v>
                </c:pt>
                <c:pt idx="299">
                  <c:v>29173</c:v>
                </c:pt>
                <c:pt idx="300">
                  <c:v>29272.5</c:v>
                </c:pt>
                <c:pt idx="301">
                  <c:v>29273</c:v>
                </c:pt>
                <c:pt idx="302">
                  <c:v>29290</c:v>
                </c:pt>
                <c:pt idx="303">
                  <c:v>30060</c:v>
                </c:pt>
                <c:pt idx="304">
                  <c:v>30060</c:v>
                </c:pt>
                <c:pt idx="305">
                  <c:v>30870.5</c:v>
                </c:pt>
                <c:pt idx="306">
                  <c:v>30870.5</c:v>
                </c:pt>
                <c:pt idx="307">
                  <c:v>31780</c:v>
                </c:pt>
                <c:pt idx="308">
                  <c:v>31780</c:v>
                </c:pt>
                <c:pt idx="309">
                  <c:v>33592</c:v>
                </c:pt>
                <c:pt idx="310">
                  <c:v>34569.5</c:v>
                </c:pt>
                <c:pt idx="311">
                  <c:v>34570</c:v>
                </c:pt>
                <c:pt idx="312">
                  <c:v>34578</c:v>
                </c:pt>
                <c:pt idx="313">
                  <c:v>34605</c:v>
                </c:pt>
              </c:numCache>
            </c:numRef>
          </c:xVal>
          <c:yVal>
            <c:numRef>
              <c:f>'Active 2'!$I$21:$I$1003</c:f>
              <c:numCache>
                <c:formatCode>General</c:formatCode>
                <c:ptCount val="983"/>
                <c:pt idx="8">
                  <c:v>-3.1760500001837499E-2</c:v>
                </c:pt>
                <c:pt idx="9">
                  <c:v>-2.566800000204239E-2</c:v>
                </c:pt>
                <c:pt idx="15">
                  <c:v>1.2908500000776257E-2</c:v>
                </c:pt>
                <c:pt idx="16">
                  <c:v>9.3710000001010485E-3</c:v>
                </c:pt>
                <c:pt idx="17">
                  <c:v>1.146349999908125E-2</c:v>
                </c:pt>
                <c:pt idx="18">
                  <c:v>-4.3515000070328824E-3</c:v>
                </c:pt>
                <c:pt idx="19">
                  <c:v>9.8749999597202986E-4</c:v>
                </c:pt>
                <c:pt idx="24">
                  <c:v>1.4201500001945533E-2</c:v>
                </c:pt>
                <c:pt idx="25">
                  <c:v>-1.1119999981019646E-3</c:v>
                </c:pt>
                <c:pt idx="26">
                  <c:v>1.3746999997238163E-2</c:v>
                </c:pt>
                <c:pt idx="27">
                  <c:v>1.774699999805307E-2</c:v>
                </c:pt>
                <c:pt idx="28">
                  <c:v>-5.834500007040333E-3</c:v>
                </c:pt>
                <c:pt idx="29">
                  <c:v>1.6549999418202788E-4</c:v>
                </c:pt>
                <c:pt idx="30">
                  <c:v>-3.0679999981657602E-3</c:v>
                </c:pt>
                <c:pt idx="31">
                  <c:v>2.9320000030566007E-3</c:v>
                </c:pt>
                <c:pt idx="32">
                  <c:v>1.593200000206707E-2</c:v>
                </c:pt>
                <c:pt idx="33">
                  <c:v>1.0244999939459376E-3</c:v>
                </c:pt>
                <c:pt idx="34">
                  <c:v>2.0244999977876432E-3</c:v>
                </c:pt>
                <c:pt idx="35">
                  <c:v>7.0244999951682985E-3</c:v>
                </c:pt>
                <c:pt idx="36">
                  <c:v>1.1024499995983206E-2</c:v>
                </c:pt>
                <c:pt idx="37">
                  <c:v>-1.255700000183424E-2</c:v>
                </c:pt>
                <c:pt idx="38">
                  <c:v>-5.5569999967701733E-3</c:v>
                </c:pt>
                <c:pt idx="39">
                  <c:v>-5.5699999938951805E-4</c:v>
                </c:pt>
                <c:pt idx="40">
                  <c:v>4.4300000445218757E-4</c:v>
                </c:pt>
                <c:pt idx="41">
                  <c:v>1.1443000003055204E-2</c:v>
                </c:pt>
                <c:pt idx="42">
                  <c:v>1.6443000000435859E-2</c:v>
                </c:pt>
                <c:pt idx="43">
                  <c:v>1.7443000004277565E-2</c:v>
                </c:pt>
                <c:pt idx="44">
                  <c:v>9.9799999588867649E-4</c:v>
                </c:pt>
                <c:pt idx="45">
                  <c:v>-9.4050000188872218E-4</c:v>
                </c:pt>
                <c:pt idx="46">
                  <c:v>7.2444999968865886E-3</c:v>
                </c:pt>
                <c:pt idx="47">
                  <c:v>-3.478000005998183E-3</c:v>
                </c:pt>
                <c:pt idx="48">
                  <c:v>-9.3855000013718382E-3</c:v>
                </c:pt>
                <c:pt idx="49">
                  <c:v>9.844999949564226E-4</c:v>
                </c:pt>
                <c:pt idx="50">
                  <c:v>-8.9230000012321398E-3</c:v>
                </c:pt>
                <c:pt idx="51">
                  <c:v>-1.2830500003474299E-2</c:v>
                </c:pt>
                <c:pt idx="53">
                  <c:v>8.433499991951976E-3</c:v>
                </c:pt>
                <c:pt idx="54">
                  <c:v>6.5259999973932281E-3</c:v>
                </c:pt>
                <c:pt idx="55">
                  <c:v>1.8959999943035655E-3</c:v>
                </c:pt>
                <c:pt idx="56">
                  <c:v>-3.6950000067008659E-3</c:v>
                </c:pt>
                <c:pt idx="57">
                  <c:v>-6.0250000387895852E-4</c:v>
                </c:pt>
                <c:pt idx="58">
                  <c:v>-1.3494500002707355E-2</c:v>
                </c:pt>
                <c:pt idx="59">
                  <c:v>1.8930000005639158E-3</c:v>
                </c:pt>
                <c:pt idx="60">
                  <c:v>-5.459500003780704E-3</c:v>
                </c:pt>
                <c:pt idx="63">
                  <c:v>-2.3904500005301088E-2</c:v>
                </c:pt>
                <c:pt idx="64">
                  <c:v>-2.1904500004893634E-2</c:v>
                </c:pt>
                <c:pt idx="66">
                  <c:v>2.861999993911013E-3</c:v>
                </c:pt>
                <c:pt idx="69">
                  <c:v>-4.9355000010109507E-3</c:v>
                </c:pt>
                <c:pt idx="70">
                  <c:v>-3.2879999998840503E-3</c:v>
                </c:pt>
                <c:pt idx="71">
                  <c:v>-1.1955000009038486E-3</c:v>
                </c:pt>
                <c:pt idx="72">
                  <c:v>1.5267000002495479E-2</c:v>
                </c:pt>
                <c:pt idx="73">
                  <c:v>6.3594999955967069E-3</c:v>
                </c:pt>
                <c:pt idx="74">
                  <c:v>4.6059999949648045E-3</c:v>
                </c:pt>
                <c:pt idx="75">
                  <c:v>1.7909999951370992E-3</c:v>
                </c:pt>
                <c:pt idx="76">
                  <c:v>-8.7905000036698766E-3</c:v>
                </c:pt>
                <c:pt idx="77">
                  <c:v>8.8349999714409932E-4</c:v>
                </c:pt>
                <c:pt idx="78">
                  <c:v>-9.3150000611785799E-4</c:v>
                </c:pt>
                <c:pt idx="79">
                  <c:v>8.0684999993536621E-3</c:v>
                </c:pt>
                <c:pt idx="80">
                  <c:v>-9.3764999983250163E-3</c:v>
                </c:pt>
                <c:pt idx="81">
                  <c:v>-2.6365000012447126E-3</c:v>
                </c:pt>
                <c:pt idx="82">
                  <c:v>-2.0174000004772097E-2</c:v>
                </c:pt>
                <c:pt idx="83">
                  <c:v>-3.1804000005649868E-2</c:v>
                </c:pt>
                <c:pt idx="85">
                  <c:v>-1.6262500001175795E-2</c:v>
                </c:pt>
                <c:pt idx="91">
                  <c:v>7.4784999960684218E-3</c:v>
                </c:pt>
                <c:pt idx="92">
                  <c:v>1.0310999990906566E-2</c:v>
                </c:pt>
                <c:pt idx="94">
                  <c:v>-1.3517500003217719E-2</c:v>
                </c:pt>
                <c:pt idx="96">
                  <c:v>-2.2608999999647494E-2</c:v>
                </c:pt>
                <c:pt idx="97">
                  <c:v>-7.5165000016568229E-3</c:v>
                </c:pt>
                <c:pt idx="98">
                  <c:v>5.4834999973536469E-3</c:v>
                </c:pt>
                <c:pt idx="99">
                  <c:v>-2.0776500001375098E-2</c:v>
                </c:pt>
                <c:pt idx="100">
                  <c:v>6.3775000016903505E-3</c:v>
                </c:pt>
                <c:pt idx="101">
                  <c:v>6.729000000632368E-3</c:v>
                </c:pt>
                <c:pt idx="102">
                  <c:v>4.7444999945582822E-3</c:v>
                </c:pt>
                <c:pt idx="103">
                  <c:v>-6.1455000031855889E-3</c:v>
                </c:pt>
                <c:pt idx="104">
                  <c:v>-7.590500004880596E-3</c:v>
                </c:pt>
                <c:pt idx="105">
                  <c:v>-7.405500000459142E-3</c:v>
                </c:pt>
                <c:pt idx="106">
                  <c:v>-6.405500003893394E-3</c:v>
                </c:pt>
                <c:pt idx="107">
                  <c:v>-1.0220500000286847E-2</c:v>
                </c:pt>
                <c:pt idx="108">
                  <c:v>-1.4035500003956258E-2</c:v>
                </c:pt>
                <c:pt idx="109">
                  <c:v>-2.8640000018640421E-3</c:v>
                </c:pt>
                <c:pt idx="110">
                  <c:v>-6.0315000009723008E-3</c:v>
                </c:pt>
                <c:pt idx="111">
                  <c:v>1.6599999944446608E-3</c:v>
                </c:pt>
                <c:pt idx="112">
                  <c:v>-1.4666000002762303E-2</c:v>
                </c:pt>
                <c:pt idx="113">
                  <c:v>-2.1685000028810464E-3</c:v>
                </c:pt>
                <c:pt idx="114">
                  <c:v>-7.7264999999897555E-3</c:v>
                </c:pt>
                <c:pt idx="115">
                  <c:v>1.2734999982058071E-3</c:v>
                </c:pt>
                <c:pt idx="116">
                  <c:v>1.4273499997216277E-2</c:v>
                </c:pt>
                <c:pt idx="117">
                  <c:v>-4.6340000044438057E-3</c:v>
                </c:pt>
                <c:pt idx="126">
                  <c:v>-1.6502500002388842E-2</c:v>
                </c:pt>
                <c:pt idx="127">
                  <c:v>-1.1126500001410022E-2</c:v>
                </c:pt>
                <c:pt idx="128">
                  <c:v>-1.4664000002085231E-2</c:v>
                </c:pt>
                <c:pt idx="129">
                  <c:v>-9.4790000002831221E-3</c:v>
                </c:pt>
                <c:pt idx="130">
                  <c:v>-1.1091500004113186E-2</c:v>
                </c:pt>
                <c:pt idx="131">
                  <c:v>-1.4906500000506639E-2</c:v>
                </c:pt>
                <c:pt idx="132">
                  <c:v>-4.5365000041783787E-3</c:v>
                </c:pt>
                <c:pt idx="133">
                  <c:v>-1.0694999997213017E-2</c:v>
                </c:pt>
                <c:pt idx="134">
                  <c:v>-7.6335000048857182E-3</c:v>
                </c:pt>
                <c:pt idx="135">
                  <c:v>-1.0541000003286172E-2</c:v>
                </c:pt>
                <c:pt idx="136">
                  <c:v>-8.0025000061141327E-3</c:v>
                </c:pt>
                <c:pt idx="137">
                  <c:v>-1.2597500004631002E-2</c:v>
                </c:pt>
                <c:pt idx="138">
                  <c:v>-7.5975000072503462E-3</c:v>
                </c:pt>
                <c:pt idx="139">
                  <c:v>-8.5050000052433461E-3</c:v>
                </c:pt>
                <c:pt idx="140">
                  <c:v>-1.3703500000701752E-2</c:v>
                </c:pt>
                <c:pt idx="141">
                  <c:v>-1.6610999999102205E-2</c:v>
                </c:pt>
                <c:pt idx="142">
                  <c:v>-2.5185000049532391E-3</c:v>
                </c:pt>
                <c:pt idx="143">
                  <c:v>-6.3335000013466924E-3</c:v>
                </c:pt>
                <c:pt idx="144">
                  <c:v>-9.1485000011743978E-3</c:v>
                </c:pt>
                <c:pt idx="145">
                  <c:v>-2.0113500002480578E-2</c:v>
                </c:pt>
                <c:pt idx="146">
                  <c:v>-2.0928500001900829E-2</c:v>
                </c:pt>
                <c:pt idx="147">
                  <c:v>-2.05195000016829E-2</c:v>
                </c:pt>
                <c:pt idx="148">
                  <c:v>-1.6605999997409526E-2</c:v>
                </c:pt>
                <c:pt idx="149">
                  <c:v>-5.5135000075097196E-3</c:v>
                </c:pt>
                <c:pt idx="150">
                  <c:v>-1.6588500002399087E-2</c:v>
                </c:pt>
                <c:pt idx="151">
                  <c:v>-2.4403499999607448E-2</c:v>
                </c:pt>
                <c:pt idx="152">
                  <c:v>-2.131099999678554E-2</c:v>
                </c:pt>
                <c:pt idx="153">
                  <c:v>-8.1260000006295741E-3</c:v>
                </c:pt>
                <c:pt idx="154">
                  <c:v>-7.1260000040638261E-3</c:v>
                </c:pt>
                <c:pt idx="155">
                  <c:v>-1.4607000004616566E-2</c:v>
                </c:pt>
                <c:pt idx="156">
                  <c:v>-1.9847499999741558E-2</c:v>
                </c:pt>
                <c:pt idx="157">
                  <c:v>-1.5477499997359701E-2</c:v>
                </c:pt>
                <c:pt idx="158">
                  <c:v>-1.813850000326056E-2</c:v>
                </c:pt>
                <c:pt idx="159">
                  <c:v>-1.904600000125356E-2</c:v>
                </c:pt>
                <c:pt idx="160">
                  <c:v>-2.1861000001081266E-2</c:v>
                </c:pt>
                <c:pt idx="161">
                  <c:v>-4.6760000041103922E-3</c:v>
                </c:pt>
                <c:pt idx="162">
                  <c:v>5.3239999979268759E-3</c:v>
                </c:pt>
                <c:pt idx="163">
                  <c:v>1.1323999999149237E-2</c:v>
                </c:pt>
                <c:pt idx="164">
                  <c:v>-1.5121000004000962E-2</c:v>
                </c:pt>
                <c:pt idx="165">
                  <c:v>-1.3121000003593508E-2</c:v>
                </c:pt>
                <c:pt idx="166">
                  <c:v>-1.1121000003186055E-2</c:v>
                </c:pt>
                <c:pt idx="167">
                  <c:v>-9.1210000027786009E-3</c:v>
                </c:pt>
                <c:pt idx="168">
                  <c:v>-8.41700000455603E-3</c:v>
                </c:pt>
                <c:pt idx="170">
                  <c:v>-1.3482000002113637E-2</c:v>
                </c:pt>
                <c:pt idx="171">
                  <c:v>-1.1252000003878493E-2</c:v>
                </c:pt>
                <c:pt idx="172">
                  <c:v>1.7479999951319769E-3</c:v>
                </c:pt>
                <c:pt idx="188">
                  <c:v>-3.0136500005028211E-2</c:v>
                </c:pt>
                <c:pt idx="189">
                  <c:v>-3.0365000056917779E-3</c:v>
                </c:pt>
                <c:pt idx="196">
                  <c:v>-2.9697500001930166E-2</c:v>
                </c:pt>
                <c:pt idx="197">
                  <c:v>-2.8797500002838206E-2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48-4788-A0FA-DD9994396164}"/>
            </c:ext>
          </c:extLst>
        </c:ser>
        <c:ser>
          <c:idx val="2"/>
          <c:order val="2"/>
          <c:tx>
            <c:strRef>
              <c:f>'Active 2'!$J$20:$J$20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2'!$F$21:$F$1003</c:f>
              <c:numCache>
                <c:formatCode>General</c:formatCode>
                <c:ptCount val="983"/>
                <c:pt idx="0">
                  <c:v>-6711</c:v>
                </c:pt>
                <c:pt idx="1">
                  <c:v>-6669</c:v>
                </c:pt>
                <c:pt idx="2">
                  <c:v>-6663</c:v>
                </c:pt>
                <c:pt idx="3">
                  <c:v>-6491</c:v>
                </c:pt>
                <c:pt idx="4">
                  <c:v>-6483.5</c:v>
                </c:pt>
                <c:pt idx="5">
                  <c:v>-6411.5</c:v>
                </c:pt>
                <c:pt idx="6">
                  <c:v>-6369</c:v>
                </c:pt>
                <c:pt idx="7">
                  <c:v>-6368.5</c:v>
                </c:pt>
                <c:pt idx="8">
                  <c:v>-6366.5</c:v>
                </c:pt>
                <c:pt idx="9">
                  <c:v>-6364</c:v>
                </c:pt>
                <c:pt idx="10">
                  <c:v>-6344</c:v>
                </c:pt>
                <c:pt idx="11">
                  <c:v>-6299.5</c:v>
                </c:pt>
                <c:pt idx="12">
                  <c:v>-6299</c:v>
                </c:pt>
                <c:pt idx="13">
                  <c:v>-6297</c:v>
                </c:pt>
                <c:pt idx="14">
                  <c:v>-6229.5</c:v>
                </c:pt>
                <c:pt idx="15">
                  <c:v>-6229.5</c:v>
                </c:pt>
                <c:pt idx="16">
                  <c:v>-6217</c:v>
                </c:pt>
                <c:pt idx="17">
                  <c:v>-6214.5</c:v>
                </c:pt>
                <c:pt idx="18">
                  <c:v>-6209.5</c:v>
                </c:pt>
                <c:pt idx="19">
                  <c:v>-6162.5</c:v>
                </c:pt>
                <c:pt idx="20">
                  <c:v>-5999.5</c:v>
                </c:pt>
                <c:pt idx="21">
                  <c:v>-5997</c:v>
                </c:pt>
                <c:pt idx="22">
                  <c:v>-5743</c:v>
                </c:pt>
                <c:pt idx="23">
                  <c:v>-5740.5</c:v>
                </c:pt>
                <c:pt idx="24">
                  <c:v>-5740.5</c:v>
                </c:pt>
                <c:pt idx="25">
                  <c:v>-5576</c:v>
                </c:pt>
                <c:pt idx="26">
                  <c:v>-5569</c:v>
                </c:pt>
                <c:pt idx="27">
                  <c:v>-5569</c:v>
                </c:pt>
                <c:pt idx="28">
                  <c:v>-5568.5</c:v>
                </c:pt>
                <c:pt idx="29">
                  <c:v>-5568.5</c:v>
                </c:pt>
                <c:pt idx="30">
                  <c:v>-5564</c:v>
                </c:pt>
                <c:pt idx="31">
                  <c:v>-5564</c:v>
                </c:pt>
                <c:pt idx="32">
                  <c:v>-5564</c:v>
                </c:pt>
                <c:pt idx="33">
                  <c:v>-5561.5</c:v>
                </c:pt>
                <c:pt idx="34">
                  <c:v>-5561.5</c:v>
                </c:pt>
                <c:pt idx="35">
                  <c:v>-5561.5</c:v>
                </c:pt>
                <c:pt idx="36">
                  <c:v>-5561.5</c:v>
                </c:pt>
                <c:pt idx="37">
                  <c:v>-5561</c:v>
                </c:pt>
                <c:pt idx="38">
                  <c:v>-5561</c:v>
                </c:pt>
                <c:pt idx="39">
                  <c:v>-5561</c:v>
                </c:pt>
                <c:pt idx="40">
                  <c:v>-5561</c:v>
                </c:pt>
                <c:pt idx="41">
                  <c:v>-5561</c:v>
                </c:pt>
                <c:pt idx="42">
                  <c:v>-5561</c:v>
                </c:pt>
                <c:pt idx="43">
                  <c:v>-5561</c:v>
                </c:pt>
                <c:pt idx="44">
                  <c:v>-5546</c:v>
                </c:pt>
                <c:pt idx="45">
                  <c:v>-5506.5</c:v>
                </c:pt>
                <c:pt idx="46">
                  <c:v>-5501.5</c:v>
                </c:pt>
                <c:pt idx="47">
                  <c:v>-5494</c:v>
                </c:pt>
                <c:pt idx="48">
                  <c:v>-5491.5</c:v>
                </c:pt>
                <c:pt idx="49">
                  <c:v>-5481.5</c:v>
                </c:pt>
                <c:pt idx="50">
                  <c:v>-5479</c:v>
                </c:pt>
                <c:pt idx="51">
                  <c:v>-5476.5</c:v>
                </c:pt>
                <c:pt idx="52">
                  <c:v>-5429.5</c:v>
                </c:pt>
                <c:pt idx="53">
                  <c:v>-5404.5</c:v>
                </c:pt>
                <c:pt idx="54">
                  <c:v>-5402</c:v>
                </c:pt>
                <c:pt idx="55">
                  <c:v>-5392</c:v>
                </c:pt>
                <c:pt idx="56">
                  <c:v>-5235</c:v>
                </c:pt>
                <c:pt idx="57">
                  <c:v>-5232.5</c:v>
                </c:pt>
                <c:pt idx="58">
                  <c:v>-4748.5</c:v>
                </c:pt>
                <c:pt idx="59">
                  <c:v>-4711</c:v>
                </c:pt>
                <c:pt idx="60">
                  <c:v>-4693.5</c:v>
                </c:pt>
                <c:pt idx="61">
                  <c:v>-4686.5</c:v>
                </c:pt>
                <c:pt idx="62">
                  <c:v>-4681.5</c:v>
                </c:pt>
                <c:pt idx="63">
                  <c:v>-4678.5</c:v>
                </c:pt>
                <c:pt idx="64">
                  <c:v>-4678.5</c:v>
                </c:pt>
                <c:pt idx="65">
                  <c:v>-4676.5</c:v>
                </c:pt>
                <c:pt idx="66">
                  <c:v>-4674</c:v>
                </c:pt>
                <c:pt idx="67">
                  <c:v>-4666.5</c:v>
                </c:pt>
                <c:pt idx="68">
                  <c:v>-4661.5</c:v>
                </c:pt>
                <c:pt idx="69">
                  <c:v>-4641.5</c:v>
                </c:pt>
                <c:pt idx="70">
                  <c:v>-4624</c:v>
                </c:pt>
                <c:pt idx="71">
                  <c:v>-4621.5</c:v>
                </c:pt>
                <c:pt idx="72">
                  <c:v>-4609</c:v>
                </c:pt>
                <c:pt idx="73">
                  <c:v>-4606.5</c:v>
                </c:pt>
                <c:pt idx="74">
                  <c:v>-4562</c:v>
                </c:pt>
                <c:pt idx="75">
                  <c:v>-4557</c:v>
                </c:pt>
                <c:pt idx="76">
                  <c:v>-4556.5</c:v>
                </c:pt>
                <c:pt idx="77">
                  <c:v>-4554.5</c:v>
                </c:pt>
                <c:pt idx="78">
                  <c:v>-4549.5</c:v>
                </c:pt>
                <c:pt idx="79">
                  <c:v>-4549.5</c:v>
                </c:pt>
                <c:pt idx="80">
                  <c:v>-4534.5</c:v>
                </c:pt>
                <c:pt idx="81">
                  <c:v>-4514.5</c:v>
                </c:pt>
                <c:pt idx="82">
                  <c:v>-4502</c:v>
                </c:pt>
                <c:pt idx="83">
                  <c:v>-4492</c:v>
                </c:pt>
                <c:pt idx="84">
                  <c:v>-4417.5</c:v>
                </c:pt>
                <c:pt idx="85">
                  <c:v>-4412.5</c:v>
                </c:pt>
                <c:pt idx="86">
                  <c:v>-4100</c:v>
                </c:pt>
                <c:pt idx="87">
                  <c:v>-3886</c:v>
                </c:pt>
                <c:pt idx="88">
                  <c:v>-3796.5</c:v>
                </c:pt>
                <c:pt idx="89">
                  <c:v>-3784</c:v>
                </c:pt>
                <c:pt idx="90">
                  <c:v>-3672</c:v>
                </c:pt>
                <c:pt idx="91">
                  <c:v>-3619.5</c:v>
                </c:pt>
                <c:pt idx="92">
                  <c:v>-3597</c:v>
                </c:pt>
                <c:pt idx="93">
                  <c:v>-3532.5</c:v>
                </c:pt>
                <c:pt idx="94">
                  <c:v>-3527.5</c:v>
                </c:pt>
                <c:pt idx="95">
                  <c:v>-3525</c:v>
                </c:pt>
                <c:pt idx="96">
                  <c:v>-2757</c:v>
                </c:pt>
                <c:pt idx="97">
                  <c:v>-2754.5</c:v>
                </c:pt>
                <c:pt idx="98">
                  <c:v>-2754.5</c:v>
                </c:pt>
                <c:pt idx="99">
                  <c:v>-2734.5</c:v>
                </c:pt>
                <c:pt idx="100">
                  <c:v>-2692.5</c:v>
                </c:pt>
                <c:pt idx="101">
                  <c:v>-2483</c:v>
                </c:pt>
                <c:pt idx="102">
                  <c:v>-2001.5</c:v>
                </c:pt>
                <c:pt idx="103">
                  <c:v>-1971.5</c:v>
                </c:pt>
                <c:pt idx="104">
                  <c:v>-1956.5</c:v>
                </c:pt>
                <c:pt idx="105">
                  <c:v>-1951.5</c:v>
                </c:pt>
                <c:pt idx="106">
                  <c:v>-1951.5</c:v>
                </c:pt>
                <c:pt idx="107">
                  <c:v>-1946.5</c:v>
                </c:pt>
                <c:pt idx="108">
                  <c:v>-1941.5</c:v>
                </c:pt>
                <c:pt idx="109">
                  <c:v>-1872</c:v>
                </c:pt>
                <c:pt idx="110">
                  <c:v>-1849.5</c:v>
                </c:pt>
                <c:pt idx="111">
                  <c:v>-820</c:v>
                </c:pt>
                <c:pt idx="112">
                  <c:v>-818</c:v>
                </c:pt>
                <c:pt idx="113">
                  <c:v>-750.5</c:v>
                </c:pt>
                <c:pt idx="114">
                  <c:v>-84.5</c:v>
                </c:pt>
                <c:pt idx="115">
                  <c:v>-84.5</c:v>
                </c:pt>
                <c:pt idx="116">
                  <c:v>-84.5</c:v>
                </c:pt>
                <c:pt idx="117">
                  <c:v>-82</c:v>
                </c:pt>
                <c:pt idx="118">
                  <c:v>-45</c:v>
                </c:pt>
                <c:pt idx="119">
                  <c:v>-42.5</c:v>
                </c:pt>
                <c:pt idx="120">
                  <c:v>-30</c:v>
                </c:pt>
                <c:pt idx="121">
                  <c:v>0</c:v>
                </c:pt>
                <c:pt idx="122">
                  <c:v>0</c:v>
                </c:pt>
                <c:pt idx="123">
                  <c:v>12.5</c:v>
                </c:pt>
                <c:pt idx="124">
                  <c:v>20</c:v>
                </c:pt>
                <c:pt idx="125">
                  <c:v>47</c:v>
                </c:pt>
                <c:pt idx="126">
                  <c:v>67.5</c:v>
                </c:pt>
                <c:pt idx="127">
                  <c:v>715.5</c:v>
                </c:pt>
                <c:pt idx="128">
                  <c:v>728</c:v>
                </c:pt>
                <c:pt idx="129">
                  <c:v>733</c:v>
                </c:pt>
                <c:pt idx="130">
                  <c:v>770.5</c:v>
                </c:pt>
                <c:pt idx="131">
                  <c:v>775.5</c:v>
                </c:pt>
                <c:pt idx="132">
                  <c:v>785.5</c:v>
                </c:pt>
                <c:pt idx="133">
                  <c:v>1765</c:v>
                </c:pt>
                <c:pt idx="134">
                  <c:v>1804.5</c:v>
                </c:pt>
                <c:pt idx="135">
                  <c:v>1807</c:v>
                </c:pt>
                <c:pt idx="136">
                  <c:v>2567.5</c:v>
                </c:pt>
                <c:pt idx="137">
                  <c:v>2632.5</c:v>
                </c:pt>
                <c:pt idx="138">
                  <c:v>2632.5</c:v>
                </c:pt>
                <c:pt idx="139">
                  <c:v>2635</c:v>
                </c:pt>
                <c:pt idx="140">
                  <c:v>2694.5</c:v>
                </c:pt>
                <c:pt idx="141">
                  <c:v>2697</c:v>
                </c:pt>
                <c:pt idx="142">
                  <c:v>2699.5</c:v>
                </c:pt>
                <c:pt idx="143">
                  <c:v>2704.5</c:v>
                </c:pt>
                <c:pt idx="144">
                  <c:v>2709.5</c:v>
                </c:pt>
                <c:pt idx="145">
                  <c:v>2764.5</c:v>
                </c:pt>
                <c:pt idx="146">
                  <c:v>2769.5</c:v>
                </c:pt>
                <c:pt idx="147">
                  <c:v>2926.5</c:v>
                </c:pt>
                <c:pt idx="148">
                  <c:v>3562</c:v>
                </c:pt>
                <c:pt idx="149">
                  <c:v>3564.5</c:v>
                </c:pt>
                <c:pt idx="150">
                  <c:v>3589.5</c:v>
                </c:pt>
                <c:pt idx="151">
                  <c:v>3594.5</c:v>
                </c:pt>
                <c:pt idx="152">
                  <c:v>3597</c:v>
                </c:pt>
                <c:pt idx="153">
                  <c:v>3602</c:v>
                </c:pt>
                <c:pt idx="154">
                  <c:v>3602</c:v>
                </c:pt>
                <c:pt idx="155">
                  <c:v>3789</c:v>
                </c:pt>
                <c:pt idx="156">
                  <c:v>4382.5</c:v>
                </c:pt>
                <c:pt idx="157">
                  <c:v>4392.5</c:v>
                </c:pt>
                <c:pt idx="158">
                  <c:v>4439.5</c:v>
                </c:pt>
                <c:pt idx="159">
                  <c:v>4442</c:v>
                </c:pt>
                <c:pt idx="160">
                  <c:v>4447</c:v>
                </c:pt>
                <c:pt idx="161">
                  <c:v>4452</c:v>
                </c:pt>
                <c:pt idx="162">
                  <c:v>4452</c:v>
                </c:pt>
                <c:pt idx="163">
                  <c:v>4452</c:v>
                </c:pt>
                <c:pt idx="164">
                  <c:v>4467</c:v>
                </c:pt>
                <c:pt idx="165">
                  <c:v>4467</c:v>
                </c:pt>
                <c:pt idx="166">
                  <c:v>4467</c:v>
                </c:pt>
                <c:pt idx="167">
                  <c:v>4467</c:v>
                </c:pt>
                <c:pt idx="168">
                  <c:v>4659</c:v>
                </c:pt>
                <c:pt idx="169">
                  <c:v>5434.5</c:v>
                </c:pt>
                <c:pt idx="170">
                  <c:v>6414</c:v>
                </c:pt>
                <c:pt idx="171">
                  <c:v>7204</c:v>
                </c:pt>
                <c:pt idx="172">
                  <c:v>7204</c:v>
                </c:pt>
                <c:pt idx="173">
                  <c:v>9961</c:v>
                </c:pt>
                <c:pt idx="174">
                  <c:v>10953</c:v>
                </c:pt>
                <c:pt idx="175">
                  <c:v>10955.5</c:v>
                </c:pt>
                <c:pt idx="176">
                  <c:v>11927.5</c:v>
                </c:pt>
                <c:pt idx="177">
                  <c:v>11927.5</c:v>
                </c:pt>
                <c:pt idx="178">
                  <c:v>11927.5</c:v>
                </c:pt>
                <c:pt idx="179">
                  <c:v>11927.5</c:v>
                </c:pt>
                <c:pt idx="180">
                  <c:v>11928</c:v>
                </c:pt>
                <c:pt idx="181">
                  <c:v>11928</c:v>
                </c:pt>
                <c:pt idx="182">
                  <c:v>12571</c:v>
                </c:pt>
                <c:pt idx="183">
                  <c:v>12621</c:v>
                </c:pt>
                <c:pt idx="184">
                  <c:v>12728</c:v>
                </c:pt>
                <c:pt idx="185">
                  <c:v>12733</c:v>
                </c:pt>
                <c:pt idx="186">
                  <c:v>12860</c:v>
                </c:pt>
                <c:pt idx="187">
                  <c:v>13563</c:v>
                </c:pt>
                <c:pt idx="188">
                  <c:v>13585.5</c:v>
                </c:pt>
                <c:pt idx="189">
                  <c:v>13585.5</c:v>
                </c:pt>
                <c:pt idx="190">
                  <c:v>15430</c:v>
                </c:pt>
                <c:pt idx="191">
                  <c:v>15488</c:v>
                </c:pt>
                <c:pt idx="192">
                  <c:v>15569.5</c:v>
                </c:pt>
                <c:pt idx="193">
                  <c:v>15570</c:v>
                </c:pt>
                <c:pt idx="194">
                  <c:v>15719</c:v>
                </c:pt>
                <c:pt idx="195">
                  <c:v>16263</c:v>
                </c:pt>
                <c:pt idx="196">
                  <c:v>16332.5</c:v>
                </c:pt>
                <c:pt idx="197">
                  <c:v>16332.5</c:v>
                </c:pt>
                <c:pt idx="198">
                  <c:v>16335</c:v>
                </c:pt>
                <c:pt idx="199">
                  <c:v>16452.5</c:v>
                </c:pt>
                <c:pt idx="200">
                  <c:v>16502</c:v>
                </c:pt>
                <c:pt idx="201">
                  <c:v>17435</c:v>
                </c:pt>
                <c:pt idx="202">
                  <c:v>17435</c:v>
                </c:pt>
                <c:pt idx="203">
                  <c:v>17467</c:v>
                </c:pt>
                <c:pt idx="204">
                  <c:v>18108.5</c:v>
                </c:pt>
                <c:pt idx="205">
                  <c:v>18108.5</c:v>
                </c:pt>
                <c:pt idx="206">
                  <c:v>18411.5</c:v>
                </c:pt>
                <c:pt idx="207">
                  <c:v>19040</c:v>
                </c:pt>
                <c:pt idx="208">
                  <c:v>19104.5</c:v>
                </c:pt>
                <c:pt idx="209">
                  <c:v>19105</c:v>
                </c:pt>
                <c:pt idx="210">
                  <c:v>19112</c:v>
                </c:pt>
                <c:pt idx="211">
                  <c:v>19298</c:v>
                </c:pt>
                <c:pt idx="212">
                  <c:v>19300.5</c:v>
                </c:pt>
                <c:pt idx="213">
                  <c:v>19303</c:v>
                </c:pt>
                <c:pt idx="214">
                  <c:v>19305.5</c:v>
                </c:pt>
                <c:pt idx="215">
                  <c:v>19313.5</c:v>
                </c:pt>
                <c:pt idx="216">
                  <c:v>19381</c:v>
                </c:pt>
                <c:pt idx="217">
                  <c:v>20034</c:v>
                </c:pt>
                <c:pt idx="218">
                  <c:v>20035</c:v>
                </c:pt>
                <c:pt idx="219">
                  <c:v>20139</c:v>
                </c:pt>
                <c:pt idx="220">
                  <c:v>20159.5</c:v>
                </c:pt>
                <c:pt idx="221">
                  <c:v>20812</c:v>
                </c:pt>
                <c:pt idx="222">
                  <c:v>20862</c:v>
                </c:pt>
                <c:pt idx="223">
                  <c:v>20954</c:v>
                </c:pt>
                <c:pt idx="224">
                  <c:v>21697</c:v>
                </c:pt>
                <c:pt idx="225">
                  <c:v>21846.5</c:v>
                </c:pt>
                <c:pt idx="226">
                  <c:v>21847</c:v>
                </c:pt>
                <c:pt idx="227">
                  <c:v>22004</c:v>
                </c:pt>
                <c:pt idx="228">
                  <c:v>22040</c:v>
                </c:pt>
                <c:pt idx="229">
                  <c:v>22789</c:v>
                </c:pt>
                <c:pt idx="230">
                  <c:v>22940.5</c:v>
                </c:pt>
                <c:pt idx="231">
                  <c:v>22941</c:v>
                </c:pt>
                <c:pt idx="232">
                  <c:v>23030.5</c:v>
                </c:pt>
                <c:pt idx="233">
                  <c:v>23031</c:v>
                </c:pt>
                <c:pt idx="234">
                  <c:v>23444.5</c:v>
                </c:pt>
                <c:pt idx="235">
                  <c:v>23447</c:v>
                </c:pt>
                <c:pt idx="236">
                  <c:v>23549</c:v>
                </c:pt>
                <c:pt idx="237">
                  <c:v>23549</c:v>
                </c:pt>
                <c:pt idx="238">
                  <c:v>23611.5</c:v>
                </c:pt>
                <c:pt idx="239">
                  <c:v>23611.5</c:v>
                </c:pt>
                <c:pt idx="240">
                  <c:v>23611.5</c:v>
                </c:pt>
                <c:pt idx="241">
                  <c:v>23611.5</c:v>
                </c:pt>
                <c:pt idx="242">
                  <c:v>23614</c:v>
                </c:pt>
                <c:pt idx="243">
                  <c:v>23668.5</c:v>
                </c:pt>
                <c:pt idx="244">
                  <c:v>23681</c:v>
                </c:pt>
                <c:pt idx="245">
                  <c:v>23688.5</c:v>
                </c:pt>
                <c:pt idx="246">
                  <c:v>23688.5</c:v>
                </c:pt>
                <c:pt idx="247">
                  <c:v>23830</c:v>
                </c:pt>
                <c:pt idx="248">
                  <c:v>23834.5</c:v>
                </c:pt>
                <c:pt idx="249">
                  <c:v>24317</c:v>
                </c:pt>
                <c:pt idx="250">
                  <c:v>24317</c:v>
                </c:pt>
                <c:pt idx="251">
                  <c:v>24337</c:v>
                </c:pt>
                <c:pt idx="252">
                  <c:v>24538</c:v>
                </c:pt>
                <c:pt idx="253">
                  <c:v>24568.5</c:v>
                </c:pt>
                <c:pt idx="254">
                  <c:v>24569</c:v>
                </c:pt>
                <c:pt idx="255">
                  <c:v>24596</c:v>
                </c:pt>
                <c:pt idx="256">
                  <c:v>24596</c:v>
                </c:pt>
                <c:pt idx="257">
                  <c:v>24645.5</c:v>
                </c:pt>
                <c:pt idx="258">
                  <c:v>25218</c:v>
                </c:pt>
                <c:pt idx="259">
                  <c:v>25434</c:v>
                </c:pt>
                <c:pt idx="260">
                  <c:v>25441</c:v>
                </c:pt>
                <c:pt idx="261">
                  <c:v>25441.5</c:v>
                </c:pt>
                <c:pt idx="262">
                  <c:v>25476</c:v>
                </c:pt>
                <c:pt idx="263">
                  <c:v>25476.5</c:v>
                </c:pt>
                <c:pt idx="264">
                  <c:v>25491</c:v>
                </c:pt>
                <c:pt idx="265">
                  <c:v>25491</c:v>
                </c:pt>
                <c:pt idx="266">
                  <c:v>25493.5</c:v>
                </c:pt>
                <c:pt idx="267">
                  <c:v>25493.5</c:v>
                </c:pt>
                <c:pt idx="268">
                  <c:v>25510</c:v>
                </c:pt>
                <c:pt idx="269">
                  <c:v>25516</c:v>
                </c:pt>
                <c:pt idx="270">
                  <c:v>25516</c:v>
                </c:pt>
                <c:pt idx="271">
                  <c:v>25517.5</c:v>
                </c:pt>
                <c:pt idx="272">
                  <c:v>25518</c:v>
                </c:pt>
                <c:pt idx="273">
                  <c:v>25565.5</c:v>
                </c:pt>
                <c:pt idx="274">
                  <c:v>25566</c:v>
                </c:pt>
                <c:pt idx="275">
                  <c:v>25643</c:v>
                </c:pt>
                <c:pt idx="276">
                  <c:v>26179</c:v>
                </c:pt>
                <c:pt idx="277">
                  <c:v>26353.5</c:v>
                </c:pt>
                <c:pt idx="278">
                  <c:v>26392.5</c:v>
                </c:pt>
                <c:pt idx="279">
                  <c:v>26393</c:v>
                </c:pt>
                <c:pt idx="280">
                  <c:v>26425.5</c:v>
                </c:pt>
                <c:pt idx="281">
                  <c:v>26425.5</c:v>
                </c:pt>
                <c:pt idx="282">
                  <c:v>26425.5</c:v>
                </c:pt>
                <c:pt idx="283">
                  <c:v>26483</c:v>
                </c:pt>
                <c:pt idx="284">
                  <c:v>27283</c:v>
                </c:pt>
                <c:pt idx="285">
                  <c:v>27403</c:v>
                </c:pt>
                <c:pt idx="286">
                  <c:v>27403.5</c:v>
                </c:pt>
                <c:pt idx="287">
                  <c:v>28073.5</c:v>
                </c:pt>
                <c:pt idx="288">
                  <c:v>28096</c:v>
                </c:pt>
                <c:pt idx="289">
                  <c:v>28240.5</c:v>
                </c:pt>
                <c:pt idx="290">
                  <c:v>28241</c:v>
                </c:pt>
                <c:pt idx="291">
                  <c:v>28288</c:v>
                </c:pt>
                <c:pt idx="292">
                  <c:v>28302.5</c:v>
                </c:pt>
                <c:pt idx="293">
                  <c:v>28303</c:v>
                </c:pt>
                <c:pt idx="294">
                  <c:v>28943.5</c:v>
                </c:pt>
                <c:pt idx="295">
                  <c:v>28988.5</c:v>
                </c:pt>
                <c:pt idx="296">
                  <c:v>28993.5</c:v>
                </c:pt>
                <c:pt idx="297">
                  <c:v>28998.5</c:v>
                </c:pt>
                <c:pt idx="298">
                  <c:v>29016</c:v>
                </c:pt>
                <c:pt idx="299">
                  <c:v>29173</c:v>
                </c:pt>
                <c:pt idx="300">
                  <c:v>29272.5</c:v>
                </c:pt>
                <c:pt idx="301">
                  <c:v>29273</c:v>
                </c:pt>
                <c:pt idx="302">
                  <c:v>29290</c:v>
                </c:pt>
                <c:pt idx="303">
                  <c:v>30060</c:v>
                </c:pt>
                <c:pt idx="304">
                  <c:v>30060</c:v>
                </c:pt>
                <c:pt idx="305">
                  <c:v>30870.5</c:v>
                </c:pt>
                <c:pt idx="306">
                  <c:v>30870.5</c:v>
                </c:pt>
                <c:pt idx="307">
                  <c:v>31780</c:v>
                </c:pt>
                <c:pt idx="308">
                  <c:v>31780</c:v>
                </c:pt>
                <c:pt idx="309">
                  <c:v>33592</c:v>
                </c:pt>
                <c:pt idx="310">
                  <c:v>34569.5</c:v>
                </c:pt>
                <c:pt idx="311">
                  <c:v>34570</c:v>
                </c:pt>
                <c:pt idx="312">
                  <c:v>34578</c:v>
                </c:pt>
                <c:pt idx="313">
                  <c:v>34605</c:v>
                </c:pt>
              </c:numCache>
            </c:numRef>
          </c:xVal>
          <c:yVal>
            <c:numRef>
              <c:f>'Active 2'!$J$21:$J$1003</c:f>
              <c:numCache>
                <c:formatCode>General</c:formatCode>
                <c:ptCount val="983"/>
                <c:pt idx="0">
                  <c:v>1.8930000005639158E-3</c:v>
                </c:pt>
                <c:pt idx="1">
                  <c:v>-9.1953000002831686E-2</c:v>
                </c:pt>
                <c:pt idx="2">
                  <c:v>2.1069000002171379E-2</c:v>
                </c:pt>
                <c:pt idx="3">
                  <c:v>1.0329999931855127E-3</c:v>
                </c:pt>
                <c:pt idx="4">
                  <c:v>6.2310499997693114E-2</c:v>
                </c:pt>
                <c:pt idx="5">
                  <c:v>9.5744999998714775E-3</c:v>
                </c:pt>
                <c:pt idx="6">
                  <c:v>3.1469999958062544E-3</c:v>
                </c:pt>
                <c:pt idx="7">
                  <c:v>-6.4344999991590157E-3</c:v>
                </c:pt>
                <c:pt idx="10">
                  <c:v>-1.7928000001120381E-2</c:v>
                </c:pt>
                <c:pt idx="11">
                  <c:v>8.3184999966761097E-3</c:v>
                </c:pt>
                <c:pt idx="12">
                  <c:v>3.7369999990914948E-3</c:v>
                </c:pt>
                <c:pt idx="13">
                  <c:v>-2.5890000033541583E-3</c:v>
                </c:pt>
                <c:pt idx="169">
                  <c:v>-2.032350000081351E-2</c:v>
                </c:pt>
                <c:pt idx="177">
                  <c:v>-2.3482500000682194E-2</c:v>
                </c:pt>
                <c:pt idx="179">
                  <c:v>-2.08825000008801E-2</c:v>
                </c:pt>
                <c:pt idx="181">
                  <c:v>-2.8964000004634727E-2</c:v>
                </c:pt>
                <c:pt idx="187">
                  <c:v>-3.0768999997235369E-2</c:v>
                </c:pt>
                <c:pt idx="194">
                  <c:v>-3.2797000007121824E-2</c:v>
                </c:pt>
                <c:pt idx="200">
                  <c:v>-3.4725999998045154E-2</c:v>
                </c:pt>
                <c:pt idx="205">
                  <c:v>-4.1885500002535991E-2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B48-4788-A0FA-DD9994396164}"/>
            </c:ext>
          </c:extLst>
        </c:ser>
        <c:ser>
          <c:idx val="3"/>
          <c:order val="3"/>
          <c:tx>
            <c:strRef>
              <c:f>'Active 2'!$K$20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2'!$F$21:$F$1003</c:f>
              <c:numCache>
                <c:formatCode>General</c:formatCode>
                <c:ptCount val="983"/>
                <c:pt idx="0">
                  <c:v>-6711</c:v>
                </c:pt>
                <c:pt idx="1">
                  <c:v>-6669</c:v>
                </c:pt>
                <c:pt idx="2">
                  <c:v>-6663</c:v>
                </c:pt>
                <c:pt idx="3">
                  <c:v>-6491</c:v>
                </c:pt>
                <c:pt idx="4">
                  <c:v>-6483.5</c:v>
                </c:pt>
                <c:pt idx="5">
                  <c:v>-6411.5</c:v>
                </c:pt>
                <c:pt idx="6">
                  <c:v>-6369</c:v>
                </c:pt>
                <c:pt idx="7">
                  <c:v>-6368.5</c:v>
                </c:pt>
                <c:pt idx="8">
                  <c:v>-6366.5</c:v>
                </c:pt>
                <c:pt idx="9">
                  <c:v>-6364</c:v>
                </c:pt>
                <c:pt idx="10">
                  <c:v>-6344</c:v>
                </c:pt>
                <c:pt idx="11">
                  <c:v>-6299.5</c:v>
                </c:pt>
                <c:pt idx="12">
                  <c:v>-6299</c:v>
                </c:pt>
                <c:pt idx="13">
                  <c:v>-6297</c:v>
                </c:pt>
                <c:pt idx="14">
                  <c:v>-6229.5</c:v>
                </c:pt>
                <c:pt idx="15">
                  <c:v>-6229.5</c:v>
                </c:pt>
                <c:pt idx="16">
                  <c:v>-6217</c:v>
                </c:pt>
                <c:pt idx="17">
                  <c:v>-6214.5</c:v>
                </c:pt>
                <c:pt idx="18">
                  <c:v>-6209.5</c:v>
                </c:pt>
                <c:pt idx="19">
                  <c:v>-6162.5</c:v>
                </c:pt>
                <c:pt idx="20">
                  <c:v>-5999.5</c:v>
                </c:pt>
                <c:pt idx="21">
                  <c:v>-5997</c:v>
                </c:pt>
                <c:pt idx="22">
                  <c:v>-5743</c:v>
                </c:pt>
                <c:pt idx="23">
                  <c:v>-5740.5</c:v>
                </c:pt>
                <c:pt idx="24">
                  <c:v>-5740.5</c:v>
                </c:pt>
                <c:pt idx="25">
                  <c:v>-5576</c:v>
                </c:pt>
                <c:pt idx="26">
                  <c:v>-5569</c:v>
                </c:pt>
                <c:pt idx="27">
                  <c:v>-5569</c:v>
                </c:pt>
                <c:pt idx="28">
                  <c:v>-5568.5</c:v>
                </c:pt>
                <c:pt idx="29">
                  <c:v>-5568.5</c:v>
                </c:pt>
                <c:pt idx="30">
                  <c:v>-5564</c:v>
                </c:pt>
                <c:pt idx="31">
                  <c:v>-5564</c:v>
                </c:pt>
                <c:pt idx="32">
                  <c:v>-5564</c:v>
                </c:pt>
                <c:pt idx="33">
                  <c:v>-5561.5</c:v>
                </c:pt>
                <c:pt idx="34">
                  <c:v>-5561.5</c:v>
                </c:pt>
                <c:pt idx="35">
                  <c:v>-5561.5</c:v>
                </c:pt>
                <c:pt idx="36">
                  <c:v>-5561.5</c:v>
                </c:pt>
                <c:pt idx="37">
                  <c:v>-5561</c:v>
                </c:pt>
                <c:pt idx="38">
                  <c:v>-5561</c:v>
                </c:pt>
                <c:pt idx="39">
                  <c:v>-5561</c:v>
                </c:pt>
                <c:pt idx="40">
                  <c:v>-5561</c:v>
                </c:pt>
                <c:pt idx="41">
                  <c:v>-5561</c:v>
                </c:pt>
                <c:pt idx="42">
                  <c:v>-5561</c:v>
                </c:pt>
                <c:pt idx="43">
                  <c:v>-5561</c:v>
                </c:pt>
                <c:pt idx="44">
                  <c:v>-5546</c:v>
                </c:pt>
                <c:pt idx="45">
                  <c:v>-5506.5</c:v>
                </c:pt>
                <c:pt idx="46">
                  <c:v>-5501.5</c:v>
                </c:pt>
                <c:pt idx="47">
                  <c:v>-5494</c:v>
                </c:pt>
                <c:pt idx="48">
                  <c:v>-5491.5</c:v>
                </c:pt>
                <c:pt idx="49">
                  <c:v>-5481.5</c:v>
                </c:pt>
                <c:pt idx="50">
                  <c:v>-5479</c:v>
                </c:pt>
                <c:pt idx="51">
                  <c:v>-5476.5</c:v>
                </c:pt>
                <c:pt idx="52">
                  <c:v>-5429.5</c:v>
                </c:pt>
                <c:pt idx="53">
                  <c:v>-5404.5</c:v>
                </c:pt>
                <c:pt idx="54">
                  <c:v>-5402</c:v>
                </c:pt>
                <c:pt idx="55">
                  <c:v>-5392</c:v>
                </c:pt>
                <c:pt idx="56">
                  <c:v>-5235</c:v>
                </c:pt>
                <c:pt idx="57">
                  <c:v>-5232.5</c:v>
                </c:pt>
                <c:pt idx="58">
                  <c:v>-4748.5</c:v>
                </c:pt>
                <c:pt idx="59">
                  <c:v>-4711</c:v>
                </c:pt>
                <c:pt idx="60">
                  <c:v>-4693.5</c:v>
                </c:pt>
                <c:pt idx="61">
                  <c:v>-4686.5</c:v>
                </c:pt>
                <c:pt idx="62">
                  <c:v>-4681.5</c:v>
                </c:pt>
                <c:pt idx="63">
                  <c:v>-4678.5</c:v>
                </c:pt>
                <c:pt idx="64">
                  <c:v>-4678.5</c:v>
                </c:pt>
                <c:pt idx="65">
                  <c:v>-4676.5</c:v>
                </c:pt>
                <c:pt idx="66">
                  <c:v>-4674</c:v>
                </c:pt>
                <c:pt idx="67">
                  <c:v>-4666.5</c:v>
                </c:pt>
                <c:pt idx="68">
                  <c:v>-4661.5</c:v>
                </c:pt>
                <c:pt idx="69">
                  <c:v>-4641.5</c:v>
                </c:pt>
                <c:pt idx="70">
                  <c:v>-4624</c:v>
                </c:pt>
                <c:pt idx="71">
                  <c:v>-4621.5</c:v>
                </c:pt>
                <c:pt idx="72">
                  <c:v>-4609</c:v>
                </c:pt>
                <c:pt idx="73">
                  <c:v>-4606.5</c:v>
                </c:pt>
                <c:pt idx="74">
                  <c:v>-4562</c:v>
                </c:pt>
                <c:pt idx="75">
                  <c:v>-4557</c:v>
                </c:pt>
                <c:pt idx="76">
                  <c:v>-4556.5</c:v>
                </c:pt>
                <c:pt idx="77">
                  <c:v>-4554.5</c:v>
                </c:pt>
                <c:pt idx="78">
                  <c:v>-4549.5</c:v>
                </c:pt>
                <c:pt idx="79">
                  <c:v>-4549.5</c:v>
                </c:pt>
                <c:pt idx="80">
                  <c:v>-4534.5</c:v>
                </c:pt>
                <c:pt idx="81">
                  <c:v>-4514.5</c:v>
                </c:pt>
                <c:pt idx="82">
                  <c:v>-4502</c:v>
                </c:pt>
                <c:pt idx="83">
                  <c:v>-4492</c:v>
                </c:pt>
                <c:pt idx="84">
                  <c:v>-4417.5</c:v>
                </c:pt>
                <c:pt idx="85">
                  <c:v>-4412.5</c:v>
                </c:pt>
                <c:pt idx="86">
                  <c:v>-4100</c:v>
                </c:pt>
                <c:pt idx="87">
                  <c:v>-3886</c:v>
                </c:pt>
                <c:pt idx="88">
                  <c:v>-3796.5</c:v>
                </c:pt>
                <c:pt idx="89">
                  <c:v>-3784</c:v>
                </c:pt>
                <c:pt idx="90">
                  <c:v>-3672</c:v>
                </c:pt>
                <c:pt idx="91">
                  <c:v>-3619.5</c:v>
                </c:pt>
                <c:pt idx="92">
                  <c:v>-3597</c:v>
                </c:pt>
                <c:pt idx="93">
                  <c:v>-3532.5</c:v>
                </c:pt>
                <c:pt idx="94">
                  <c:v>-3527.5</c:v>
                </c:pt>
                <c:pt idx="95">
                  <c:v>-3525</c:v>
                </c:pt>
                <c:pt idx="96">
                  <c:v>-2757</c:v>
                </c:pt>
                <c:pt idx="97">
                  <c:v>-2754.5</c:v>
                </c:pt>
                <c:pt idx="98">
                  <c:v>-2754.5</c:v>
                </c:pt>
                <c:pt idx="99">
                  <c:v>-2734.5</c:v>
                </c:pt>
                <c:pt idx="100">
                  <c:v>-2692.5</c:v>
                </c:pt>
                <c:pt idx="101">
                  <c:v>-2483</c:v>
                </c:pt>
                <c:pt idx="102">
                  <c:v>-2001.5</c:v>
                </c:pt>
                <c:pt idx="103">
                  <c:v>-1971.5</c:v>
                </c:pt>
                <c:pt idx="104">
                  <c:v>-1956.5</c:v>
                </c:pt>
                <c:pt idx="105">
                  <c:v>-1951.5</c:v>
                </c:pt>
                <c:pt idx="106">
                  <c:v>-1951.5</c:v>
                </c:pt>
                <c:pt idx="107">
                  <c:v>-1946.5</c:v>
                </c:pt>
                <c:pt idx="108">
                  <c:v>-1941.5</c:v>
                </c:pt>
                <c:pt idx="109">
                  <c:v>-1872</c:v>
                </c:pt>
                <c:pt idx="110">
                  <c:v>-1849.5</c:v>
                </c:pt>
                <c:pt idx="111">
                  <c:v>-820</c:v>
                </c:pt>
                <c:pt idx="112">
                  <c:v>-818</c:v>
                </c:pt>
                <c:pt idx="113">
                  <c:v>-750.5</c:v>
                </c:pt>
                <c:pt idx="114">
                  <c:v>-84.5</c:v>
                </c:pt>
                <c:pt idx="115">
                  <c:v>-84.5</c:v>
                </c:pt>
                <c:pt idx="116">
                  <c:v>-84.5</c:v>
                </c:pt>
                <c:pt idx="117">
                  <c:v>-82</c:v>
                </c:pt>
                <c:pt idx="118">
                  <c:v>-45</c:v>
                </c:pt>
                <c:pt idx="119">
                  <c:v>-42.5</c:v>
                </c:pt>
                <c:pt idx="120">
                  <c:v>-30</c:v>
                </c:pt>
                <c:pt idx="121">
                  <c:v>0</c:v>
                </c:pt>
                <c:pt idx="122">
                  <c:v>0</c:v>
                </c:pt>
                <c:pt idx="123">
                  <c:v>12.5</c:v>
                </c:pt>
                <c:pt idx="124">
                  <c:v>20</c:v>
                </c:pt>
                <c:pt idx="125">
                  <c:v>47</c:v>
                </c:pt>
                <c:pt idx="126">
                  <c:v>67.5</c:v>
                </c:pt>
                <c:pt idx="127">
                  <c:v>715.5</c:v>
                </c:pt>
                <c:pt idx="128">
                  <c:v>728</c:v>
                </c:pt>
                <c:pt idx="129">
                  <c:v>733</c:v>
                </c:pt>
                <c:pt idx="130">
                  <c:v>770.5</c:v>
                </c:pt>
                <c:pt idx="131">
                  <c:v>775.5</c:v>
                </c:pt>
                <c:pt idx="132">
                  <c:v>785.5</c:v>
                </c:pt>
                <c:pt idx="133">
                  <c:v>1765</c:v>
                </c:pt>
                <c:pt idx="134">
                  <c:v>1804.5</c:v>
                </c:pt>
                <c:pt idx="135">
                  <c:v>1807</c:v>
                </c:pt>
                <c:pt idx="136">
                  <c:v>2567.5</c:v>
                </c:pt>
                <c:pt idx="137">
                  <c:v>2632.5</c:v>
                </c:pt>
                <c:pt idx="138">
                  <c:v>2632.5</c:v>
                </c:pt>
                <c:pt idx="139">
                  <c:v>2635</c:v>
                </c:pt>
                <c:pt idx="140">
                  <c:v>2694.5</c:v>
                </c:pt>
                <c:pt idx="141">
                  <c:v>2697</c:v>
                </c:pt>
                <c:pt idx="142">
                  <c:v>2699.5</c:v>
                </c:pt>
                <c:pt idx="143">
                  <c:v>2704.5</c:v>
                </c:pt>
                <c:pt idx="144">
                  <c:v>2709.5</c:v>
                </c:pt>
                <c:pt idx="145">
                  <c:v>2764.5</c:v>
                </c:pt>
                <c:pt idx="146">
                  <c:v>2769.5</c:v>
                </c:pt>
                <c:pt idx="147">
                  <c:v>2926.5</c:v>
                </c:pt>
                <c:pt idx="148">
                  <c:v>3562</c:v>
                </c:pt>
                <c:pt idx="149">
                  <c:v>3564.5</c:v>
                </c:pt>
                <c:pt idx="150">
                  <c:v>3589.5</c:v>
                </c:pt>
                <c:pt idx="151">
                  <c:v>3594.5</c:v>
                </c:pt>
                <c:pt idx="152">
                  <c:v>3597</c:v>
                </c:pt>
                <c:pt idx="153">
                  <c:v>3602</c:v>
                </c:pt>
                <c:pt idx="154">
                  <c:v>3602</c:v>
                </c:pt>
                <c:pt idx="155">
                  <c:v>3789</c:v>
                </c:pt>
                <c:pt idx="156">
                  <c:v>4382.5</c:v>
                </c:pt>
                <c:pt idx="157">
                  <c:v>4392.5</c:v>
                </c:pt>
                <c:pt idx="158">
                  <c:v>4439.5</c:v>
                </c:pt>
                <c:pt idx="159">
                  <c:v>4442</c:v>
                </c:pt>
                <c:pt idx="160">
                  <c:v>4447</c:v>
                </c:pt>
                <c:pt idx="161">
                  <c:v>4452</c:v>
                </c:pt>
                <c:pt idx="162">
                  <c:v>4452</c:v>
                </c:pt>
                <c:pt idx="163">
                  <c:v>4452</c:v>
                </c:pt>
                <c:pt idx="164">
                  <c:v>4467</c:v>
                </c:pt>
                <c:pt idx="165">
                  <c:v>4467</c:v>
                </c:pt>
                <c:pt idx="166">
                  <c:v>4467</c:v>
                </c:pt>
                <c:pt idx="167">
                  <c:v>4467</c:v>
                </c:pt>
                <c:pt idx="168">
                  <c:v>4659</c:v>
                </c:pt>
                <c:pt idx="169">
                  <c:v>5434.5</c:v>
                </c:pt>
                <c:pt idx="170">
                  <c:v>6414</c:v>
                </c:pt>
                <c:pt idx="171">
                  <c:v>7204</c:v>
                </c:pt>
                <c:pt idx="172">
                  <c:v>7204</c:v>
                </c:pt>
                <c:pt idx="173">
                  <c:v>9961</c:v>
                </c:pt>
                <c:pt idx="174">
                  <c:v>10953</c:v>
                </c:pt>
                <c:pt idx="175">
                  <c:v>10955.5</c:v>
                </c:pt>
                <c:pt idx="176">
                  <c:v>11927.5</c:v>
                </c:pt>
                <c:pt idx="177">
                  <c:v>11927.5</c:v>
                </c:pt>
                <c:pt idx="178">
                  <c:v>11927.5</c:v>
                </c:pt>
                <c:pt idx="179">
                  <c:v>11927.5</c:v>
                </c:pt>
                <c:pt idx="180">
                  <c:v>11928</c:v>
                </c:pt>
                <c:pt idx="181">
                  <c:v>11928</c:v>
                </c:pt>
                <c:pt idx="182">
                  <c:v>12571</c:v>
                </c:pt>
                <c:pt idx="183">
                  <c:v>12621</c:v>
                </c:pt>
                <c:pt idx="184">
                  <c:v>12728</c:v>
                </c:pt>
                <c:pt idx="185">
                  <c:v>12733</c:v>
                </c:pt>
                <c:pt idx="186">
                  <c:v>12860</c:v>
                </c:pt>
                <c:pt idx="187">
                  <c:v>13563</c:v>
                </c:pt>
                <c:pt idx="188">
                  <c:v>13585.5</c:v>
                </c:pt>
                <c:pt idx="189">
                  <c:v>13585.5</c:v>
                </c:pt>
                <c:pt idx="190">
                  <c:v>15430</c:v>
                </c:pt>
                <c:pt idx="191">
                  <c:v>15488</c:v>
                </c:pt>
                <c:pt idx="192">
                  <c:v>15569.5</c:v>
                </c:pt>
                <c:pt idx="193">
                  <c:v>15570</c:v>
                </c:pt>
                <c:pt idx="194">
                  <c:v>15719</c:v>
                </c:pt>
                <c:pt idx="195">
                  <c:v>16263</c:v>
                </c:pt>
                <c:pt idx="196">
                  <c:v>16332.5</c:v>
                </c:pt>
                <c:pt idx="197">
                  <c:v>16332.5</c:v>
                </c:pt>
                <c:pt idx="198">
                  <c:v>16335</c:v>
                </c:pt>
                <c:pt idx="199">
                  <c:v>16452.5</c:v>
                </c:pt>
                <c:pt idx="200">
                  <c:v>16502</c:v>
                </c:pt>
                <c:pt idx="201">
                  <c:v>17435</c:v>
                </c:pt>
                <c:pt idx="202">
                  <c:v>17435</c:v>
                </c:pt>
                <c:pt idx="203">
                  <c:v>17467</c:v>
                </c:pt>
                <c:pt idx="204">
                  <c:v>18108.5</c:v>
                </c:pt>
                <c:pt idx="205">
                  <c:v>18108.5</c:v>
                </c:pt>
                <c:pt idx="206">
                  <c:v>18411.5</c:v>
                </c:pt>
                <c:pt idx="207">
                  <c:v>19040</c:v>
                </c:pt>
                <c:pt idx="208">
                  <c:v>19104.5</c:v>
                </c:pt>
                <c:pt idx="209">
                  <c:v>19105</c:v>
                </c:pt>
                <c:pt idx="210">
                  <c:v>19112</c:v>
                </c:pt>
                <c:pt idx="211">
                  <c:v>19298</c:v>
                </c:pt>
                <c:pt idx="212">
                  <c:v>19300.5</c:v>
                </c:pt>
                <c:pt idx="213">
                  <c:v>19303</c:v>
                </c:pt>
                <c:pt idx="214">
                  <c:v>19305.5</c:v>
                </c:pt>
                <c:pt idx="215">
                  <c:v>19313.5</c:v>
                </c:pt>
                <c:pt idx="216">
                  <c:v>19381</c:v>
                </c:pt>
                <c:pt idx="217">
                  <c:v>20034</c:v>
                </c:pt>
                <c:pt idx="218">
                  <c:v>20035</c:v>
                </c:pt>
                <c:pt idx="219">
                  <c:v>20139</c:v>
                </c:pt>
                <c:pt idx="220">
                  <c:v>20159.5</c:v>
                </c:pt>
                <c:pt idx="221">
                  <c:v>20812</c:v>
                </c:pt>
                <c:pt idx="222">
                  <c:v>20862</c:v>
                </c:pt>
                <c:pt idx="223">
                  <c:v>20954</c:v>
                </c:pt>
                <c:pt idx="224">
                  <c:v>21697</c:v>
                </c:pt>
                <c:pt idx="225">
                  <c:v>21846.5</c:v>
                </c:pt>
                <c:pt idx="226">
                  <c:v>21847</c:v>
                </c:pt>
                <c:pt idx="227">
                  <c:v>22004</c:v>
                </c:pt>
                <c:pt idx="228">
                  <c:v>22040</c:v>
                </c:pt>
                <c:pt idx="229">
                  <c:v>22789</c:v>
                </c:pt>
                <c:pt idx="230">
                  <c:v>22940.5</c:v>
                </c:pt>
                <c:pt idx="231">
                  <c:v>22941</c:v>
                </c:pt>
                <c:pt idx="232">
                  <c:v>23030.5</c:v>
                </c:pt>
                <c:pt idx="233">
                  <c:v>23031</c:v>
                </c:pt>
                <c:pt idx="234">
                  <c:v>23444.5</c:v>
                </c:pt>
                <c:pt idx="235">
                  <c:v>23447</c:v>
                </c:pt>
                <c:pt idx="236">
                  <c:v>23549</c:v>
                </c:pt>
                <c:pt idx="237">
                  <c:v>23549</c:v>
                </c:pt>
                <c:pt idx="238">
                  <c:v>23611.5</c:v>
                </c:pt>
                <c:pt idx="239">
                  <c:v>23611.5</c:v>
                </c:pt>
                <c:pt idx="240">
                  <c:v>23611.5</c:v>
                </c:pt>
                <c:pt idx="241">
                  <c:v>23611.5</c:v>
                </c:pt>
                <c:pt idx="242">
                  <c:v>23614</c:v>
                </c:pt>
                <c:pt idx="243">
                  <c:v>23668.5</c:v>
                </c:pt>
                <c:pt idx="244">
                  <c:v>23681</c:v>
                </c:pt>
                <c:pt idx="245">
                  <c:v>23688.5</c:v>
                </c:pt>
                <c:pt idx="246">
                  <c:v>23688.5</c:v>
                </c:pt>
                <c:pt idx="247">
                  <c:v>23830</c:v>
                </c:pt>
                <c:pt idx="248">
                  <c:v>23834.5</c:v>
                </c:pt>
                <c:pt idx="249">
                  <c:v>24317</c:v>
                </c:pt>
                <c:pt idx="250">
                  <c:v>24317</c:v>
                </c:pt>
                <c:pt idx="251">
                  <c:v>24337</c:v>
                </c:pt>
                <c:pt idx="252">
                  <c:v>24538</c:v>
                </c:pt>
                <c:pt idx="253">
                  <c:v>24568.5</c:v>
                </c:pt>
                <c:pt idx="254">
                  <c:v>24569</c:v>
                </c:pt>
                <c:pt idx="255">
                  <c:v>24596</c:v>
                </c:pt>
                <c:pt idx="256">
                  <c:v>24596</c:v>
                </c:pt>
                <c:pt idx="257">
                  <c:v>24645.5</c:v>
                </c:pt>
                <c:pt idx="258">
                  <c:v>25218</c:v>
                </c:pt>
                <c:pt idx="259">
                  <c:v>25434</c:v>
                </c:pt>
                <c:pt idx="260">
                  <c:v>25441</c:v>
                </c:pt>
                <c:pt idx="261">
                  <c:v>25441.5</c:v>
                </c:pt>
                <c:pt idx="262">
                  <c:v>25476</c:v>
                </c:pt>
                <c:pt idx="263">
                  <c:v>25476.5</c:v>
                </c:pt>
                <c:pt idx="264">
                  <c:v>25491</c:v>
                </c:pt>
                <c:pt idx="265">
                  <c:v>25491</c:v>
                </c:pt>
                <c:pt idx="266">
                  <c:v>25493.5</c:v>
                </c:pt>
                <c:pt idx="267">
                  <c:v>25493.5</c:v>
                </c:pt>
                <c:pt idx="268">
                  <c:v>25510</c:v>
                </c:pt>
                <c:pt idx="269">
                  <c:v>25516</c:v>
                </c:pt>
                <c:pt idx="270">
                  <c:v>25516</c:v>
                </c:pt>
                <c:pt idx="271">
                  <c:v>25517.5</c:v>
                </c:pt>
                <c:pt idx="272">
                  <c:v>25518</c:v>
                </c:pt>
                <c:pt idx="273">
                  <c:v>25565.5</c:v>
                </c:pt>
                <c:pt idx="274">
                  <c:v>25566</c:v>
                </c:pt>
                <c:pt idx="275">
                  <c:v>25643</c:v>
                </c:pt>
                <c:pt idx="276">
                  <c:v>26179</c:v>
                </c:pt>
                <c:pt idx="277">
                  <c:v>26353.5</c:v>
                </c:pt>
                <c:pt idx="278">
                  <c:v>26392.5</c:v>
                </c:pt>
                <c:pt idx="279">
                  <c:v>26393</c:v>
                </c:pt>
                <c:pt idx="280">
                  <c:v>26425.5</c:v>
                </c:pt>
                <c:pt idx="281">
                  <c:v>26425.5</c:v>
                </c:pt>
                <c:pt idx="282">
                  <c:v>26425.5</c:v>
                </c:pt>
                <c:pt idx="283">
                  <c:v>26483</c:v>
                </c:pt>
                <c:pt idx="284">
                  <c:v>27283</c:v>
                </c:pt>
                <c:pt idx="285">
                  <c:v>27403</c:v>
                </c:pt>
                <c:pt idx="286">
                  <c:v>27403.5</c:v>
                </c:pt>
                <c:pt idx="287">
                  <c:v>28073.5</c:v>
                </c:pt>
                <c:pt idx="288">
                  <c:v>28096</c:v>
                </c:pt>
                <c:pt idx="289">
                  <c:v>28240.5</c:v>
                </c:pt>
                <c:pt idx="290">
                  <c:v>28241</c:v>
                </c:pt>
                <c:pt idx="291">
                  <c:v>28288</c:v>
                </c:pt>
                <c:pt idx="292">
                  <c:v>28302.5</c:v>
                </c:pt>
                <c:pt idx="293">
                  <c:v>28303</c:v>
                </c:pt>
                <c:pt idx="294">
                  <c:v>28943.5</c:v>
                </c:pt>
                <c:pt idx="295">
                  <c:v>28988.5</c:v>
                </c:pt>
                <c:pt idx="296">
                  <c:v>28993.5</c:v>
                </c:pt>
                <c:pt idx="297">
                  <c:v>28998.5</c:v>
                </c:pt>
                <c:pt idx="298">
                  <c:v>29016</c:v>
                </c:pt>
                <c:pt idx="299">
                  <c:v>29173</c:v>
                </c:pt>
                <c:pt idx="300">
                  <c:v>29272.5</c:v>
                </c:pt>
                <c:pt idx="301">
                  <c:v>29273</c:v>
                </c:pt>
                <c:pt idx="302">
                  <c:v>29290</c:v>
                </c:pt>
                <c:pt idx="303">
                  <c:v>30060</c:v>
                </c:pt>
                <c:pt idx="304">
                  <c:v>30060</c:v>
                </c:pt>
                <c:pt idx="305">
                  <c:v>30870.5</c:v>
                </c:pt>
                <c:pt idx="306">
                  <c:v>30870.5</c:v>
                </c:pt>
                <c:pt idx="307">
                  <c:v>31780</c:v>
                </c:pt>
                <c:pt idx="308">
                  <c:v>31780</c:v>
                </c:pt>
                <c:pt idx="309">
                  <c:v>33592</c:v>
                </c:pt>
                <c:pt idx="310">
                  <c:v>34569.5</c:v>
                </c:pt>
                <c:pt idx="311">
                  <c:v>34570</c:v>
                </c:pt>
                <c:pt idx="312">
                  <c:v>34578</c:v>
                </c:pt>
                <c:pt idx="313">
                  <c:v>34605</c:v>
                </c:pt>
              </c:numCache>
            </c:numRef>
          </c:xVal>
          <c:yVal>
            <c:numRef>
              <c:f>'Active 2'!$K$21:$K$1003</c:f>
              <c:numCache>
                <c:formatCode>General</c:formatCode>
                <c:ptCount val="983"/>
                <c:pt idx="173">
                  <c:v>-2.36430000004475E-2</c:v>
                </c:pt>
                <c:pt idx="174">
                  <c:v>-4.3389999991632067E-3</c:v>
                </c:pt>
                <c:pt idx="175">
                  <c:v>-3.2465000040247105E-3</c:v>
                </c:pt>
                <c:pt idx="176">
                  <c:v>-2.3682500002905726E-2</c:v>
                </c:pt>
                <c:pt idx="178">
                  <c:v>-2.1682500002498273E-2</c:v>
                </c:pt>
                <c:pt idx="180">
                  <c:v>-2.9264000004332047E-2</c:v>
                </c:pt>
                <c:pt idx="182">
                  <c:v>-1.7073000002710614E-2</c:v>
                </c:pt>
                <c:pt idx="183">
                  <c:v>-1.8222999999125022E-2</c:v>
                </c:pt>
                <c:pt idx="184">
                  <c:v>-2.7664000001095701E-2</c:v>
                </c:pt>
                <c:pt idx="185">
                  <c:v>-2.6479000007384457E-2</c:v>
                </c:pt>
                <c:pt idx="186">
                  <c:v>-2.3180000003776513E-2</c:v>
                </c:pt>
                <c:pt idx="190">
                  <c:v>-3.2590000002528541E-2</c:v>
                </c:pt>
                <c:pt idx="192">
                  <c:v>-3.3928500000911299E-2</c:v>
                </c:pt>
                <c:pt idx="193">
                  <c:v>-3.2010000002628658E-2</c:v>
                </c:pt>
                <c:pt idx="195">
                  <c:v>-3.3268999999563675E-2</c:v>
                </c:pt>
                <c:pt idx="198">
                  <c:v>-3.5705000002053566E-2</c:v>
                </c:pt>
                <c:pt idx="199">
                  <c:v>-3.4157500005676411E-2</c:v>
                </c:pt>
                <c:pt idx="201">
                  <c:v>-3.8505000004079193E-2</c:v>
                </c:pt>
                <c:pt idx="202">
                  <c:v>-3.8505000004079193E-2</c:v>
                </c:pt>
                <c:pt idx="203">
                  <c:v>-3.8620999999693595E-2</c:v>
                </c:pt>
                <c:pt idx="204">
                  <c:v>-4.1942086558265146E-2</c:v>
                </c:pt>
                <c:pt idx="206">
                  <c:v>-4.2474499998206738E-2</c:v>
                </c:pt>
                <c:pt idx="207">
                  <c:v>-4.7720000002300367E-2</c:v>
                </c:pt>
                <c:pt idx="208">
                  <c:v>-4.6633500001917128E-2</c:v>
                </c:pt>
                <c:pt idx="209">
                  <c:v>-4.6314999999594875E-2</c:v>
                </c:pt>
                <c:pt idx="210">
                  <c:v>-4.6656000005896203E-2</c:v>
                </c:pt>
                <c:pt idx="211">
                  <c:v>-4.6274000000266824E-2</c:v>
                </c:pt>
                <c:pt idx="212">
                  <c:v>-4.7581500002706889E-2</c:v>
                </c:pt>
                <c:pt idx="213">
                  <c:v>-4.6089000003121328E-2</c:v>
                </c:pt>
                <c:pt idx="214">
                  <c:v>-4.7196499996061902E-2</c:v>
                </c:pt>
                <c:pt idx="215">
                  <c:v>-4.7600500001863111E-2</c:v>
                </c:pt>
                <c:pt idx="216">
                  <c:v>-4.7103000004426576E-2</c:v>
                </c:pt>
                <c:pt idx="217">
                  <c:v>-4.8842000003787689E-2</c:v>
                </c:pt>
                <c:pt idx="218">
                  <c:v>-4.9005000000761356E-2</c:v>
                </c:pt>
                <c:pt idx="219">
                  <c:v>-4.8756999996840023E-2</c:v>
                </c:pt>
                <c:pt idx="220">
                  <c:v>-4.7998500005633105E-2</c:v>
                </c:pt>
                <c:pt idx="221">
                  <c:v>-5.0856000001658686E-2</c:v>
                </c:pt>
                <c:pt idx="222">
                  <c:v>-5.0606000004336238E-2</c:v>
                </c:pt>
                <c:pt idx="223">
                  <c:v>-5.1002000000153203E-2</c:v>
                </c:pt>
                <c:pt idx="224">
                  <c:v>-5.151099999784492E-2</c:v>
                </c:pt>
                <c:pt idx="225">
                  <c:v>-5.0379500004055444E-2</c:v>
                </c:pt>
                <c:pt idx="226">
                  <c:v>-5.2160999999614432E-2</c:v>
                </c:pt>
                <c:pt idx="227">
                  <c:v>-5.1652000001922715E-2</c:v>
                </c:pt>
                <c:pt idx="228">
                  <c:v>-4.9319999998260755E-2</c:v>
                </c:pt>
                <c:pt idx="229">
                  <c:v>-5.1607000001240522E-2</c:v>
                </c:pt>
                <c:pt idx="230">
                  <c:v>-5.0001499999780208E-2</c:v>
                </c:pt>
                <c:pt idx="231">
                  <c:v>-5.0283000004128553E-2</c:v>
                </c:pt>
                <c:pt idx="232">
                  <c:v>-5.0571500003570691E-2</c:v>
                </c:pt>
                <c:pt idx="233">
                  <c:v>-5.0853000000643078E-2</c:v>
                </c:pt>
                <c:pt idx="234">
                  <c:v>-5.2253500005463138E-2</c:v>
                </c:pt>
                <c:pt idx="235">
                  <c:v>-5.3261000000929926E-2</c:v>
                </c:pt>
                <c:pt idx="236">
                  <c:v>-5.2586999998311512E-2</c:v>
                </c:pt>
                <c:pt idx="237">
                  <c:v>-5.2537000003212597E-2</c:v>
                </c:pt>
                <c:pt idx="238">
                  <c:v>-5.2774500007217284E-2</c:v>
                </c:pt>
                <c:pt idx="239">
                  <c:v>-5.2684500005852897E-2</c:v>
                </c:pt>
                <c:pt idx="240">
                  <c:v>-5.2574500004993752E-2</c:v>
                </c:pt>
                <c:pt idx="241">
                  <c:v>-5.2484500003629364E-2</c:v>
                </c:pt>
                <c:pt idx="242">
                  <c:v>-5.2582000003894791E-2</c:v>
                </c:pt>
                <c:pt idx="243">
                  <c:v>-5.2665499999420717E-2</c:v>
                </c:pt>
                <c:pt idx="244">
                  <c:v>-5.2802999998675659E-2</c:v>
                </c:pt>
                <c:pt idx="245">
                  <c:v>-5.2425500005483627E-2</c:v>
                </c:pt>
                <c:pt idx="246">
                  <c:v>-5.2365500006999355E-2</c:v>
                </c:pt>
                <c:pt idx="247">
                  <c:v>-5.2289999999629799E-2</c:v>
                </c:pt>
                <c:pt idx="248">
                  <c:v>-5.2423499997530598E-2</c:v>
                </c:pt>
                <c:pt idx="249">
                  <c:v>-5.4070999998657499E-2</c:v>
                </c:pt>
                <c:pt idx="250">
                  <c:v>-5.4050999999162741E-2</c:v>
                </c:pt>
                <c:pt idx="251">
                  <c:v>-5.4630999999062624E-2</c:v>
                </c:pt>
                <c:pt idx="252">
                  <c:v>-5.4794000003312249E-2</c:v>
                </c:pt>
                <c:pt idx="253">
                  <c:v>-5.4265500002657063E-2</c:v>
                </c:pt>
                <c:pt idx="254">
                  <c:v>-5.4147000002558343E-2</c:v>
                </c:pt>
                <c:pt idx="255">
                  <c:v>-5.5048000009264797E-2</c:v>
                </c:pt>
                <c:pt idx="256">
                  <c:v>-5.5028000002494082E-2</c:v>
                </c:pt>
                <c:pt idx="257">
                  <c:v>-5.4616500005067792E-2</c:v>
                </c:pt>
                <c:pt idx="258">
                  <c:v>-5.6433999998262152E-2</c:v>
                </c:pt>
                <c:pt idx="259">
                  <c:v>-5.5641999999352265E-2</c:v>
                </c:pt>
                <c:pt idx="260">
                  <c:v>-5.5083000006561633E-2</c:v>
                </c:pt>
                <c:pt idx="261">
                  <c:v>-5.5664500003331341E-2</c:v>
                </c:pt>
                <c:pt idx="262">
                  <c:v>-5.5588000002899207E-2</c:v>
                </c:pt>
                <c:pt idx="263">
                  <c:v>-5.5569500007550232E-2</c:v>
                </c:pt>
                <c:pt idx="264">
                  <c:v>-5.6483000000298489E-2</c:v>
                </c:pt>
                <c:pt idx="265">
                  <c:v>-5.6072999999742024E-2</c:v>
                </c:pt>
                <c:pt idx="266">
                  <c:v>-5.6270499997481238E-2</c:v>
                </c:pt>
                <c:pt idx="267">
                  <c:v>-5.6270499997481238E-2</c:v>
                </c:pt>
                <c:pt idx="268">
                  <c:v>-5.6129999997210689E-2</c:v>
                </c:pt>
                <c:pt idx="269">
                  <c:v>-5.6007999999565072E-2</c:v>
                </c:pt>
                <c:pt idx="270">
                  <c:v>-5.580799999734154E-2</c:v>
                </c:pt>
                <c:pt idx="271">
                  <c:v>-5.6452500000887085E-2</c:v>
                </c:pt>
                <c:pt idx="272">
                  <c:v>-5.6334000000788365E-2</c:v>
                </c:pt>
                <c:pt idx="273">
                  <c:v>-5.6076500004564878E-2</c:v>
                </c:pt>
                <c:pt idx="274">
                  <c:v>-5.5958000004466157E-2</c:v>
                </c:pt>
                <c:pt idx="275">
                  <c:v>-5.6209000002127141E-2</c:v>
                </c:pt>
                <c:pt idx="276">
                  <c:v>-5.7217000008677132E-2</c:v>
                </c:pt>
                <c:pt idx="277">
                  <c:v>-5.5820500005211215E-2</c:v>
                </c:pt>
                <c:pt idx="278">
                  <c:v>-5.7577500003390014E-2</c:v>
                </c:pt>
                <c:pt idx="279">
                  <c:v>-5.8459000007133E-2</c:v>
                </c:pt>
                <c:pt idx="280">
                  <c:v>-6.0466499999165535E-2</c:v>
                </c:pt>
                <c:pt idx="281">
                  <c:v>-5.8566499996231869E-2</c:v>
                </c:pt>
                <c:pt idx="282">
                  <c:v>-5.8466499998758081E-2</c:v>
                </c:pt>
                <c:pt idx="283">
                  <c:v>-5.7828999997582287E-2</c:v>
                </c:pt>
                <c:pt idx="284">
                  <c:v>-5.862899999920046E-2</c:v>
                </c:pt>
                <c:pt idx="285">
                  <c:v>-5.7389000008697622E-2</c:v>
                </c:pt>
                <c:pt idx="286">
                  <c:v>-5.7270500001322944E-2</c:v>
                </c:pt>
                <c:pt idx="287">
                  <c:v>-5.7680500001879409E-2</c:v>
                </c:pt>
                <c:pt idx="288">
                  <c:v>-5.8748000003106426E-2</c:v>
                </c:pt>
                <c:pt idx="289">
                  <c:v>-5.8501500003330875E-2</c:v>
                </c:pt>
                <c:pt idx="290">
                  <c:v>-5.8483000000705943E-2</c:v>
                </c:pt>
                <c:pt idx="291">
                  <c:v>-5.9543999996094499E-2</c:v>
                </c:pt>
                <c:pt idx="292">
                  <c:v>-5.910750000475673E-2</c:v>
                </c:pt>
                <c:pt idx="293">
                  <c:v>-5.9288999997079372E-2</c:v>
                </c:pt>
                <c:pt idx="294">
                  <c:v>-5.8690500001830515E-2</c:v>
                </c:pt>
                <c:pt idx="295">
                  <c:v>-5.9425500003271736E-2</c:v>
                </c:pt>
                <c:pt idx="296">
                  <c:v>-5.9340500003600027E-2</c:v>
                </c:pt>
                <c:pt idx="297">
                  <c:v>-5.9555500003625639E-2</c:v>
                </c:pt>
                <c:pt idx="298">
                  <c:v>-6.000800000037998E-2</c:v>
                </c:pt>
                <c:pt idx="299">
                  <c:v>-6.0699000001477543E-2</c:v>
                </c:pt>
                <c:pt idx="300">
                  <c:v>-5.971750000026077E-2</c:v>
                </c:pt>
                <c:pt idx="301">
                  <c:v>-6.0299000004306436E-2</c:v>
                </c:pt>
                <c:pt idx="302">
                  <c:v>-6.0069999999541324E-2</c:v>
                </c:pt>
                <c:pt idx="303">
                  <c:v>-6.1470000000554137E-2</c:v>
                </c:pt>
                <c:pt idx="304">
                  <c:v>-6.1110000002372544E-2</c:v>
                </c:pt>
                <c:pt idx="305">
                  <c:v>-6.0781500003940891E-2</c:v>
                </c:pt>
                <c:pt idx="306">
                  <c:v>-6.0781500003940891E-2</c:v>
                </c:pt>
                <c:pt idx="307">
                  <c:v>-6.2300000005052425E-2</c:v>
                </c:pt>
                <c:pt idx="308">
                  <c:v>-6.2300000005052425E-2</c:v>
                </c:pt>
                <c:pt idx="309">
                  <c:v>-6.1095999997633044E-2</c:v>
                </c:pt>
                <c:pt idx="310">
                  <c:v>-5.9128500004590023E-2</c:v>
                </c:pt>
                <c:pt idx="311">
                  <c:v>-5.8010000000649597E-2</c:v>
                </c:pt>
                <c:pt idx="312">
                  <c:v>-5.6513999996241182E-2</c:v>
                </c:pt>
                <c:pt idx="313">
                  <c:v>-5.8714999999210704E-2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B48-4788-A0FA-DD9994396164}"/>
            </c:ext>
          </c:extLst>
        </c:ser>
        <c:ser>
          <c:idx val="4"/>
          <c:order val="4"/>
          <c:tx>
            <c:strRef>
              <c:f>'Active 2'!$L$20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2'!$D$21:$D$95</c:f>
                <c:numCache>
                  <c:formatCode>General</c:formatCode>
                  <c:ptCount val="75"/>
                  <c:pt idx="0">
                    <c:v>2E-3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3">
                    <c:v>0</c:v>
                  </c:pt>
                  <c:pt idx="64">
                    <c:v>0</c:v>
                  </c:pt>
                  <c:pt idx="66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</c:numCache>
              </c:numRef>
            </c:plus>
            <c:minus>
              <c:numRef>
                <c:f>'Active 2'!$D$21:$D$95</c:f>
                <c:numCache>
                  <c:formatCode>General</c:formatCode>
                  <c:ptCount val="75"/>
                  <c:pt idx="0">
                    <c:v>2E-3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3">
                    <c:v>0</c:v>
                  </c:pt>
                  <c:pt idx="64">
                    <c:v>0</c:v>
                  </c:pt>
                  <c:pt idx="66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2'!$F$21:$F$1003</c:f>
              <c:numCache>
                <c:formatCode>General</c:formatCode>
                <c:ptCount val="983"/>
                <c:pt idx="0">
                  <c:v>-6711</c:v>
                </c:pt>
                <c:pt idx="1">
                  <c:v>-6669</c:v>
                </c:pt>
                <c:pt idx="2">
                  <c:v>-6663</c:v>
                </c:pt>
                <c:pt idx="3">
                  <c:v>-6491</c:v>
                </c:pt>
                <c:pt idx="4">
                  <c:v>-6483.5</c:v>
                </c:pt>
                <c:pt idx="5">
                  <c:v>-6411.5</c:v>
                </c:pt>
                <c:pt idx="6">
                  <c:v>-6369</c:v>
                </c:pt>
                <c:pt idx="7">
                  <c:v>-6368.5</c:v>
                </c:pt>
                <c:pt idx="8">
                  <c:v>-6366.5</c:v>
                </c:pt>
                <c:pt idx="9">
                  <c:v>-6364</c:v>
                </c:pt>
                <c:pt idx="10">
                  <c:v>-6344</c:v>
                </c:pt>
                <c:pt idx="11">
                  <c:v>-6299.5</c:v>
                </c:pt>
                <c:pt idx="12">
                  <c:v>-6299</c:v>
                </c:pt>
                <c:pt idx="13">
                  <c:v>-6297</c:v>
                </c:pt>
                <c:pt idx="14">
                  <c:v>-6229.5</c:v>
                </c:pt>
                <c:pt idx="15">
                  <c:v>-6229.5</c:v>
                </c:pt>
                <c:pt idx="16">
                  <c:v>-6217</c:v>
                </c:pt>
                <c:pt idx="17">
                  <c:v>-6214.5</c:v>
                </c:pt>
                <c:pt idx="18">
                  <c:v>-6209.5</c:v>
                </c:pt>
                <c:pt idx="19">
                  <c:v>-6162.5</c:v>
                </c:pt>
                <c:pt idx="20">
                  <c:v>-5999.5</c:v>
                </c:pt>
                <c:pt idx="21">
                  <c:v>-5997</c:v>
                </c:pt>
                <c:pt idx="22">
                  <c:v>-5743</c:v>
                </c:pt>
                <c:pt idx="23">
                  <c:v>-5740.5</c:v>
                </c:pt>
                <c:pt idx="24">
                  <c:v>-5740.5</c:v>
                </c:pt>
                <c:pt idx="25">
                  <c:v>-5576</c:v>
                </c:pt>
                <c:pt idx="26">
                  <c:v>-5569</c:v>
                </c:pt>
                <c:pt idx="27">
                  <c:v>-5569</c:v>
                </c:pt>
                <c:pt idx="28">
                  <c:v>-5568.5</c:v>
                </c:pt>
                <c:pt idx="29">
                  <c:v>-5568.5</c:v>
                </c:pt>
                <c:pt idx="30">
                  <c:v>-5564</c:v>
                </c:pt>
                <c:pt idx="31">
                  <c:v>-5564</c:v>
                </c:pt>
                <c:pt idx="32">
                  <c:v>-5564</c:v>
                </c:pt>
                <c:pt idx="33">
                  <c:v>-5561.5</c:v>
                </c:pt>
                <c:pt idx="34">
                  <c:v>-5561.5</c:v>
                </c:pt>
                <c:pt idx="35">
                  <c:v>-5561.5</c:v>
                </c:pt>
                <c:pt idx="36">
                  <c:v>-5561.5</c:v>
                </c:pt>
                <c:pt idx="37">
                  <c:v>-5561</c:v>
                </c:pt>
                <c:pt idx="38">
                  <c:v>-5561</c:v>
                </c:pt>
                <c:pt idx="39">
                  <c:v>-5561</c:v>
                </c:pt>
                <c:pt idx="40">
                  <c:v>-5561</c:v>
                </c:pt>
                <c:pt idx="41">
                  <c:v>-5561</c:v>
                </c:pt>
                <c:pt idx="42">
                  <c:v>-5561</c:v>
                </c:pt>
                <c:pt idx="43">
                  <c:v>-5561</c:v>
                </c:pt>
                <c:pt idx="44">
                  <c:v>-5546</c:v>
                </c:pt>
                <c:pt idx="45">
                  <c:v>-5506.5</c:v>
                </c:pt>
                <c:pt idx="46">
                  <c:v>-5501.5</c:v>
                </c:pt>
                <c:pt idx="47">
                  <c:v>-5494</c:v>
                </c:pt>
                <c:pt idx="48">
                  <c:v>-5491.5</c:v>
                </c:pt>
                <c:pt idx="49">
                  <c:v>-5481.5</c:v>
                </c:pt>
                <c:pt idx="50">
                  <c:v>-5479</c:v>
                </c:pt>
                <c:pt idx="51">
                  <c:v>-5476.5</c:v>
                </c:pt>
                <c:pt idx="52">
                  <c:v>-5429.5</c:v>
                </c:pt>
                <c:pt idx="53">
                  <c:v>-5404.5</c:v>
                </c:pt>
                <c:pt idx="54">
                  <c:v>-5402</c:v>
                </c:pt>
                <c:pt idx="55">
                  <c:v>-5392</c:v>
                </c:pt>
                <c:pt idx="56">
                  <c:v>-5235</c:v>
                </c:pt>
                <c:pt idx="57">
                  <c:v>-5232.5</c:v>
                </c:pt>
                <c:pt idx="58">
                  <c:v>-4748.5</c:v>
                </c:pt>
                <c:pt idx="59">
                  <c:v>-4711</c:v>
                </c:pt>
                <c:pt idx="60">
                  <c:v>-4693.5</c:v>
                </c:pt>
                <c:pt idx="61">
                  <c:v>-4686.5</c:v>
                </c:pt>
                <c:pt idx="62">
                  <c:v>-4681.5</c:v>
                </c:pt>
                <c:pt idx="63">
                  <c:v>-4678.5</c:v>
                </c:pt>
                <c:pt idx="64">
                  <c:v>-4678.5</c:v>
                </c:pt>
                <c:pt idx="65">
                  <c:v>-4676.5</c:v>
                </c:pt>
                <c:pt idx="66">
                  <c:v>-4674</c:v>
                </c:pt>
                <c:pt idx="67">
                  <c:v>-4666.5</c:v>
                </c:pt>
                <c:pt idx="68">
                  <c:v>-4661.5</c:v>
                </c:pt>
                <c:pt idx="69">
                  <c:v>-4641.5</c:v>
                </c:pt>
                <c:pt idx="70">
                  <c:v>-4624</c:v>
                </c:pt>
                <c:pt idx="71">
                  <c:v>-4621.5</c:v>
                </c:pt>
                <c:pt idx="72">
                  <c:v>-4609</c:v>
                </c:pt>
                <c:pt idx="73">
                  <c:v>-4606.5</c:v>
                </c:pt>
                <c:pt idx="74">
                  <c:v>-4562</c:v>
                </c:pt>
                <c:pt idx="75">
                  <c:v>-4557</c:v>
                </c:pt>
                <c:pt idx="76">
                  <c:v>-4556.5</c:v>
                </c:pt>
                <c:pt idx="77">
                  <c:v>-4554.5</c:v>
                </c:pt>
                <c:pt idx="78">
                  <c:v>-4549.5</c:v>
                </c:pt>
                <c:pt idx="79">
                  <c:v>-4549.5</c:v>
                </c:pt>
                <c:pt idx="80">
                  <c:v>-4534.5</c:v>
                </c:pt>
                <c:pt idx="81">
                  <c:v>-4514.5</c:v>
                </c:pt>
                <c:pt idx="82">
                  <c:v>-4502</c:v>
                </c:pt>
                <c:pt idx="83">
                  <c:v>-4492</c:v>
                </c:pt>
                <c:pt idx="84">
                  <c:v>-4417.5</c:v>
                </c:pt>
                <c:pt idx="85">
                  <c:v>-4412.5</c:v>
                </c:pt>
                <c:pt idx="86">
                  <c:v>-4100</c:v>
                </c:pt>
                <c:pt idx="87">
                  <c:v>-3886</c:v>
                </c:pt>
                <c:pt idx="88">
                  <c:v>-3796.5</c:v>
                </c:pt>
                <c:pt idx="89">
                  <c:v>-3784</c:v>
                </c:pt>
                <c:pt idx="90">
                  <c:v>-3672</c:v>
                </c:pt>
                <c:pt idx="91">
                  <c:v>-3619.5</c:v>
                </c:pt>
                <c:pt idx="92">
                  <c:v>-3597</c:v>
                </c:pt>
                <c:pt idx="93">
                  <c:v>-3532.5</c:v>
                </c:pt>
                <c:pt idx="94">
                  <c:v>-3527.5</c:v>
                </c:pt>
                <c:pt idx="95">
                  <c:v>-3525</c:v>
                </c:pt>
                <c:pt idx="96">
                  <c:v>-2757</c:v>
                </c:pt>
                <c:pt idx="97">
                  <c:v>-2754.5</c:v>
                </c:pt>
                <c:pt idx="98">
                  <c:v>-2754.5</c:v>
                </c:pt>
                <c:pt idx="99">
                  <c:v>-2734.5</c:v>
                </c:pt>
                <c:pt idx="100">
                  <c:v>-2692.5</c:v>
                </c:pt>
                <c:pt idx="101">
                  <c:v>-2483</c:v>
                </c:pt>
                <c:pt idx="102">
                  <c:v>-2001.5</c:v>
                </c:pt>
                <c:pt idx="103">
                  <c:v>-1971.5</c:v>
                </c:pt>
                <c:pt idx="104">
                  <c:v>-1956.5</c:v>
                </c:pt>
                <c:pt idx="105">
                  <c:v>-1951.5</c:v>
                </c:pt>
                <c:pt idx="106">
                  <c:v>-1951.5</c:v>
                </c:pt>
                <c:pt idx="107">
                  <c:v>-1946.5</c:v>
                </c:pt>
                <c:pt idx="108">
                  <c:v>-1941.5</c:v>
                </c:pt>
                <c:pt idx="109">
                  <c:v>-1872</c:v>
                </c:pt>
                <c:pt idx="110">
                  <c:v>-1849.5</c:v>
                </c:pt>
                <c:pt idx="111">
                  <c:v>-820</c:v>
                </c:pt>
                <c:pt idx="112">
                  <c:v>-818</c:v>
                </c:pt>
                <c:pt idx="113">
                  <c:v>-750.5</c:v>
                </c:pt>
                <c:pt idx="114">
                  <c:v>-84.5</c:v>
                </c:pt>
                <c:pt idx="115">
                  <c:v>-84.5</c:v>
                </c:pt>
                <c:pt idx="116">
                  <c:v>-84.5</c:v>
                </c:pt>
                <c:pt idx="117">
                  <c:v>-82</c:v>
                </c:pt>
                <c:pt idx="118">
                  <c:v>-45</c:v>
                </c:pt>
                <c:pt idx="119">
                  <c:v>-42.5</c:v>
                </c:pt>
                <c:pt idx="120">
                  <c:v>-30</c:v>
                </c:pt>
                <c:pt idx="121">
                  <c:v>0</c:v>
                </c:pt>
                <c:pt idx="122">
                  <c:v>0</c:v>
                </c:pt>
                <c:pt idx="123">
                  <c:v>12.5</c:v>
                </c:pt>
                <c:pt idx="124">
                  <c:v>20</c:v>
                </c:pt>
                <c:pt idx="125">
                  <c:v>47</c:v>
                </c:pt>
                <c:pt idx="126">
                  <c:v>67.5</c:v>
                </c:pt>
                <c:pt idx="127">
                  <c:v>715.5</c:v>
                </c:pt>
                <c:pt idx="128">
                  <c:v>728</c:v>
                </c:pt>
                <c:pt idx="129">
                  <c:v>733</c:v>
                </c:pt>
                <c:pt idx="130">
                  <c:v>770.5</c:v>
                </c:pt>
                <c:pt idx="131">
                  <c:v>775.5</c:v>
                </c:pt>
                <c:pt idx="132">
                  <c:v>785.5</c:v>
                </c:pt>
                <c:pt idx="133">
                  <c:v>1765</c:v>
                </c:pt>
                <c:pt idx="134">
                  <c:v>1804.5</c:v>
                </c:pt>
                <c:pt idx="135">
                  <c:v>1807</c:v>
                </c:pt>
                <c:pt idx="136">
                  <c:v>2567.5</c:v>
                </c:pt>
                <c:pt idx="137">
                  <c:v>2632.5</c:v>
                </c:pt>
                <c:pt idx="138">
                  <c:v>2632.5</c:v>
                </c:pt>
                <c:pt idx="139">
                  <c:v>2635</c:v>
                </c:pt>
                <c:pt idx="140">
                  <c:v>2694.5</c:v>
                </c:pt>
                <c:pt idx="141">
                  <c:v>2697</c:v>
                </c:pt>
                <c:pt idx="142">
                  <c:v>2699.5</c:v>
                </c:pt>
                <c:pt idx="143">
                  <c:v>2704.5</c:v>
                </c:pt>
                <c:pt idx="144">
                  <c:v>2709.5</c:v>
                </c:pt>
                <c:pt idx="145">
                  <c:v>2764.5</c:v>
                </c:pt>
                <c:pt idx="146">
                  <c:v>2769.5</c:v>
                </c:pt>
                <c:pt idx="147">
                  <c:v>2926.5</c:v>
                </c:pt>
                <c:pt idx="148">
                  <c:v>3562</c:v>
                </c:pt>
                <c:pt idx="149">
                  <c:v>3564.5</c:v>
                </c:pt>
                <c:pt idx="150">
                  <c:v>3589.5</c:v>
                </c:pt>
                <c:pt idx="151">
                  <c:v>3594.5</c:v>
                </c:pt>
                <c:pt idx="152">
                  <c:v>3597</c:v>
                </c:pt>
                <c:pt idx="153">
                  <c:v>3602</c:v>
                </c:pt>
                <c:pt idx="154">
                  <c:v>3602</c:v>
                </c:pt>
                <c:pt idx="155">
                  <c:v>3789</c:v>
                </c:pt>
                <c:pt idx="156">
                  <c:v>4382.5</c:v>
                </c:pt>
                <c:pt idx="157">
                  <c:v>4392.5</c:v>
                </c:pt>
                <c:pt idx="158">
                  <c:v>4439.5</c:v>
                </c:pt>
                <c:pt idx="159">
                  <c:v>4442</c:v>
                </c:pt>
                <c:pt idx="160">
                  <c:v>4447</c:v>
                </c:pt>
                <c:pt idx="161">
                  <c:v>4452</c:v>
                </c:pt>
                <c:pt idx="162">
                  <c:v>4452</c:v>
                </c:pt>
                <c:pt idx="163">
                  <c:v>4452</c:v>
                </c:pt>
                <c:pt idx="164">
                  <c:v>4467</c:v>
                </c:pt>
                <c:pt idx="165">
                  <c:v>4467</c:v>
                </c:pt>
                <c:pt idx="166">
                  <c:v>4467</c:v>
                </c:pt>
                <c:pt idx="167">
                  <c:v>4467</c:v>
                </c:pt>
                <c:pt idx="168">
                  <c:v>4659</c:v>
                </c:pt>
                <c:pt idx="169">
                  <c:v>5434.5</c:v>
                </c:pt>
                <c:pt idx="170">
                  <c:v>6414</c:v>
                </c:pt>
                <c:pt idx="171">
                  <c:v>7204</c:v>
                </c:pt>
                <c:pt idx="172">
                  <c:v>7204</c:v>
                </c:pt>
                <c:pt idx="173">
                  <c:v>9961</c:v>
                </c:pt>
                <c:pt idx="174">
                  <c:v>10953</c:v>
                </c:pt>
                <c:pt idx="175">
                  <c:v>10955.5</c:v>
                </c:pt>
                <c:pt idx="176">
                  <c:v>11927.5</c:v>
                </c:pt>
                <c:pt idx="177">
                  <c:v>11927.5</c:v>
                </c:pt>
                <c:pt idx="178">
                  <c:v>11927.5</c:v>
                </c:pt>
                <c:pt idx="179">
                  <c:v>11927.5</c:v>
                </c:pt>
                <c:pt idx="180">
                  <c:v>11928</c:v>
                </c:pt>
                <c:pt idx="181">
                  <c:v>11928</c:v>
                </c:pt>
                <c:pt idx="182">
                  <c:v>12571</c:v>
                </c:pt>
                <c:pt idx="183">
                  <c:v>12621</c:v>
                </c:pt>
                <c:pt idx="184">
                  <c:v>12728</c:v>
                </c:pt>
                <c:pt idx="185">
                  <c:v>12733</c:v>
                </c:pt>
                <c:pt idx="186">
                  <c:v>12860</c:v>
                </c:pt>
                <c:pt idx="187">
                  <c:v>13563</c:v>
                </c:pt>
                <c:pt idx="188">
                  <c:v>13585.5</c:v>
                </c:pt>
                <c:pt idx="189">
                  <c:v>13585.5</c:v>
                </c:pt>
                <c:pt idx="190">
                  <c:v>15430</c:v>
                </c:pt>
                <c:pt idx="191">
                  <c:v>15488</c:v>
                </c:pt>
                <c:pt idx="192">
                  <c:v>15569.5</c:v>
                </c:pt>
                <c:pt idx="193">
                  <c:v>15570</c:v>
                </c:pt>
                <c:pt idx="194">
                  <c:v>15719</c:v>
                </c:pt>
                <c:pt idx="195">
                  <c:v>16263</c:v>
                </c:pt>
                <c:pt idx="196">
                  <c:v>16332.5</c:v>
                </c:pt>
                <c:pt idx="197">
                  <c:v>16332.5</c:v>
                </c:pt>
                <c:pt idx="198">
                  <c:v>16335</c:v>
                </c:pt>
                <c:pt idx="199">
                  <c:v>16452.5</c:v>
                </c:pt>
                <c:pt idx="200">
                  <c:v>16502</c:v>
                </c:pt>
                <c:pt idx="201">
                  <c:v>17435</c:v>
                </c:pt>
                <c:pt idx="202">
                  <c:v>17435</c:v>
                </c:pt>
                <c:pt idx="203">
                  <c:v>17467</c:v>
                </c:pt>
                <c:pt idx="204">
                  <c:v>18108.5</c:v>
                </c:pt>
                <c:pt idx="205">
                  <c:v>18108.5</c:v>
                </c:pt>
                <c:pt idx="206">
                  <c:v>18411.5</c:v>
                </c:pt>
                <c:pt idx="207">
                  <c:v>19040</c:v>
                </c:pt>
                <c:pt idx="208">
                  <c:v>19104.5</c:v>
                </c:pt>
                <c:pt idx="209">
                  <c:v>19105</c:v>
                </c:pt>
                <c:pt idx="210">
                  <c:v>19112</c:v>
                </c:pt>
                <c:pt idx="211">
                  <c:v>19298</c:v>
                </c:pt>
                <c:pt idx="212">
                  <c:v>19300.5</c:v>
                </c:pt>
                <c:pt idx="213">
                  <c:v>19303</c:v>
                </c:pt>
                <c:pt idx="214">
                  <c:v>19305.5</c:v>
                </c:pt>
                <c:pt idx="215">
                  <c:v>19313.5</c:v>
                </c:pt>
                <c:pt idx="216">
                  <c:v>19381</c:v>
                </c:pt>
                <c:pt idx="217">
                  <c:v>20034</c:v>
                </c:pt>
                <c:pt idx="218">
                  <c:v>20035</c:v>
                </c:pt>
                <c:pt idx="219">
                  <c:v>20139</c:v>
                </c:pt>
                <c:pt idx="220">
                  <c:v>20159.5</c:v>
                </c:pt>
                <c:pt idx="221">
                  <c:v>20812</c:v>
                </c:pt>
                <c:pt idx="222">
                  <c:v>20862</c:v>
                </c:pt>
                <c:pt idx="223">
                  <c:v>20954</c:v>
                </c:pt>
                <c:pt idx="224">
                  <c:v>21697</c:v>
                </c:pt>
                <c:pt idx="225">
                  <c:v>21846.5</c:v>
                </c:pt>
                <c:pt idx="226">
                  <c:v>21847</c:v>
                </c:pt>
                <c:pt idx="227">
                  <c:v>22004</c:v>
                </c:pt>
                <c:pt idx="228">
                  <c:v>22040</c:v>
                </c:pt>
                <c:pt idx="229">
                  <c:v>22789</c:v>
                </c:pt>
                <c:pt idx="230">
                  <c:v>22940.5</c:v>
                </c:pt>
                <c:pt idx="231">
                  <c:v>22941</c:v>
                </c:pt>
                <c:pt idx="232">
                  <c:v>23030.5</c:v>
                </c:pt>
                <c:pt idx="233">
                  <c:v>23031</c:v>
                </c:pt>
                <c:pt idx="234">
                  <c:v>23444.5</c:v>
                </c:pt>
                <c:pt idx="235">
                  <c:v>23447</c:v>
                </c:pt>
                <c:pt idx="236">
                  <c:v>23549</c:v>
                </c:pt>
                <c:pt idx="237">
                  <c:v>23549</c:v>
                </c:pt>
                <c:pt idx="238">
                  <c:v>23611.5</c:v>
                </c:pt>
                <c:pt idx="239">
                  <c:v>23611.5</c:v>
                </c:pt>
                <c:pt idx="240">
                  <c:v>23611.5</c:v>
                </c:pt>
                <c:pt idx="241">
                  <c:v>23611.5</c:v>
                </c:pt>
                <c:pt idx="242">
                  <c:v>23614</c:v>
                </c:pt>
                <c:pt idx="243">
                  <c:v>23668.5</c:v>
                </c:pt>
                <c:pt idx="244">
                  <c:v>23681</c:v>
                </c:pt>
                <c:pt idx="245">
                  <c:v>23688.5</c:v>
                </c:pt>
                <c:pt idx="246">
                  <c:v>23688.5</c:v>
                </c:pt>
                <c:pt idx="247">
                  <c:v>23830</c:v>
                </c:pt>
                <c:pt idx="248">
                  <c:v>23834.5</c:v>
                </c:pt>
                <c:pt idx="249">
                  <c:v>24317</c:v>
                </c:pt>
                <c:pt idx="250">
                  <c:v>24317</c:v>
                </c:pt>
                <c:pt idx="251">
                  <c:v>24337</c:v>
                </c:pt>
                <c:pt idx="252">
                  <c:v>24538</c:v>
                </c:pt>
                <c:pt idx="253">
                  <c:v>24568.5</c:v>
                </c:pt>
                <c:pt idx="254">
                  <c:v>24569</c:v>
                </c:pt>
                <c:pt idx="255">
                  <c:v>24596</c:v>
                </c:pt>
                <c:pt idx="256">
                  <c:v>24596</c:v>
                </c:pt>
                <c:pt idx="257">
                  <c:v>24645.5</c:v>
                </c:pt>
                <c:pt idx="258">
                  <c:v>25218</c:v>
                </c:pt>
                <c:pt idx="259">
                  <c:v>25434</c:v>
                </c:pt>
                <c:pt idx="260">
                  <c:v>25441</c:v>
                </c:pt>
                <c:pt idx="261">
                  <c:v>25441.5</c:v>
                </c:pt>
                <c:pt idx="262">
                  <c:v>25476</c:v>
                </c:pt>
                <c:pt idx="263">
                  <c:v>25476.5</c:v>
                </c:pt>
                <c:pt idx="264">
                  <c:v>25491</c:v>
                </c:pt>
                <c:pt idx="265">
                  <c:v>25491</c:v>
                </c:pt>
                <c:pt idx="266">
                  <c:v>25493.5</c:v>
                </c:pt>
                <c:pt idx="267">
                  <c:v>25493.5</c:v>
                </c:pt>
                <c:pt idx="268">
                  <c:v>25510</c:v>
                </c:pt>
                <c:pt idx="269">
                  <c:v>25516</c:v>
                </c:pt>
                <c:pt idx="270">
                  <c:v>25516</c:v>
                </c:pt>
                <c:pt idx="271">
                  <c:v>25517.5</c:v>
                </c:pt>
                <c:pt idx="272">
                  <c:v>25518</c:v>
                </c:pt>
                <c:pt idx="273">
                  <c:v>25565.5</c:v>
                </c:pt>
                <c:pt idx="274">
                  <c:v>25566</c:v>
                </c:pt>
                <c:pt idx="275">
                  <c:v>25643</c:v>
                </c:pt>
                <c:pt idx="276">
                  <c:v>26179</c:v>
                </c:pt>
                <c:pt idx="277">
                  <c:v>26353.5</c:v>
                </c:pt>
                <c:pt idx="278">
                  <c:v>26392.5</c:v>
                </c:pt>
                <c:pt idx="279">
                  <c:v>26393</c:v>
                </c:pt>
                <c:pt idx="280">
                  <c:v>26425.5</c:v>
                </c:pt>
                <c:pt idx="281">
                  <c:v>26425.5</c:v>
                </c:pt>
                <c:pt idx="282">
                  <c:v>26425.5</c:v>
                </c:pt>
                <c:pt idx="283">
                  <c:v>26483</c:v>
                </c:pt>
                <c:pt idx="284">
                  <c:v>27283</c:v>
                </c:pt>
                <c:pt idx="285">
                  <c:v>27403</c:v>
                </c:pt>
                <c:pt idx="286">
                  <c:v>27403.5</c:v>
                </c:pt>
                <c:pt idx="287">
                  <c:v>28073.5</c:v>
                </c:pt>
                <c:pt idx="288">
                  <c:v>28096</c:v>
                </c:pt>
                <c:pt idx="289">
                  <c:v>28240.5</c:v>
                </c:pt>
                <c:pt idx="290">
                  <c:v>28241</c:v>
                </c:pt>
                <c:pt idx="291">
                  <c:v>28288</c:v>
                </c:pt>
                <c:pt idx="292">
                  <c:v>28302.5</c:v>
                </c:pt>
                <c:pt idx="293">
                  <c:v>28303</c:v>
                </c:pt>
                <c:pt idx="294">
                  <c:v>28943.5</c:v>
                </c:pt>
                <c:pt idx="295">
                  <c:v>28988.5</c:v>
                </c:pt>
                <c:pt idx="296">
                  <c:v>28993.5</c:v>
                </c:pt>
                <c:pt idx="297">
                  <c:v>28998.5</c:v>
                </c:pt>
                <c:pt idx="298">
                  <c:v>29016</c:v>
                </c:pt>
                <c:pt idx="299">
                  <c:v>29173</c:v>
                </c:pt>
                <c:pt idx="300">
                  <c:v>29272.5</c:v>
                </c:pt>
                <c:pt idx="301">
                  <c:v>29273</c:v>
                </c:pt>
                <c:pt idx="302">
                  <c:v>29290</c:v>
                </c:pt>
                <c:pt idx="303">
                  <c:v>30060</c:v>
                </c:pt>
                <c:pt idx="304">
                  <c:v>30060</c:v>
                </c:pt>
                <c:pt idx="305">
                  <c:v>30870.5</c:v>
                </c:pt>
                <c:pt idx="306">
                  <c:v>30870.5</c:v>
                </c:pt>
                <c:pt idx="307">
                  <c:v>31780</c:v>
                </c:pt>
                <c:pt idx="308">
                  <c:v>31780</c:v>
                </c:pt>
                <c:pt idx="309">
                  <c:v>33592</c:v>
                </c:pt>
                <c:pt idx="310">
                  <c:v>34569.5</c:v>
                </c:pt>
                <c:pt idx="311">
                  <c:v>34570</c:v>
                </c:pt>
                <c:pt idx="312">
                  <c:v>34578</c:v>
                </c:pt>
                <c:pt idx="313">
                  <c:v>34605</c:v>
                </c:pt>
              </c:numCache>
            </c:numRef>
          </c:xVal>
          <c:yVal>
            <c:numRef>
              <c:f>'Active 2'!$L$21:$L$1003</c:f>
              <c:numCache>
                <c:formatCode>General</c:formatCode>
                <c:ptCount val="98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B48-4788-A0FA-DD9994396164}"/>
            </c:ext>
          </c:extLst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Lin.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'Active 2'!$F$21:$F$1003</c:f>
              <c:numCache>
                <c:formatCode>General</c:formatCode>
                <c:ptCount val="983"/>
                <c:pt idx="0">
                  <c:v>-6711</c:v>
                </c:pt>
                <c:pt idx="1">
                  <c:v>-6669</c:v>
                </c:pt>
                <c:pt idx="2">
                  <c:v>-6663</c:v>
                </c:pt>
                <c:pt idx="3">
                  <c:v>-6491</c:v>
                </c:pt>
                <c:pt idx="4">
                  <c:v>-6483.5</c:v>
                </c:pt>
                <c:pt idx="5">
                  <c:v>-6411.5</c:v>
                </c:pt>
                <c:pt idx="6">
                  <c:v>-6369</c:v>
                </c:pt>
                <c:pt idx="7">
                  <c:v>-6368.5</c:v>
                </c:pt>
                <c:pt idx="8">
                  <c:v>-6366.5</c:v>
                </c:pt>
                <c:pt idx="9">
                  <c:v>-6364</c:v>
                </c:pt>
                <c:pt idx="10">
                  <c:v>-6344</c:v>
                </c:pt>
                <c:pt idx="11">
                  <c:v>-6299.5</c:v>
                </c:pt>
                <c:pt idx="12">
                  <c:v>-6299</c:v>
                </c:pt>
                <c:pt idx="13">
                  <c:v>-6297</c:v>
                </c:pt>
                <c:pt idx="14">
                  <c:v>-6229.5</c:v>
                </c:pt>
                <c:pt idx="15">
                  <c:v>-6229.5</c:v>
                </c:pt>
                <c:pt idx="16">
                  <c:v>-6217</c:v>
                </c:pt>
                <c:pt idx="17">
                  <c:v>-6214.5</c:v>
                </c:pt>
                <c:pt idx="18">
                  <c:v>-6209.5</c:v>
                </c:pt>
                <c:pt idx="19">
                  <c:v>-6162.5</c:v>
                </c:pt>
                <c:pt idx="20">
                  <c:v>-5999.5</c:v>
                </c:pt>
                <c:pt idx="21">
                  <c:v>-5997</c:v>
                </c:pt>
                <c:pt idx="22">
                  <c:v>-5743</c:v>
                </c:pt>
                <c:pt idx="23">
                  <c:v>-5740.5</c:v>
                </c:pt>
                <c:pt idx="24">
                  <c:v>-5740.5</c:v>
                </c:pt>
                <c:pt idx="25">
                  <c:v>-5576</c:v>
                </c:pt>
                <c:pt idx="26">
                  <c:v>-5569</c:v>
                </c:pt>
                <c:pt idx="27">
                  <c:v>-5569</c:v>
                </c:pt>
                <c:pt idx="28">
                  <c:v>-5568.5</c:v>
                </c:pt>
                <c:pt idx="29">
                  <c:v>-5568.5</c:v>
                </c:pt>
                <c:pt idx="30">
                  <c:v>-5564</c:v>
                </c:pt>
                <c:pt idx="31">
                  <c:v>-5564</c:v>
                </c:pt>
                <c:pt idx="32">
                  <c:v>-5564</c:v>
                </c:pt>
                <c:pt idx="33">
                  <c:v>-5561.5</c:v>
                </c:pt>
                <c:pt idx="34">
                  <c:v>-5561.5</c:v>
                </c:pt>
                <c:pt idx="35">
                  <c:v>-5561.5</c:v>
                </c:pt>
                <c:pt idx="36">
                  <c:v>-5561.5</c:v>
                </c:pt>
                <c:pt idx="37">
                  <c:v>-5561</c:v>
                </c:pt>
                <c:pt idx="38">
                  <c:v>-5561</c:v>
                </c:pt>
                <c:pt idx="39">
                  <c:v>-5561</c:v>
                </c:pt>
                <c:pt idx="40">
                  <c:v>-5561</c:v>
                </c:pt>
                <c:pt idx="41">
                  <c:v>-5561</c:v>
                </c:pt>
                <c:pt idx="42">
                  <c:v>-5561</c:v>
                </c:pt>
                <c:pt idx="43">
                  <c:v>-5561</c:v>
                </c:pt>
                <c:pt idx="44">
                  <c:v>-5546</c:v>
                </c:pt>
                <c:pt idx="45">
                  <c:v>-5506.5</c:v>
                </c:pt>
                <c:pt idx="46">
                  <c:v>-5501.5</c:v>
                </c:pt>
                <c:pt idx="47">
                  <c:v>-5494</c:v>
                </c:pt>
                <c:pt idx="48">
                  <c:v>-5491.5</c:v>
                </c:pt>
                <c:pt idx="49">
                  <c:v>-5481.5</c:v>
                </c:pt>
                <c:pt idx="50">
                  <c:v>-5479</c:v>
                </c:pt>
                <c:pt idx="51">
                  <c:v>-5476.5</c:v>
                </c:pt>
                <c:pt idx="52">
                  <c:v>-5429.5</c:v>
                </c:pt>
                <c:pt idx="53">
                  <c:v>-5404.5</c:v>
                </c:pt>
                <c:pt idx="54">
                  <c:v>-5402</c:v>
                </c:pt>
                <c:pt idx="55">
                  <c:v>-5392</c:v>
                </c:pt>
                <c:pt idx="56">
                  <c:v>-5235</c:v>
                </c:pt>
                <c:pt idx="57">
                  <c:v>-5232.5</c:v>
                </c:pt>
                <c:pt idx="58">
                  <c:v>-4748.5</c:v>
                </c:pt>
                <c:pt idx="59">
                  <c:v>-4711</c:v>
                </c:pt>
                <c:pt idx="60">
                  <c:v>-4693.5</c:v>
                </c:pt>
                <c:pt idx="61">
                  <c:v>-4686.5</c:v>
                </c:pt>
                <c:pt idx="62">
                  <c:v>-4681.5</c:v>
                </c:pt>
                <c:pt idx="63">
                  <c:v>-4678.5</c:v>
                </c:pt>
                <c:pt idx="64">
                  <c:v>-4678.5</c:v>
                </c:pt>
                <c:pt idx="65">
                  <c:v>-4676.5</c:v>
                </c:pt>
                <c:pt idx="66">
                  <c:v>-4674</c:v>
                </c:pt>
                <c:pt idx="67">
                  <c:v>-4666.5</c:v>
                </c:pt>
                <c:pt idx="68">
                  <c:v>-4661.5</c:v>
                </c:pt>
                <c:pt idx="69">
                  <c:v>-4641.5</c:v>
                </c:pt>
                <c:pt idx="70">
                  <c:v>-4624</c:v>
                </c:pt>
                <c:pt idx="71">
                  <c:v>-4621.5</c:v>
                </c:pt>
                <c:pt idx="72">
                  <c:v>-4609</c:v>
                </c:pt>
                <c:pt idx="73">
                  <c:v>-4606.5</c:v>
                </c:pt>
                <c:pt idx="74">
                  <c:v>-4562</c:v>
                </c:pt>
                <c:pt idx="75">
                  <c:v>-4557</c:v>
                </c:pt>
                <c:pt idx="76">
                  <c:v>-4556.5</c:v>
                </c:pt>
                <c:pt idx="77">
                  <c:v>-4554.5</c:v>
                </c:pt>
                <c:pt idx="78">
                  <c:v>-4549.5</c:v>
                </c:pt>
                <c:pt idx="79">
                  <c:v>-4549.5</c:v>
                </c:pt>
                <c:pt idx="80">
                  <c:v>-4534.5</c:v>
                </c:pt>
                <c:pt idx="81">
                  <c:v>-4514.5</c:v>
                </c:pt>
                <c:pt idx="82">
                  <c:v>-4502</c:v>
                </c:pt>
                <c:pt idx="83">
                  <c:v>-4492</c:v>
                </c:pt>
                <c:pt idx="84">
                  <c:v>-4417.5</c:v>
                </c:pt>
                <c:pt idx="85">
                  <c:v>-4412.5</c:v>
                </c:pt>
                <c:pt idx="86">
                  <c:v>-4100</c:v>
                </c:pt>
                <c:pt idx="87">
                  <c:v>-3886</c:v>
                </c:pt>
                <c:pt idx="88">
                  <c:v>-3796.5</c:v>
                </c:pt>
                <c:pt idx="89">
                  <c:v>-3784</c:v>
                </c:pt>
                <c:pt idx="90">
                  <c:v>-3672</c:v>
                </c:pt>
                <c:pt idx="91">
                  <c:v>-3619.5</c:v>
                </c:pt>
                <c:pt idx="92">
                  <c:v>-3597</c:v>
                </c:pt>
                <c:pt idx="93">
                  <c:v>-3532.5</c:v>
                </c:pt>
                <c:pt idx="94">
                  <c:v>-3527.5</c:v>
                </c:pt>
                <c:pt idx="95">
                  <c:v>-3525</c:v>
                </c:pt>
                <c:pt idx="96">
                  <c:v>-2757</c:v>
                </c:pt>
                <c:pt idx="97">
                  <c:v>-2754.5</c:v>
                </c:pt>
                <c:pt idx="98">
                  <c:v>-2754.5</c:v>
                </c:pt>
                <c:pt idx="99">
                  <c:v>-2734.5</c:v>
                </c:pt>
                <c:pt idx="100">
                  <c:v>-2692.5</c:v>
                </c:pt>
                <c:pt idx="101">
                  <c:v>-2483</c:v>
                </c:pt>
                <c:pt idx="102">
                  <c:v>-2001.5</c:v>
                </c:pt>
                <c:pt idx="103">
                  <c:v>-1971.5</c:v>
                </c:pt>
                <c:pt idx="104">
                  <c:v>-1956.5</c:v>
                </c:pt>
                <c:pt idx="105">
                  <c:v>-1951.5</c:v>
                </c:pt>
                <c:pt idx="106">
                  <c:v>-1951.5</c:v>
                </c:pt>
                <c:pt idx="107">
                  <c:v>-1946.5</c:v>
                </c:pt>
                <c:pt idx="108">
                  <c:v>-1941.5</c:v>
                </c:pt>
                <c:pt idx="109">
                  <c:v>-1872</c:v>
                </c:pt>
                <c:pt idx="110">
                  <c:v>-1849.5</c:v>
                </c:pt>
                <c:pt idx="111">
                  <c:v>-820</c:v>
                </c:pt>
                <c:pt idx="112">
                  <c:v>-818</c:v>
                </c:pt>
                <c:pt idx="113">
                  <c:v>-750.5</c:v>
                </c:pt>
                <c:pt idx="114">
                  <c:v>-84.5</c:v>
                </c:pt>
                <c:pt idx="115">
                  <c:v>-84.5</c:v>
                </c:pt>
                <c:pt idx="116">
                  <c:v>-84.5</c:v>
                </c:pt>
                <c:pt idx="117">
                  <c:v>-82</c:v>
                </c:pt>
                <c:pt idx="118">
                  <c:v>-45</c:v>
                </c:pt>
                <c:pt idx="119">
                  <c:v>-42.5</c:v>
                </c:pt>
                <c:pt idx="120">
                  <c:v>-30</c:v>
                </c:pt>
                <c:pt idx="121">
                  <c:v>0</c:v>
                </c:pt>
                <c:pt idx="122">
                  <c:v>0</c:v>
                </c:pt>
                <c:pt idx="123">
                  <c:v>12.5</c:v>
                </c:pt>
                <c:pt idx="124">
                  <c:v>20</c:v>
                </c:pt>
                <c:pt idx="125">
                  <c:v>47</c:v>
                </c:pt>
                <c:pt idx="126">
                  <c:v>67.5</c:v>
                </c:pt>
                <c:pt idx="127">
                  <c:v>715.5</c:v>
                </c:pt>
                <c:pt idx="128">
                  <c:v>728</c:v>
                </c:pt>
                <c:pt idx="129">
                  <c:v>733</c:v>
                </c:pt>
                <c:pt idx="130">
                  <c:v>770.5</c:v>
                </c:pt>
                <c:pt idx="131">
                  <c:v>775.5</c:v>
                </c:pt>
                <c:pt idx="132">
                  <c:v>785.5</c:v>
                </c:pt>
                <c:pt idx="133">
                  <c:v>1765</c:v>
                </c:pt>
                <c:pt idx="134">
                  <c:v>1804.5</c:v>
                </c:pt>
                <c:pt idx="135">
                  <c:v>1807</c:v>
                </c:pt>
                <c:pt idx="136">
                  <c:v>2567.5</c:v>
                </c:pt>
                <c:pt idx="137">
                  <c:v>2632.5</c:v>
                </c:pt>
                <c:pt idx="138">
                  <c:v>2632.5</c:v>
                </c:pt>
                <c:pt idx="139">
                  <c:v>2635</c:v>
                </c:pt>
                <c:pt idx="140">
                  <c:v>2694.5</c:v>
                </c:pt>
                <c:pt idx="141">
                  <c:v>2697</c:v>
                </c:pt>
                <c:pt idx="142">
                  <c:v>2699.5</c:v>
                </c:pt>
                <c:pt idx="143">
                  <c:v>2704.5</c:v>
                </c:pt>
                <c:pt idx="144">
                  <c:v>2709.5</c:v>
                </c:pt>
                <c:pt idx="145">
                  <c:v>2764.5</c:v>
                </c:pt>
                <c:pt idx="146">
                  <c:v>2769.5</c:v>
                </c:pt>
                <c:pt idx="147">
                  <c:v>2926.5</c:v>
                </c:pt>
                <c:pt idx="148">
                  <c:v>3562</c:v>
                </c:pt>
                <c:pt idx="149">
                  <c:v>3564.5</c:v>
                </c:pt>
                <c:pt idx="150">
                  <c:v>3589.5</c:v>
                </c:pt>
                <c:pt idx="151">
                  <c:v>3594.5</c:v>
                </c:pt>
                <c:pt idx="152">
                  <c:v>3597</c:v>
                </c:pt>
                <c:pt idx="153">
                  <c:v>3602</c:v>
                </c:pt>
                <c:pt idx="154">
                  <c:v>3602</c:v>
                </c:pt>
                <c:pt idx="155">
                  <c:v>3789</c:v>
                </c:pt>
                <c:pt idx="156">
                  <c:v>4382.5</c:v>
                </c:pt>
                <c:pt idx="157">
                  <c:v>4392.5</c:v>
                </c:pt>
                <c:pt idx="158">
                  <c:v>4439.5</c:v>
                </c:pt>
                <c:pt idx="159">
                  <c:v>4442</c:v>
                </c:pt>
                <c:pt idx="160">
                  <c:v>4447</c:v>
                </c:pt>
                <c:pt idx="161">
                  <c:v>4452</c:v>
                </c:pt>
                <c:pt idx="162">
                  <c:v>4452</c:v>
                </c:pt>
                <c:pt idx="163">
                  <c:v>4452</c:v>
                </c:pt>
                <c:pt idx="164">
                  <c:v>4467</c:v>
                </c:pt>
                <c:pt idx="165">
                  <c:v>4467</c:v>
                </c:pt>
                <c:pt idx="166">
                  <c:v>4467</c:v>
                </c:pt>
                <c:pt idx="167">
                  <c:v>4467</c:v>
                </c:pt>
                <c:pt idx="168">
                  <c:v>4659</c:v>
                </c:pt>
                <c:pt idx="169">
                  <c:v>5434.5</c:v>
                </c:pt>
                <c:pt idx="170">
                  <c:v>6414</c:v>
                </c:pt>
                <c:pt idx="171">
                  <c:v>7204</c:v>
                </c:pt>
                <c:pt idx="172">
                  <c:v>7204</c:v>
                </c:pt>
                <c:pt idx="173">
                  <c:v>9961</c:v>
                </c:pt>
                <c:pt idx="174">
                  <c:v>10953</c:v>
                </c:pt>
                <c:pt idx="175">
                  <c:v>10955.5</c:v>
                </c:pt>
                <c:pt idx="176">
                  <c:v>11927.5</c:v>
                </c:pt>
                <c:pt idx="177">
                  <c:v>11927.5</c:v>
                </c:pt>
                <c:pt idx="178">
                  <c:v>11927.5</c:v>
                </c:pt>
                <c:pt idx="179">
                  <c:v>11927.5</c:v>
                </c:pt>
                <c:pt idx="180">
                  <c:v>11928</c:v>
                </c:pt>
                <c:pt idx="181">
                  <c:v>11928</c:v>
                </c:pt>
                <c:pt idx="182">
                  <c:v>12571</c:v>
                </c:pt>
                <c:pt idx="183">
                  <c:v>12621</c:v>
                </c:pt>
                <c:pt idx="184">
                  <c:v>12728</c:v>
                </c:pt>
                <c:pt idx="185">
                  <c:v>12733</c:v>
                </c:pt>
                <c:pt idx="186">
                  <c:v>12860</c:v>
                </c:pt>
                <c:pt idx="187">
                  <c:v>13563</c:v>
                </c:pt>
                <c:pt idx="188">
                  <c:v>13585.5</c:v>
                </c:pt>
                <c:pt idx="189">
                  <c:v>13585.5</c:v>
                </c:pt>
                <c:pt idx="190">
                  <c:v>15430</c:v>
                </c:pt>
                <c:pt idx="191">
                  <c:v>15488</c:v>
                </c:pt>
                <c:pt idx="192">
                  <c:v>15569.5</c:v>
                </c:pt>
                <c:pt idx="193">
                  <c:v>15570</c:v>
                </c:pt>
                <c:pt idx="194">
                  <c:v>15719</c:v>
                </c:pt>
                <c:pt idx="195">
                  <c:v>16263</c:v>
                </c:pt>
                <c:pt idx="196">
                  <c:v>16332.5</c:v>
                </c:pt>
                <c:pt idx="197">
                  <c:v>16332.5</c:v>
                </c:pt>
                <c:pt idx="198">
                  <c:v>16335</c:v>
                </c:pt>
                <c:pt idx="199">
                  <c:v>16452.5</c:v>
                </c:pt>
                <c:pt idx="200">
                  <c:v>16502</c:v>
                </c:pt>
                <c:pt idx="201">
                  <c:v>17435</c:v>
                </c:pt>
                <c:pt idx="202">
                  <c:v>17435</c:v>
                </c:pt>
                <c:pt idx="203">
                  <c:v>17467</c:v>
                </c:pt>
                <c:pt idx="204">
                  <c:v>18108.5</c:v>
                </c:pt>
                <c:pt idx="205">
                  <c:v>18108.5</c:v>
                </c:pt>
                <c:pt idx="206">
                  <c:v>18411.5</c:v>
                </c:pt>
                <c:pt idx="207">
                  <c:v>19040</c:v>
                </c:pt>
                <c:pt idx="208">
                  <c:v>19104.5</c:v>
                </c:pt>
                <c:pt idx="209">
                  <c:v>19105</c:v>
                </c:pt>
                <c:pt idx="210">
                  <c:v>19112</c:v>
                </c:pt>
                <c:pt idx="211">
                  <c:v>19298</c:v>
                </c:pt>
                <c:pt idx="212">
                  <c:v>19300.5</c:v>
                </c:pt>
                <c:pt idx="213">
                  <c:v>19303</c:v>
                </c:pt>
                <c:pt idx="214">
                  <c:v>19305.5</c:v>
                </c:pt>
                <c:pt idx="215">
                  <c:v>19313.5</c:v>
                </c:pt>
                <c:pt idx="216">
                  <c:v>19381</c:v>
                </c:pt>
                <c:pt idx="217">
                  <c:v>20034</c:v>
                </c:pt>
                <c:pt idx="218">
                  <c:v>20035</c:v>
                </c:pt>
                <c:pt idx="219">
                  <c:v>20139</c:v>
                </c:pt>
                <c:pt idx="220">
                  <c:v>20159.5</c:v>
                </c:pt>
                <c:pt idx="221">
                  <c:v>20812</c:v>
                </c:pt>
                <c:pt idx="222">
                  <c:v>20862</c:v>
                </c:pt>
                <c:pt idx="223">
                  <c:v>20954</c:v>
                </c:pt>
                <c:pt idx="224">
                  <c:v>21697</c:v>
                </c:pt>
                <c:pt idx="225">
                  <c:v>21846.5</c:v>
                </c:pt>
                <c:pt idx="226">
                  <c:v>21847</c:v>
                </c:pt>
                <c:pt idx="227">
                  <c:v>22004</c:v>
                </c:pt>
                <c:pt idx="228">
                  <c:v>22040</c:v>
                </c:pt>
                <c:pt idx="229">
                  <c:v>22789</c:v>
                </c:pt>
                <c:pt idx="230">
                  <c:v>22940.5</c:v>
                </c:pt>
                <c:pt idx="231">
                  <c:v>22941</c:v>
                </c:pt>
                <c:pt idx="232">
                  <c:v>23030.5</c:v>
                </c:pt>
                <c:pt idx="233">
                  <c:v>23031</c:v>
                </c:pt>
                <c:pt idx="234">
                  <c:v>23444.5</c:v>
                </c:pt>
                <c:pt idx="235">
                  <c:v>23447</c:v>
                </c:pt>
                <c:pt idx="236">
                  <c:v>23549</c:v>
                </c:pt>
                <c:pt idx="237">
                  <c:v>23549</c:v>
                </c:pt>
                <c:pt idx="238">
                  <c:v>23611.5</c:v>
                </c:pt>
                <c:pt idx="239">
                  <c:v>23611.5</c:v>
                </c:pt>
                <c:pt idx="240">
                  <c:v>23611.5</c:v>
                </c:pt>
                <c:pt idx="241">
                  <c:v>23611.5</c:v>
                </c:pt>
                <c:pt idx="242">
                  <c:v>23614</c:v>
                </c:pt>
                <c:pt idx="243">
                  <c:v>23668.5</c:v>
                </c:pt>
                <c:pt idx="244">
                  <c:v>23681</c:v>
                </c:pt>
                <c:pt idx="245">
                  <c:v>23688.5</c:v>
                </c:pt>
                <c:pt idx="246">
                  <c:v>23688.5</c:v>
                </c:pt>
                <c:pt idx="247">
                  <c:v>23830</c:v>
                </c:pt>
                <c:pt idx="248">
                  <c:v>23834.5</c:v>
                </c:pt>
                <c:pt idx="249">
                  <c:v>24317</c:v>
                </c:pt>
                <c:pt idx="250">
                  <c:v>24317</c:v>
                </c:pt>
                <c:pt idx="251">
                  <c:v>24337</c:v>
                </c:pt>
                <c:pt idx="252">
                  <c:v>24538</c:v>
                </c:pt>
                <c:pt idx="253">
                  <c:v>24568.5</c:v>
                </c:pt>
                <c:pt idx="254">
                  <c:v>24569</c:v>
                </c:pt>
                <c:pt idx="255">
                  <c:v>24596</c:v>
                </c:pt>
                <c:pt idx="256">
                  <c:v>24596</c:v>
                </c:pt>
                <c:pt idx="257">
                  <c:v>24645.5</c:v>
                </c:pt>
                <c:pt idx="258">
                  <c:v>25218</c:v>
                </c:pt>
                <c:pt idx="259">
                  <c:v>25434</c:v>
                </c:pt>
                <c:pt idx="260">
                  <c:v>25441</c:v>
                </c:pt>
                <c:pt idx="261">
                  <c:v>25441.5</c:v>
                </c:pt>
                <c:pt idx="262">
                  <c:v>25476</c:v>
                </c:pt>
                <c:pt idx="263">
                  <c:v>25476.5</c:v>
                </c:pt>
                <c:pt idx="264">
                  <c:v>25491</c:v>
                </c:pt>
                <c:pt idx="265">
                  <c:v>25491</c:v>
                </c:pt>
                <c:pt idx="266">
                  <c:v>25493.5</c:v>
                </c:pt>
                <c:pt idx="267">
                  <c:v>25493.5</c:v>
                </c:pt>
                <c:pt idx="268">
                  <c:v>25510</c:v>
                </c:pt>
                <c:pt idx="269">
                  <c:v>25516</c:v>
                </c:pt>
                <c:pt idx="270">
                  <c:v>25516</c:v>
                </c:pt>
                <c:pt idx="271">
                  <c:v>25517.5</c:v>
                </c:pt>
                <c:pt idx="272">
                  <c:v>25518</c:v>
                </c:pt>
                <c:pt idx="273">
                  <c:v>25565.5</c:v>
                </c:pt>
                <c:pt idx="274">
                  <c:v>25566</c:v>
                </c:pt>
                <c:pt idx="275">
                  <c:v>25643</c:v>
                </c:pt>
                <c:pt idx="276">
                  <c:v>26179</c:v>
                </c:pt>
                <c:pt idx="277">
                  <c:v>26353.5</c:v>
                </c:pt>
                <c:pt idx="278">
                  <c:v>26392.5</c:v>
                </c:pt>
                <c:pt idx="279">
                  <c:v>26393</c:v>
                </c:pt>
                <c:pt idx="280">
                  <c:v>26425.5</c:v>
                </c:pt>
                <c:pt idx="281">
                  <c:v>26425.5</c:v>
                </c:pt>
                <c:pt idx="282">
                  <c:v>26425.5</c:v>
                </c:pt>
                <c:pt idx="283">
                  <c:v>26483</c:v>
                </c:pt>
                <c:pt idx="284">
                  <c:v>27283</c:v>
                </c:pt>
                <c:pt idx="285">
                  <c:v>27403</c:v>
                </c:pt>
                <c:pt idx="286">
                  <c:v>27403.5</c:v>
                </c:pt>
                <c:pt idx="287">
                  <c:v>28073.5</c:v>
                </c:pt>
                <c:pt idx="288">
                  <c:v>28096</c:v>
                </c:pt>
                <c:pt idx="289">
                  <c:v>28240.5</c:v>
                </c:pt>
                <c:pt idx="290">
                  <c:v>28241</c:v>
                </c:pt>
                <c:pt idx="291">
                  <c:v>28288</c:v>
                </c:pt>
                <c:pt idx="292">
                  <c:v>28302.5</c:v>
                </c:pt>
                <c:pt idx="293">
                  <c:v>28303</c:v>
                </c:pt>
                <c:pt idx="294">
                  <c:v>28943.5</c:v>
                </c:pt>
                <c:pt idx="295">
                  <c:v>28988.5</c:v>
                </c:pt>
                <c:pt idx="296">
                  <c:v>28993.5</c:v>
                </c:pt>
                <c:pt idx="297">
                  <c:v>28998.5</c:v>
                </c:pt>
                <c:pt idx="298">
                  <c:v>29016</c:v>
                </c:pt>
                <c:pt idx="299">
                  <c:v>29173</c:v>
                </c:pt>
                <c:pt idx="300">
                  <c:v>29272.5</c:v>
                </c:pt>
                <c:pt idx="301">
                  <c:v>29273</c:v>
                </c:pt>
                <c:pt idx="302">
                  <c:v>29290</c:v>
                </c:pt>
                <c:pt idx="303">
                  <c:v>30060</c:v>
                </c:pt>
                <c:pt idx="304">
                  <c:v>30060</c:v>
                </c:pt>
                <c:pt idx="305">
                  <c:v>30870.5</c:v>
                </c:pt>
                <c:pt idx="306">
                  <c:v>30870.5</c:v>
                </c:pt>
                <c:pt idx="307">
                  <c:v>31780</c:v>
                </c:pt>
                <c:pt idx="308">
                  <c:v>31780</c:v>
                </c:pt>
                <c:pt idx="309">
                  <c:v>33592</c:v>
                </c:pt>
                <c:pt idx="310">
                  <c:v>34569.5</c:v>
                </c:pt>
                <c:pt idx="311">
                  <c:v>34570</c:v>
                </c:pt>
                <c:pt idx="312">
                  <c:v>34578</c:v>
                </c:pt>
                <c:pt idx="313">
                  <c:v>34605</c:v>
                </c:pt>
              </c:numCache>
            </c:numRef>
          </c:xVal>
          <c:yVal>
            <c:numRef>
              <c:f>'Active 2'!$M$21:$M$1003</c:f>
              <c:numCache>
                <c:formatCode>General</c:formatCode>
                <c:ptCount val="98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B48-4788-A0FA-DD9994396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741496"/>
        <c:axId val="1"/>
      </c:scatterChart>
      <c:valAx>
        <c:axId val="736741496"/>
        <c:scaling>
          <c:orientation val="minMax"/>
          <c:max val="27000"/>
          <c:min val="1500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834942650517313"/>
              <c:y val="0.836991912061149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"/>
          <c:min val="-0.1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4342507645259939E-2"/>
              <c:y val="0.351097836908317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674149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733993113246161"/>
          <c:y val="0.91849661425550644"/>
          <c:w val="0.49694269867642693"/>
          <c:h val="6.2695924764890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PP Lac -- O-C Diagr.</a:t>
            </a:r>
          </a:p>
        </c:rich>
      </c:tx>
      <c:layout>
        <c:manualLayout>
          <c:xMode val="edge"/>
          <c:yMode val="edge"/>
          <c:x val="0.40634036019272807"/>
          <c:y val="3.43750000000000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636928159987506E-2"/>
          <c:y val="0.11562500000000001"/>
          <c:w val="0.89481330968380601"/>
          <c:h val="0.637499999999999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2'!$F$21:$F$1003</c:f>
              <c:numCache>
                <c:formatCode>General</c:formatCode>
                <c:ptCount val="983"/>
                <c:pt idx="0">
                  <c:v>-6711</c:v>
                </c:pt>
                <c:pt idx="1">
                  <c:v>-6669</c:v>
                </c:pt>
                <c:pt idx="2">
                  <c:v>-6663</c:v>
                </c:pt>
                <c:pt idx="3">
                  <c:v>-6491</c:v>
                </c:pt>
                <c:pt idx="4">
                  <c:v>-6483.5</c:v>
                </c:pt>
                <c:pt idx="5">
                  <c:v>-6411.5</c:v>
                </c:pt>
                <c:pt idx="6">
                  <c:v>-6369</c:v>
                </c:pt>
                <c:pt idx="7">
                  <c:v>-6368.5</c:v>
                </c:pt>
                <c:pt idx="8">
                  <c:v>-6366.5</c:v>
                </c:pt>
                <c:pt idx="9">
                  <c:v>-6364</c:v>
                </c:pt>
                <c:pt idx="10">
                  <c:v>-6344</c:v>
                </c:pt>
                <c:pt idx="11">
                  <c:v>-6299.5</c:v>
                </c:pt>
                <c:pt idx="12">
                  <c:v>-6299</c:v>
                </c:pt>
                <c:pt idx="13">
                  <c:v>-6297</c:v>
                </c:pt>
                <c:pt idx="14">
                  <c:v>-6229.5</c:v>
                </c:pt>
                <c:pt idx="15">
                  <c:v>-6229.5</c:v>
                </c:pt>
                <c:pt idx="16">
                  <c:v>-6217</c:v>
                </c:pt>
                <c:pt idx="17">
                  <c:v>-6214.5</c:v>
                </c:pt>
                <c:pt idx="18">
                  <c:v>-6209.5</c:v>
                </c:pt>
                <c:pt idx="19">
                  <c:v>-6162.5</c:v>
                </c:pt>
                <c:pt idx="20">
                  <c:v>-5999.5</c:v>
                </c:pt>
                <c:pt idx="21">
                  <c:v>-5997</c:v>
                </c:pt>
                <c:pt idx="22">
                  <c:v>-5743</c:v>
                </c:pt>
                <c:pt idx="23">
                  <c:v>-5740.5</c:v>
                </c:pt>
                <c:pt idx="24">
                  <c:v>-5740.5</c:v>
                </c:pt>
                <c:pt idx="25">
                  <c:v>-5576</c:v>
                </c:pt>
                <c:pt idx="26">
                  <c:v>-5569</c:v>
                </c:pt>
                <c:pt idx="27">
                  <c:v>-5569</c:v>
                </c:pt>
                <c:pt idx="28">
                  <c:v>-5568.5</c:v>
                </c:pt>
                <c:pt idx="29">
                  <c:v>-5568.5</c:v>
                </c:pt>
                <c:pt idx="30">
                  <c:v>-5564</c:v>
                </c:pt>
                <c:pt idx="31">
                  <c:v>-5564</c:v>
                </c:pt>
                <c:pt idx="32">
                  <c:v>-5564</c:v>
                </c:pt>
                <c:pt idx="33">
                  <c:v>-5561.5</c:v>
                </c:pt>
                <c:pt idx="34">
                  <c:v>-5561.5</c:v>
                </c:pt>
                <c:pt idx="35">
                  <c:v>-5561.5</c:v>
                </c:pt>
                <c:pt idx="36">
                  <c:v>-5561.5</c:v>
                </c:pt>
                <c:pt idx="37">
                  <c:v>-5561</c:v>
                </c:pt>
                <c:pt idx="38">
                  <c:v>-5561</c:v>
                </c:pt>
                <c:pt idx="39">
                  <c:v>-5561</c:v>
                </c:pt>
                <c:pt idx="40">
                  <c:v>-5561</c:v>
                </c:pt>
                <c:pt idx="41">
                  <c:v>-5561</c:v>
                </c:pt>
                <c:pt idx="42">
                  <c:v>-5561</c:v>
                </c:pt>
                <c:pt idx="43">
                  <c:v>-5561</c:v>
                </c:pt>
                <c:pt idx="44">
                  <c:v>-5546</c:v>
                </c:pt>
                <c:pt idx="45">
                  <c:v>-5506.5</c:v>
                </c:pt>
                <c:pt idx="46">
                  <c:v>-5501.5</c:v>
                </c:pt>
                <c:pt idx="47">
                  <c:v>-5494</c:v>
                </c:pt>
                <c:pt idx="48">
                  <c:v>-5491.5</c:v>
                </c:pt>
                <c:pt idx="49">
                  <c:v>-5481.5</c:v>
                </c:pt>
                <c:pt idx="50">
                  <c:v>-5479</c:v>
                </c:pt>
                <c:pt idx="51">
                  <c:v>-5476.5</c:v>
                </c:pt>
                <c:pt idx="52">
                  <c:v>-5429.5</c:v>
                </c:pt>
                <c:pt idx="53">
                  <c:v>-5404.5</c:v>
                </c:pt>
                <c:pt idx="54">
                  <c:v>-5402</c:v>
                </c:pt>
                <c:pt idx="55">
                  <c:v>-5392</c:v>
                </c:pt>
                <c:pt idx="56">
                  <c:v>-5235</c:v>
                </c:pt>
                <c:pt idx="57">
                  <c:v>-5232.5</c:v>
                </c:pt>
                <c:pt idx="58">
                  <c:v>-4748.5</c:v>
                </c:pt>
                <c:pt idx="59">
                  <c:v>-4711</c:v>
                </c:pt>
                <c:pt idx="60">
                  <c:v>-4693.5</c:v>
                </c:pt>
                <c:pt idx="61">
                  <c:v>-4686.5</c:v>
                </c:pt>
                <c:pt idx="62">
                  <c:v>-4681.5</c:v>
                </c:pt>
                <c:pt idx="63">
                  <c:v>-4678.5</c:v>
                </c:pt>
                <c:pt idx="64">
                  <c:v>-4678.5</c:v>
                </c:pt>
                <c:pt idx="65">
                  <c:v>-4676.5</c:v>
                </c:pt>
                <c:pt idx="66">
                  <c:v>-4674</c:v>
                </c:pt>
                <c:pt idx="67">
                  <c:v>-4666.5</c:v>
                </c:pt>
                <c:pt idx="68">
                  <c:v>-4661.5</c:v>
                </c:pt>
                <c:pt idx="69">
                  <c:v>-4641.5</c:v>
                </c:pt>
                <c:pt idx="70">
                  <c:v>-4624</c:v>
                </c:pt>
                <c:pt idx="71">
                  <c:v>-4621.5</c:v>
                </c:pt>
                <c:pt idx="72">
                  <c:v>-4609</c:v>
                </c:pt>
                <c:pt idx="73">
                  <c:v>-4606.5</c:v>
                </c:pt>
                <c:pt idx="74">
                  <c:v>-4562</c:v>
                </c:pt>
                <c:pt idx="75">
                  <c:v>-4557</c:v>
                </c:pt>
                <c:pt idx="76">
                  <c:v>-4556.5</c:v>
                </c:pt>
                <c:pt idx="77">
                  <c:v>-4554.5</c:v>
                </c:pt>
                <c:pt idx="78">
                  <c:v>-4549.5</c:v>
                </c:pt>
                <c:pt idx="79">
                  <c:v>-4549.5</c:v>
                </c:pt>
                <c:pt idx="80">
                  <c:v>-4534.5</c:v>
                </c:pt>
                <c:pt idx="81">
                  <c:v>-4514.5</c:v>
                </c:pt>
                <c:pt idx="82">
                  <c:v>-4502</c:v>
                </c:pt>
                <c:pt idx="83">
                  <c:v>-4492</c:v>
                </c:pt>
                <c:pt idx="84">
                  <c:v>-4417.5</c:v>
                </c:pt>
                <c:pt idx="85">
                  <c:v>-4412.5</c:v>
                </c:pt>
                <c:pt idx="86">
                  <c:v>-4100</c:v>
                </c:pt>
                <c:pt idx="87">
                  <c:v>-3886</c:v>
                </c:pt>
                <c:pt idx="88">
                  <c:v>-3796.5</c:v>
                </c:pt>
                <c:pt idx="89">
                  <c:v>-3784</c:v>
                </c:pt>
                <c:pt idx="90">
                  <c:v>-3672</c:v>
                </c:pt>
                <c:pt idx="91">
                  <c:v>-3619.5</c:v>
                </c:pt>
                <c:pt idx="92">
                  <c:v>-3597</c:v>
                </c:pt>
                <c:pt idx="93">
                  <c:v>-3532.5</c:v>
                </c:pt>
                <c:pt idx="94">
                  <c:v>-3527.5</c:v>
                </c:pt>
                <c:pt idx="95">
                  <c:v>-3525</c:v>
                </c:pt>
                <c:pt idx="96">
                  <c:v>-2757</c:v>
                </c:pt>
                <c:pt idx="97">
                  <c:v>-2754.5</c:v>
                </c:pt>
                <c:pt idx="98">
                  <c:v>-2754.5</c:v>
                </c:pt>
                <c:pt idx="99">
                  <c:v>-2734.5</c:v>
                </c:pt>
                <c:pt idx="100">
                  <c:v>-2692.5</c:v>
                </c:pt>
                <c:pt idx="101">
                  <c:v>-2483</c:v>
                </c:pt>
                <c:pt idx="102">
                  <c:v>-2001.5</c:v>
                </c:pt>
                <c:pt idx="103">
                  <c:v>-1971.5</c:v>
                </c:pt>
                <c:pt idx="104">
                  <c:v>-1956.5</c:v>
                </c:pt>
                <c:pt idx="105">
                  <c:v>-1951.5</c:v>
                </c:pt>
                <c:pt idx="106">
                  <c:v>-1951.5</c:v>
                </c:pt>
                <c:pt idx="107">
                  <c:v>-1946.5</c:v>
                </c:pt>
                <c:pt idx="108">
                  <c:v>-1941.5</c:v>
                </c:pt>
                <c:pt idx="109">
                  <c:v>-1872</c:v>
                </c:pt>
                <c:pt idx="110">
                  <c:v>-1849.5</c:v>
                </c:pt>
                <c:pt idx="111">
                  <c:v>-820</c:v>
                </c:pt>
                <c:pt idx="112">
                  <c:v>-818</c:v>
                </c:pt>
                <c:pt idx="113">
                  <c:v>-750.5</c:v>
                </c:pt>
                <c:pt idx="114">
                  <c:v>-84.5</c:v>
                </c:pt>
                <c:pt idx="115">
                  <c:v>-84.5</c:v>
                </c:pt>
                <c:pt idx="116">
                  <c:v>-84.5</c:v>
                </c:pt>
                <c:pt idx="117">
                  <c:v>-82</c:v>
                </c:pt>
                <c:pt idx="118">
                  <c:v>-45</c:v>
                </c:pt>
                <c:pt idx="119">
                  <c:v>-42.5</c:v>
                </c:pt>
                <c:pt idx="120">
                  <c:v>-30</c:v>
                </c:pt>
                <c:pt idx="121">
                  <c:v>0</c:v>
                </c:pt>
                <c:pt idx="122">
                  <c:v>0</c:v>
                </c:pt>
                <c:pt idx="123">
                  <c:v>12.5</c:v>
                </c:pt>
                <c:pt idx="124">
                  <c:v>20</c:v>
                </c:pt>
                <c:pt idx="125">
                  <c:v>47</c:v>
                </c:pt>
                <c:pt idx="126">
                  <c:v>67.5</c:v>
                </c:pt>
                <c:pt idx="127">
                  <c:v>715.5</c:v>
                </c:pt>
                <c:pt idx="128">
                  <c:v>728</c:v>
                </c:pt>
                <c:pt idx="129">
                  <c:v>733</c:v>
                </c:pt>
                <c:pt idx="130">
                  <c:v>770.5</c:v>
                </c:pt>
                <c:pt idx="131">
                  <c:v>775.5</c:v>
                </c:pt>
                <c:pt idx="132">
                  <c:v>785.5</c:v>
                </c:pt>
                <c:pt idx="133">
                  <c:v>1765</c:v>
                </c:pt>
                <c:pt idx="134">
                  <c:v>1804.5</c:v>
                </c:pt>
                <c:pt idx="135">
                  <c:v>1807</c:v>
                </c:pt>
                <c:pt idx="136">
                  <c:v>2567.5</c:v>
                </c:pt>
                <c:pt idx="137">
                  <c:v>2632.5</c:v>
                </c:pt>
                <c:pt idx="138">
                  <c:v>2632.5</c:v>
                </c:pt>
                <c:pt idx="139">
                  <c:v>2635</c:v>
                </c:pt>
                <c:pt idx="140">
                  <c:v>2694.5</c:v>
                </c:pt>
                <c:pt idx="141">
                  <c:v>2697</c:v>
                </c:pt>
                <c:pt idx="142">
                  <c:v>2699.5</c:v>
                </c:pt>
                <c:pt idx="143">
                  <c:v>2704.5</c:v>
                </c:pt>
                <c:pt idx="144">
                  <c:v>2709.5</c:v>
                </c:pt>
                <c:pt idx="145">
                  <c:v>2764.5</c:v>
                </c:pt>
                <c:pt idx="146">
                  <c:v>2769.5</c:v>
                </c:pt>
                <c:pt idx="147">
                  <c:v>2926.5</c:v>
                </c:pt>
                <c:pt idx="148">
                  <c:v>3562</c:v>
                </c:pt>
                <c:pt idx="149">
                  <c:v>3564.5</c:v>
                </c:pt>
                <c:pt idx="150">
                  <c:v>3589.5</c:v>
                </c:pt>
                <c:pt idx="151">
                  <c:v>3594.5</c:v>
                </c:pt>
                <c:pt idx="152">
                  <c:v>3597</c:v>
                </c:pt>
                <c:pt idx="153">
                  <c:v>3602</c:v>
                </c:pt>
                <c:pt idx="154">
                  <c:v>3602</c:v>
                </c:pt>
                <c:pt idx="155">
                  <c:v>3789</c:v>
                </c:pt>
                <c:pt idx="156">
                  <c:v>4382.5</c:v>
                </c:pt>
                <c:pt idx="157">
                  <c:v>4392.5</c:v>
                </c:pt>
                <c:pt idx="158">
                  <c:v>4439.5</c:v>
                </c:pt>
                <c:pt idx="159">
                  <c:v>4442</c:v>
                </c:pt>
                <c:pt idx="160">
                  <c:v>4447</c:v>
                </c:pt>
                <c:pt idx="161">
                  <c:v>4452</c:v>
                </c:pt>
                <c:pt idx="162">
                  <c:v>4452</c:v>
                </c:pt>
                <c:pt idx="163">
                  <c:v>4452</c:v>
                </c:pt>
                <c:pt idx="164">
                  <c:v>4467</c:v>
                </c:pt>
                <c:pt idx="165">
                  <c:v>4467</c:v>
                </c:pt>
                <c:pt idx="166">
                  <c:v>4467</c:v>
                </c:pt>
                <c:pt idx="167">
                  <c:v>4467</c:v>
                </c:pt>
                <c:pt idx="168">
                  <c:v>4659</c:v>
                </c:pt>
                <c:pt idx="169">
                  <c:v>5434.5</c:v>
                </c:pt>
                <c:pt idx="170">
                  <c:v>6414</c:v>
                </c:pt>
                <c:pt idx="171">
                  <c:v>7204</c:v>
                </c:pt>
                <c:pt idx="172">
                  <c:v>7204</c:v>
                </c:pt>
                <c:pt idx="173">
                  <c:v>9961</c:v>
                </c:pt>
                <c:pt idx="174">
                  <c:v>10953</c:v>
                </c:pt>
                <c:pt idx="175">
                  <c:v>10955.5</c:v>
                </c:pt>
                <c:pt idx="176">
                  <c:v>11927.5</c:v>
                </c:pt>
                <c:pt idx="177">
                  <c:v>11927.5</c:v>
                </c:pt>
                <c:pt idx="178">
                  <c:v>11927.5</c:v>
                </c:pt>
                <c:pt idx="179">
                  <c:v>11927.5</c:v>
                </c:pt>
                <c:pt idx="180">
                  <c:v>11928</c:v>
                </c:pt>
                <c:pt idx="181">
                  <c:v>11928</c:v>
                </c:pt>
                <c:pt idx="182">
                  <c:v>12571</c:v>
                </c:pt>
                <c:pt idx="183">
                  <c:v>12621</c:v>
                </c:pt>
                <c:pt idx="184">
                  <c:v>12728</c:v>
                </c:pt>
                <c:pt idx="185">
                  <c:v>12733</c:v>
                </c:pt>
                <c:pt idx="186">
                  <c:v>12860</c:v>
                </c:pt>
                <c:pt idx="187">
                  <c:v>13563</c:v>
                </c:pt>
                <c:pt idx="188">
                  <c:v>13585.5</c:v>
                </c:pt>
                <c:pt idx="189">
                  <c:v>13585.5</c:v>
                </c:pt>
                <c:pt idx="190">
                  <c:v>15430</c:v>
                </c:pt>
                <c:pt idx="191">
                  <c:v>15488</c:v>
                </c:pt>
                <c:pt idx="192">
                  <c:v>15569.5</c:v>
                </c:pt>
                <c:pt idx="193">
                  <c:v>15570</c:v>
                </c:pt>
                <c:pt idx="194">
                  <c:v>15719</c:v>
                </c:pt>
                <c:pt idx="195">
                  <c:v>16263</c:v>
                </c:pt>
                <c:pt idx="196">
                  <c:v>16332.5</c:v>
                </c:pt>
                <c:pt idx="197">
                  <c:v>16332.5</c:v>
                </c:pt>
                <c:pt idx="198">
                  <c:v>16335</c:v>
                </c:pt>
                <c:pt idx="199">
                  <c:v>16452.5</c:v>
                </c:pt>
                <c:pt idx="200">
                  <c:v>16502</c:v>
                </c:pt>
                <c:pt idx="201">
                  <c:v>17435</c:v>
                </c:pt>
                <c:pt idx="202">
                  <c:v>17435</c:v>
                </c:pt>
                <c:pt idx="203">
                  <c:v>17467</c:v>
                </c:pt>
                <c:pt idx="204">
                  <c:v>18108.5</c:v>
                </c:pt>
                <c:pt idx="205">
                  <c:v>18108.5</c:v>
                </c:pt>
                <c:pt idx="206">
                  <c:v>18411.5</c:v>
                </c:pt>
                <c:pt idx="207">
                  <c:v>19040</c:v>
                </c:pt>
                <c:pt idx="208">
                  <c:v>19104.5</c:v>
                </c:pt>
                <c:pt idx="209">
                  <c:v>19105</c:v>
                </c:pt>
                <c:pt idx="210">
                  <c:v>19112</c:v>
                </c:pt>
                <c:pt idx="211">
                  <c:v>19298</c:v>
                </c:pt>
                <c:pt idx="212">
                  <c:v>19300.5</c:v>
                </c:pt>
                <c:pt idx="213">
                  <c:v>19303</c:v>
                </c:pt>
                <c:pt idx="214">
                  <c:v>19305.5</c:v>
                </c:pt>
                <c:pt idx="215">
                  <c:v>19313.5</c:v>
                </c:pt>
                <c:pt idx="216">
                  <c:v>19381</c:v>
                </c:pt>
                <c:pt idx="217">
                  <c:v>20034</c:v>
                </c:pt>
                <c:pt idx="218">
                  <c:v>20035</c:v>
                </c:pt>
                <c:pt idx="219">
                  <c:v>20139</c:v>
                </c:pt>
                <c:pt idx="220">
                  <c:v>20159.5</c:v>
                </c:pt>
                <c:pt idx="221">
                  <c:v>20812</c:v>
                </c:pt>
                <c:pt idx="222">
                  <c:v>20862</c:v>
                </c:pt>
                <c:pt idx="223">
                  <c:v>20954</c:v>
                </c:pt>
                <c:pt idx="224">
                  <c:v>21697</c:v>
                </c:pt>
                <c:pt idx="225">
                  <c:v>21846.5</c:v>
                </c:pt>
                <c:pt idx="226">
                  <c:v>21847</c:v>
                </c:pt>
                <c:pt idx="227">
                  <c:v>22004</c:v>
                </c:pt>
                <c:pt idx="228">
                  <c:v>22040</c:v>
                </c:pt>
                <c:pt idx="229">
                  <c:v>22789</c:v>
                </c:pt>
                <c:pt idx="230">
                  <c:v>22940.5</c:v>
                </c:pt>
                <c:pt idx="231">
                  <c:v>22941</c:v>
                </c:pt>
                <c:pt idx="232">
                  <c:v>23030.5</c:v>
                </c:pt>
                <c:pt idx="233">
                  <c:v>23031</c:v>
                </c:pt>
                <c:pt idx="234">
                  <c:v>23444.5</c:v>
                </c:pt>
                <c:pt idx="235">
                  <c:v>23447</c:v>
                </c:pt>
                <c:pt idx="236">
                  <c:v>23549</c:v>
                </c:pt>
                <c:pt idx="237">
                  <c:v>23549</c:v>
                </c:pt>
                <c:pt idx="238">
                  <c:v>23611.5</c:v>
                </c:pt>
                <c:pt idx="239">
                  <c:v>23611.5</c:v>
                </c:pt>
                <c:pt idx="240">
                  <c:v>23611.5</c:v>
                </c:pt>
                <c:pt idx="241">
                  <c:v>23611.5</c:v>
                </c:pt>
                <c:pt idx="242">
                  <c:v>23614</c:v>
                </c:pt>
                <c:pt idx="243">
                  <c:v>23668.5</c:v>
                </c:pt>
                <c:pt idx="244">
                  <c:v>23681</c:v>
                </c:pt>
                <c:pt idx="245">
                  <c:v>23688.5</c:v>
                </c:pt>
                <c:pt idx="246">
                  <c:v>23688.5</c:v>
                </c:pt>
                <c:pt idx="247">
                  <c:v>23830</c:v>
                </c:pt>
                <c:pt idx="248">
                  <c:v>23834.5</c:v>
                </c:pt>
                <c:pt idx="249">
                  <c:v>24317</c:v>
                </c:pt>
                <c:pt idx="250">
                  <c:v>24317</c:v>
                </c:pt>
                <c:pt idx="251">
                  <c:v>24337</c:v>
                </c:pt>
                <c:pt idx="252">
                  <c:v>24538</c:v>
                </c:pt>
                <c:pt idx="253">
                  <c:v>24568.5</c:v>
                </c:pt>
                <c:pt idx="254">
                  <c:v>24569</c:v>
                </c:pt>
                <c:pt idx="255">
                  <c:v>24596</c:v>
                </c:pt>
                <c:pt idx="256">
                  <c:v>24596</c:v>
                </c:pt>
                <c:pt idx="257">
                  <c:v>24645.5</c:v>
                </c:pt>
                <c:pt idx="258">
                  <c:v>25218</c:v>
                </c:pt>
                <c:pt idx="259">
                  <c:v>25434</c:v>
                </c:pt>
                <c:pt idx="260">
                  <c:v>25441</c:v>
                </c:pt>
                <c:pt idx="261">
                  <c:v>25441.5</c:v>
                </c:pt>
                <c:pt idx="262">
                  <c:v>25476</c:v>
                </c:pt>
                <c:pt idx="263">
                  <c:v>25476.5</c:v>
                </c:pt>
                <c:pt idx="264">
                  <c:v>25491</c:v>
                </c:pt>
                <c:pt idx="265">
                  <c:v>25491</c:v>
                </c:pt>
                <c:pt idx="266">
                  <c:v>25493.5</c:v>
                </c:pt>
                <c:pt idx="267">
                  <c:v>25493.5</c:v>
                </c:pt>
                <c:pt idx="268">
                  <c:v>25510</c:v>
                </c:pt>
                <c:pt idx="269">
                  <c:v>25516</c:v>
                </c:pt>
                <c:pt idx="270">
                  <c:v>25516</c:v>
                </c:pt>
                <c:pt idx="271">
                  <c:v>25517.5</c:v>
                </c:pt>
                <c:pt idx="272">
                  <c:v>25518</c:v>
                </c:pt>
                <c:pt idx="273">
                  <c:v>25565.5</c:v>
                </c:pt>
                <c:pt idx="274">
                  <c:v>25566</c:v>
                </c:pt>
                <c:pt idx="275">
                  <c:v>25643</c:v>
                </c:pt>
                <c:pt idx="276">
                  <c:v>26179</c:v>
                </c:pt>
                <c:pt idx="277">
                  <c:v>26353.5</c:v>
                </c:pt>
                <c:pt idx="278">
                  <c:v>26392.5</c:v>
                </c:pt>
                <c:pt idx="279">
                  <c:v>26393</c:v>
                </c:pt>
                <c:pt idx="280">
                  <c:v>26425.5</c:v>
                </c:pt>
                <c:pt idx="281">
                  <c:v>26425.5</c:v>
                </c:pt>
                <c:pt idx="282">
                  <c:v>26425.5</c:v>
                </c:pt>
                <c:pt idx="283">
                  <c:v>26483</c:v>
                </c:pt>
                <c:pt idx="284">
                  <c:v>27283</c:v>
                </c:pt>
                <c:pt idx="285">
                  <c:v>27403</c:v>
                </c:pt>
                <c:pt idx="286">
                  <c:v>27403.5</c:v>
                </c:pt>
                <c:pt idx="287">
                  <c:v>28073.5</c:v>
                </c:pt>
                <c:pt idx="288">
                  <c:v>28096</c:v>
                </c:pt>
                <c:pt idx="289">
                  <c:v>28240.5</c:v>
                </c:pt>
                <c:pt idx="290">
                  <c:v>28241</c:v>
                </c:pt>
                <c:pt idx="291">
                  <c:v>28288</c:v>
                </c:pt>
                <c:pt idx="292">
                  <c:v>28302.5</c:v>
                </c:pt>
                <c:pt idx="293">
                  <c:v>28303</c:v>
                </c:pt>
                <c:pt idx="294">
                  <c:v>28943.5</c:v>
                </c:pt>
                <c:pt idx="295">
                  <c:v>28988.5</c:v>
                </c:pt>
                <c:pt idx="296">
                  <c:v>28993.5</c:v>
                </c:pt>
                <c:pt idx="297">
                  <c:v>28998.5</c:v>
                </c:pt>
                <c:pt idx="298">
                  <c:v>29016</c:v>
                </c:pt>
                <c:pt idx="299">
                  <c:v>29173</c:v>
                </c:pt>
                <c:pt idx="300">
                  <c:v>29272.5</c:v>
                </c:pt>
                <c:pt idx="301">
                  <c:v>29273</c:v>
                </c:pt>
                <c:pt idx="302">
                  <c:v>29290</c:v>
                </c:pt>
                <c:pt idx="303">
                  <c:v>30060</c:v>
                </c:pt>
                <c:pt idx="304">
                  <c:v>30060</c:v>
                </c:pt>
                <c:pt idx="305">
                  <c:v>30870.5</c:v>
                </c:pt>
                <c:pt idx="306">
                  <c:v>30870.5</c:v>
                </c:pt>
                <c:pt idx="307">
                  <c:v>31780</c:v>
                </c:pt>
                <c:pt idx="308">
                  <c:v>31780</c:v>
                </c:pt>
                <c:pt idx="309">
                  <c:v>33592</c:v>
                </c:pt>
                <c:pt idx="310">
                  <c:v>34569.5</c:v>
                </c:pt>
                <c:pt idx="311">
                  <c:v>34570</c:v>
                </c:pt>
                <c:pt idx="312">
                  <c:v>34578</c:v>
                </c:pt>
                <c:pt idx="313">
                  <c:v>34605</c:v>
                </c:pt>
              </c:numCache>
            </c:numRef>
          </c:xVal>
          <c:yVal>
            <c:numRef>
              <c:f>'Active 2'!$H$21:$H$1003</c:f>
              <c:numCache>
                <c:formatCode>General</c:formatCode>
                <c:ptCount val="983"/>
                <c:pt idx="14">
                  <c:v>3.9084999953047372E-3</c:v>
                </c:pt>
                <c:pt idx="20">
                  <c:v>5.4184999971766956E-3</c:v>
                </c:pt>
                <c:pt idx="21">
                  <c:v>4.5109999991836958E-3</c:v>
                </c:pt>
                <c:pt idx="22">
                  <c:v>1.1089999970863573E-3</c:v>
                </c:pt>
                <c:pt idx="23">
                  <c:v>1.1201499997696374E-2</c:v>
                </c:pt>
                <c:pt idx="52">
                  <c:v>-2.4914999958127737E-3</c:v>
                </c:pt>
                <c:pt idx="61">
                  <c:v>-6.0050000320188701E-4</c:v>
                </c:pt>
                <c:pt idx="62">
                  <c:v>7.5844999955734238E-3</c:v>
                </c:pt>
                <c:pt idx="65">
                  <c:v>-1.2304999982006848E-3</c:v>
                </c:pt>
                <c:pt idx="67">
                  <c:v>-5.8605000012903474E-3</c:v>
                </c:pt>
                <c:pt idx="68">
                  <c:v>-2.6755000071716495E-3</c:v>
                </c:pt>
                <c:pt idx="84">
                  <c:v>-8.4475000039674342E-3</c:v>
                </c:pt>
                <c:pt idx="86">
                  <c:v>-7.7000000019324943E-3</c:v>
                </c:pt>
                <c:pt idx="87">
                  <c:v>-1.58200000441866E-3</c:v>
                </c:pt>
                <c:pt idx="88">
                  <c:v>5.3294999961508438E-3</c:v>
                </c:pt>
                <c:pt idx="89">
                  <c:v>2.5792000000365078E-2</c:v>
                </c:pt>
                <c:pt idx="90">
                  <c:v>4.536000000371132E-3</c:v>
                </c:pt>
                <c:pt idx="93">
                  <c:v>-2.9702499996346887E-2</c:v>
                </c:pt>
                <c:pt idx="95">
                  <c:v>-3.4250000026077032E-3</c:v>
                </c:pt>
                <c:pt idx="118">
                  <c:v>-1.066500000160886E-2</c:v>
                </c:pt>
                <c:pt idx="119">
                  <c:v>-3.5724999979720451E-3</c:v>
                </c:pt>
                <c:pt idx="120">
                  <c:v>-1.3109999999869615E-2</c:v>
                </c:pt>
                <c:pt idx="122">
                  <c:v>0</c:v>
                </c:pt>
                <c:pt idx="123">
                  <c:v>-8.5374999980558641E-3</c:v>
                </c:pt>
                <c:pt idx="124">
                  <c:v>-9.2600000061793253E-3</c:v>
                </c:pt>
                <c:pt idx="125">
                  <c:v>1.339000002190005E-3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B6-4D2F-A435-7AE028FB60F9}"/>
            </c:ext>
          </c:extLst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2'!$F$21:$F$1003</c:f>
              <c:numCache>
                <c:formatCode>General</c:formatCode>
                <c:ptCount val="983"/>
                <c:pt idx="0">
                  <c:v>-6711</c:v>
                </c:pt>
                <c:pt idx="1">
                  <c:v>-6669</c:v>
                </c:pt>
                <c:pt idx="2">
                  <c:v>-6663</c:v>
                </c:pt>
                <c:pt idx="3">
                  <c:v>-6491</c:v>
                </c:pt>
                <c:pt idx="4">
                  <c:v>-6483.5</c:v>
                </c:pt>
                <c:pt idx="5">
                  <c:v>-6411.5</c:v>
                </c:pt>
                <c:pt idx="6">
                  <c:v>-6369</c:v>
                </c:pt>
                <c:pt idx="7">
                  <c:v>-6368.5</c:v>
                </c:pt>
                <c:pt idx="8">
                  <c:v>-6366.5</c:v>
                </c:pt>
                <c:pt idx="9">
                  <c:v>-6364</c:v>
                </c:pt>
                <c:pt idx="10">
                  <c:v>-6344</c:v>
                </c:pt>
                <c:pt idx="11">
                  <c:v>-6299.5</c:v>
                </c:pt>
                <c:pt idx="12">
                  <c:v>-6299</c:v>
                </c:pt>
                <c:pt idx="13">
                  <c:v>-6297</c:v>
                </c:pt>
                <c:pt idx="14">
                  <c:v>-6229.5</c:v>
                </c:pt>
                <c:pt idx="15">
                  <c:v>-6229.5</c:v>
                </c:pt>
                <c:pt idx="16">
                  <c:v>-6217</c:v>
                </c:pt>
                <c:pt idx="17">
                  <c:v>-6214.5</c:v>
                </c:pt>
                <c:pt idx="18">
                  <c:v>-6209.5</c:v>
                </c:pt>
                <c:pt idx="19">
                  <c:v>-6162.5</c:v>
                </c:pt>
                <c:pt idx="20">
                  <c:v>-5999.5</c:v>
                </c:pt>
                <c:pt idx="21">
                  <c:v>-5997</c:v>
                </c:pt>
                <c:pt idx="22">
                  <c:v>-5743</c:v>
                </c:pt>
                <c:pt idx="23">
                  <c:v>-5740.5</c:v>
                </c:pt>
                <c:pt idx="24">
                  <c:v>-5740.5</c:v>
                </c:pt>
                <c:pt idx="25">
                  <c:v>-5576</c:v>
                </c:pt>
                <c:pt idx="26">
                  <c:v>-5569</c:v>
                </c:pt>
                <c:pt idx="27">
                  <c:v>-5569</c:v>
                </c:pt>
                <c:pt idx="28">
                  <c:v>-5568.5</c:v>
                </c:pt>
                <c:pt idx="29">
                  <c:v>-5568.5</c:v>
                </c:pt>
                <c:pt idx="30">
                  <c:v>-5564</c:v>
                </c:pt>
                <c:pt idx="31">
                  <c:v>-5564</c:v>
                </c:pt>
                <c:pt idx="32">
                  <c:v>-5564</c:v>
                </c:pt>
                <c:pt idx="33">
                  <c:v>-5561.5</c:v>
                </c:pt>
                <c:pt idx="34">
                  <c:v>-5561.5</c:v>
                </c:pt>
                <c:pt idx="35">
                  <c:v>-5561.5</c:v>
                </c:pt>
                <c:pt idx="36">
                  <c:v>-5561.5</c:v>
                </c:pt>
                <c:pt idx="37">
                  <c:v>-5561</c:v>
                </c:pt>
                <c:pt idx="38">
                  <c:v>-5561</c:v>
                </c:pt>
                <c:pt idx="39">
                  <c:v>-5561</c:v>
                </c:pt>
                <c:pt idx="40">
                  <c:v>-5561</c:v>
                </c:pt>
                <c:pt idx="41">
                  <c:v>-5561</c:v>
                </c:pt>
                <c:pt idx="42">
                  <c:v>-5561</c:v>
                </c:pt>
                <c:pt idx="43">
                  <c:v>-5561</c:v>
                </c:pt>
                <c:pt idx="44">
                  <c:v>-5546</c:v>
                </c:pt>
                <c:pt idx="45">
                  <c:v>-5506.5</c:v>
                </c:pt>
                <c:pt idx="46">
                  <c:v>-5501.5</c:v>
                </c:pt>
                <c:pt idx="47">
                  <c:v>-5494</c:v>
                </c:pt>
                <c:pt idx="48">
                  <c:v>-5491.5</c:v>
                </c:pt>
                <c:pt idx="49">
                  <c:v>-5481.5</c:v>
                </c:pt>
                <c:pt idx="50">
                  <c:v>-5479</c:v>
                </c:pt>
                <c:pt idx="51">
                  <c:v>-5476.5</c:v>
                </c:pt>
                <c:pt idx="52">
                  <c:v>-5429.5</c:v>
                </c:pt>
                <c:pt idx="53">
                  <c:v>-5404.5</c:v>
                </c:pt>
                <c:pt idx="54">
                  <c:v>-5402</c:v>
                </c:pt>
                <c:pt idx="55">
                  <c:v>-5392</c:v>
                </c:pt>
                <c:pt idx="56">
                  <c:v>-5235</c:v>
                </c:pt>
                <c:pt idx="57">
                  <c:v>-5232.5</c:v>
                </c:pt>
                <c:pt idx="58">
                  <c:v>-4748.5</c:v>
                </c:pt>
                <c:pt idx="59">
                  <c:v>-4711</c:v>
                </c:pt>
                <c:pt idx="60">
                  <c:v>-4693.5</c:v>
                </c:pt>
                <c:pt idx="61">
                  <c:v>-4686.5</c:v>
                </c:pt>
                <c:pt idx="62">
                  <c:v>-4681.5</c:v>
                </c:pt>
                <c:pt idx="63">
                  <c:v>-4678.5</c:v>
                </c:pt>
                <c:pt idx="64">
                  <c:v>-4678.5</c:v>
                </c:pt>
                <c:pt idx="65">
                  <c:v>-4676.5</c:v>
                </c:pt>
                <c:pt idx="66">
                  <c:v>-4674</c:v>
                </c:pt>
                <c:pt idx="67">
                  <c:v>-4666.5</c:v>
                </c:pt>
                <c:pt idx="68">
                  <c:v>-4661.5</c:v>
                </c:pt>
                <c:pt idx="69">
                  <c:v>-4641.5</c:v>
                </c:pt>
                <c:pt idx="70">
                  <c:v>-4624</c:v>
                </c:pt>
                <c:pt idx="71">
                  <c:v>-4621.5</c:v>
                </c:pt>
                <c:pt idx="72">
                  <c:v>-4609</c:v>
                </c:pt>
                <c:pt idx="73">
                  <c:v>-4606.5</c:v>
                </c:pt>
                <c:pt idx="74">
                  <c:v>-4562</c:v>
                </c:pt>
                <c:pt idx="75">
                  <c:v>-4557</c:v>
                </c:pt>
                <c:pt idx="76">
                  <c:v>-4556.5</c:v>
                </c:pt>
                <c:pt idx="77">
                  <c:v>-4554.5</c:v>
                </c:pt>
                <c:pt idx="78">
                  <c:v>-4549.5</c:v>
                </c:pt>
                <c:pt idx="79">
                  <c:v>-4549.5</c:v>
                </c:pt>
                <c:pt idx="80">
                  <c:v>-4534.5</c:v>
                </c:pt>
                <c:pt idx="81">
                  <c:v>-4514.5</c:v>
                </c:pt>
                <c:pt idx="82">
                  <c:v>-4502</c:v>
                </c:pt>
                <c:pt idx="83">
                  <c:v>-4492</c:v>
                </c:pt>
                <c:pt idx="84">
                  <c:v>-4417.5</c:v>
                </c:pt>
                <c:pt idx="85">
                  <c:v>-4412.5</c:v>
                </c:pt>
                <c:pt idx="86">
                  <c:v>-4100</c:v>
                </c:pt>
                <c:pt idx="87">
                  <c:v>-3886</c:v>
                </c:pt>
                <c:pt idx="88">
                  <c:v>-3796.5</c:v>
                </c:pt>
                <c:pt idx="89">
                  <c:v>-3784</c:v>
                </c:pt>
                <c:pt idx="90">
                  <c:v>-3672</c:v>
                </c:pt>
                <c:pt idx="91">
                  <c:v>-3619.5</c:v>
                </c:pt>
                <c:pt idx="92">
                  <c:v>-3597</c:v>
                </c:pt>
                <c:pt idx="93">
                  <c:v>-3532.5</c:v>
                </c:pt>
                <c:pt idx="94">
                  <c:v>-3527.5</c:v>
                </c:pt>
                <c:pt idx="95">
                  <c:v>-3525</c:v>
                </c:pt>
                <c:pt idx="96">
                  <c:v>-2757</c:v>
                </c:pt>
                <c:pt idx="97">
                  <c:v>-2754.5</c:v>
                </c:pt>
                <c:pt idx="98">
                  <c:v>-2754.5</c:v>
                </c:pt>
                <c:pt idx="99">
                  <c:v>-2734.5</c:v>
                </c:pt>
                <c:pt idx="100">
                  <c:v>-2692.5</c:v>
                </c:pt>
                <c:pt idx="101">
                  <c:v>-2483</c:v>
                </c:pt>
                <c:pt idx="102">
                  <c:v>-2001.5</c:v>
                </c:pt>
                <c:pt idx="103">
                  <c:v>-1971.5</c:v>
                </c:pt>
                <c:pt idx="104">
                  <c:v>-1956.5</c:v>
                </c:pt>
                <c:pt idx="105">
                  <c:v>-1951.5</c:v>
                </c:pt>
                <c:pt idx="106">
                  <c:v>-1951.5</c:v>
                </c:pt>
                <c:pt idx="107">
                  <c:v>-1946.5</c:v>
                </c:pt>
                <c:pt idx="108">
                  <c:v>-1941.5</c:v>
                </c:pt>
                <c:pt idx="109">
                  <c:v>-1872</c:v>
                </c:pt>
                <c:pt idx="110">
                  <c:v>-1849.5</c:v>
                </c:pt>
                <c:pt idx="111">
                  <c:v>-820</c:v>
                </c:pt>
                <c:pt idx="112">
                  <c:v>-818</c:v>
                </c:pt>
                <c:pt idx="113">
                  <c:v>-750.5</c:v>
                </c:pt>
                <c:pt idx="114">
                  <c:v>-84.5</c:v>
                </c:pt>
                <c:pt idx="115">
                  <c:v>-84.5</c:v>
                </c:pt>
                <c:pt idx="116">
                  <c:v>-84.5</c:v>
                </c:pt>
                <c:pt idx="117">
                  <c:v>-82</c:v>
                </c:pt>
                <c:pt idx="118">
                  <c:v>-45</c:v>
                </c:pt>
                <c:pt idx="119">
                  <c:v>-42.5</c:v>
                </c:pt>
                <c:pt idx="120">
                  <c:v>-30</c:v>
                </c:pt>
                <c:pt idx="121">
                  <c:v>0</c:v>
                </c:pt>
                <c:pt idx="122">
                  <c:v>0</c:v>
                </c:pt>
                <c:pt idx="123">
                  <c:v>12.5</c:v>
                </c:pt>
                <c:pt idx="124">
                  <c:v>20</c:v>
                </c:pt>
                <c:pt idx="125">
                  <c:v>47</c:v>
                </c:pt>
                <c:pt idx="126">
                  <c:v>67.5</c:v>
                </c:pt>
                <c:pt idx="127">
                  <c:v>715.5</c:v>
                </c:pt>
                <c:pt idx="128">
                  <c:v>728</c:v>
                </c:pt>
                <c:pt idx="129">
                  <c:v>733</c:v>
                </c:pt>
                <c:pt idx="130">
                  <c:v>770.5</c:v>
                </c:pt>
                <c:pt idx="131">
                  <c:v>775.5</c:v>
                </c:pt>
                <c:pt idx="132">
                  <c:v>785.5</c:v>
                </c:pt>
                <c:pt idx="133">
                  <c:v>1765</c:v>
                </c:pt>
                <c:pt idx="134">
                  <c:v>1804.5</c:v>
                </c:pt>
                <c:pt idx="135">
                  <c:v>1807</c:v>
                </c:pt>
                <c:pt idx="136">
                  <c:v>2567.5</c:v>
                </c:pt>
                <c:pt idx="137">
                  <c:v>2632.5</c:v>
                </c:pt>
                <c:pt idx="138">
                  <c:v>2632.5</c:v>
                </c:pt>
                <c:pt idx="139">
                  <c:v>2635</c:v>
                </c:pt>
                <c:pt idx="140">
                  <c:v>2694.5</c:v>
                </c:pt>
                <c:pt idx="141">
                  <c:v>2697</c:v>
                </c:pt>
                <c:pt idx="142">
                  <c:v>2699.5</c:v>
                </c:pt>
                <c:pt idx="143">
                  <c:v>2704.5</c:v>
                </c:pt>
                <c:pt idx="144">
                  <c:v>2709.5</c:v>
                </c:pt>
                <c:pt idx="145">
                  <c:v>2764.5</c:v>
                </c:pt>
                <c:pt idx="146">
                  <c:v>2769.5</c:v>
                </c:pt>
                <c:pt idx="147">
                  <c:v>2926.5</c:v>
                </c:pt>
                <c:pt idx="148">
                  <c:v>3562</c:v>
                </c:pt>
                <c:pt idx="149">
                  <c:v>3564.5</c:v>
                </c:pt>
                <c:pt idx="150">
                  <c:v>3589.5</c:v>
                </c:pt>
                <c:pt idx="151">
                  <c:v>3594.5</c:v>
                </c:pt>
                <c:pt idx="152">
                  <c:v>3597</c:v>
                </c:pt>
                <c:pt idx="153">
                  <c:v>3602</c:v>
                </c:pt>
                <c:pt idx="154">
                  <c:v>3602</c:v>
                </c:pt>
                <c:pt idx="155">
                  <c:v>3789</c:v>
                </c:pt>
                <c:pt idx="156">
                  <c:v>4382.5</c:v>
                </c:pt>
                <c:pt idx="157">
                  <c:v>4392.5</c:v>
                </c:pt>
                <c:pt idx="158">
                  <c:v>4439.5</c:v>
                </c:pt>
                <c:pt idx="159">
                  <c:v>4442</c:v>
                </c:pt>
                <c:pt idx="160">
                  <c:v>4447</c:v>
                </c:pt>
                <c:pt idx="161">
                  <c:v>4452</c:v>
                </c:pt>
                <c:pt idx="162">
                  <c:v>4452</c:v>
                </c:pt>
                <c:pt idx="163">
                  <c:v>4452</c:v>
                </c:pt>
                <c:pt idx="164">
                  <c:v>4467</c:v>
                </c:pt>
                <c:pt idx="165">
                  <c:v>4467</c:v>
                </c:pt>
                <c:pt idx="166">
                  <c:v>4467</c:v>
                </c:pt>
                <c:pt idx="167">
                  <c:v>4467</c:v>
                </c:pt>
                <c:pt idx="168">
                  <c:v>4659</c:v>
                </c:pt>
                <c:pt idx="169">
                  <c:v>5434.5</c:v>
                </c:pt>
                <c:pt idx="170">
                  <c:v>6414</c:v>
                </c:pt>
                <c:pt idx="171">
                  <c:v>7204</c:v>
                </c:pt>
                <c:pt idx="172">
                  <c:v>7204</c:v>
                </c:pt>
                <c:pt idx="173">
                  <c:v>9961</c:v>
                </c:pt>
                <c:pt idx="174">
                  <c:v>10953</c:v>
                </c:pt>
                <c:pt idx="175">
                  <c:v>10955.5</c:v>
                </c:pt>
                <c:pt idx="176">
                  <c:v>11927.5</c:v>
                </c:pt>
                <c:pt idx="177">
                  <c:v>11927.5</c:v>
                </c:pt>
                <c:pt idx="178">
                  <c:v>11927.5</c:v>
                </c:pt>
                <c:pt idx="179">
                  <c:v>11927.5</c:v>
                </c:pt>
                <c:pt idx="180">
                  <c:v>11928</c:v>
                </c:pt>
                <c:pt idx="181">
                  <c:v>11928</c:v>
                </c:pt>
                <c:pt idx="182">
                  <c:v>12571</c:v>
                </c:pt>
                <c:pt idx="183">
                  <c:v>12621</c:v>
                </c:pt>
                <c:pt idx="184">
                  <c:v>12728</c:v>
                </c:pt>
                <c:pt idx="185">
                  <c:v>12733</c:v>
                </c:pt>
                <c:pt idx="186">
                  <c:v>12860</c:v>
                </c:pt>
                <c:pt idx="187">
                  <c:v>13563</c:v>
                </c:pt>
                <c:pt idx="188">
                  <c:v>13585.5</c:v>
                </c:pt>
                <c:pt idx="189">
                  <c:v>13585.5</c:v>
                </c:pt>
                <c:pt idx="190">
                  <c:v>15430</c:v>
                </c:pt>
                <c:pt idx="191">
                  <c:v>15488</c:v>
                </c:pt>
                <c:pt idx="192">
                  <c:v>15569.5</c:v>
                </c:pt>
                <c:pt idx="193">
                  <c:v>15570</c:v>
                </c:pt>
                <c:pt idx="194">
                  <c:v>15719</c:v>
                </c:pt>
                <c:pt idx="195">
                  <c:v>16263</c:v>
                </c:pt>
                <c:pt idx="196">
                  <c:v>16332.5</c:v>
                </c:pt>
                <c:pt idx="197">
                  <c:v>16332.5</c:v>
                </c:pt>
                <c:pt idx="198">
                  <c:v>16335</c:v>
                </c:pt>
                <c:pt idx="199">
                  <c:v>16452.5</c:v>
                </c:pt>
                <c:pt idx="200">
                  <c:v>16502</c:v>
                </c:pt>
                <c:pt idx="201">
                  <c:v>17435</c:v>
                </c:pt>
                <c:pt idx="202">
                  <c:v>17435</c:v>
                </c:pt>
                <c:pt idx="203">
                  <c:v>17467</c:v>
                </c:pt>
                <c:pt idx="204">
                  <c:v>18108.5</c:v>
                </c:pt>
                <c:pt idx="205">
                  <c:v>18108.5</c:v>
                </c:pt>
                <c:pt idx="206">
                  <c:v>18411.5</c:v>
                </c:pt>
                <c:pt idx="207">
                  <c:v>19040</c:v>
                </c:pt>
                <c:pt idx="208">
                  <c:v>19104.5</c:v>
                </c:pt>
                <c:pt idx="209">
                  <c:v>19105</c:v>
                </c:pt>
                <c:pt idx="210">
                  <c:v>19112</c:v>
                </c:pt>
                <c:pt idx="211">
                  <c:v>19298</c:v>
                </c:pt>
                <c:pt idx="212">
                  <c:v>19300.5</c:v>
                </c:pt>
                <c:pt idx="213">
                  <c:v>19303</c:v>
                </c:pt>
                <c:pt idx="214">
                  <c:v>19305.5</c:v>
                </c:pt>
                <c:pt idx="215">
                  <c:v>19313.5</c:v>
                </c:pt>
                <c:pt idx="216">
                  <c:v>19381</c:v>
                </c:pt>
                <c:pt idx="217">
                  <c:v>20034</c:v>
                </c:pt>
                <c:pt idx="218">
                  <c:v>20035</c:v>
                </c:pt>
                <c:pt idx="219">
                  <c:v>20139</c:v>
                </c:pt>
                <c:pt idx="220">
                  <c:v>20159.5</c:v>
                </c:pt>
                <c:pt idx="221">
                  <c:v>20812</c:v>
                </c:pt>
                <c:pt idx="222">
                  <c:v>20862</c:v>
                </c:pt>
                <c:pt idx="223">
                  <c:v>20954</c:v>
                </c:pt>
                <c:pt idx="224">
                  <c:v>21697</c:v>
                </c:pt>
                <c:pt idx="225">
                  <c:v>21846.5</c:v>
                </c:pt>
                <c:pt idx="226">
                  <c:v>21847</c:v>
                </c:pt>
                <c:pt idx="227">
                  <c:v>22004</c:v>
                </c:pt>
                <c:pt idx="228">
                  <c:v>22040</c:v>
                </c:pt>
                <c:pt idx="229">
                  <c:v>22789</c:v>
                </c:pt>
                <c:pt idx="230">
                  <c:v>22940.5</c:v>
                </c:pt>
                <c:pt idx="231">
                  <c:v>22941</c:v>
                </c:pt>
                <c:pt idx="232">
                  <c:v>23030.5</c:v>
                </c:pt>
                <c:pt idx="233">
                  <c:v>23031</c:v>
                </c:pt>
                <c:pt idx="234">
                  <c:v>23444.5</c:v>
                </c:pt>
                <c:pt idx="235">
                  <c:v>23447</c:v>
                </c:pt>
                <c:pt idx="236">
                  <c:v>23549</c:v>
                </c:pt>
                <c:pt idx="237">
                  <c:v>23549</c:v>
                </c:pt>
                <c:pt idx="238">
                  <c:v>23611.5</c:v>
                </c:pt>
                <c:pt idx="239">
                  <c:v>23611.5</c:v>
                </c:pt>
                <c:pt idx="240">
                  <c:v>23611.5</c:v>
                </c:pt>
                <c:pt idx="241">
                  <c:v>23611.5</c:v>
                </c:pt>
                <c:pt idx="242">
                  <c:v>23614</c:v>
                </c:pt>
                <c:pt idx="243">
                  <c:v>23668.5</c:v>
                </c:pt>
                <c:pt idx="244">
                  <c:v>23681</c:v>
                </c:pt>
                <c:pt idx="245">
                  <c:v>23688.5</c:v>
                </c:pt>
                <c:pt idx="246">
                  <c:v>23688.5</c:v>
                </c:pt>
                <c:pt idx="247">
                  <c:v>23830</c:v>
                </c:pt>
                <c:pt idx="248">
                  <c:v>23834.5</c:v>
                </c:pt>
                <c:pt idx="249">
                  <c:v>24317</c:v>
                </c:pt>
                <c:pt idx="250">
                  <c:v>24317</c:v>
                </c:pt>
                <c:pt idx="251">
                  <c:v>24337</c:v>
                </c:pt>
                <c:pt idx="252">
                  <c:v>24538</c:v>
                </c:pt>
                <c:pt idx="253">
                  <c:v>24568.5</c:v>
                </c:pt>
                <c:pt idx="254">
                  <c:v>24569</c:v>
                </c:pt>
                <c:pt idx="255">
                  <c:v>24596</c:v>
                </c:pt>
                <c:pt idx="256">
                  <c:v>24596</c:v>
                </c:pt>
                <c:pt idx="257">
                  <c:v>24645.5</c:v>
                </c:pt>
                <c:pt idx="258">
                  <c:v>25218</c:v>
                </c:pt>
                <c:pt idx="259">
                  <c:v>25434</c:v>
                </c:pt>
                <c:pt idx="260">
                  <c:v>25441</c:v>
                </c:pt>
                <c:pt idx="261">
                  <c:v>25441.5</c:v>
                </c:pt>
                <c:pt idx="262">
                  <c:v>25476</c:v>
                </c:pt>
                <c:pt idx="263">
                  <c:v>25476.5</c:v>
                </c:pt>
                <c:pt idx="264">
                  <c:v>25491</c:v>
                </c:pt>
                <c:pt idx="265">
                  <c:v>25491</c:v>
                </c:pt>
                <c:pt idx="266">
                  <c:v>25493.5</c:v>
                </c:pt>
                <c:pt idx="267">
                  <c:v>25493.5</c:v>
                </c:pt>
                <c:pt idx="268">
                  <c:v>25510</c:v>
                </c:pt>
                <c:pt idx="269">
                  <c:v>25516</c:v>
                </c:pt>
                <c:pt idx="270">
                  <c:v>25516</c:v>
                </c:pt>
                <c:pt idx="271">
                  <c:v>25517.5</c:v>
                </c:pt>
                <c:pt idx="272">
                  <c:v>25518</c:v>
                </c:pt>
                <c:pt idx="273">
                  <c:v>25565.5</c:v>
                </c:pt>
                <c:pt idx="274">
                  <c:v>25566</c:v>
                </c:pt>
                <c:pt idx="275">
                  <c:v>25643</c:v>
                </c:pt>
                <c:pt idx="276">
                  <c:v>26179</c:v>
                </c:pt>
                <c:pt idx="277">
                  <c:v>26353.5</c:v>
                </c:pt>
                <c:pt idx="278">
                  <c:v>26392.5</c:v>
                </c:pt>
                <c:pt idx="279">
                  <c:v>26393</c:v>
                </c:pt>
                <c:pt idx="280">
                  <c:v>26425.5</c:v>
                </c:pt>
                <c:pt idx="281">
                  <c:v>26425.5</c:v>
                </c:pt>
                <c:pt idx="282">
                  <c:v>26425.5</c:v>
                </c:pt>
                <c:pt idx="283">
                  <c:v>26483</c:v>
                </c:pt>
                <c:pt idx="284">
                  <c:v>27283</c:v>
                </c:pt>
                <c:pt idx="285">
                  <c:v>27403</c:v>
                </c:pt>
                <c:pt idx="286">
                  <c:v>27403.5</c:v>
                </c:pt>
                <c:pt idx="287">
                  <c:v>28073.5</c:v>
                </c:pt>
                <c:pt idx="288">
                  <c:v>28096</c:v>
                </c:pt>
                <c:pt idx="289">
                  <c:v>28240.5</c:v>
                </c:pt>
                <c:pt idx="290">
                  <c:v>28241</c:v>
                </c:pt>
                <c:pt idx="291">
                  <c:v>28288</c:v>
                </c:pt>
                <c:pt idx="292">
                  <c:v>28302.5</c:v>
                </c:pt>
                <c:pt idx="293">
                  <c:v>28303</c:v>
                </c:pt>
                <c:pt idx="294">
                  <c:v>28943.5</c:v>
                </c:pt>
                <c:pt idx="295">
                  <c:v>28988.5</c:v>
                </c:pt>
                <c:pt idx="296">
                  <c:v>28993.5</c:v>
                </c:pt>
                <c:pt idx="297">
                  <c:v>28998.5</c:v>
                </c:pt>
                <c:pt idx="298">
                  <c:v>29016</c:v>
                </c:pt>
                <c:pt idx="299">
                  <c:v>29173</c:v>
                </c:pt>
                <c:pt idx="300">
                  <c:v>29272.5</c:v>
                </c:pt>
                <c:pt idx="301">
                  <c:v>29273</c:v>
                </c:pt>
                <c:pt idx="302">
                  <c:v>29290</c:v>
                </c:pt>
                <c:pt idx="303">
                  <c:v>30060</c:v>
                </c:pt>
                <c:pt idx="304">
                  <c:v>30060</c:v>
                </c:pt>
                <c:pt idx="305">
                  <c:v>30870.5</c:v>
                </c:pt>
                <c:pt idx="306">
                  <c:v>30870.5</c:v>
                </c:pt>
                <c:pt idx="307">
                  <c:v>31780</c:v>
                </c:pt>
                <c:pt idx="308">
                  <c:v>31780</c:v>
                </c:pt>
                <c:pt idx="309">
                  <c:v>33592</c:v>
                </c:pt>
                <c:pt idx="310">
                  <c:v>34569.5</c:v>
                </c:pt>
                <c:pt idx="311">
                  <c:v>34570</c:v>
                </c:pt>
                <c:pt idx="312">
                  <c:v>34578</c:v>
                </c:pt>
                <c:pt idx="313">
                  <c:v>34605</c:v>
                </c:pt>
              </c:numCache>
            </c:numRef>
          </c:xVal>
          <c:yVal>
            <c:numRef>
              <c:f>'Active 2'!$I$21:$I$1003</c:f>
              <c:numCache>
                <c:formatCode>General</c:formatCode>
                <c:ptCount val="983"/>
                <c:pt idx="8">
                  <c:v>-3.1760500001837499E-2</c:v>
                </c:pt>
                <c:pt idx="9">
                  <c:v>-2.566800000204239E-2</c:v>
                </c:pt>
                <c:pt idx="15">
                  <c:v>1.2908500000776257E-2</c:v>
                </c:pt>
                <c:pt idx="16">
                  <c:v>9.3710000001010485E-3</c:v>
                </c:pt>
                <c:pt idx="17">
                  <c:v>1.146349999908125E-2</c:v>
                </c:pt>
                <c:pt idx="18">
                  <c:v>-4.3515000070328824E-3</c:v>
                </c:pt>
                <c:pt idx="19">
                  <c:v>9.8749999597202986E-4</c:v>
                </c:pt>
                <c:pt idx="24">
                  <c:v>1.4201500001945533E-2</c:v>
                </c:pt>
                <c:pt idx="25">
                  <c:v>-1.1119999981019646E-3</c:v>
                </c:pt>
                <c:pt idx="26">
                  <c:v>1.3746999997238163E-2</c:v>
                </c:pt>
                <c:pt idx="27">
                  <c:v>1.774699999805307E-2</c:v>
                </c:pt>
                <c:pt idx="28">
                  <c:v>-5.834500007040333E-3</c:v>
                </c:pt>
                <c:pt idx="29">
                  <c:v>1.6549999418202788E-4</c:v>
                </c:pt>
                <c:pt idx="30">
                  <c:v>-3.0679999981657602E-3</c:v>
                </c:pt>
                <c:pt idx="31">
                  <c:v>2.9320000030566007E-3</c:v>
                </c:pt>
                <c:pt idx="32">
                  <c:v>1.593200000206707E-2</c:v>
                </c:pt>
                <c:pt idx="33">
                  <c:v>1.0244999939459376E-3</c:v>
                </c:pt>
                <c:pt idx="34">
                  <c:v>2.0244999977876432E-3</c:v>
                </c:pt>
                <c:pt idx="35">
                  <c:v>7.0244999951682985E-3</c:v>
                </c:pt>
                <c:pt idx="36">
                  <c:v>1.1024499995983206E-2</c:v>
                </c:pt>
                <c:pt idx="37">
                  <c:v>-1.255700000183424E-2</c:v>
                </c:pt>
                <c:pt idx="38">
                  <c:v>-5.5569999967701733E-3</c:v>
                </c:pt>
                <c:pt idx="39">
                  <c:v>-5.5699999938951805E-4</c:v>
                </c:pt>
                <c:pt idx="40">
                  <c:v>4.4300000445218757E-4</c:v>
                </c:pt>
                <c:pt idx="41">
                  <c:v>1.1443000003055204E-2</c:v>
                </c:pt>
                <c:pt idx="42">
                  <c:v>1.6443000000435859E-2</c:v>
                </c:pt>
                <c:pt idx="43">
                  <c:v>1.7443000004277565E-2</c:v>
                </c:pt>
                <c:pt idx="44">
                  <c:v>9.9799999588867649E-4</c:v>
                </c:pt>
                <c:pt idx="45">
                  <c:v>-9.4050000188872218E-4</c:v>
                </c:pt>
                <c:pt idx="46">
                  <c:v>7.2444999968865886E-3</c:v>
                </c:pt>
                <c:pt idx="47">
                  <c:v>-3.478000005998183E-3</c:v>
                </c:pt>
                <c:pt idx="48">
                  <c:v>-9.3855000013718382E-3</c:v>
                </c:pt>
                <c:pt idx="49">
                  <c:v>9.844999949564226E-4</c:v>
                </c:pt>
                <c:pt idx="50">
                  <c:v>-8.9230000012321398E-3</c:v>
                </c:pt>
                <c:pt idx="51">
                  <c:v>-1.2830500003474299E-2</c:v>
                </c:pt>
                <c:pt idx="53">
                  <c:v>8.433499991951976E-3</c:v>
                </c:pt>
                <c:pt idx="54">
                  <c:v>6.5259999973932281E-3</c:v>
                </c:pt>
                <c:pt idx="55">
                  <c:v>1.8959999943035655E-3</c:v>
                </c:pt>
                <c:pt idx="56">
                  <c:v>-3.6950000067008659E-3</c:v>
                </c:pt>
                <c:pt idx="57">
                  <c:v>-6.0250000387895852E-4</c:v>
                </c:pt>
                <c:pt idx="58">
                  <c:v>-1.3494500002707355E-2</c:v>
                </c:pt>
                <c:pt idx="59">
                  <c:v>1.8930000005639158E-3</c:v>
                </c:pt>
                <c:pt idx="60">
                  <c:v>-5.459500003780704E-3</c:v>
                </c:pt>
                <c:pt idx="63">
                  <c:v>-2.3904500005301088E-2</c:v>
                </c:pt>
                <c:pt idx="64">
                  <c:v>-2.1904500004893634E-2</c:v>
                </c:pt>
                <c:pt idx="66">
                  <c:v>2.861999993911013E-3</c:v>
                </c:pt>
                <c:pt idx="69">
                  <c:v>-4.9355000010109507E-3</c:v>
                </c:pt>
                <c:pt idx="70">
                  <c:v>-3.2879999998840503E-3</c:v>
                </c:pt>
                <c:pt idx="71">
                  <c:v>-1.1955000009038486E-3</c:v>
                </c:pt>
                <c:pt idx="72">
                  <c:v>1.5267000002495479E-2</c:v>
                </c:pt>
                <c:pt idx="73">
                  <c:v>6.3594999955967069E-3</c:v>
                </c:pt>
                <c:pt idx="74">
                  <c:v>4.6059999949648045E-3</c:v>
                </c:pt>
                <c:pt idx="75">
                  <c:v>1.7909999951370992E-3</c:v>
                </c:pt>
                <c:pt idx="76">
                  <c:v>-8.7905000036698766E-3</c:v>
                </c:pt>
                <c:pt idx="77">
                  <c:v>8.8349999714409932E-4</c:v>
                </c:pt>
                <c:pt idx="78">
                  <c:v>-9.3150000611785799E-4</c:v>
                </c:pt>
                <c:pt idx="79">
                  <c:v>8.0684999993536621E-3</c:v>
                </c:pt>
                <c:pt idx="80">
                  <c:v>-9.3764999983250163E-3</c:v>
                </c:pt>
                <c:pt idx="81">
                  <c:v>-2.6365000012447126E-3</c:v>
                </c:pt>
                <c:pt idx="82">
                  <c:v>-2.0174000004772097E-2</c:v>
                </c:pt>
                <c:pt idx="83">
                  <c:v>-3.1804000005649868E-2</c:v>
                </c:pt>
                <c:pt idx="85">
                  <c:v>-1.6262500001175795E-2</c:v>
                </c:pt>
                <c:pt idx="91">
                  <c:v>7.4784999960684218E-3</c:v>
                </c:pt>
                <c:pt idx="92">
                  <c:v>1.0310999990906566E-2</c:v>
                </c:pt>
                <c:pt idx="94">
                  <c:v>-1.3517500003217719E-2</c:v>
                </c:pt>
                <c:pt idx="96">
                  <c:v>-2.2608999999647494E-2</c:v>
                </c:pt>
                <c:pt idx="97">
                  <c:v>-7.5165000016568229E-3</c:v>
                </c:pt>
                <c:pt idx="98">
                  <c:v>5.4834999973536469E-3</c:v>
                </c:pt>
                <c:pt idx="99">
                  <c:v>-2.0776500001375098E-2</c:v>
                </c:pt>
                <c:pt idx="100">
                  <c:v>6.3775000016903505E-3</c:v>
                </c:pt>
                <c:pt idx="101">
                  <c:v>6.729000000632368E-3</c:v>
                </c:pt>
                <c:pt idx="102">
                  <c:v>4.7444999945582822E-3</c:v>
                </c:pt>
                <c:pt idx="103">
                  <c:v>-6.1455000031855889E-3</c:v>
                </c:pt>
                <c:pt idx="104">
                  <c:v>-7.590500004880596E-3</c:v>
                </c:pt>
                <c:pt idx="105">
                  <c:v>-7.405500000459142E-3</c:v>
                </c:pt>
                <c:pt idx="106">
                  <c:v>-6.405500003893394E-3</c:v>
                </c:pt>
                <c:pt idx="107">
                  <c:v>-1.0220500000286847E-2</c:v>
                </c:pt>
                <c:pt idx="108">
                  <c:v>-1.4035500003956258E-2</c:v>
                </c:pt>
                <c:pt idx="109">
                  <c:v>-2.8640000018640421E-3</c:v>
                </c:pt>
                <c:pt idx="110">
                  <c:v>-6.0315000009723008E-3</c:v>
                </c:pt>
                <c:pt idx="111">
                  <c:v>1.6599999944446608E-3</c:v>
                </c:pt>
                <c:pt idx="112">
                  <c:v>-1.4666000002762303E-2</c:v>
                </c:pt>
                <c:pt idx="113">
                  <c:v>-2.1685000028810464E-3</c:v>
                </c:pt>
                <c:pt idx="114">
                  <c:v>-7.7264999999897555E-3</c:v>
                </c:pt>
                <c:pt idx="115">
                  <c:v>1.2734999982058071E-3</c:v>
                </c:pt>
                <c:pt idx="116">
                  <c:v>1.4273499997216277E-2</c:v>
                </c:pt>
                <c:pt idx="117">
                  <c:v>-4.6340000044438057E-3</c:v>
                </c:pt>
                <c:pt idx="126">
                  <c:v>-1.6502500002388842E-2</c:v>
                </c:pt>
                <c:pt idx="127">
                  <c:v>-1.1126500001410022E-2</c:v>
                </c:pt>
                <c:pt idx="128">
                  <c:v>-1.4664000002085231E-2</c:v>
                </c:pt>
                <c:pt idx="129">
                  <c:v>-9.4790000002831221E-3</c:v>
                </c:pt>
                <c:pt idx="130">
                  <c:v>-1.1091500004113186E-2</c:v>
                </c:pt>
                <c:pt idx="131">
                  <c:v>-1.4906500000506639E-2</c:v>
                </c:pt>
                <c:pt idx="132">
                  <c:v>-4.5365000041783787E-3</c:v>
                </c:pt>
                <c:pt idx="133">
                  <c:v>-1.0694999997213017E-2</c:v>
                </c:pt>
                <c:pt idx="134">
                  <c:v>-7.6335000048857182E-3</c:v>
                </c:pt>
                <c:pt idx="135">
                  <c:v>-1.0541000003286172E-2</c:v>
                </c:pt>
                <c:pt idx="136">
                  <c:v>-8.0025000061141327E-3</c:v>
                </c:pt>
                <c:pt idx="137">
                  <c:v>-1.2597500004631002E-2</c:v>
                </c:pt>
                <c:pt idx="138">
                  <c:v>-7.5975000072503462E-3</c:v>
                </c:pt>
                <c:pt idx="139">
                  <c:v>-8.5050000052433461E-3</c:v>
                </c:pt>
                <c:pt idx="140">
                  <c:v>-1.3703500000701752E-2</c:v>
                </c:pt>
                <c:pt idx="141">
                  <c:v>-1.6610999999102205E-2</c:v>
                </c:pt>
                <c:pt idx="142">
                  <c:v>-2.5185000049532391E-3</c:v>
                </c:pt>
                <c:pt idx="143">
                  <c:v>-6.3335000013466924E-3</c:v>
                </c:pt>
                <c:pt idx="144">
                  <c:v>-9.1485000011743978E-3</c:v>
                </c:pt>
                <c:pt idx="145">
                  <c:v>-2.0113500002480578E-2</c:v>
                </c:pt>
                <c:pt idx="146">
                  <c:v>-2.0928500001900829E-2</c:v>
                </c:pt>
                <c:pt idx="147">
                  <c:v>-2.05195000016829E-2</c:v>
                </c:pt>
                <c:pt idx="148">
                  <c:v>-1.6605999997409526E-2</c:v>
                </c:pt>
                <c:pt idx="149">
                  <c:v>-5.5135000075097196E-3</c:v>
                </c:pt>
                <c:pt idx="150">
                  <c:v>-1.6588500002399087E-2</c:v>
                </c:pt>
                <c:pt idx="151">
                  <c:v>-2.4403499999607448E-2</c:v>
                </c:pt>
                <c:pt idx="152">
                  <c:v>-2.131099999678554E-2</c:v>
                </c:pt>
                <c:pt idx="153">
                  <c:v>-8.1260000006295741E-3</c:v>
                </c:pt>
                <c:pt idx="154">
                  <c:v>-7.1260000040638261E-3</c:v>
                </c:pt>
                <c:pt idx="155">
                  <c:v>-1.4607000004616566E-2</c:v>
                </c:pt>
                <c:pt idx="156">
                  <c:v>-1.9847499999741558E-2</c:v>
                </c:pt>
                <c:pt idx="157">
                  <c:v>-1.5477499997359701E-2</c:v>
                </c:pt>
                <c:pt idx="158">
                  <c:v>-1.813850000326056E-2</c:v>
                </c:pt>
                <c:pt idx="159">
                  <c:v>-1.904600000125356E-2</c:v>
                </c:pt>
                <c:pt idx="160">
                  <c:v>-2.1861000001081266E-2</c:v>
                </c:pt>
                <c:pt idx="161">
                  <c:v>-4.6760000041103922E-3</c:v>
                </c:pt>
                <c:pt idx="162">
                  <c:v>5.3239999979268759E-3</c:v>
                </c:pt>
                <c:pt idx="163">
                  <c:v>1.1323999999149237E-2</c:v>
                </c:pt>
                <c:pt idx="164">
                  <c:v>-1.5121000004000962E-2</c:v>
                </c:pt>
                <c:pt idx="165">
                  <c:v>-1.3121000003593508E-2</c:v>
                </c:pt>
                <c:pt idx="166">
                  <c:v>-1.1121000003186055E-2</c:v>
                </c:pt>
                <c:pt idx="167">
                  <c:v>-9.1210000027786009E-3</c:v>
                </c:pt>
                <c:pt idx="168">
                  <c:v>-8.41700000455603E-3</c:v>
                </c:pt>
                <c:pt idx="170">
                  <c:v>-1.3482000002113637E-2</c:v>
                </c:pt>
                <c:pt idx="171">
                  <c:v>-1.1252000003878493E-2</c:v>
                </c:pt>
                <c:pt idx="172">
                  <c:v>1.7479999951319769E-3</c:v>
                </c:pt>
                <c:pt idx="188">
                  <c:v>-3.0136500005028211E-2</c:v>
                </c:pt>
                <c:pt idx="189">
                  <c:v>-3.0365000056917779E-3</c:v>
                </c:pt>
                <c:pt idx="196">
                  <c:v>-2.9697500001930166E-2</c:v>
                </c:pt>
                <c:pt idx="197">
                  <c:v>-2.8797500002838206E-2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B6-4D2F-A435-7AE028FB60F9}"/>
            </c:ext>
          </c:extLst>
        </c:ser>
        <c:ser>
          <c:idx val="2"/>
          <c:order val="2"/>
          <c:tx>
            <c:strRef>
              <c:f>'Active 2'!$J$20:$J$20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2'!$F$21:$F$1003</c:f>
              <c:numCache>
                <c:formatCode>General</c:formatCode>
                <c:ptCount val="983"/>
                <c:pt idx="0">
                  <c:v>-6711</c:v>
                </c:pt>
                <c:pt idx="1">
                  <c:v>-6669</c:v>
                </c:pt>
                <c:pt idx="2">
                  <c:v>-6663</c:v>
                </c:pt>
                <c:pt idx="3">
                  <c:v>-6491</c:v>
                </c:pt>
                <c:pt idx="4">
                  <c:v>-6483.5</c:v>
                </c:pt>
                <c:pt idx="5">
                  <c:v>-6411.5</c:v>
                </c:pt>
                <c:pt idx="6">
                  <c:v>-6369</c:v>
                </c:pt>
                <c:pt idx="7">
                  <c:v>-6368.5</c:v>
                </c:pt>
                <c:pt idx="8">
                  <c:v>-6366.5</c:v>
                </c:pt>
                <c:pt idx="9">
                  <c:v>-6364</c:v>
                </c:pt>
                <c:pt idx="10">
                  <c:v>-6344</c:v>
                </c:pt>
                <c:pt idx="11">
                  <c:v>-6299.5</c:v>
                </c:pt>
                <c:pt idx="12">
                  <c:v>-6299</c:v>
                </c:pt>
                <c:pt idx="13">
                  <c:v>-6297</c:v>
                </c:pt>
                <c:pt idx="14">
                  <c:v>-6229.5</c:v>
                </c:pt>
                <c:pt idx="15">
                  <c:v>-6229.5</c:v>
                </c:pt>
                <c:pt idx="16">
                  <c:v>-6217</c:v>
                </c:pt>
                <c:pt idx="17">
                  <c:v>-6214.5</c:v>
                </c:pt>
                <c:pt idx="18">
                  <c:v>-6209.5</c:v>
                </c:pt>
                <c:pt idx="19">
                  <c:v>-6162.5</c:v>
                </c:pt>
                <c:pt idx="20">
                  <c:v>-5999.5</c:v>
                </c:pt>
                <c:pt idx="21">
                  <c:v>-5997</c:v>
                </c:pt>
                <c:pt idx="22">
                  <c:v>-5743</c:v>
                </c:pt>
                <c:pt idx="23">
                  <c:v>-5740.5</c:v>
                </c:pt>
                <c:pt idx="24">
                  <c:v>-5740.5</c:v>
                </c:pt>
                <c:pt idx="25">
                  <c:v>-5576</c:v>
                </c:pt>
                <c:pt idx="26">
                  <c:v>-5569</c:v>
                </c:pt>
                <c:pt idx="27">
                  <c:v>-5569</c:v>
                </c:pt>
                <c:pt idx="28">
                  <c:v>-5568.5</c:v>
                </c:pt>
                <c:pt idx="29">
                  <c:v>-5568.5</c:v>
                </c:pt>
                <c:pt idx="30">
                  <c:v>-5564</c:v>
                </c:pt>
                <c:pt idx="31">
                  <c:v>-5564</c:v>
                </c:pt>
                <c:pt idx="32">
                  <c:v>-5564</c:v>
                </c:pt>
                <c:pt idx="33">
                  <c:v>-5561.5</c:v>
                </c:pt>
                <c:pt idx="34">
                  <c:v>-5561.5</c:v>
                </c:pt>
                <c:pt idx="35">
                  <c:v>-5561.5</c:v>
                </c:pt>
                <c:pt idx="36">
                  <c:v>-5561.5</c:v>
                </c:pt>
                <c:pt idx="37">
                  <c:v>-5561</c:v>
                </c:pt>
                <c:pt idx="38">
                  <c:v>-5561</c:v>
                </c:pt>
                <c:pt idx="39">
                  <c:v>-5561</c:v>
                </c:pt>
                <c:pt idx="40">
                  <c:v>-5561</c:v>
                </c:pt>
                <c:pt idx="41">
                  <c:v>-5561</c:v>
                </c:pt>
                <c:pt idx="42">
                  <c:v>-5561</c:v>
                </c:pt>
                <c:pt idx="43">
                  <c:v>-5561</c:v>
                </c:pt>
                <c:pt idx="44">
                  <c:v>-5546</c:v>
                </c:pt>
                <c:pt idx="45">
                  <c:v>-5506.5</c:v>
                </c:pt>
                <c:pt idx="46">
                  <c:v>-5501.5</c:v>
                </c:pt>
                <c:pt idx="47">
                  <c:v>-5494</c:v>
                </c:pt>
                <c:pt idx="48">
                  <c:v>-5491.5</c:v>
                </c:pt>
                <c:pt idx="49">
                  <c:v>-5481.5</c:v>
                </c:pt>
                <c:pt idx="50">
                  <c:v>-5479</c:v>
                </c:pt>
                <c:pt idx="51">
                  <c:v>-5476.5</c:v>
                </c:pt>
                <c:pt idx="52">
                  <c:v>-5429.5</c:v>
                </c:pt>
                <c:pt idx="53">
                  <c:v>-5404.5</c:v>
                </c:pt>
                <c:pt idx="54">
                  <c:v>-5402</c:v>
                </c:pt>
                <c:pt idx="55">
                  <c:v>-5392</c:v>
                </c:pt>
                <c:pt idx="56">
                  <c:v>-5235</c:v>
                </c:pt>
                <c:pt idx="57">
                  <c:v>-5232.5</c:v>
                </c:pt>
                <c:pt idx="58">
                  <c:v>-4748.5</c:v>
                </c:pt>
                <c:pt idx="59">
                  <c:v>-4711</c:v>
                </c:pt>
                <c:pt idx="60">
                  <c:v>-4693.5</c:v>
                </c:pt>
                <c:pt idx="61">
                  <c:v>-4686.5</c:v>
                </c:pt>
                <c:pt idx="62">
                  <c:v>-4681.5</c:v>
                </c:pt>
                <c:pt idx="63">
                  <c:v>-4678.5</c:v>
                </c:pt>
                <c:pt idx="64">
                  <c:v>-4678.5</c:v>
                </c:pt>
                <c:pt idx="65">
                  <c:v>-4676.5</c:v>
                </c:pt>
                <c:pt idx="66">
                  <c:v>-4674</c:v>
                </c:pt>
                <c:pt idx="67">
                  <c:v>-4666.5</c:v>
                </c:pt>
                <c:pt idx="68">
                  <c:v>-4661.5</c:v>
                </c:pt>
                <c:pt idx="69">
                  <c:v>-4641.5</c:v>
                </c:pt>
                <c:pt idx="70">
                  <c:v>-4624</c:v>
                </c:pt>
                <c:pt idx="71">
                  <c:v>-4621.5</c:v>
                </c:pt>
                <c:pt idx="72">
                  <c:v>-4609</c:v>
                </c:pt>
                <c:pt idx="73">
                  <c:v>-4606.5</c:v>
                </c:pt>
                <c:pt idx="74">
                  <c:v>-4562</c:v>
                </c:pt>
                <c:pt idx="75">
                  <c:v>-4557</c:v>
                </c:pt>
                <c:pt idx="76">
                  <c:v>-4556.5</c:v>
                </c:pt>
                <c:pt idx="77">
                  <c:v>-4554.5</c:v>
                </c:pt>
                <c:pt idx="78">
                  <c:v>-4549.5</c:v>
                </c:pt>
                <c:pt idx="79">
                  <c:v>-4549.5</c:v>
                </c:pt>
                <c:pt idx="80">
                  <c:v>-4534.5</c:v>
                </c:pt>
                <c:pt idx="81">
                  <c:v>-4514.5</c:v>
                </c:pt>
                <c:pt idx="82">
                  <c:v>-4502</c:v>
                </c:pt>
                <c:pt idx="83">
                  <c:v>-4492</c:v>
                </c:pt>
                <c:pt idx="84">
                  <c:v>-4417.5</c:v>
                </c:pt>
                <c:pt idx="85">
                  <c:v>-4412.5</c:v>
                </c:pt>
                <c:pt idx="86">
                  <c:v>-4100</c:v>
                </c:pt>
                <c:pt idx="87">
                  <c:v>-3886</c:v>
                </c:pt>
                <c:pt idx="88">
                  <c:v>-3796.5</c:v>
                </c:pt>
                <c:pt idx="89">
                  <c:v>-3784</c:v>
                </c:pt>
                <c:pt idx="90">
                  <c:v>-3672</c:v>
                </c:pt>
                <c:pt idx="91">
                  <c:v>-3619.5</c:v>
                </c:pt>
                <c:pt idx="92">
                  <c:v>-3597</c:v>
                </c:pt>
                <c:pt idx="93">
                  <c:v>-3532.5</c:v>
                </c:pt>
                <c:pt idx="94">
                  <c:v>-3527.5</c:v>
                </c:pt>
                <c:pt idx="95">
                  <c:v>-3525</c:v>
                </c:pt>
                <c:pt idx="96">
                  <c:v>-2757</c:v>
                </c:pt>
                <c:pt idx="97">
                  <c:v>-2754.5</c:v>
                </c:pt>
                <c:pt idx="98">
                  <c:v>-2754.5</c:v>
                </c:pt>
                <c:pt idx="99">
                  <c:v>-2734.5</c:v>
                </c:pt>
                <c:pt idx="100">
                  <c:v>-2692.5</c:v>
                </c:pt>
                <c:pt idx="101">
                  <c:v>-2483</c:v>
                </c:pt>
                <c:pt idx="102">
                  <c:v>-2001.5</c:v>
                </c:pt>
                <c:pt idx="103">
                  <c:v>-1971.5</c:v>
                </c:pt>
                <c:pt idx="104">
                  <c:v>-1956.5</c:v>
                </c:pt>
                <c:pt idx="105">
                  <c:v>-1951.5</c:v>
                </c:pt>
                <c:pt idx="106">
                  <c:v>-1951.5</c:v>
                </c:pt>
                <c:pt idx="107">
                  <c:v>-1946.5</c:v>
                </c:pt>
                <c:pt idx="108">
                  <c:v>-1941.5</c:v>
                </c:pt>
                <c:pt idx="109">
                  <c:v>-1872</c:v>
                </c:pt>
                <c:pt idx="110">
                  <c:v>-1849.5</c:v>
                </c:pt>
                <c:pt idx="111">
                  <c:v>-820</c:v>
                </c:pt>
                <c:pt idx="112">
                  <c:v>-818</c:v>
                </c:pt>
                <c:pt idx="113">
                  <c:v>-750.5</c:v>
                </c:pt>
                <c:pt idx="114">
                  <c:v>-84.5</c:v>
                </c:pt>
                <c:pt idx="115">
                  <c:v>-84.5</c:v>
                </c:pt>
                <c:pt idx="116">
                  <c:v>-84.5</c:v>
                </c:pt>
                <c:pt idx="117">
                  <c:v>-82</c:v>
                </c:pt>
                <c:pt idx="118">
                  <c:v>-45</c:v>
                </c:pt>
                <c:pt idx="119">
                  <c:v>-42.5</c:v>
                </c:pt>
                <c:pt idx="120">
                  <c:v>-30</c:v>
                </c:pt>
                <c:pt idx="121">
                  <c:v>0</c:v>
                </c:pt>
                <c:pt idx="122">
                  <c:v>0</c:v>
                </c:pt>
                <c:pt idx="123">
                  <c:v>12.5</c:v>
                </c:pt>
                <c:pt idx="124">
                  <c:v>20</c:v>
                </c:pt>
                <c:pt idx="125">
                  <c:v>47</c:v>
                </c:pt>
                <c:pt idx="126">
                  <c:v>67.5</c:v>
                </c:pt>
                <c:pt idx="127">
                  <c:v>715.5</c:v>
                </c:pt>
                <c:pt idx="128">
                  <c:v>728</c:v>
                </c:pt>
                <c:pt idx="129">
                  <c:v>733</c:v>
                </c:pt>
                <c:pt idx="130">
                  <c:v>770.5</c:v>
                </c:pt>
                <c:pt idx="131">
                  <c:v>775.5</c:v>
                </c:pt>
                <c:pt idx="132">
                  <c:v>785.5</c:v>
                </c:pt>
                <c:pt idx="133">
                  <c:v>1765</c:v>
                </c:pt>
                <c:pt idx="134">
                  <c:v>1804.5</c:v>
                </c:pt>
                <c:pt idx="135">
                  <c:v>1807</c:v>
                </c:pt>
                <c:pt idx="136">
                  <c:v>2567.5</c:v>
                </c:pt>
                <c:pt idx="137">
                  <c:v>2632.5</c:v>
                </c:pt>
                <c:pt idx="138">
                  <c:v>2632.5</c:v>
                </c:pt>
                <c:pt idx="139">
                  <c:v>2635</c:v>
                </c:pt>
                <c:pt idx="140">
                  <c:v>2694.5</c:v>
                </c:pt>
                <c:pt idx="141">
                  <c:v>2697</c:v>
                </c:pt>
                <c:pt idx="142">
                  <c:v>2699.5</c:v>
                </c:pt>
                <c:pt idx="143">
                  <c:v>2704.5</c:v>
                </c:pt>
                <c:pt idx="144">
                  <c:v>2709.5</c:v>
                </c:pt>
                <c:pt idx="145">
                  <c:v>2764.5</c:v>
                </c:pt>
                <c:pt idx="146">
                  <c:v>2769.5</c:v>
                </c:pt>
                <c:pt idx="147">
                  <c:v>2926.5</c:v>
                </c:pt>
                <c:pt idx="148">
                  <c:v>3562</c:v>
                </c:pt>
                <c:pt idx="149">
                  <c:v>3564.5</c:v>
                </c:pt>
                <c:pt idx="150">
                  <c:v>3589.5</c:v>
                </c:pt>
                <c:pt idx="151">
                  <c:v>3594.5</c:v>
                </c:pt>
                <c:pt idx="152">
                  <c:v>3597</c:v>
                </c:pt>
                <c:pt idx="153">
                  <c:v>3602</c:v>
                </c:pt>
                <c:pt idx="154">
                  <c:v>3602</c:v>
                </c:pt>
                <c:pt idx="155">
                  <c:v>3789</c:v>
                </c:pt>
                <c:pt idx="156">
                  <c:v>4382.5</c:v>
                </c:pt>
                <c:pt idx="157">
                  <c:v>4392.5</c:v>
                </c:pt>
                <c:pt idx="158">
                  <c:v>4439.5</c:v>
                </c:pt>
                <c:pt idx="159">
                  <c:v>4442</c:v>
                </c:pt>
                <c:pt idx="160">
                  <c:v>4447</c:v>
                </c:pt>
                <c:pt idx="161">
                  <c:v>4452</c:v>
                </c:pt>
                <c:pt idx="162">
                  <c:v>4452</c:v>
                </c:pt>
                <c:pt idx="163">
                  <c:v>4452</c:v>
                </c:pt>
                <c:pt idx="164">
                  <c:v>4467</c:v>
                </c:pt>
                <c:pt idx="165">
                  <c:v>4467</c:v>
                </c:pt>
                <c:pt idx="166">
                  <c:v>4467</c:v>
                </c:pt>
                <c:pt idx="167">
                  <c:v>4467</c:v>
                </c:pt>
                <c:pt idx="168">
                  <c:v>4659</c:v>
                </c:pt>
                <c:pt idx="169">
                  <c:v>5434.5</c:v>
                </c:pt>
                <c:pt idx="170">
                  <c:v>6414</c:v>
                </c:pt>
                <c:pt idx="171">
                  <c:v>7204</c:v>
                </c:pt>
                <c:pt idx="172">
                  <c:v>7204</c:v>
                </c:pt>
                <c:pt idx="173">
                  <c:v>9961</c:v>
                </c:pt>
                <c:pt idx="174">
                  <c:v>10953</c:v>
                </c:pt>
                <c:pt idx="175">
                  <c:v>10955.5</c:v>
                </c:pt>
                <c:pt idx="176">
                  <c:v>11927.5</c:v>
                </c:pt>
                <c:pt idx="177">
                  <c:v>11927.5</c:v>
                </c:pt>
                <c:pt idx="178">
                  <c:v>11927.5</c:v>
                </c:pt>
                <c:pt idx="179">
                  <c:v>11927.5</c:v>
                </c:pt>
                <c:pt idx="180">
                  <c:v>11928</c:v>
                </c:pt>
                <c:pt idx="181">
                  <c:v>11928</c:v>
                </c:pt>
                <c:pt idx="182">
                  <c:v>12571</c:v>
                </c:pt>
                <c:pt idx="183">
                  <c:v>12621</c:v>
                </c:pt>
                <c:pt idx="184">
                  <c:v>12728</c:v>
                </c:pt>
                <c:pt idx="185">
                  <c:v>12733</c:v>
                </c:pt>
                <c:pt idx="186">
                  <c:v>12860</c:v>
                </c:pt>
                <c:pt idx="187">
                  <c:v>13563</c:v>
                </c:pt>
                <c:pt idx="188">
                  <c:v>13585.5</c:v>
                </c:pt>
                <c:pt idx="189">
                  <c:v>13585.5</c:v>
                </c:pt>
                <c:pt idx="190">
                  <c:v>15430</c:v>
                </c:pt>
                <c:pt idx="191">
                  <c:v>15488</c:v>
                </c:pt>
                <c:pt idx="192">
                  <c:v>15569.5</c:v>
                </c:pt>
                <c:pt idx="193">
                  <c:v>15570</c:v>
                </c:pt>
                <c:pt idx="194">
                  <c:v>15719</c:v>
                </c:pt>
                <c:pt idx="195">
                  <c:v>16263</c:v>
                </c:pt>
                <c:pt idx="196">
                  <c:v>16332.5</c:v>
                </c:pt>
                <c:pt idx="197">
                  <c:v>16332.5</c:v>
                </c:pt>
                <c:pt idx="198">
                  <c:v>16335</c:v>
                </c:pt>
                <c:pt idx="199">
                  <c:v>16452.5</c:v>
                </c:pt>
                <c:pt idx="200">
                  <c:v>16502</c:v>
                </c:pt>
                <c:pt idx="201">
                  <c:v>17435</c:v>
                </c:pt>
                <c:pt idx="202">
                  <c:v>17435</c:v>
                </c:pt>
                <c:pt idx="203">
                  <c:v>17467</c:v>
                </c:pt>
                <c:pt idx="204">
                  <c:v>18108.5</c:v>
                </c:pt>
                <c:pt idx="205">
                  <c:v>18108.5</c:v>
                </c:pt>
                <c:pt idx="206">
                  <c:v>18411.5</c:v>
                </c:pt>
                <c:pt idx="207">
                  <c:v>19040</c:v>
                </c:pt>
                <c:pt idx="208">
                  <c:v>19104.5</c:v>
                </c:pt>
                <c:pt idx="209">
                  <c:v>19105</c:v>
                </c:pt>
                <c:pt idx="210">
                  <c:v>19112</c:v>
                </c:pt>
                <c:pt idx="211">
                  <c:v>19298</c:v>
                </c:pt>
                <c:pt idx="212">
                  <c:v>19300.5</c:v>
                </c:pt>
                <c:pt idx="213">
                  <c:v>19303</c:v>
                </c:pt>
                <c:pt idx="214">
                  <c:v>19305.5</c:v>
                </c:pt>
                <c:pt idx="215">
                  <c:v>19313.5</c:v>
                </c:pt>
                <c:pt idx="216">
                  <c:v>19381</c:v>
                </c:pt>
                <c:pt idx="217">
                  <c:v>20034</c:v>
                </c:pt>
                <c:pt idx="218">
                  <c:v>20035</c:v>
                </c:pt>
                <c:pt idx="219">
                  <c:v>20139</c:v>
                </c:pt>
                <c:pt idx="220">
                  <c:v>20159.5</c:v>
                </c:pt>
                <c:pt idx="221">
                  <c:v>20812</c:v>
                </c:pt>
                <c:pt idx="222">
                  <c:v>20862</c:v>
                </c:pt>
                <c:pt idx="223">
                  <c:v>20954</c:v>
                </c:pt>
                <c:pt idx="224">
                  <c:v>21697</c:v>
                </c:pt>
                <c:pt idx="225">
                  <c:v>21846.5</c:v>
                </c:pt>
                <c:pt idx="226">
                  <c:v>21847</c:v>
                </c:pt>
                <c:pt idx="227">
                  <c:v>22004</c:v>
                </c:pt>
                <c:pt idx="228">
                  <c:v>22040</c:v>
                </c:pt>
                <c:pt idx="229">
                  <c:v>22789</c:v>
                </c:pt>
                <c:pt idx="230">
                  <c:v>22940.5</c:v>
                </c:pt>
                <c:pt idx="231">
                  <c:v>22941</c:v>
                </c:pt>
                <c:pt idx="232">
                  <c:v>23030.5</c:v>
                </c:pt>
                <c:pt idx="233">
                  <c:v>23031</c:v>
                </c:pt>
                <c:pt idx="234">
                  <c:v>23444.5</c:v>
                </c:pt>
                <c:pt idx="235">
                  <c:v>23447</c:v>
                </c:pt>
                <c:pt idx="236">
                  <c:v>23549</c:v>
                </c:pt>
                <c:pt idx="237">
                  <c:v>23549</c:v>
                </c:pt>
                <c:pt idx="238">
                  <c:v>23611.5</c:v>
                </c:pt>
                <c:pt idx="239">
                  <c:v>23611.5</c:v>
                </c:pt>
                <c:pt idx="240">
                  <c:v>23611.5</c:v>
                </c:pt>
                <c:pt idx="241">
                  <c:v>23611.5</c:v>
                </c:pt>
                <c:pt idx="242">
                  <c:v>23614</c:v>
                </c:pt>
                <c:pt idx="243">
                  <c:v>23668.5</c:v>
                </c:pt>
                <c:pt idx="244">
                  <c:v>23681</c:v>
                </c:pt>
                <c:pt idx="245">
                  <c:v>23688.5</c:v>
                </c:pt>
                <c:pt idx="246">
                  <c:v>23688.5</c:v>
                </c:pt>
                <c:pt idx="247">
                  <c:v>23830</c:v>
                </c:pt>
                <c:pt idx="248">
                  <c:v>23834.5</c:v>
                </c:pt>
                <c:pt idx="249">
                  <c:v>24317</c:v>
                </c:pt>
                <c:pt idx="250">
                  <c:v>24317</c:v>
                </c:pt>
                <c:pt idx="251">
                  <c:v>24337</c:v>
                </c:pt>
                <c:pt idx="252">
                  <c:v>24538</c:v>
                </c:pt>
                <c:pt idx="253">
                  <c:v>24568.5</c:v>
                </c:pt>
                <c:pt idx="254">
                  <c:v>24569</c:v>
                </c:pt>
                <c:pt idx="255">
                  <c:v>24596</c:v>
                </c:pt>
                <c:pt idx="256">
                  <c:v>24596</c:v>
                </c:pt>
                <c:pt idx="257">
                  <c:v>24645.5</c:v>
                </c:pt>
                <c:pt idx="258">
                  <c:v>25218</c:v>
                </c:pt>
                <c:pt idx="259">
                  <c:v>25434</c:v>
                </c:pt>
                <c:pt idx="260">
                  <c:v>25441</c:v>
                </c:pt>
                <c:pt idx="261">
                  <c:v>25441.5</c:v>
                </c:pt>
                <c:pt idx="262">
                  <c:v>25476</c:v>
                </c:pt>
                <c:pt idx="263">
                  <c:v>25476.5</c:v>
                </c:pt>
                <c:pt idx="264">
                  <c:v>25491</c:v>
                </c:pt>
                <c:pt idx="265">
                  <c:v>25491</c:v>
                </c:pt>
                <c:pt idx="266">
                  <c:v>25493.5</c:v>
                </c:pt>
                <c:pt idx="267">
                  <c:v>25493.5</c:v>
                </c:pt>
                <c:pt idx="268">
                  <c:v>25510</c:v>
                </c:pt>
                <c:pt idx="269">
                  <c:v>25516</c:v>
                </c:pt>
                <c:pt idx="270">
                  <c:v>25516</c:v>
                </c:pt>
                <c:pt idx="271">
                  <c:v>25517.5</c:v>
                </c:pt>
                <c:pt idx="272">
                  <c:v>25518</c:v>
                </c:pt>
                <c:pt idx="273">
                  <c:v>25565.5</c:v>
                </c:pt>
                <c:pt idx="274">
                  <c:v>25566</c:v>
                </c:pt>
                <c:pt idx="275">
                  <c:v>25643</c:v>
                </c:pt>
                <c:pt idx="276">
                  <c:v>26179</c:v>
                </c:pt>
                <c:pt idx="277">
                  <c:v>26353.5</c:v>
                </c:pt>
                <c:pt idx="278">
                  <c:v>26392.5</c:v>
                </c:pt>
                <c:pt idx="279">
                  <c:v>26393</c:v>
                </c:pt>
                <c:pt idx="280">
                  <c:v>26425.5</c:v>
                </c:pt>
                <c:pt idx="281">
                  <c:v>26425.5</c:v>
                </c:pt>
                <c:pt idx="282">
                  <c:v>26425.5</c:v>
                </c:pt>
                <c:pt idx="283">
                  <c:v>26483</c:v>
                </c:pt>
                <c:pt idx="284">
                  <c:v>27283</c:v>
                </c:pt>
                <c:pt idx="285">
                  <c:v>27403</c:v>
                </c:pt>
                <c:pt idx="286">
                  <c:v>27403.5</c:v>
                </c:pt>
                <c:pt idx="287">
                  <c:v>28073.5</c:v>
                </c:pt>
                <c:pt idx="288">
                  <c:v>28096</c:v>
                </c:pt>
                <c:pt idx="289">
                  <c:v>28240.5</c:v>
                </c:pt>
                <c:pt idx="290">
                  <c:v>28241</c:v>
                </c:pt>
                <c:pt idx="291">
                  <c:v>28288</c:v>
                </c:pt>
                <c:pt idx="292">
                  <c:v>28302.5</c:v>
                </c:pt>
                <c:pt idx="293">
                  <c:v>28303</c:v>
                </c:pt>
                <c:pt idx="294">
                  <c:v>28943.5</c:v>
                </c:pt>
                <c:pt idx="295">
                  <c:v>28988.5</c:v>
                </c:pt>
                <c:pt idx="296">
                  <c:v>28993.5</c:v>
                </c:pt>
                <c:pt idx="297">
                  <c:v>28998.5</c:v>
                </c:pt>
                <c:pt idx="298">
                  <c:v>29016</c:v>
                </c:pt>
                <c:pt idx="299">
                  <c:v>29173</c:v>
                </c:pt>
                <c:pt idx="300">
                  <c:v>29272.5</c:v>
                </c:pt>
                <c:pt idx="301">
                  <c:v>29273</c:v>
                </c:pt>
                <c:pt idx="302">
                  <c:v>29290</c:v>
                </c:pt>
                <c:pt idx="303">
                  <c:v>30060</c:v>
                </c:pt>
                <c:pt idx="304">
                  <c:v>30060</c:v>
                </c:pt>
                <c:pt idx="305">
                  <c:v>30870.5</c:v>
                </c:pt>
                <c:pt idx="306">
                  <c:v>30870.5</c:v>
                </c:pt>
                <c:pt idx="307">
                  <c:v>31780</c:v>
                </c:pt>
                <c:pt idx="308">
                  <c:v>31780</c:v>
                </c:pt>
                <c:pt idx="309">
                  <c:v>33592</c:v>
                </c:pt>
                <c:pt idx="310">
                  <c:v>34569.5</c:v>
                </c:pt>
                <c:pt idx="311">
                  <c:v>34570</c:v>
                </c:pt>
                <c:pt idx="312">
                  <c:v>34578</c:v>
                </c:pt>
                <c:pt idx="313">
                  <c:v>34605</c:v>
                </c:pt>
              </c:numCache>
            </c:numRef>
          </c:xVal>
          <c:yVal>
            <c:numRef>
              <c:f>'Active 2'!$J$21:$J$1003</c:f>
              <c:numCache>
                <c:formatCode>General</c:formatCode>
                <c:ptCount val="983"/>
                <c:pt idx="0">
                  <c:v>1.8930000005639158E-3</c:v>
                </c:pt>
                <c:pt idx="1">
                  <c:v>-9.1953000002831686E-2</c:v>
                </c:pt>
                <c:pt idx="2">
                  <c:v>2.1069000002171379E-2</c:v>
                </c:pt>
                <c:pt idx="3">
                  <c:v>1.0329999931855127E-3</c:v>
                </c:pt>
                <c:pt idx="4">
                  <c:v>6.2310499997693114E-2</c:v>
                </c:pt>
                <c:pt idx="5">
                  <c:v>9.5744999998714775E-3</c:v>
                </c:pt>
                <c:pt idx="6">
                  <c:v>3.1469999958062544E-3</c:v>
                </c:pt>
                <c:pt idx="7">
                  <c:v>-6.4344999991590157E-3</c:v>
                </c:pt>
                <c:pt idx="10">
                  <c:v>-1.7928000001120381E-2</c:v>
                </c:pt>
                <c:pt idx="11">
                  <c:v>8.3184999966761097E-3</c:v>
                </c:pt>
                <c:pt idx="12">
                  <c:v>3.7369999990914948E-3</c:v>
                </c:pt>
                <c:pt idx="13">
                  <c:v>-2.5890000033541583E-3</c:v>
                </c:pt>
                <c:pt idx="169">
                  <c:v>-2.032350000081351E-2</c:v>
                </c:pt>
                <c:pt idx="177">
                  <c:v>-2.3482500000682194E-2</c:v>
                </c:pt>
                <c:pt idx="179">
                  <c:v>-2.08825000008801E-2</c:v>
                </c:pt>
                <c:pt idx="181">
                  <c:v>-2.8964000004634727E-2</c:v>
                </c:pt>
                <c:pt idx="187">
                  <c:v>-3.0768999997235369E-2</c:v>
                </c:pt>
                <c:pt idx="194">
                  <c:v>-3.2797000007121824E-2</c:v>
                </c:pt>
                <c:pt idx="200">
                  <c:v>-3.4725999998045154E-2</c:v>
                </c:pt>
                <c:pt idx="205">
                  <c:v>-4.1885500002535991E-2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8B6-4D2F-A435-7AE028FB60F9}"/>
            </c:ext>
          </c:extLst>
        </c:ser>
        <c:ser>
          <c:idx val="3"/>
          <c:order val="3"/>
          <c:tx>
            <c:strRef>
              <c:f>'Active 2'!$K$20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2'!$F$21:$F$1003</c:f>
              <c:numCache>
                <c:formatCode>General</c:formatCode>
                <c:ptCount val="983"/>
                <c:pt idx="0">
                  <c:v>-6711</c:v>
                </c:pt>
                <c:pt idx="1">
                  <c:v>-6669</c:v>
                </c:pt>
                <c:pt idx="2">
                  <c:v>-6663</c:v>
                </c:pt>
                <c:pt idx="3">
                  <c:v>-6491</c:v>
                </c:pt>
                <c:pt idx="4">
                  <c:v>-6483.5</c:v>
                </c:pt>
                <c:pt idx="5">
                  <c:v>-6411.5</c:v>
                </c:pt>
                <c:pt idx="6">
                  <c:v>-6369</c:v>
                </c:pt>
                <c:pt idx="7">
                  <c:v>-6368.5</c:v>
                </c:pt>
                <c:pt idx="8">
                  <c:v>-6366.5</c:v>
                </c:pt>
                <c:pt idx="9">
                  <c:v>-6364</c:v>
                </c:pt>
                <c:pt idx="10">
                  <c:v>-6344</c:v>
                </c:pt>
                <c:pt idx="11">
                  <c:v>-6299.5</c:v>
                </c:pt>
                <c:pt idx="12">
                  <c:v>-6299</c:v>
                </c:pt>
                <c:pt idx="13">
                  <c:v>-6297</c:v>
                </c:pt>
                <c:pt idx="14">
                  <c:v>-6229.5</c:v>
                </c:pt>
                <c:pt idx="15">
                  <c:v>-6229.5</c:v>
                </c:pt>
                <c:pt idx="16">
                  <c:v>-6217</c:v>
                </c:pt>
                <c:pt idx="17">
                  <c:v>-6214.5</c:v>
                </c:pt>
                <c:pt idx="18">
                  <c:v>-6209.5</c:v>
                </c:pt>
                <c:pt idx="19">
                  <c:v>-6162.5</c:v>
                </c:pt>
                <c:pt idx="20">
                  <c:v>-5999.5</c:v>
                </c:pt>
                <c:pt idx="21">
                  <c:v>-5997</c:v>
                </c:pt>
                <c:pt idx="22">
                  <c:v>-5743</c:v>
                </c:pt>
                <c:pt idx="23">
                  <c:v>-5740.5</c:v>
                </c:pt>
                <c:pt idx="24">
                  <c:v>-5740.5</c:v>
                </c:pt>
                <c:pt idx="25">
                  <c:v>-5576</c:v>
                </c:pt>
                <c:pt idx="26">
                  <c:v>-5569</c:v>
                </c:pt>
                <c:pt idx="27">
                  <c:v>-5569</c:v>
                </c:pt>
                <c:pt idx="28">
                  <c:v>-5568.5</c:v>
                </c:pt>
                <c:pt idx="29">
                  <c:v>-5568.5</c:v>
                </c:pt>
                <c:pt idx="30">
                  <c:v>-5564</c:v>
                </c:pt>
                <c:pt idx="31">
                  <c:v>-5564</c:v>
                </c:pt>
                <c:pt idx="32">
                  <c:v>-5564</c:v>
                </c:pt>
                <c:pt idx="33">
                  <c:v>-5561.5</c:v>
                </c:pt>
                <c:pt idx="34">
                  <c:v>-5561.5</c:v>
                </c:pt>
                <c:pt idx="35">
                  <c:v>-5561.5</c:v>
                </c:pt>
                <c:pt idx="36">
                  <c:v>-5561.5</c:v>
                </c:pt>
                <c:pt idx="37">
                  <c:v>-5561</c:v>
                </c:pt>
                <c:pt idx="38">
                  <c:v>-5561</c:v>
                </c:pt>
                <c:pt idx="39">
                  <c:v>-5561</c:v>
                </c:pt>
                <c:pt idx="40">
                  <c:v>-5561</c:v>
                </c:pt>
                <c:pt idx="41">
                  <c:v>-5561</c:v>
                </c:pt>
                <c:pt idx="42">
                  <c:v>-5561</c:v>
                </c:pt>
                <c:pt idx="43">
                  <c:v>-5561</c:v>
                </c:pt>
                <c:pt idx="44">
                  <c:v>-5546</c:v>
                </c:pt>
                <c:pt idx="45">
                  <c:v>-5506.5</c:v>
                </c:pt>
                <c:pt idx="46">
                  <c:v>-5501.5</c:v>
                </c:pt>
                <c:pt idx="47">
                  <c:v>-5494</c:v>
                </c:pt>
                <c:pt idx="48">
                  <c:v>-5491.5</c:v>
                </c:pt>
                <c:pt idx="49">
                  <c:v>-5481.5</c:v>
                </c:pt>
                <c:pt idx="50">
                  <c:v>-5479</c:v>
                </c:pt>
                <c:pt idx="51">
                  <c:v>-5476.5</c:v>
                </c:pt>
                <c:pt idx="52">
                  <c:v>-5429.5</c:v>
                </c:pt>
                <c:pt idx="53">
                  <c:v>-5404.5</c:v>
                </c:pt>
                <c:pt idx="54">
                  <c:v>-5402</c:v>
                </c:pt>
                <c:pt idx="55">
                  <c:v>-5392</c:v>
                </c:pt>
                <c:pt idx="56">
                  <c:v>-5235</c:v>
                </c:pt>
                <c:pt idx="57">
                  <c:v>-5232.5</c:v>
                </c:pt>
                <c:pt idx="58">
                  <c:v>-4748.5</c:v>
                </c:pt>
                <c:pt idx="59">
                  <c:v>-4711</c:v>
                </c:pt>
                <c:pt idx="60">
                  <c:v>-4693.5</c:v>
                </c:pt>
                <c:pt idx="61">
                  <c:v>-4686.5</c:v>
                </c:pt>
                <c:pt idx="62">
                  <c:v>-4681.5</c:v>
                </c:pt>
                <c:pt idx="63">
                  <c:v>-4678.5</c:v>
                </c:pt>
                <c:pt idx="64">
                  <c:v>-4678.5</c:v>
                </c:pt>
                <c:pt idx="65">
                  <c:v>-4676.5</c:v>
                </c:pt>
                <c:pt idx="66">
                  <c:v>-4674</c:v>
                </c:pt>
                <c:pt idx="67">
                  <c:v>-4666.5</c:v>
                </c:pt>
                <c:pt idx="68">
                  <c:v>-4661.5</c:v>
                </c:pt>
                <c:pt idx="69">
                  <c:v>-4641.5</c:v>
                </c:pt>
                <c:pt idx="70">
                  <c:v>-4624</c:v>
                </c:pt>
                <c:pt idx="71">
                  <c:v>-4621.5</c:v>
                </c:pt>
                <c:pt idx="72">
                  <c:v>-4609</c:v>
                </c:pt>
                <c:pt idx="73">
                  <c:v>-4606.5</c:v>
                </c:pt>
                <c:pt idx="74">
                  <c:v>-4562</c:v>
                </c:pt>
                <c:pt idx="75">
                  <c:v>-4557</c:v>
                </c:pt>
                <c:pt idx="76">
                  <c:v>-4556.5</c:v>
                </c:pt>
                <c:pt idx="77">
                  <c:v>-4554.5</c:v>
                </c:pt>
                <c:pt idx="78">
                  <c:v>-4549.5</c:v>
                </c:pt>
                <c:pt idx="79">
                  <c:v>-4549.5</c:v>
                </c:pt>
                <c:pt idx="80">
                  <c:v>-4534.5</c:v>
                </c:pt>
                <c:pt idx="81">
                  <c:v>-4514.5</c:v>
                </c:pt>
                <c:pt idx="82">
                  <c:v>-4502</c:v>
                </c:pt>
                <c:pt idx="83">
                  <c:v>-4492</c:v>
                </c:pt>
                <c:pt idx="84">
                  <c:v>-4417.5</c:v>
                </c:pt>
                <c:pt idx="85">
                  <c:v>-4412.5</c:v>
                </c:pt>
                <c:pt idx="86">
                  <c:v>-4100</c:v>
                </c:pt>
                <c:pt idx="87">
                  <c:v>-3886</c:v>
                </c:pt>
                <c:pt idx="88">
                  <c:v>-3796.5</c:v>
                </c:pt>
                <c:pt idx="89">
                  <c:v>-3784</c:v>
                </c:pt>
                <c:pt idx="90">
                  <c:v>-3672</c:v>
                </c:pt>
                <c:pt idx="91">
                  <c:v>-3619.5</c:v>
                </c:pt>
                <c:pt idx="92">
                  <c:v>-3597</c:v>
                </c:pt>
                <c:pt idx="93">
                  <c:v>-3532.5</c:v>
                </c:pt>
                <c:pt idx="94">
                  <c:v>-3527.5</c:v>
                </c:pt>
                <c:pt idx="95">
                  <c:v>-3525</c:v>
                </c:pt>
                <c:pt idx="96">
                  <c:v>-2757</c:v>
                </c:pt>
                <c:pt idx="97">
                  <c:v>-2754.5</c:v>
                </c:pt>
                <c:pt idx="98">
                  <c:v>-2754.5</c:v>
                </c:pt>
                <c:pt idx="99">
                  <c:v>-2734.5</c:v>
                </c:pt>
                <c:pt idx="100">
                  <c:v>-2692.5</c:v>
                </c:pt>
                <c:pt idx="101">
                  <c:v>-2483</c:v>
                </c:pt>
                <c:pt idx="102">
                  <c:v>-2001.5</c:v>
                </c:pt>
                <c:pt idx="103">
                  <c:v>-1971.5</c:v>
                </c:pt>
                <c:pt idx="104">
                  <c:v>-1956.5</c:v>
                </c:pt>
                <c:pt idx="105">
                  <c:v>-1951.5</c:v>
                </c:pt>
                <c:pt idx="106">
                  <c:v>-1951.5</c:v>
                </c:pt>
                <c:pt idx="107">
                  <c:v>-1946.5</c:v>
                </c:pt>
                <c:pt idx="108">
                  <c:v>-1941.5</c:v>
                </c:pt>
                <c:pt idx="109">
                  <c:v>-1872</c:v>
                </c:pt>
                <c:pt idx="110">
                  <c:v>-1849.5</c:v>
                </c:pt>
                <c:pt idx="111">
                  <c:v>-820</c:v>
                </c:pt>
                <c:pt idx="112">
                  <c:v>-818</c:v>
                </c:pt>
                <c:pt idx="113">
                  <c:v>-750.5</c:v>
                </c:pt>
                <c:pt idx="114">
                  <c:v>-84.5</c:v>
                </c:pt>
                <c:pt idx="115">
                  <c:v>-84.5</c:v>
                </c:pt>
                <c:pt idx="116">
                  <c:v>-84.5</c:v>
                </c:pt>
                <c:pt idx="117">
                  <c:v>-82</c:v>
                </c:pt>
                <c:pt idx="118">
                  <c:v>-45</c:v>
                </c:pt>
                <c:pt idx="119">
                  <c:v>-42.5</c:v>
                </c:pt>
                <c:pt idx="120">
                  <c:v>-30</c:v>
                </c:pt>
                <c:pt idx="121">
                  <c:v>0</c:v>
                </c:pt>
                <c:pt idx="122">
                  <c:v>0</c:v>
                </c:pt>
                <c:pt idx="123">
                  <c:v>12.5</c:v>
                </c:pt>
                <c:pt idx="124">
                  <c:v>20</c:v>
                </c:pt>
                <c:pt idx="125">
                  <c:v>47</c:v>
                </c:pt>
                <c:pt idx="126">
                  <c:v>67.5</c:v>
                </c:pt>
                <c:pt idx="127">
                  <c:v>715.5</c:v>
                </c:pt>
                <c:pt idx="128">
                  <c:v>728</c:v>
                </c:pt>
                <c:pt idx="129">
                  <c:v>733</c:v>
                </c:pt>
                <c:pt idx="130">
                  <c:v>770.5</c:v>
                </c:pt>
                <c:pt idx="131">
                  <c:v>775.5</c:v>
                </c:pt>
                <c:pt idx="132">
                  <c:v>785.5</c:v>
                </c:pt>
                <c:pt idx="133">
                  <c:v>1765</c:v>
                </c:pt>
                <c:pt idx="134">
                  <c:v>1804.5</c:v>
                </c:pt>
                <c:pt idx="135">
                  <c:v>1807</c:v>
                </c:pt>
                <c:pt idx="136">
                  <c:v>2567.5</c:v>
                </c:pt>
                <c:pt idx="137">
                  <c:v>2632.5</c:v>
                </c:pt>
                <c:pt idx="138">
                  <c:v>2632.5</c:v>
                </c:pt>
                <c:pt idx="139">
                  <c:v>2635</c:v>
                </c:pt>
                <c:pt idx="140">
                  <c:v>2694.5</c:v>
                </c:pt>
                <c:pt idx="141">
                  <c:v>2697</c:v>
                </c:pt>
                <c:pt idx="142">
                  <c:v>2699.5</c:v>
                </c:pt>
                <c:pt idx="143">
                  <c:v>2704.5</c:v>
                </c:pt>
                <c:pt idx="144">
                  <c:v>2709.5</c:v>
                </c:pt>
                <c:pt idx="145">
                  <c:v>2764.5</c:v>
                </c:pt>
                <c:pt idx="146">
                  <c:v>2769.5</c:v>
                </c:pt>
                <c:pt idx="147">
                  <c:v>2926.5</c:v>
                </c:pt>
                <c:pt idx="148">
                  <c:v>3562</c:v>
                </c:pt>
                <c:pt idx="149">
                  <c:v>3564.5</c:v>
                </c:pt>
                <c:pt idx="150">
                  <c:v>3589.5</c:v>
                </c:pt>
                <c:pt idx="151">
                  <c:v>3594.5</c:v>
                </c:pt>
                <c:pt idx="152">
                  <c:v>3597</c:v>
                </c:pt>
                <c:pt idx="153">
                  <c:v>3602</c:v>
                </c:pt>
                <c:pt idx="154">
                  <c:v>3602</c:v>
                </c:pt>
                <c:pt idx="155">
                  <c:v>3789</c:v>
                </c:pt>
                <c:pt idx="156">
                  <c:v>4382.5</c:v>
                </c:pt>
                <c:pt idx="157">
                  <c:v>4392.5</c:v>
                </c:pt>
                <c:pt idx="158">
                  <c:v>4439.5</c:v>
                </c:pt>
                <c:pt idx="159">
                  <c:v>4442</c:v>
                </c:pt>
                <c:pt idx="160">
                  <c:v>4447</c:v>
                </c:pt>
                <c:pt idx="161">
                  <c:v>4452</c:v>
                </c:pt>
                <c:pt idx="162">
                  <c:v>4452</c:v>
                </c:pt>
                <c:pt idx="163">
                  <c:v>4452</c:v>
                </c:pt>
                <c:pt idx="164">
                  <c:v>4467</c:v>
                </c:pt>
                <c:pt idx="165">
                  <c:v>4467</c:v>
                </c:pt>
                <c:pt idx="166">
                  <c:v>4467</c:v>
                </c:pt>
                <c:pt idx="167">
                  <c:v>4467</c:v>
                </c:pt>
                <c:pt idx="168">
                  <c:v>4659</c:v>
                </c:pt>
                <c:pt idx="169">
                  <c:v>5434.5</c:v>
                </c:pt>
                <c:pt idx="170">
                  <c:v>6414</c:v>
                </c:pt>
                <c:pt idx="171">
                  <c:v>7204</c:v>
                </c:pt>
                <c:pt idx="172">
                  <c:v>7204</c:v>
                </c:pt>
                <c:pt idx="173">
                  <c:v>9961</c:v>
                </c:pt>
                <c:pt idx="174">
                  <c:v>10953</c:v>
                </c:pt>
                <c:pt idx="175">
                  <c:v>10955.5</c:v>
                </c:pt>
                <c:pt idx="176">
                  <c:v>11927.5</c:v>
                </c:pt>
                <c:pt idx="177">
                  <c:v>11927.5</c:v>
                </c:pt>
                <c:pt idx="178">
                  <c:v>11927.5</c:v>
                </c:pt>
                <c:pt idx="179">
                  <c:v>11927.5</c:v>
                </c:pt>
                <c:pt idx="180">
                  <c:v>11928</c:v>
                </c:pt>
                <c:pt idx="181">
                  <c:v>11928</c:v>
                </c:pt>
                <c:pt idx="182">
                  <c:v>12571</c:v>
                </c:pt>
                <c:pt idx="183">
                  <c:v>12621</c:v>
                </c:pt>
                <c:pt idx="184">
                  <c:v>12728</c:v>
                </c:pt>
                <c:pt idx="185">
                  <c:v>12733</c:v>
                </c:pt>
                <c:pt idx="186">
                  <c:v>12860</c:v>
                </c:pt>
                <c:pt idx="187">
                  <c:v>13563</c:v>
                </c:pt>
                <c:pt idx="188">
                  <c:v>13585.5</c:v>
                </c:pt>
                <c:pt idx="189">
                  <c:v>13585.5</c:v>
                </c:pt>
                <c:pt idx="190">
                  <c:v>15430</c:v>
                </c:pt>
                <c:pt idx="191">
                  <c:v>15488</c:v>
                </c:pt>
                <c:pt idx="192">
                  <c:v>15569.5</c:v>
                </c:pt>
                <c:pt idx="193">
                  <c:v>15570</c:v>
                </c:pt>
                <c:pt idx="194">
                  <c:v>15719</c:v>
                </c:pt>
                <c:pt idx="195">
                  <c:v>16263</c:v>
                </c:pt>
                <c:pt idx="196">
                  <c:v>16332.5</c:v>
                </c:pt>
                <c:pt idx="197">
                  <c:v>16332.5</c:v>
                </c:pt>
                <c:pt idx="198">
                  <c:v>16335</c:v>
                </c:pt>
                <c:pt idx="199">
                  <c:v>16452.5</c:v>
                </c:pt>
                <c:pt idx="200">
                  <c:v>16502</c:v>
                </c:pt>
                <c:pt idx="201">
                  <c:v>17435</c:v>
                </c:pt>
                <c:pt idx="202">
                  <c:v>17435</c:v>
                </c:pt>
                <c:pt idx="203">
                  <c:v>17467</c:v>
                </c:pt>
                <c:pt idx="204">
                  <c:v>18108.5</c:v>
                </c:pt>
                <c:pt idx="205">
                  <c:v>18108.5</c:v>
                </c:pt>
                <c:pt idx="206">
                  <c:v>18411.5</c:v>
                </c:pt>
                <c:pt idx="207">
                  <c:v>19040</c:v>
                </c:pt>
                <c:pt idx="208">
                  <c:v>19104.5</c:v>
                </c:pt>
                <c:pt idx="209">
                  <c:v>19105</c:v>
                </c:pt>
                <c:pt idx="210">
                  <c:v>19112</c:v>
                </c:pt>
                <c:pt idx="211">
                  <c:v>19298</c:v>
                </c:pt>
                <c:pt idx="212">
                  <c:v>19300.5</c:v>
                </c:pt>
                <c:pt idx="213">
                  <c:v>19303</c:v>
                </c:pt>
                <c:pt idx="214">
                  <c:v>19305.5</c:v>
                </c:pt>
                <c:pt idx="215">
                  <c:v>19313.5</c:v>
                </c:pt>
                <c:pt idx="216">
                  <c:v>19381</c:v>
                </c:pt>
                <c:pt idx="217">
                  <c:v>20034</c:v>
                </c:pt>
                <c:pt idx="218">
                  <c:v>20035</c:v>
                </c:pt>
                <c:pt idx="219">
                  <c:v>20139</c:v>
                </c:pt>
                <c:pt idx="220">
                  <c:v>20159.5</c:v>
                </c:pt>
                <c:pt idx="221">
                  <c:v>20812</c:v>
                </c:pt>
                <c:pt idx="222">
                  <c:v>20862</c:v>
                </c:pt>
                <c:pt idx="223">
                  <c:v>20954</c:v>
                </c:pt>
                <c:pt idx="224">
                  <c:v>21697</c:v>
                </c:pt>
                <c:pt idx="225">
                  <c:v>21846.5</c:v>
                </c:pt>
                <c:pt idx="226">
                  <c:v>21847</c:v>
                </c:pt>
                <c:pt idx="227">
                  <c:v>22004</c:v>
                </c:pt>
                <c:pt idx="228">
                  <c:v>22040</c:v>
                </c:pt>
                <c:pt idx="229">
                  <c:v>22789</c:v>
                </c:pt>
                <c:pt idx="230">
                  <c:v>22940.5</c:v>
                </c:pt>
                <c:pt idx="231">
                  <c:v>22941</c:v>
                </c:pt>
                <c:pt idx="232">
                  <c:v>23030.5</c:v>
                </c:pt>
                <c:pt idx="233">
                  <c:v>23031</c:v>
                </c:pt>
                <c:pt idx="234">
                  <c:v>23444.5</c:v>
                </c:pt>
                <c:pt idx="235">
                  <c:v>23447</c:v>
                </c:pt>
                <c:pt idx="236">
                  <c:v>23549</c:v>
                </c:pt>
                <c:pt idx="237">
                  <c:v>23549</c:v>
                </c:pt>
                <c:pt idx="238">
                  <c:v>23611.5</c:v>
                </c:pt>
                <c:pt idx="239">
                  <c:v>23611.5</c:v>
                </c:pt>
                <c:pt idx="240">
                  <c:v>23611.5</c:v>
                </c:pt>
                <c:pt idx="241">
                  <c:v>23611.5</c:v>
                </c:pt>
                <c:pt idx="242">
                  <c:v>23614</c:v>
                </c:pt>
                <c:pt idx="243">
                  <c:v>23668.5</c:v>
                </c:pt>
                <c:pt idx="244">
                  <c:v>23681</c:v>
                </c:pt>
                <c:pt idx="245">
                  <c:v>23688.5</c:v>
                </c:pt>
                <c:pt idx="246">
                  <c:v>23688.5</c:v>
                </c:pt>
                <c:pt idx="247">
                  <c:v>23830</c:v>
                </c:pt>
                <c:pt idx="248">
                  <c:v>23834.5</c:v>
                </c:pt>
                <c:pt idx="249">
                  <c:v>24317</c:v>
                </c:pt>
                <c:pt idx="250">
                  <c:v>24317</c:v>
                </c:pt>
                <c:pt idx="251">
                  <c:v>24337</c:v>
                </c:pt>
                <c:pt idx="252">
                  <c:v>24538</c:v>
                </c:pt>
                <c:pt idx="253">
                  <c:v>24568.5</c:v>
                </c:pt>
                <c:pt idx="254">
                  <c:v>24569</c:v>
                </c:pt>
                <c:pt idx="255">
                  <c:v>24596</c:v>
                </c:pt>
                <c:pt idx="256">
                  <c:v>24596</c:v>
                </c:pt>
                <c:pt idx="257">
                  <c:v>24645.5</c:v>
                </c:pt>
                <c:pt idx="258">
                  <c:v>25218</c:v>
                </c:pt>
                <c:pt idx="259">
                  <c:v>25434</c:v>
                </c:pt>
                <c:pt idx="260">
                  <c:v>25441</c:v>
                </c:pt>
                <c:pt idx="261">
                  <c:v>25441.5</c:v>
                </c:pt>
                <c:pt idx="262">
                  <c:v>25476</c:v>
                </c:pt>
                <c:pt idx="263">
                  <c:v>25476.5</c:v>
                </c:pt>
                <c:pt idx="264">
                  <c:v>25491</c:v>
                </c:pt>
                <c:pt idx="265">
                  <c:v>25491</c:v>
                </c:pt>
                <c:pt idx="266">
                  <c:v>25493.5</c:v>
                </c:pt>
                <c:pt idx="267">
                  <c:v>25493.5</c:v>
                </c:pt>
                <c:pt idx="268">
                  <c:v>25510</c:v>
                </c:pt>
                <c:pt idx="269">
                  <c:v>25516</c:v>
                </c:pt>
                <c:pt idx="270">
                  <c:v>25516</c:v>
                </c:pt>
                <c:pt idx="271">
                  <c:v>25517.5</c:v>
                </c:pt>
                <c:pt idx="272">
                  <c:v>25518</c:v>
                </c:pt>
                <c:pt idx="273">
                  <c:v>25565.5</c:v>
                </c:pt>
                <c:pt idx="274">
                  <c:v>25566</c:v>
                </c:pt>
                <c:pt idx="275">
                  <c:v>25643</c:v>
                </c:pt>
                <c:pt idx="276">
                  <c:v>26179</c:v>
                </c:pt>
                <c:pt idx="277">
                  <c:v>26353.5</c:v>
                </c:pt>
                <c:pt idx="278">
                  <c:v>26392.5</c:v>
                </c:pt>
                <c:pt idx="279">
                  <c:v>26393</c:v>
                </c:pt>
                <c:pt idx="280">
                  <c:v>26425.5</c:v>
                </c:pt>
                <c:pt idx="281">
                  <c:v>26425.5</c:v>
                </c:pt>
                <c:pt idx="282">
                  <c:v>26425.5</c:v>
                </c:pt>
                <c:pt idx="283">
                  <c:v>26483</c:v>
                </c:pt>
                <c:pt idx="284">
                  <c:v>27283</c:v>
                </c:pt>
                <c:pt idx="285">
                  <c:v>27403</c:v>
                </c:pt>
                <c:pt idx="286">
                  <c:v>27403.5</c:v>
                </c:pt>
                <c:pt idx="287">
                  <c:v>28073.5</c:v>
                </c:pt>
                <c:pt idx="288">
                  <c:v>28096</c:v>
                </c:pt>
                <c:pt idx="289">
                  <c:v>28240.5</c:v>
                </c:pt>
                <c:pt idx="290">
                  <c:v>28241</c:v>
                </c:pt>
                <c:pt idx="291">
                  <c:v>28288</c:v>
                </c:pt>
                <c:pt idx="292">
                  <c:v>28302.5</c:v>
                </c:pt>
                <c:pt idx="293">
                  <c:v>28303</c:v>
                </c:pt>
                <c:pt idx="294">
                  <c:v>28943.5</c:v>
                </c:pt>
                <c:pt idx="295">
                  <c:v>28988.5</c:v>
                </c:pt>
                <c:pt idx="296">
                  <c:v>28993.5</c:v>
                </c:pt>
                <c:pt idx="297">
                  <c:v>28998.5</c:v>
                </c:pt>
                <c:pt idx="298">
                  <c:v>29016</c:v>
                </c:pt>
                <c:pt idx="299">
                  <c:v>29173</c:v>
                </c:pt>
                <c:pt idx="300">
                  <c:v>29272.5</c:v>
                </c:pt>
                <c:pt idx="301">
                  <c:v>29273</c:v>
                </c:pt>
                <c:pt idx="302">
                  <c:v>29290</c:v>
                </c:pt>
                <c:pt idx="303">
                  <c:v>30060</c:v>
                </c:pt>
                <c:pt idx="304">
                  <c:v>30060</c:v>
                </c:pt>
                <c:pt idx="305">
                  <c:v>30870.5</c:v>
                </c:pt>
                <c:pt idx="306">
                  <c:v>30870.5</c:v>
                </c:pt>
                <c:pt idx="307">
                  <c:v>31780</c:v>
                </c:pt>
                <c:pt idx="308">
                  <c:v>31780</c:v>
                </c:pt>
                <c:pt idx="309">
                  <c:v>33592</c:v>
                </c:pt>
                <c:pt idx="310">
                  <c:v>34569.5</c:v>
                </c:pt>
                <c:pt idx="311">
                  <c:v>34570</c:v>
                </c:pt>
                <c:pt idx="312">
                  <c:v>34578</c:v>
                </c:pt>
                <c:pt idx="313">
                  <c:v>34605</c:v>
                </c:pt>
              </c:numCache>
            </c:numRef>
          </c:xVal>
          <c:yVal>
            <c:numRef>
              <c:f>'Active 2'!$K$21:$K$1003</c:f>
              <c:numCache>
                <c:formatCode>General</c:formatCode>
                <c:ptCount val="983"/>
                <c:pt idx="173">
                  <c:v>-2.36430000004475E-2</c:v>
                </c:pt>
                <c:pt idx="174">
                  <c:v>-4.3389999991632067E-3</c:v>
                </c:pt>
                <c:pt idx="175">
                  <c:v>-3.2465000040247105E-3</c:v>
                </c:pt>
                <c:pt idx="176">
                  <c:v>-2.3682500002905726E-2</c:v>
                </c:pt>
                <c:pt idx="178">
                  <c:v>-2.1682500002498273E-2</c:v>
                </c:pt>
                <c:pt idx="180">
                  <c:v>-2.9264000004332047E-2</c:v>
                </c:pt>
                <c:pt idx="182">
                  <c:v>-1.7073000002710614E-2</c:v>
                </c:pt>
                <c:pt idx="183">
                  <c:v>-1.8222999999125022E-2</c:v>
                </c:pt>
                <c:pt idx="184">
                  <c:v>-2.7664000001095701E-2</c:v>
                </c:pt>
                <c:pt idx="185">
                  <c:v>-2.6479000007384457E-2</c:v>
                </c:pt>
                <c:pt idx="186">
                  <c:v>-2.3180000003776513E-2</c:v>
                </c:pt>
                <c:pt idx="190">
                  <c:v>-3.2590000002528541E-2</c:v>
                </c:pt>
                <c:pt idx="192">
                  <c:v>-3.3928500000911299E-2</c:v>
                </c:pt>
                <c:pt idx="193">
                  <c:v>-3.2010000002628658E-2</c:v>
                </c:pt>
                <c:pt idx="195">
                  <c:v>-3.3268999999563675E-2</c:v>
                </c:pt>
                <c:pt idx="198">
                  <c:v>-3.5705000002053566E-2</c:v>
                </c:pt>
                <c:pt idx="199">
                  <c:v>-3.4157500005676411E-2</c:v>
                </c:pt>
                <c:pt idx="201">
                  <c:v>-3.8505000004079193E-2</c:v>
                </c:pt>
                <c:pt idx="202">
                  <c:v>-3.8505000004079193E-2</c:v>
                </c:pt>
                <c:pt idx="203">
                  <c:v>-3.8620999999693595E-2</c:v>
                </c:pt>
                <c:pt idx="204">
                  <c:v>-4.1942086558265146E-2</c:v>
                </c:pt>
                <c:pt idx="206">
                  <c:v>-4.2474499998206738E-2</c:v>
                </c:pt>
                <c:pt idx="207">
                  <c:v>-4.7720000002300367E-2</c:v>
                </c:pt>
                <c:pt idx="208">
                  <c:v>-4.6633500001917128E-2</c:v>
                </c:pt>
                <c:pt idx="209">
                  <c:v>-4.6314999999594875E-2</c:v>
                </c:pt>
                <c:pt idx="210">
                  <c:v>-4.6656000005896203E-2</c:v>
                </c:pt>
                <c:pt idx="211">
                  <c:v>-4.6274000000266824E-2</c:v>
                </c:pt>
                <c:pt idx="212">
                  <c:v>-4.7581500002706889E-2</c:v>
                </c:pt>
                <c:pt idx="213">
                  <c:v>-4.6089000003121328E-2</c:v>
                </c:pt>
                <c:pt idx="214">
                  <c:v>-4.7196499996061902E-2</c:v>
                </c:pt>
                <c:pt idx="215">
                  <c:v>-4.7600500001863111E-2</c:v>
                </c:pt>
                <c:pt idx="216">
                  <c:v>-4.7103000004426576E-2</c:v>
                </c:pt>
                <c:pt idx="217">
                  <c:v>-4.8842000003787689E-2</c:v>
                </c:pt>
                <c:pt idx="218">
                  <c:v>-4.9005000000761356E-2</c:v>
                </c:pt>
                <c:pt idx="219">
                  <c:v>-4.8756999996840023E-2</c:v>
                </c:pt>
                <c:pt idx="220">
                  <c:v>-4.7998500005633105E-2</c:v>
                </c:pt>
                <c:pt idx="221">
                  <c:v>-5.0856000001658686E-2</c:v>
                </c:pt>
                <c:pt idx="222">
                  <c:v>-5.0606000004336238E-2</c:v>
                </c:pt>
                <c:pt idx="223">
                  <c:v>-5.1002000000153203E-2</c:v>
                </c:pt>
                <c:pt idx="224">
                  <c:v>-5.151099999784492E-2</c:v>
                </c:pt>
                <c:pt idx="225">
                  <c:v>-5.0379500004055444E-2</c:v>
                </c:pt>
                <c:pt idx="226">
                  <c:v>-5.2160999999614432E-2</c:v>
                </c:pt>
                <c:pt idx="227">
                  <c:v>-5.1652000001922715E-2</c:v>
                </c:pt>
                <c:pt idx="228">
                  <c:v>-4.9319999998260755E-2</c:v>
                </c:pt>
                <c:pt idx="229">
                  <c:v>-5.1607000001240522E-2</c:v>
                </c:pt>
                <c:pt idx="230">
                  <c:v>-5.0001499999780208E-2</c:v>
                </c:pt>
                <c:pt idx="231">
                  <c:v>-5.0283000004128553E-2</c:v>
                </c:pt>
                <c:pt idx="232">
                  <c:v>-5.0571500003570691E-2</c:v>
                </c:pt>
                <c:pt idx="233">
                  <c:v>-5.0853000000643078E-2</c:v>
                </c:pt>
                <c:pt idx="234">
                  <c:v>-5.2253500005463138E-2</c:v>
                </c:pt>
                <c:pt idx="235">
                  <c:v>-5.3261000000929926E-2</c:v>
                </c:pt>
                <c:pt idx="236">
                  <c:v>-5.2586999998311512E-2</c:v>
                </c:pt>
                <c:pt idx="237">
                  <c:v>-5.2537000003212597E-2</c:v>
                </c:pt>
                <c:pt idx="238">
                  <c:v>-5.2774500007217284E-2</c:v>
                </c:pt>
                <c:pt idx="239">
                  <c:v>-5.2684500005852897E-2</c:v>
                </c:pt>
                <c:pt idx="240">
                  <c:v>-5.2574500004993752E-2</c:v>
                </c:pt>
                <c:pt idx="241">
                  <c:v>-5.2484500003629364E-2</c:v>
                </c:pt>
                <c:pt idx="242">
                  <c:v>-5.2582000003894791E-2</c:v>
                </c:pt>
                <c:pt idx="243">
                  <c:v>-5.2665499999420717E-2</c:v>
                </c:pt>
                <c:pt idx="244">
                  <c:v>-5.2802999998675659E-2</c:v>
                </c:pt>
                <c:pt idx="245">
                  <c:v>-5.2425500005483627E-2</c:v>
                </c:pt>
                <c:pt idx="246">
                  <c:v>-5.2365500006999355E-2</c:v>
                </c:pt>
                <c:pt idx="247">
                  <c:v>-5.2289999999629799E-2</c:v>
                </c:pt>
                <c:pt idx="248">
                  <c:v>-5.2423499997530598E-2</c:v>
                </c:pt>
                <c:pt idx="249">
                  <c:v>-5.4070999998657499E-2</c:v>
                </c:pt>
                <c:pt idx="250">
                  <c:v>-5.4050999999162741E-2</c:v>
                </c:pt>
                <c:pt idx="251">
                  <c:v>-5.4630999999062624E-2</c:v>
                </c:pt>
                <c:pt idx="252">
                  <c:v>-5.4794000003312249E-2</c:v>
                </c:pt>
                <c:pt idx="253">
                  <c:v>-5.4265500002657063E-2</c:v>
                </c:pt>
                <c:pt idx="254">
                  <c:v>-5.4147000002558343E-2</c:v>
                </c:pt>
                <c:pt idx="255">
                  <c:v>-5.5048000009264797E-2</c:v>
                </c:pt>
                <c:pt idx="256">
                  <c:v>-5.5028000002494082E-2</c:v>
                </c:pt>
                <c:pt idx="257">
                  <c:v>-5.4616500005067792E-2</c:v>
                </c:pt>
                <c:pt idx="258">
                  <c:v>-5.6433999998262152E-2</c:v>
                </c:pt>
                <c:pt idx="259">
                  <c:v>-5.5641999999352265E-2</c:v>
                </c:pt>
                <c:pt idx="260">
                  <c:v>-5.5083000006561633E-2</c:v>
                </c:pt>
                <c:pt idx="261">
                  <c:v>-5.5664500003331341E-2</c:v>
                </c:pt>
                <c:pt idx="262">
                  <c:v>-5.5588000002899207E-2</c:v>
                </c:pt>
                <c:pt idx="263">
                  <c:v>-5.5569500007550232E-2</c:v>
                </c:pt>
                <c:pt idx="264">
                  <c:v>-5.6483000000298489E-2</c:v>
                </c:pt>
                <c:pt idx="265">
                  <c:v>-5.6072999999742024E-2</c:v>
                </c:pt>
                <c:pt idx="266">
                  <c:v>-5.6270499997481238E-2</c:v>
                </c:pt>
                <c:pt idx="267">
                  <c:v>-5.6270499997481238E-2</c:v>
                </c:pt>
                <c:pt idx="268">
                  <c:v>-5.6129999997210689E-2</c:v>
                </c:pt>
                <c:pt idx="269">
                  <c:v>-5.6007999999565072E-2</c:v>
                </c:pt>
                <c:pt idx="270">
                  <c:v>-5.580799999734154E-2</c:v>
                </c:pt>
                <c:pt idx="271">
                  <c:v>-5.6452500000887085E-2</c:v>
                </c:pt>
                <c:pt idx="272">
                  <c:v>-5.6334000000788365E-2</c:v>
                </c:pt>
                <c:pt idx="273">
                  <c:v>-5.6076500004564878E-2</c:v>
                </c:pt>
                <c:pt idx="274">
                  <c:v>-5.5958000004466157E-2</c:v>
                </c:pt>
                <c:pt idx="275">
                  <c:v>-5.6209000002127141E-2</c:v>
                </c:pt>
                <c:pt idx="276">
                  <c:v>-5.7217000008677132E-2</c:v>
                </c:pt>
                <c:pt idx="277">
                  <c:v>-5.5820500005211215E-2</c:v>
                </c:pt>
                <c:pt idx="278">
                  <c:v>-5.7577500003390014E-2</c:v>
                </c:pt>
                <c:pt idx="279">
                  <c:v>-5.8459000007133E-2</c:v>
                </c:pt>
                <c:pt idx="280">
                  <c:v>-6.0466499999165535E-2</c:v>
                </c:pt>
                <c:pt idx="281">
                  <c:v>-5.8566499996231869E-2</c:v>
                </c:pt>
                <c:pt idx="282">
                  <c:v>-5.8466499998758081E-2</c:v>
                </c:pt>
                <c:pt idx="283">
                  <c:v>-5.7828999997582287E-2</c:v>
                </c:pt>
                <c:pt idx="284">
                  <c:v>-5.862899999920046E-2</c:v>
                </c:pt>
                <c:pt idx="285">
                  <c:v>-5.7389000008697622E-2</c:v>
                </c:pt>
                <c:pt idx="286">
                  <c:v>-5.7270500001322944E-2</c:v>
                </c:pt>
                <c:pt idx="287">
                  <c:v>-5.7680500001879409E-2</c:v>
                </c:pt>
                <c:pt idx="288">
                  <c:v>-5.8748000003106426E-2</c:v>
                </c:pt>
                <c:pt idx="289">
                  <c:v>-5.8501500003330875E-2</c:v>
                </c:pt>
                <c:pt idx="290">
                  <c:v>-5.8483000000705943E-2</c:v>
                </c:pt>
                <c:pt idx="291">
                  <c:v>-5.9543999996094499E-2</c:v>
                </c:pt>
                <c:pt idx="292">
                  <c:v>-5.910750000475673E-2</c:v>
                </c:pt>
                <c:pt idx="293">
                  <c:v>-5.9288999997079372E-2</c:v>
                </c:pt>
                <c:pt idx="294">
                  <c:v>-5.8690500001830515E-2</c:v>
                </c:pt>
                <c:pt idx="295">
                  <c:v>-5.9425500003271736E-2</c:v>
                </c:pt>
                <c:pt idx="296">
                  <c:v>-5.9340500003600027E-2</c:v>
                </c:pt>
                <c:pt idx="297">
                  <c:v>-5.9555500003625639E-2</c:v>
                </c:pt>
                <c:pt idx="298">
                  <c:v>-6.000800000037998E-2</c:v>
                </c:pt>
                <c:pt idx="299">
                  <c:v>-6.0699000001477543E-2</c:v>
                </c:pt>
                <c:pt idx="300">
                  <c:v>-5.971750000026077E-2</c:v>
                </c:pt>
                <c:pt idx="301">
                  <c:v>-6.0299000004306436E-2</c:v>
                </c:pt>
                <c:pt idx="302">
                  <c:v>-6.0069999999541324E-2</c:v>
                </c:pt>
                <c:pt idx="303">
                  <c:v>-6.1470000000554137E-2</c:v>
                </c:pt>
                <c:pt idx="304">
                  <c:v>-6.1110000002372544E-2</c:v>
                </c:pt>
                <c:pt idx="305">
                  <c:v>-6.0781500003940891E-2</c:v>
                </c:pt>
                <c:pt idx="306">
                  <c:v>-6.0781500003940891E-2</c:v>
                </c:pt>
                <c:pt idx="307">
                  <c:v>-6.2300000005052425E-2</c:v>
                </c:pt>
                <c:pt idx="308">
                  <c:v>-6.2300000005052425E-2</c:v>
                </c:pt>
                <c:pt idx="309">
                  <c:v>-6.1095999997633044E-2</c:v>
                </c:pt>
                <c:pt idx="310">
                  <c:v>-5.9128500004590023E-2</c:v>
                </c:pt>
                <c:pt idx="311">
                  <c:v>-5.8010000000649597E-2</c:v>
                </c:pt>
                <c:pt idx="312">
                  <c:v>-5.6513999996241182E-2</c:v>
                </c:pt>
                <c:pt idx="313">
                  <c:v>-5.8714999999210704E-2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8B6-4D2F-A435-7AE028FB60F9}"/>
            </c:ext>
          </c:extLst>
        </c:ser>
        <c:ser>
          <c:idx val="4"/>
          <c:order val="4"/>
          <c:tx>
            <c:strRef>
              <c:f>'Active 2'!$L$20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2'!$D$21:$D$95</c:f>
                <c:numCache>
                  <c:formatCode>General</c:formatCode>
                  <c:ptCount val="75"/>
                  <c:pt idx="0">
                    <c:v>2E-3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3">
                    <c:v>0</c:v>
                  </c:pt>
                  <c:pt idx="64">
                    <c:v>0</c:v>
                  </c:pt>
                  <c:pt idx="66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</c:numCache>
              </c:numRef>
            </c:plus>
            <c:minus>
              <c:numRef>
                <c:f>'Active 2'!$D$21:$D$95</c:f>
                <c:numCache>
                  <c:formatCode>General</c:formatCode>
                  <c:ptCount val="75"/>
                  <c:pt idx="0">
                    <c:v>2E-3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3">
                    <c:v>0</c:v>
                  </c:pt>
                  <c:pt idx="64">
                    <c:v>0</c:v>
                  </c:pt>
                  <c:pt idx="66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2'!$F$21:$F$1003</c:f>
              <c:numCache>
                <c:formatCode>General</c:formatCode>
                <c:ptCount val="983"/>
                <c:pt idx="0">
                  <c:v>-6711</c:v>
                </c:pt>
                <c:pt idx="1">
                  <c:v>-6669</c:v>
                </c:pt>
                <c:pt idx="2">
                  <c:v>-6663</c:v>
                </c:pt>
                <c:pt idx="3">
                  <c:v>-6491</c:v>
                </c:pt>
                <c:pt idx="4">
                  <c:v>-6483.5</c:v>
                </c:pt>
                <c:pt idx="5">
                  <c:v>-6411.5</c:v>
                </c:pt>
                <c:pt idx="6">
                  <c:v>-6369</c:v>
                </c:pt>
                <c:pt idx="7">
                  <c:v>-6368.5</c:v>
                </c:pt>
                <c:pt idx="8">
                  <c:v>-6366.5</c:v>
                </c:pt>
                <c:pt idx="9">
                  <c:v>-6364</c:v>
                </c:pt>
                <c:pt idx="10">
                  <c:v>-6344</c:v>
                </c:pt>
                <c:pt idx="11">
                  <c:v>-6299.5</c:v>
                </c:pt>
                <c:pt idx="12">
                  <c:v>-6299</c:v>
                </c:pt>
                <c:pt idx="13">
                  <c:v>-6297</c:v>
                </c:pt>
                <c:pt idx="14">
                  <c:v>-6229.5</c:v>
                </c:pt>
                <c:pt idx="15">
                  <c:v>-6229.5</c:v>
                </c:pt>
                <c:pt idx="16">
                  <c:v>-6217</c:v>
                </c:pt>
                <c:pt idx="17">
                  <c:v>-6214.5</c:v>
                </c:pt>
                <c:pt idx="18">
                  <c:v>-6209.5</c:v>
                </c:pt>
                <c:pt idx="19">
                  <c:v>-6162.5</c:v>
                </c:pt>
                <c:pt idx="20">
                  <c:v>-5999.5</c:v>
                </c:pt>
                <c:pt idx="21">
                  <c:v>-5997</c:v>
                </c:pt>
                <c:pt idx="22">
                  <c:v>-5743</c:v>
                </c:pt>
                <c:pt idx="23">
                  <c:v>-5740.5</c:v>
                </c:pt>
                <c:pt idx="24">
                  <c:v>-5740.5</c:v>
                </c:pt>
                <c:pt idx="25">
                  <c:v>-5576</c:v>
                </c:pt>
                <c:pt idx="26">
                  <c:v>-5569</c:v>
                </c:pt>
                <c:pt idx="27">
                  <c:v>-5569</c:v>
                </c:pt>
                <c:pt idx="28">
                  <c:v>-5568.5</c:v>
                </c:pt>
                <c:pt idx="29">
                  <c:v>-5568.5</c:v>
                </c:pt>
                <c:pt idx="30">
                  <c:v>-5564</c:v>
                </c:pt>
                <c:pt idx="31">
                  <c:v>-5564</c:v>
                </c:pt>
                <c:pt idx="32">
                  <c:v>-5564</c:v>
                </c:pt>
                <c:pt idx="33">
                  <c:v>-5561.5</c:v>
                </c:pt>
                <c:pt idx="34">
                  <c:v>-5561.5</c:v>
                </c:pt>
                <c:pt idx="35">
                  <c:v>-5561.5</c:v>
                </c:pt>
                <c:pt idx="36">
                  <c:v>-5561.5</c:v>
                </c:pt>
                <c:pt idx="37">
                  <c:v>-5561</c:v>
                </c:pt>
                <c:pt idx="38">
                  <c:v>-5561</c:v>
                </c:pt>
                <c:pt idx="39">
                  <c:v>-5561</c:v>
                </c:pt>
                <c:pt idx="40">
                  <c:v>-5561</c:v>
                </c:pt>
                <c:pt idx="41">
                  <c:v>-5561</c:v>
                </c:pt>
                <c:pt idx="42">
                  <c:v>-5561</c:v>
                </c:pt>
                <c:pt idx="43">
                  <c:v>-5561</c:v>
                </c:pt>
                <c:pt idx="44">
                  <c:v>-5546</c:v>
                </c:pt>
                <c:pt idx="45">
                  <c:v>-5506.5</c:v>
                </c:pt>
                <c:pt idx="46">
                  <c:v>-5501.5</c:v>
                </c:pt>
                <c:pt idx="47">
                  <c:v>-5494</c:v>
                </c:pt>
                <c:pt idx="48">
                  <c:v>-5491.5</c:v>
                </c:pt>
                <c:pt idx="49">
                  <c:v>-5481.5</c:v>
                </c:pt>
                <c:pt idx="50">
                  <c:v>-5479</c:v>
                </c:pt>
                <c:pt idx="51">
                  <c:v>-5476.5</c:v>
                </c:pt>
                <c:pt idx="52">
                  <c:v>-5429.5</c:v>
                </c:pt>
                <c:pt idx="53">
                  <c:v>-5404.5</c:v>
                </c:pt>
                <c:pt idx="54">
                  <c:v>-5402</c:v>
                </c:pt>
                <c:pt idx="55">
                  <c:v>-5392</c:v>
                </c:pt>
                <c:pt idx="56">
                  <c:v>-5235</c:v>
                </c:pt>
                <c:pt idx="57">
                  <c:v>-5232.5</c:v>
                </c:pt>
                <c:pt idx="58">
                  <c:v>-4748.5</c:v>
                </c:pt>
                <c:pt idx="59">
                  <c:v>-4711</c:v>
                </c:pt>
                <c:pt idx="60">
                  <c:v>-4693.5</c:v>
                </c:pt>
                <c:pt idx="61">
                  <c:v>-4686.5</c:v>
                </c:pt>
                <c:pt idx="62">
                  <c:v>-4681.5</c:v>
                </c:pt>
                <c:pt idx="63">
                  <c:v>-4678.5</c:v>
                </c:pt>
                <c:pt idx="64">
                  <c:v>-4678.5</c:v>
                </c:pt>
                <c:pt idx="65">
                  <c:v>-4676.5</c:v>
                </c:pt>
                <c:pt idx="66">
                  <c:v>-4674</c:v>
                </c:pt>
                <c:pt idx="67">
                  <c:v>-4666.5</c:v>
                </c:pt>
                <c:pt idx="68">
                  <c:v>-4661.5</c:v>
                </c:pt>
                <c:pt idx="69">
                  <c:v>-4641.5</c:v>
                </c:pt>
                <c:pt idx="70">
                  <c:v>-4624</c:v>
                </c:pt>
                <c:pt idx="71">
                  <c:v>-4621.5</c:v>
                </c:pt>
                <c:pt idx="72">
                  <c:v>-4609</c:v>
                </c:pt>
                <c:pt idx="73">
                  <c:v>-4606.5</c:v>
                </c:pt>
                <c:pt idx="74">
                  <c:v>-4562</c:v>
                </c:pt>
                <c:pt idx="75">
                  <c:v>-4557</c:v>
                </c:pt>
                <c:pt idx="76">
                  <c:v>-4556.5</c:v>
                </c:pt>
                <c:pt idx="77">
                  <c:v>-4554.5</c:v>
                </c:pt>
                <c:pt idx="78">
                  <c:v>-4549.5</c:v>
                </c:pt>
                <c:pt idx="79">
                  <c:v>-4549.5</c:v>
                </c:pt>
                <c:pt idx="80">
                  <c:v>-4534.5</c:v>
                </c:pt>
                <c:pt idx="81">
                  <c:v>-4514.5</c:v>
                </c:pt>
                <c:pt idx="82">
                  <c:v>-4502</c:v>
                </c:pt>
                <c:pt idx="83">
                  <c:v>-4492</c:v>
                </c:pt>
                <c:pt idx="84">
                  <c:v>-4417.5</c:v>
                </c:pt>
                <c:pt idx="85">
                  <c:v>-4412.5</c:v>
                </c:pt>
                <c:pt idx="86">
                  <c:v>-4100</c:v>
                </c:pt>
                <c:pt idx="87">
                  <c:v>-3886</c:v>
                </c:pt>
                <c:pt idx="88">
                  <c:v>-3796.5</c:v>
                </c:pt>
                <c:pt idx="89">
                  <c:v>-3784</c:v>
                </c:pt>
                <c:pt idx="90">
                  <c:v>-3672</c:v>
                </c:pt>
                <c:pt idx="91">
                  <c:v>-3619.5</c:v>
                </c:pt>
                <c:pt idx="92">
                  <c:v>-3597</c:v>
                </c:pt>
                <c:pt idx="93">
                  <c:v>-3532.5</c:v>
                </c:pt>
                <c:pt idx="94">
                  <c:v>-3527.5</c:v>
                </c:pt>
                <c:pt idx="95">
                  <c:v>-3525</c:v>
                </c:pt>
                <c:pt idx="96">
                  <c:v>-2757</c:v>
                </c:pt>
                <c:pt idx="97">
                  <c:v>-2754.5</c:v>
                </c:pt>
                <c:pt idx="98">
                  <c:v>-2754.5</c:v>
                </c:pt>
                <c:pt idx="99">
                  <c:v>-2734.5</c:v>
                </c:pt>
                <c:pt idx="100">
                  <c:v>-2692.5</c:v>
                </c:pt>
                <c:pt idx="101">
                  <c:v>-2483</c:v>
                </c:pt>
                <c:pt idx="102">
                  <c:v>-2001.5</c:v>
                </c:pt>
                <c:pt idx="103">
                  <c:v>-1971.5</c:v>
                </c:pt>
                <c:pt idx="104">
                  <c:v>-1956.5</c:v>
                </c:pt>
                <c:pt idx="105">
                  <c:v>-1951.5</c:v>
                </c:pt>
                <c:pt idx="106">
                  <c:v>-1951.5</c:v>
                </c:pt>
                <c:pt idx="107">
                  <c:v>-1946.5</c:v>
                </c:pt>
                <c:pt idx="108">
                  <c:v>-1941.5</c:v>
                </c:pt>
                <c:pt idx="109">
                  <c:v>-1872</c:v>
                </c:pt>
                <c:pt idx="110">
                  <c:v>-1849.5</c:v>
                </c:pt>
                <c:pt idx="111">
                  <c:v>-820</c:v>
                </c:pt>
                <c:pt idx="112">
                  <c:v>-818</c:v>
                </c:pt>
                <c:pt idx="113">
                  <c:v>-750.5</c:v>
                </c:pt>
                <c:pt idx="114">
                  <c:v>-84.5</c:v>
                </c:pt>
                <c:pt idx="115">
                  <c:v>-84.5</c:v>
                </c:pt>
                <c:pt idx="116">
                  <c:v>-84.5</c:v>
                </c:pt>
                <c:pt idx="117">
                  <c:v>-82</c:v>
                </c:pt>
                <c:pt idx="118">
                  <c:v>-45</c:v>
                </c:pt>
                <c:pt idx="119">
                  <c:v>-42.5</c:v>
                </c:pt>
                <c:pt idx="120">
                  <c:v>-30</c:v>
                </c:pt>
                <c:pt idx="121">
                  <c:v>0</c:v>
                </c:pt>
                <c:pt idx="122">
                  <c:v>0</c:v>
                </c:pt>
                <c:pt idx="123">
                  <c:v>12.5</c:v>
                </c:pt>
                <c:pt idx="124">
                  <c:v>20</c:v>
                </c:pt>
                <c:pt idx="125">
                  <c:v>47</c:v>
                </c:pt>
                <c:pt idx="126">
                  <c:v>67.5</c:v>
                </c:pt>
                <c:pt idx="127">
                  <c:v>715.5</c:v>
                </c:pt>
                <c:pt idx="128">
                  <c:v>728</c:v>
                </c:pt>
                <c:pt idx="129">
                  <c:v>733</c:v>
                </c:pt>
                <c:pt idx="130">
                  <c:v>770.5</c:v>
                </c:pt>
                <c:pt idx="131">
                  <c:v>775.5</c:v>
                </c:pt>
                <c:pt idx="132">
                  <c:v>785.5</c:v>
                </c:pt>
                <c:pt idx="133">
                  <c:v>1765</c:v>
                </c:pt>
                <c:pt idx="134">
                  <c:v>1804.5</c:v>
                </c:pt>
                <c:pt idx="135">
                  <c:v>1807</c:v>
                </c:pt>
                <c:pt idx="136">
                  <c:v>2567.5</c:v>
                </c:pt>
                <c:pt idx="137">
                  <c:v>2632.5</c:v>
                </c:pt>
                <c:pt idx="138">
                  <c:v>2632.5</c:v>
                </c:pt>
                <c:pt idx="139">
                  <c:v>2635</c:v>
                </c:pt>
                <c:pt idx="140">
                  <c:v>2694.5</c:v>
                </c:pt>
                <c:pt idx="141">
                  <c:v>2697</c:v>
                </c:pt>
                <c:pt idx="142">
                  <c:v>2699.5</c:v>
                </c:pt>
                <c:pt idx="143">
                  <c:v>2704.5</c:v>
                </c:pt>
                <c:pt idx="144">
                  <c:v>2709.5</c:v>
                </c:pt>
                <c:pt idx="145">
                  <c:v>2764.5</c:v>
                </c:pt>
                <c:pt idx="146">
                  <c:v>2769.5</c:v>
                </c:pt>
                <c:pt idx="147">
                  <c:v>2926.5</c:v>
                </c:pt>
                <c:pt idx="148">
                  <c:v>3562</c:v>
                </c:pt>
                <c:pt idx="149">
                  <c:v>3564.5</c:v>
                </c:pt>
                <c:pt idx="150">
                  <c:v>3589.5</c:v>
                </c:pt>
                <c:pt idx="151">
                  <c:v>3594.5</c:v>
                </c:pt>
                <c:pt idx="152">
                  <c:v>3597</c:v>
                </c:pt>
                <c:pt idx="153">
                  <c:v>3602</c:v>
                </c:pt>
                <c:pt idx="154">
                  <c:v>3602</c:v>
                </c:pt>
                <c:pt idx="155">
                  <c:v>3789</c:v>
                </c:pt>
                <c:pt idx="156">
                  <c:v>4382.5</c:v>
                </c:pt>
                <c:pt idx="157">
                  <c:v>4392.5</c:v>
                </c:pt>
                <c:pt idx="158">
                  <c:v>4439.5</c:v>
                </c:pt>
                <c:pt idx="159">
                  <c:v>4442</c:v>
                </c:pt>
                <c:pt idx="160">
                  <c:v>4447</c:v>
                </c:pt>
                <c:pt idx="161">
                  <c:v>4452</c:v>
                </c:pt>
                <c:pt idx="162">
                  <c:v>4452</c:v>
                </c:pt>
                <c:pt idx="163">
                  <c:v>4452</c:v>
                </c:pt>
                <c:pt idx="164">
                  <c:v>4467</c:v>
                </c:pt>
                <c:pt idx="165">
                  <c:v>4467</c:v>
                </c:pt>
                <c:pt idx="166">
                  <c:v>4467</c:v>
                </c:pt>
                <c:pt idx="167">
                  <c:v>4467</c:v>
                </c:pt>
                <c:pt idx="168">
                  <c:v>4659</c:v>
                </c:pt>
                <c:pt idx="169">
                  <c:v>5434.5</c:v>
                </c:pt>
                <c:pt idx="170">
                  <c:v>6414</c:v>
                </c:pt>
                <c:pt idx="171">
                  <c:v>7204</c:v>
                </c:pt>
                <c:pt idx="172">
                  <c:v>7204</c:v>
                </c:pt>
                <c:pt idx="173">
                  <c:v>9961</c:v>
                </c:pt>
                <c:pt idx="174">
                  <c:v>10953</c:v>
                </c:pt>
                <c:pt idx="175">
                  <c:v>10955.5</c:v>
                </c:pt>
                <c:pt idx="176">
                  <c:v>11927.5</c:v>
                </c:pt>
                <c:pt idx="177">
                  <c:v>11927.5</c:v>
                </c:pt>
                <c:pt idx="178">
                  <c:v>11927.5</c:v>
                </c:pt>
                <c:pt idx="179">
                  <c:v>11927.5</c:v>
                </c:pt>
                <c:pt idx="180">
                  <c:v>11928</c:v>
                </c:pt>
                <c:pt idx="181">
                  <c:v>11928</c:v>
                </c:pt>
                <c:pt idx="182">
                  <c:v>12571</c:v>
                </c:pt>
                <c:pt idx="183">
                  <c:v>12621</c:v>
                </c:pt>
                <c:pt idx="184">
                  <c:v>12728</c:v>
                </c:pt>
                <c:pt idx="185">
                  <c:v>12733</c:v>
                </c:pt>
                <c:pt idx="186">
                  <c:v>12860</c:v>
                </c:pt>
                <c:pt idx="187">
                  <c:v>13563</c:v>
                </c:pt>
                <c:pt idx="188">
                  <c:v>13585.5</c:v>
                </c:pt>
                <c:pt idx="189">
                  <c:v>13585.5</c:v>
                </c:pt>
                <c:pt idx="190">
                  <c:v>15430</c:v>
                </c:pt>
                <c:pt idx="191">
                  <c:v>15488</c:v>
                </c:pt>
                <c:pt idx="192">
                  <c:v>15569.5</c:v>
                </c:pt>
                <c:pt idx="193">
                  <c:v>15570</c:v>
                </c:pt>
                <c:pt idx="194">
                  <c:v>15719</c:v>
                </c:pt>
                <c:pt idx="195">
                  <c:v>16263</c:v>
                </c:pt>
                <c:pt idx="196">
                  <c:v>16332.5</c:v>
                </c:pt>
                <c:pt idx="197">
                  <c:v>16332.5</c:v>
                </c:pt>
                <c:pt idx="198">
                  <c:v>16335</c:v>
                </c:pt>
                <c:pt idx="199">
                  <c:v>16452.5</c:v>
                </c:pt>
                <c:pt idx="200">
                  <c:v>16502</c:v>
                </c:pt>
                <c:pt idx="201">
                  <c:v>17435</c:v>
                </c:pt>
                <c:pt idx="202">
                  <c:v>17435</c:v>
                </c:pt>
                <c:pt idx="203">
                  <c:v>17467</c:v>
                </c:pt>
                <c:pt idx="204">
                  <c:v>18108.5</c:v>
                </c:pt>
                <c:pt idx="205">
                  <c:v>18108.5</c:v>
                </c:pt>
                <c:pt idx="206">
                  <c:v>18411.5</c:v>
                </c:pt>
                <c:pt idx="207">
                  <c:v>19040</c:v>
                </c:pt>
                <c:pt idx="208">
                  <c:v>19104.5</c:v>
                </c:pt>
                <c:pt idx="209">
                  <c:v>19105</c:v>
                </c:pt>
                <c:pt idx="210">
                  <c:v>19112</c:v>
                </c:pt>
                <c:pt idx="211">
                  <c:v>19298</c:v>
                </c:pt>
                <c:pt idx="212">
                  <c:v>19300.5</c:v>
                </c:pt>
                <c:pt idx="213">
                  <c:v>19303</c:v>
                </c:pt>
                <c:pt idx="214">
                  <c:v>19305.5</c:v>
                </c:pt>
                <c:pt idx="215">
                  <c:v>19313.5</c:v>
                </c:pt>
                <c:pt idx="216">
                  <c:v>19381</c:v>
                </c:pt>
                <c:pt idx="217">
                  <c:v>20034</c:v>
                </c:pt>
                <c:pt idx="218">
                  <c:v>20035</c:v>
                </c:pt>
                <c:pt idx="219">
                  <c:v>20139</c:v>
                </c:pt>
                <c:pt idx="220">
                  <c:v>20159.5</c:v>
                </c:pt>
                <c:pt idx="221">
                  <c:v>20812</c:v>
                </c:pt>
                <c:pt idx="222">
                  <c:v>20862</c:v>
                </c:pt>
                <c:pt idx="223">
                  <c:v>20954</c:v>
                </c:pt>
                <c:pt idx="224">
                  <c:v>21697</c:v>
                </c:pt>
                <c:pt idx="225">
                  <c:v>21846.5</c:v>
                </c:pt>
                <c:pt idx="226">
                  <c:v>21847</c:v>
                </c:pt>
                <c:pt idx="227">
                  <c:v>22004</c:v>
                </c:pt>
                <c:pt idx="228">
                  <c:v>22040</c:v>
                </c:pt>
                <c:pt idx="229">
                  <c:v>22789</c:v>
                </c:pt>
                <c:pt idx="230">
                  <c:v>22940.5</c:v>
                </c:pt>
                <c:pt idx="231">
                  <c:v>22941</c:v>
                </c:pt>
                <c:pt idx="232">
                  <c:v>23030.5</c:v>
                </c:pt>
                <c:pt idx="233">
                  <c:v>23031</c:v>
                </c:pt>
                <c:pt idx="234">
                  <c:v>23444.5</c:v>
                </c:pt>
                <c:pt idx="235">
                  <c:v>23447</c:v>
                </c:pt>
                <c:pt idx="236">
                  <c:v>23549</c:v>
                </c:pt>
                <c:pt idx="237">
                  <c:v>23549</c:v>
                </c:pt>
                <c:pt idx="238">
                  <c:v>23611.5</c:v>
                </c:pt>
                <c:pt idx="239">
                  <c:v>23611.5</c:v>
                </c:pt>
                <c:pt idx="240">
                  <c:v>23611.5</c:v>
                </c:pt>
                <c:pt idx="241">
                  <c:v>23611.5</c:v>
                </c:pt>
                <c:pt idx="242">
                  <c:v>23614</c:v>
                </c:pt>
                <c:pt idx="243">
                  <c:v>23668.5</c:v>
                </c:pt>
                <c:pt idx="244">
                  <c:v>23681</c:v>
                </c:pt>
                <c:pt idx="245">
                  <c:v>23688.5</c:v>
                </c:pt>
                <c:pt idx="246">
                  <c:v>23688.5</c:v>
                </c:pt>
                <c:pt idx="247">
                  <c:v>23830</c:v>
                </c:pt>
                <c:pt idx="248">
                  <c:v>23834.5</c:v>
                </c:pt>
                <c:pt idx="249">
                  <c:v>24317</c:v>
                </c:pt>
                <c:pt idx="250">
                  <c:v>24317</c:v>
                </c:pt>
                <c:pt idx="251">
                  <c:v>24337</c:v>
                </c:pt>
                <c:pt idx="252">
                  <c:v>24538</c:v>
                </c:pt>
                <c:pt idx="253">
                  <c:v>24568.5</c:v>
                </c:pt>
                <c:pt idx="254">
                  <c:v>24569</c:v>
                </c:pt>
                <c:pt idx="255">
                  <c:v>24596</c:v>
                </c:pt>
                <c:pt idx="256">
                  <c:v>24596</c:v>
                </c:pt>
                <c:pt idx="257">
                  <c:v>24645.5</c:v>
                </c:pt>
                <c:pt idx="258">
                  <c:v>25218</c:v>
                </c:pt>
                <c:pt idx="259">
                  <c:v>25434</c:v>
                </c:pt>
                <c:pt idx="260">
                  <c:v>25441</c:v>
                </c:pt>
                <c:pt idx="261">
                  <c:v>25441.5</c:v>
                </c:pt>
                <c:pt idx="262">
                  <c:v>25476</c:v>
                </c:pt>
                <c:pt idx="263">
                  <c:v>25476.5</c:v>
                </c:pt>
                <c:pt idx="264">
                  <c:v>25491</c:v>
                </c:pt>
                <c:pt idx="265">
                  <c:v>25491</c:v>
                </c:pt>
                <c:pt idx="266">
                  <c:v>25493.5</c:v>
                </c:pt>
                <c:pt idx="267">
                  <c:v>25493.5</c:v>
                </c:pt>
                <c:pt idx="268">
                  <c:v>25510</c:v>
                </c:pt>
                <c:pt idx="269">
                  <c:v>25516</c:v>
                </c:pt>
                <c:pt idx="270">
                  <c:v>25516</c:v>
                </c:pt>
                <c:pt idx="271">
                  <c:v>25517.5</c:v>
                </c:pt>
                <c:pt idx="272">
                  <c:v>25518</c:v>
                </c:pt>
                <c:pt idx="273">
                  <c:v>25565.5</c:v>
                </c:pt>
                <c:pt idx="274">
                  <c:v>25566</c:v>
                </c:pt>
                <c:pt idx="275">
                  <c:v>25643</c:v>
                </c:pt>
                <c:pt idx="276">
                  <c:v>26179</c:v>
                </c:pt>
                <c:pt idx="277">
                  <c:v>26353.5</c:v>
                </c:pt>
                <c:pt idx="278">
                  <c:v>26392.5</c:v>
                </c:pt>
                <c:pt idx="279">
                  <c:v>26393</c:v>
                </c:pt>
                <c:pt idx="280">
                  <c:v>26425.5</c:v>
                </c:pt>
                <c:pt idx="281">
                  <c:v>26425.5</c:v>
                </c:pt>
                <c:pt idx="282">
                  <c:v>26425.5</c:v>
                </c:pt>
                <c:pt idx="283">
                  <c:v>26483</c:v>
                </c:pt>
                <c:pt idx="284">
                  <c:v>27283</c:v>
                </c:pt>
                <c:pt idx="285">
                  <c:v>27403</c:v>
                </c:pt>
                <c:pt idx="286">
                  <c:v>27403.5</c:v>
                </c:pt>
                <c:pt idx="287">
                  <c:v>28073.5</c:v>
                </c:pt>
                <c:pt idx="288">
                  <c:v>28096</c:v>
                </c:pt>
                <c:pt idx="289">
                  <c:v>28240.5</c:v>
                </c:pt>
                <c:pt idx="290">
                  <c:v>28241</c:v>
                </c:pt>
                <c:pt idx="291">
                  <c:v>28288</c:v>
                </c:pt>
                <c:pt idx="292">
                  <c:v>28302.5</c:v>
                </c:pt>
                <c:pt idx="293">
                  <c:v>28303</c:v>
                </c:pt>
                <c:pt idx="294">
                  <c:v>28943.5</c:v>
                </c:pt>
                <c:pt idx="295">
                  <c:v>28988.5</c:v>
                </c:pt>
                <c:pt idx="296">
                  <c:v>28993.5</c:v>
                </c:pt>
                <c:pt idx="297">
                  <c:v>28998.5</c:v>
                </c:pt>
                <c:pt idx="298">
                  <c:v>29016</c:v>
                </c:pt>
                <c:pt idx="299">
                  <c:v>29173</c:v>
                </c:pt>
                <c:pt idx="300">
                  <c:v>29272.5</c:v>
                </c:pt>
                <c:pt idx="301">
                  <c:v>29273</c:v>
                </c:pt>
                <c:pt idx="302">
                  <c:v>29290</c:v>
                </c:pt>
                <c:pt idx="303">
                  <c:v>30060</c:v>
                </c:pt>
                <c:pt idx="304">
                  <c:v>30060</c:v>
                </c:pt>
                <c:pt idx="305">
                  <c:v>30870.5</c:v>
                </c:pt>
                <c:pt idx="306">
                  <c:v>30870.5</c:v>
                </c:pt>
                <c:pt idx="307">
                  <c:v>31780</c:v>
                </c:pt>
                <c:pt idx="308">
                  <c:v>31780</c:v>
                </c:pt>
                <c:pt idx="309">
                  <c:v>33592</c:v>
                </c:pt>
                <c:pt idx="310">
                  <c:v>34569.5</c:v>
                </c:pt>
                <c:pt idx="311">
                  <c:v>34570</c:v>
                </c:pt>
                <c:pt idx="312">
                  <c:v>34578</c:v>
                </c:pt>
                <c:pt idx="313">
                  <c:v>34605</c:v>
                </c:pt>
              </c:numCache>
            </c:numRef>
          </c:xVal>
          <c:yVal>
            <c:numRef>
              <c:f>'Active 2'!$L$21:$L$1003</c:f>
              <c:numCache>
                <c:formatCode>General</c:formatCode>
                <c:ptCount val="98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8B6-4D2F-A435-7AE028FB60F9}"/>
            </c:ext>
          </c:extLst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Lin.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'Active 2'!$F$21:$F$1003</c:f>
              <c:numCache>
                <c:formatCode>General</c:formatCode>
                <c:ptCount val="983"/>
                <c:pt idx="0">
                  <c:v>-6711</c:v>
                </c:pt>
                <c:pt idx="1">
                  <c:v>-6669</c:v>
                </c:pt>
                <c:pt idx="2">
                  <c:v>-6663</c:v>
                </c:pt>
                <c:pt idx="3">
                  <c:v>-6491</c:v>
                </c:pt>
                <c:pt idx="4">
                  <c:v>-6483.5</c:v>
                </c:pt>
                <c:pt idx="5">
                  <c:v>-6411.5</c:v>
                </c:pt>
                <c:pt idx="6">
                  <c:v>-6369</c:v>
                </c:pt>
                <c:pt idx="7">
                  <c:v>-6368.5</c:v>
                </c:pt>
                <c:pt idx="8">
                  <c:v>-6366.5</c:v>
                </c:pt>
                <c:pt idx="9">
                  <c:v>-6364</c:v>
                </c:pt>
                <c:pt idx="10">
                  <c:v>-6344</c:v>
                </c:pt>
                <c:pt idx="11">
                  <c:v>-6299.5</c:v>
                </c:pt>
                <c:pt idx="12">
                  <c:v>-6299</c:v>
                </c:pt>
                <c:pt idx="13">
                  <c:v>-6297</c:v>
                </c:pt>
                <c:pt idx="14">
                  <c:v>-6229.5</c:v>
                </c:pt>
                <c:pt idx="15">
                  <c:v>-6229.5</c:v>
                </c:pt>
                <c:pt idx="16">
                  <c:v>-6217</c:v>
                </c:pt>
                <c:pt idx="17">
                  <c:v>-6214.5</c:v>
                </c:pt>
                <c:pt idx="18">
                  <c:v>-6209.5</c:v>
                </c:pt>
                <c:pt idx="19">
                  <c:v>-6162.5</c:v>
                </c:pt>
                <c:pt idx="20">
                  <c:v>-5999.5</c:v>
                </c:pt>
                <c:pt idx="21">
                  <c:v>-5997</c:v>
                </c:pt>
                <c:pt idx="22">
                  <c:v>-5743</c:v>
                </c:pt>
                <c:pt idx="23">
                  <c:v>-5740.5</c:v>
                </c:pt>
                <c:pt idx="24">
                  <c:v>-5740.5</c:v>
                </c:pt>
                <c:pt idx="25">
                  <c:v>-5576</c:v>
                </c:pt>
                <c:pt idx="26">
                  <c:v>-5569</c:v>
                </c:pt>
                <c:pt idx="27">
                  <c:v>-5569</c:v>
                </c:pt>
                <c:pt idx="28">
                  <c:v>-5568.5</c:v>
                </c:pt>
                <c:pt idx="29">
                  <c:v>-5568.5</c:v>
                </c:pt>
                <c:pt idx="30">
                  <c:v>-5564</c:v>
                </c:pt>
                <c:pt idx="31">
                  <c:v>-5564</c:v>
                </c:pt>
                <c:pt idx="32">
                  <c:v>-5564</c:v>
                </c:pt>
                <c:pt idx="33">
                  <c:v>-5561.5</c:v>
                </c:pt>
                <c:pt idx="34">
                  <c:v>-5561.5</c:v>
                </c:pt>
                <c:pt idx="35">
                  <c:v>-5561.5</c:v>
                </c:pt>
                <c:pt idx="36">
                  <c:v>-5561.5</c:v>
                </c:pt>
                <c:pt idx="37">
                  <c:v>-5561</c:v>
                </c:pt>
                <c:pt idx="38">
                  <c:v>-5561</c:v>
                </c:pt>
                <c:pt idx="39">
                  <c:v>-5561</c:v>
                </c:pt>
                <c:pt idx="40">
                  <c:v>-5561</c:v>
                </c:pt>
                <c:pt idx="41">
                  <c:v>-5561</c:v>
                </c:pt>
                <c:pt idx="42">
                  <c:v>-5561</c:v>
                </c:pt>
                <c:pt idx="43">
                  <c:v>-5561</c:v>
                </c:pt>
                <c:pt idx="44">
                  <c:v>-5546</c:v>
                </c:pt>
                <c:pt idx="45">
                  <c:v>-5506.5</c:v>
                </c:pt>
                <c:pt idx="46">
                  <c:v>-5501.5</c:v>
                </c:pt>
                <c:pt idx="47">
                  <c:v>-5494</c:v>
                </c:pt>
                <c:pt idx="48">
                  <c:v>-5491.5</c:v>
                </c:pt>
                <c:pt idx="49">
                  <c:v>-5481.5</c:v>
                </c:pt>
                <c:pt idx="50">
                  <c:v>-5479</c:v>
                </c:pt>
                <c:pt idx="51">
                  <c:v>-5476.5</c:v>
                </c:pt>
                <c:pt idx="52">
                  <c:v>-5429.5</c:v>
                </c:pt>
                <c:pt idx="53">
                  <c:v>-5404.5</c:v>
                </c:pt>
                <c:pt idx="54">
                  <c:v>-5402</c:v>
                </c:pt>
                <c:pt idx="55">
                  <c:v>-5392</c:v>
                </c:pt>
                <c:pt idx="56">
                  <c:v>-5235</c:v>
                </c:pt>
                <c:pt idx="57">
                  <c:v>-5232.5</c:v>
                </c:pt>
                <c:pt idx="58">
                  <c:v>-4748.5</c:v>
                </c:pt>
                <c:pt idx="59">
                  <c:v>-4711</c:v>
                </c:pt>
                <c:pt idx="60">
                  <c:v>-4693.5</c:v>
                </c:pt>
                <c:pt idx="61">
                  <c:v>-4686.5</c:v>
                </c:pt>
                <c:pt idx="62">
                  <c:v>-4681.5</c:v>
                </c:pt>
                <c:pt idx="63">
                  <c:v>-4678.5</c:v>
                </c:pt>
                <c:pt idx="64">
                  <c:v>-4678.5</c:v>
                </c:pt>
                <c:pt idx="65">
                  <c:v>-4676.5</c:v>
                </c:pt>
                <c:pt idx="66">
                  <c:v>-4674</c:v>
                </c:pt>
                <c:pt idx="67">
                  <c:v>-4666.5</c:v>
                </c:pt>
                <c:pt idx="68">
                  <c:v>-4661.5</c:v>
                </c:pt>
                <c:pt idx="69">
                  <c:v>-4641.5</c:v>
                </c:pt>
                <c:pt idx="70">
                  <c:v>-4624</c:v>
                </c:pt>
                <c:pt idx="71">
                  <c:v>-4621.5</c:v>
                </c:pt>
                <c:pt idx="72">
                  <c:v>-4609</c:v>
                </c:pt>
                <c:pt idx="73">
                  <c:v>-4606.5</c:v>
                </c:pt>
                <c:pt idx="74">
                  <c:v>-4562</c:v>
                </c:pt>
                <c:pt idx="75">
                  <c:v>-4557</c:v>
                </c:pt>
                <c:pt idx="76">
                  <c:v>-4556.5</c:v>
                </c:pt>
                <c:pt idx="77">
                  <c:v>-4554.5</c:v>
                </c:pt>
                <c:pt idx="78">
                  <c:v>-4549.5</c:v>
                </c:pt>
                <c:pt idx="79">
                  <c:v>-4549.5</c:v>
                </c:pt>
                <c:pt idx="80">
                  <c:v>-4534.5</c:v>
                </c:pt>
                <c:pt idx="81">
                  <c:v>-4514.5</c:v>
                </c:pt>
                <c:pt idx="82">
                  <c:v>-4502</c:v>
                </c:pt>
                <c:pt idx="83">
                  <c:v>-4492</c:v>
                </c:pt>
                <c:pt idx="84">
                  <c:v>-4417.5</c:v>
                </c:pt>
                <c:pt idx="85">
                  <c:v>-4412.5</c:v>
                </c:pt>
                <c:pt idx="86">
                  <c:v>-4100</c:v>
                </c:pt>
                <c:pt idx="87">
                  <c:v>-3886</c:v>
                </c:pt>
                <c:pt idx="88">
                  <c:v>-3796.5</c:v>
                </c:pt>
                <c:pt idx="89">
                  <c:v>-3784</c:v>
                </c:pt>
                <c:pt idx="90">
                  <c:v>-3672</c:v>
                </c:pt>
                <c:pt idx="91">
                  <c:v>-3619.5</c:v>
                </c:pt>
                <c:pt idx="92">
                  <c:v>-3597</c:v>
                </c:pt>
                <c:pt idx="93">
                  <c:v>-3532.5</c:v>
                </c:pt>
                <c:pt idx="94">
                  <c:v>-3527.5</c:v>
                </c:pt>
                <c:pt idx="95">
                  <c:v>-3525</c:v>
                </c:pt>
                <c:pt idx="96">
                  <c:v>-2757</c:v>
                </c:pt>
                <c:pt idx="97">
                  <c:v>-2754.5</c:v>
                </c:pt>
                <c:pt idx="98">
                  <c:v>-2754.5</c:v>
                </c:pt>
                <c:pt idx="99">
                  <c:v>-2734.5</c:v>
                </c:pt>
                <c:pt idx="100">
                  <c:v>-2692.5</c:v>
                </c:pt>
                <c:pt idx="101">
                  <c:v>-2483</c:v>
                </c:pt>
                <c:pt idx="102">
                  <c:v>-2001.5</c:v>
                </c:pt>
                <c:pt idx="103">
                  <c:v>-1971.5</c:v>
                </c:pt>
                <c:pt idx="104">
                  <c:v>-1956.5</c:v>
                </c:pt>
                <c:pt idx="105">
                  <c:v>-1951.5</c:v>
                </c:pt>
                <c:pt idx="106">
                  <c:v>-1951.5</c:v>
                </c:pt>
                <c:pt idx="107">
                  <c:v>-1946.5</c:v>
                </c:pt>
                <c:pt idx="108">
                  <c:v>-1941.5</c:v>
                </c:pt>
                <c:pt idx="109">
                  <c:v>-1872</c:v>
                </c:pt>
                <c:pt idx="110">
                  <c:v>-1849.5</c:v>
                </c:pt>
                <c:pt idx="111">
                  <c:v>-820</c:v>
                </c:pt>
                <c:pt idx="112">
                  <c:v>-818</c:v>
                </c:pt>
                <c:pt idx="113">
                  <c:v>-750.5</c:v>
                </c:pt>
                <c:pt idx="114">
                  <c:v>-84.5</c:v>
                </c:pt>
                <c:pt idx="115">
                  <c:v>-84.5</c:v>
                </c:pt>
                <c:pt idx="116">
                  <c:v>-84.5</c:v>
                </c:pt>
                <c:pt idx="117">
                  <c:v>-82</c:v>
                </c:pt>
                <c:pt idx="118">
                  <c:v>-45</c:v>
                </c:pt>
                <c:pt idx="119">
                  <c:v>-42.5</c:v>
                </c:pt>
                <c:pt idx="120">
                  <c:v>-30</c:v>
                </c:pt>
                <c:pt idx="121">
                  <c:v>0</c:v>
                </c:pt>
                <c:pt idx="122">
                  <c:v>0</c:v>
                </c:pt>
                <c:pt idx="123">
                  <c:v>12.5</c:v>
                </c:pt>
                <c:pt idx="124">
                  <c:v>20</c:v>
                </c:pt>
                <c:pt idx="125">
                  <c:v>47</c:v>
                </c:pt>
                <c:pt idx="126">
                  <c:v>67.5</c:v>
                </c:pt>
                <c:pt idx="127">
                  <c:v>715.5</c:v>
                </c:pt>
                <c:pt idx="128">
                  <c:v>728</c:v>
                </c:pt>
                <c:pt idx="129">
                  <c:v>733</c:v>
                </c:pt>
                <c:pt idx="130">
                  <c:v>770.5</c:v>
                </c:pt>
                <c:pt idx="131">
                  <c:v>775.5</c:v>
                </c:pt>
                <c:pt idx="132">
                  <c:v>785.5</c:v>
                </c:pt>
                <c:pt idx="133">
                  <c:v>1765</c:v>
                </c:pt>
                <c:pt idx="134">
                  <c:v>1804.5</c:v>
                </c:pt>
                <c:pt idx="135">
                  <c:v>1807</c:v>
                </c:pt>
                <c:pt idx="136">
                  <c:v>2567.5</c:v>
                </c:pt>
                <c:pt idx="137">
                  <c:v>2632.5</c:v>
                </c:pt>
                <c:pt idx="138">
                  <c:v>2632.5</c:v>
                </c:pt>
                <c:pt idx="139">
                  <c:v>2635</c:v>
                </c:pt>
                <c:pt idx="140">
                  <c:v>2694.5</c:v>
                </c:pt>
                <c:pt idx="141">
                  <c:v>2697</c:v>
                </c:pt>
                <c:pt idx="142">
                  <c:v>2699.5</c:v>
                </c:pt>
                <c:pt idx="143">
                  <c:v>2704.5</c:v>
                </c:pt>
                <c:pt idx="144">
                  <c:v>2709.5</c:v>
                </c:pt>
                <c:pt idx="145">
                  <c:v>2764.5</c:v>
                </c:pt>
                <c:pt idx="146">
                  <c:v>2769.5</c:v>
                </c:pt>
                <c:pt idx="147">
                  <c:v>2926.5</c:v>
                </c:pt>
                <c:pt idx="148">
                  <c:v>3562</c:v>
                </c:pt>
                <c:pt idx="149">
                  <c:v>3564.5</c:v>
                </c:pt>
                <c:pt idx="150">
                  <c:v>3589.5</c:v>
                </c:pt>
                <c:pt idx="151">
                  <c:v>3594.5</c:v>
                </c:pt>
                <c:pt idx="152">
                  <c:v>3597</c:v>
                </c:pt>
                <c:pt idx="153">
                  <c:v>3602</c:v>
                </c:pt>
                <c:pt idx="154">
                  <c:v>3602</c:v>
                </c:pt>
                <c:pt idx="155">
                  <c:v>3789</c:v>
                </c:pt>
                <c:pt idx="156">
                  <c:v>4382.5</c:v>
                </c:pt>
                <c:pt idx="157">
                  <c:v>4392.5</c:v>
                </c:pt>
                <c:pt idx="158">
                  <c:v>4439.5</c:v>
                </c:pt>
                <c:pt idx="159">
                  <c:v>4442</c:v>
                </c:pt>
                <c:pt idx="160">
                  <c:v>4447</c:v>
                </c:pt>
                <c:pt idx="161">
                  <c:v>4452</c:v>
                </c:pt>
                <c:pt idx="162">
                  <c:v>4452</c:v>
                </c:pt>
                <c:pt idx="163">
                  <c:v>4452</c:v>
                </c:pt>
                <c:pt idx="164">
                  <c:v>4467</c:v>
                </c:pt>
                <c:pt idx="165">
                  <c:v>4467</c:v>
                </c:pt>
                <c:pt idx="166">
                  <c:v>4467</c:v>
                </c:pt>
                <c:pt idx="167">
                  <c:v>4467</c:v>
                </c:pt>
                <c:pt idx="168">
                  <c:v>4659</c:v>
                </c:pt>
                <c:pt idx="169">
                  <c:v>5434.5</c:v>
                </c:pt>
                <c:pt idx="170">
                  <c:v>6414</c:v>
                </c:pt>
                <c:pt idx="171">
                  <c:v>7204</c:v>
                </c:pt>
                <c:pt idx="172">
                  <c:v>7204</c:v>
                </c:pt>
                <c:pt idx="173">
                  <c:v>9961</c:v>
                </c:pt>
                <c:pt idx="174">
                  <c:v>10953</c:v>
                </c:pt>
                <c:pt idx="175">
                  <c:v>10955.5</c:v>
                </c:pt>
                <c:pt idx="176">
                  <c:v>11927.5</c:v>
                </c:pt>
                <c:pt idx="177">
                  <c:v>11927.5</c:v>
                </c:pt>
                <c:pt idx="178">
                  <c:v>11927.5</c:v>
                </c:pt>
                <c:pt idx="179">
                  <c:v>11927.5</c:v>
                </c:pt>
                <c:pt idx="180">
                  <c:v>11928</c:v>
                </c:pt>
                <c:pt idx="181">
                  <c:v>11928</c:v>
                </c:pt>
                <c:pt idx="182">
                  <c:v>12571</c:v>
                </c:pt>
                <c:pt idx="183">
                  <c:v>12621</c:v>
                </c:pt>
                <c:pt idx="184">
                  <c:v>12728</c:v>
                </c:pt>
                <c:pt idx="185">
                  <c:v>12733</c:v>
                </c:pt>
                <c:pt idx="186">
                  <c:v>12860</c:v>
                </c:pt>
                <c:pt idx="187">
                  <c:v>13563</c:v>
                </c:pt>
                <c:pt idx="188">
                  <c:v>13585.5</c:v>
                </c:pt>
                <c:pt idx="189">
                  <c:v>13585.5</c:v>
                </c:pt>
                <c:pt idx="190">
                  <c:v>15430</c:v>
                </c:pt>
                <c:pt idx="191">
                  <c:v>15488</c:v>
                </c:pt>
                <c:pt idx="192">
                  <c:v>15569.5</c:v>
                </c:pt>
                <c:pt idx="193">
                  <c:v>15570</c:v>
                </c:pt>
                <c:pt idx="194">
                  <c:v>15719</c:v>
                </c:pt>
                <c:pt idx="195">
                  <c:v>16263</c:v>
                </c:pt>
                <c:pt idx="196">
                  <c:v>16332.5</c:v>
                </c:pt>
                <c:pt idx="197">
                  <c:v>16332.5</c:v>
                </c:pt>
                <c:pt idx="198">
                  <c:v>16335</c:v>
                </c:pt>
                <c:pt idx="199">
                  <c:v>16452.5</c:v>
                </c:pt>
                <c:pt idx="200">
                  <c:v>16502</c:v>
                </c:pt>
                <c:pt idx="201">
                  <c:v>17435</c:v>
                </c:pt>
                <c:pt idx="202">
                  <c:v>17435</c:v>
                </c:pt>
                <c:pt idx="203">
                  <c:v>17467</c:v>
                </c:pt>
                <c:pt idx="204">
                  <c:v>18108.5</c:v>
                </c:pt>
                <c:pt idx="205">
                  <c:v>18108.5</c:v>
                </c:pt>
                <c:pt idx="206">
                  <c:v>18411.5</c:v>
                </c:pt>
                <c:pt idx="207">
                  <c:v>19040</c:v>
                </c:pt>
                <c:pt idx="208">
                  <c:v>19104.5</c:v>
                </c:pt>
                <c:pt idx="209">
                  <c:v>19105</c:v>
                </c:pt>
                <c:pt idx="210">
                  <c:v>19112</c:v>
                </c:pt>
                <c:pt idx="211">
                  <c:v>19298</c:v>
                </c:pt>
                <c:pt idx="212">
                  <c:v>19300.5</c:v>
                </c:pt>
                <c:pt idx="213">
                  <c:v>19303</c:v>
                </c:pt>
                <c:pt idx="214">
                  <c:v>19305.5</c:v>
                </c:pt>
                <c:pt idx="215">
                  <c:v>19313.5</c:v>
                </c:pt>
                <c:pt idx="216">
                  <c:v>19381</c:v>
                </c:pt>
                <c:pt idx="217">
                  <c:v>20034</c:v>
                </c:pt>
                <c:pt idx="218">
                  <c:v>20035</c:v>
                </c:pt>
                <c:pt idx="219">
                  <c:v>20139</c:v>
                </c:pt>
                <c:pt idx="220">
                  <c:v>20159.5</c:v>
                </c:pt>
                <c:pt idx="221">
                  <c:v>20812</c:v>
                </c:pt>
                <c:pt idx="222">
                  <c:v>20862</c:v>
                </c:pt>
                <c:pt idx="223">
                  <c:v>20954</c:v>
                </c:pt>
                <c:pt idx="224">
                  <c:v>21697</c:v>
                </c:pt>
                <c:pt idx="225">
                  <c:v>21846.5</c:v>
                </c:pt>
                <c:pt idx="226">
                  <c:v>21847</c:v>
                </c:pt>
                <c:pt idx="227">
                  <c:v>22004</c:v>
                </c:pt>
                <c:pt idx="228">
                  <c:v>22040</c:v>
                </c:pt>
                <c:pt idx="229">
                  <c:v>22789</c:v>
                </c:pt>
                <c:pt idx="230">
                  <c:v>22940.5</c:v>
                </c:pt>
                <c:pt idx="231">
                  <c:v>22941</c:v>
                </c:pt>
                <c:pt idx="232">
                  <c:v>23030.5</c:v>
                </c:pt>
                <c:pt idx="233">
                  <c:v>23031</c:v>
                </c:pt>
                <c:pt idx="234">
                  <c:v>23444.5</c:v>
                </c:pt>
                <c:pt idx="235">
                  <c:v>23447</c:v>
                </c:pt>
                <c:pt idx="236">
                  <c:v>23549</c:v>
                </c:pt>
                <c:pt idx="237">
                  <c:v>23549</c:v>
                </c:pt>
                <c:pt idx="238">
                  <c:v>23611.5</c:v>
                </c:pt>
                <c:pt idx="239">
                  <c:v>23611.5</c:v>
                </c:pt>
                <c:pt idx="240">
                  <c:v>23611.5</c:v>
                </c:pt>
                <c:pt idx="241">
                  <c:v>23611.5</c:v>
                </c:pt>
                <c:pt idx="242">
                  <c:v>23614</c:v>
                </c:pt>
                <c:pt idx="243">
                  <c:v>23668.5</c:v>
                </c:pt>
                <c:pt idx="244">
                  <c:v>23681</c:v>
                </c:pt>
                <c:pt idx="245">
                  <c:v>23688.5</c:v>
                </c:pt>
                <c:pt idx="246">
                  <c:v>23688.5</c:v>
                </c:pt>
                <c:pt idx="247">
                  <c:v>23830</c:v>
                </c:pt>
                <c:pt idx="248">
                  <c:v>23834.5</c:v>
                </c:pt>
                <c:pt idx="249">
                  <c:v>24317</c:v>
                </c:pt>
                <c:pt idx="250">
                  <c:v>24317</c:v>
                </c:pt>
                <c:pt idx="251">
                  <c:v>24337</c:v>
                </c:pt>
                <c:pt idx="252">
                  <c:v>24538</c:v>
                </c:pt>
                <c:pt idx="253">
                  <c:v>24568.5</c:v>
                </c:pt>
                <c:pt idx="254">
                  <c:v>24569</c:v>
                </c:pt>
                <c:pt idx="255">
                  <c:v>24596</c:v>
                </c:pt>
                <c:pt idx="256">
                  <c:v>24596</c:v>
                </c:pt>
                <c:pt idx="257">
                  <c:v>24645.5</c:v>
                </c:pt>
                <c:pt idx="258">
                  <c:v>25218</c:v>
                </c:pt>
                <c:pt idx="259">
                  <c:v>25434</c:v>
                </c:pt>
                <c:pt idx="260">
                  <c:v>25441</c:v>
                </c:pt>
                <c:pt idx="261">
                  <c:v>25441.5</c:v>
                </c:pt>
                <c:pt idx="262">
                  <c:v>25476</c:v>
                </c:pt>
                <c:pt idx="263">
                  <c:v>25476.5</c:v>
                </c:pt>
                <c:pt idx="264">
                  <c:v>25491</c:v>
                </c:pt>
                <c:pt idx="265">
                  <c:v>25491</c:v>
                </c:pt>
                <c:pt idx="266">
                  <c:v>25493.5</c:v>
                </c:pt>
                <c:pt idx="267">
                  <c:v>25493.5</c:v>
                </c:pt>
                <c:pt idx="268">
                  <c:v>25510</c:v>
                </c:pt>
                <c:pt idx="269">
                  <c:v>25516</c:v>
                </c:pt>
                <c:pt idx="270">
                  <c:v>25516</c:v>
                </c:pt>
                <c:pt idx="271">
                  <c:v>25517.5</c:v>
                </c:pt>
                <c:pt idx="272">
                  <c:v>25518</c:v>
                </c:pt>
                <c:pt idx="273">
                  <c:v>25565.5</c:v>
                </c:pt>
                <c:pt idx="274">
                  <c:v>25566</c:v>
                </c:pt>
                <c:pt idx="275">
                  <c:v>25643</c:v>
                </c:pt>
                <c:pt idx="276">
                  <c:v>26179</c:v>
                </c:pt>
                <c:pt idx="277">
                  <c:v>26353.5</c:v>
                </c:pt>
                <c:pt idx="278">
                  <c:v>26392.5</c:v>
                </c:pt>
                <c:pt idx="279">
                  <c:v>26393</c:v>
                </c:pt>
                <c:pt idx="280">
                  <c:v>26425.5</c:v>
                </c:pt>
                <c:pt idx="281">
                  <c:v>26425.5</c:v>
                </c:pt>
                <c:pt idx="282">
                  <c:v>26425.5</c:v>
                </c:pt>
                <c:pt idx="283">
                  <c:v>26483</c:v>
                </c:pt>
                <c:pt idx="284">
                  <c:v>27283</c:v>
                </c:pt>
                <c:pt idx="285">
                  <c:v>27403</c:v>
                </c:pt>
                <c:pt idx="286">
                  <c:v>27403.5</c:v>
                </c:pt>
                <c:pt idx="287">
                  <c:v>28073.5</c:v>
                </c:pt>
                <c:pt idx="288">
                  <c:v>28096</c:v>
                </c:pt>
                <c:pt idx="289">
                  <c:v>28240.5</c:v>
                </c:pt>
                <c:pt idx="290">
                  <c:v>28241</c:v>
                </c:pt>
                <c:pt idx="291">
                  <c:v>28288</c:v>
                </c:pt>
                <c:pt idx="292">
                  <c:v>28302.5</c:v>
                </c:pt>
                <c:pt idx="293">
                  <c:v>28303</c:v>
                </c:pt>
                <c:pt idx="294">
                  <c:v>28943.5</c:v>
                </c:pt>
                <c:pt idx="295">
                  <c:v>28988.5</c:v>
                </c:pt>
                <c:pt idx="296">
                  <c:v>28993.5</c:v>
                </c:pt>
                <c:pt idx="297">
                  <c:v>28998.5</c:v>
                </c:pt>
                <c:pt idx="298">
                  <c:v>29016</c:v>
                </c:pt>
                <c:pt idx="299">
                  <c:v>29173</c:v>
                </c:pt>
                <c:pt idx="300">
                  <c:v>29272.5</c:v>
                </c:pt>
                <c:pt idx="301">
                  <c:v>29273</c:v>
                </c:pt>
                <c:pt idx="302">
                  <c:v>29290</c:v>
                </c:pt>
                <c:pt idx="303">
                  <c:v>30060</c:v>
                </c:pt>
                <c:pt idx="304">
                  <c:v>30060</c:v>
                </c:pt>
                <c:pt idx="305">
                  <c:v>30870.5</c:v>
                </c:pt>
                <c:pt idx="306">
                  <c:v>30870.5</c:v>
                </c:pt>
                <c:pt idx="307">
                  <c:v>31780</c:v>
                </c:pt>
                <c:pt idx="308">
                  <c:v>31780</c:v>
                </c:pt>
                <c:pt idx="309">
                  <c:v>33592</c:v>
                </c:pt>
                <c:pt idx="310">
                  <c:v>34569.5</c:v>
                </c:pt>
                <c:pt idx="311">
                  <c:v>34570</c:v>
                </c:pt>
                <c:pt idx="312">
                  <c:v>34578</c:v>
                </c:pt>
                <c:pt idx="313">
                  <c:v>34605</c:v>
                </c:pt>
              </c:numCache>
            </c:numRef>
          </c:xVal>
          <c:yVal>
            <c:numRef>
              <c:f>'Active 2'!$M$21:$M$1003</c:f>
              <c:numCache>
                <c:formatCode>General</c:formatCode>
                <c:ptCount val="98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8B6-4D2F-A435-7AE028FB6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737888"/>
        <c:axId val="1"/>
      </c:scatterChart>
      <c:valAx>
        <c:axId val="736737888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48270923627341972"/>
              <c:y val="0.837500000000000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-0.1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7.2046109510086453E-3"/>
              <c:y val="0.340625000000000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6737888"/>
        <c:crosses val="autoZero"/>
        <c:crossBetween val="midCat"/>
        <c:majorUnit val="0.05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988472622478387"/>
          <c:y val="0.91874999999999996"/>
          <c:w val="0.4682997118155619"/>
          <c:h val="6.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0</xdr:row>
      <xdr:rowOff>0</xdr:rowOff>
    </xdr:from>
    <xdr:to>
      <xdr:col>12</xdr:col>
      <xdr:colOff>571500</xdr:colOff>
      <xdr:row>17</xdr:row>
      <xdr:rowOff>161925</xdr:rowOff>
    </xdr:to>
    <xdr:graphicFrame macro="">
      <xdr:nvGraphicFramePr>
        <xdr:cNvPr id="3080" name="Chart 2">
          <a:extLst>
            <a:ext uri="{FF2B5EF4-FFF2-40B4-BE49-F238E27FC236}">
              <a16:creationId xmlns:a16="http://schemas.microsoft.com/office/drawing/2014/main" id="{9A761F86-3F00-CA26-3BC5-5F990EEBA6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133350</xdr:colOff>
      <xdr:row>24</xdr:row>
      <xdr:rowOff>142875</xdr:rowOff>
    </xdr:from>
    <xdr:to>
      <xdr:col>17</xdr:col>
      <xdr:colOff>295275</xdr:colOff>
      <xdr:row>43</xdr:row>
      <xdr:rowOff>142875</xdr:rowOff>
    </xdr:to>
    <xdr:graphicFrame macro="">
      <xdr:nvGraphicFramePr>
        <xdr:cNvPr id="3081" name="Chart 3">
          <a:extLst>
            <a:ext uri="{FF2B5EF4-FFF2-40B4-BE49-F238E27FC236}">
              <a16:creationId xmlns:a16="http://schemas.microsoft.com/office/drawing/2014/main" id="{CF05C068-294B-DE66-137E-957F35FDBD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676275</xdr:colOff>
      <xdr:row>1</xdr:row>
      <xdr:rowOff>19050</xdr:rowOff>
    </xdr:from>
    <xdr:to>
      <xdr:col>24</xdr:col>
      <xdr:colOff>476250</xdr:colOff>
      <xdr:row>19</xdr:row>
      <xdr:rowOff>104775</xdr:rowOff>
    </xdr:to>
    <xdr:graphicFrame macro="">
      <xdr:nvGraphicFramePr>
        <xdr:cNvPr id="3082" name="Chart 4">
          <a:extLst>
            <a:ext uri="{FF2B5EF4-FFF2-40B4-BE49-F238E27FC236}">
              <a16:creationId xmlns:a16="http://schemas.microsoft.com/office/drawing/2014/main" id="{E5634B2A-A5EF-E93B-DAC7-E6F9B9C470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228600</xdr:colOff>
      <xdr:row>0</xdr:row>
      <xdr:rowOff>9525</xdr:rowOff>
    </xdr:from>
    <xdr:to>
      <xdr:col>25</xdr:col>
      <xdr:colOff>361950</xdr:colOff>
      <xdr:row>17</xdr:row>
      <xdr:rowOff>161925</xdr:rowOff>
    </xdr:to>
    <xdr:graphicFrame macro="">
      <xdr:nvGraphicFramePr>
        <xdr:cNvPr id="5125" name="Chart 1">
          <a:extLst>
            <a:ext uri="{FF2B5EF4-FFF2-40B4-BE49-F238E27FC236}">
              <a16:creationId xmlns:a16="http://schemas.microsoft.com/office/drawing/2014/main" id="{7C625BE6-7AEE-E8C3-7563-DAF4754D7D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0</xdr:row>
      <xdr:rowOff>0</xdr:rowOff>
    </xdr:from>
    <xdr:to>
      <xdr:col>14</xdr:col>
      <xdr:colOff>666750</xdr:colOff>
      <xdr:row>17</xdr:row>
      <xdr:rowOff>161925</xdr:rowOff>
    </xdr:to>
    <xdr:graphicFrame macro="">
      <xdr:nvGraphicFramePr>
        <xdr:cNvPr id="5126" name="Chart 2">
          <a:extLst>
            <a:ext uri="{FF2B5EF4-FFF2-40B4-BE49-F238E27FC236}">
              <a16:creationId xmlns:a16="http://schemas.microsoft.com/office/drawing/2014/main" id="{3888885B-2076-CA1D-FB6E-1FAC6FAC4B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193" TargetMode="External"/><Relationship Id="rId13" Type="http://schemas.openxmlformats.org/officeDocument/2006/relationships/hyperlink" Target="http://www.bav-astro.de/sfs/BAVM_link.php?BAVMnr=203" TargetMode="External"/><Relationship Id="rId18" Type="http://schemas.openxmlformats.org/officeDocument/2006/relationships/hyperlink" Target="http://var.astro.cz/oejv/issues/oejv0137.pdf" TargetMode="External"/><Relationship Id="rId26" Type="http://schemas.openxmlformats.org/officeDocument/2006/relationships/hyperlink" Target="http://www.konkoly.hu/cgi-bin/IBVS?6044" TargetMode="External"/><Relationship Id="rId39" Type="http://schemas.openxmlformats.org/officeDocument/2006/relationships/hyperlink" Target="http://www.konkoly.hu/cgi-bin/IBVS?6044" TargetMode="External"/><Relationship Id="rId3" Type="http://schemas.openxmlformats.org/officeDocument/2006/relationships/hyperlink" Target="http://www.bav-astro.de/sfs/BAVM_link.php?BAVMnr=50" TargetMode="External"/><Relationship Id="rId21" Type="http://schemas.openxmlformats.org/officeDocument/2006/relationships/hyperlink" Target="http://var.astro.cz/oejv/issues/oejv0137.pdf" TargetMode="External"/><Relationship Id="rId34" Type="http://schemas.openxmlformats.org/officeDocument/2006/relationships/hyperlink" Target="http://www.bav-astro.de/sfs/BAVM_link.php?BAVMnr=225" TargetMode="External"/><Relationship Id="rId7" Type="http://schemas.openxmlformats.org/officeDocument/2006/relationships/hyperlink" Target="http://www.konkoly.hu/cgi-bin/IBVS?5493" TargetMode="External"/><Relationship Id="rId12" Type="http://schemas.openxmlformats.org/officeDocument/2006/relationships/hyperlink" Target="http://www.bav-astro.de/sfs/BAVM_link.php?BAVMnr=203" TargetMode="External"/><Relationship Id="rId17" Type="http://schemas.openxmlformats.org/officeDocument/2006/relationships/hyperlink" Target="http://www.bav-astro.de/sfs/BAVM_link.php?BAVMnr=212" TargetMode="External"/><Relationship Id="rId25" Type="http://schemas.openxmlformats.org/officeDocument/2006/relationships/hyperlink" Target="http://var.astro.cz/oejv/issues/oejv0137.pdf" TargetMode="External"/><Relationship Id="rId33" Type="http://schemas.openxmlformats.org/officeDocument/2006/relationships/hyperlink" Target="http://vsolj.cetus-net.org/vsoljno53.pdf" TargetMode="External"/><Relationship Id="rId38" Type="http://schemas.openxmlformats.org/officeDocument/2006/relationships/hyperlink" Target="http://vsolj.cetus-net.org/vsoljno55.pdf" TargetMode="External"/><Relationship Id="rId2" Type="http://schemas.openxmlformats.org/officeDocument/2006/relationships/hyperlink" Target="http://www.bav-astro.de/sfs/BAVM_link.php?BAVMnr=50" TargetMode="External"/><Relationship Id="rId16" Type="http://schemas.openxmlformats.org/officeDocument/2006/relationships/hyperlink" Target="http://var.astro.cz/oejv/issues/oejv0137.pdf" TargetMode="External"/><Relationship Id="rId20" Type="http://schemas.openxmlformats.org/officeDocument/2006/relationships/hyperlink" Target="http://vsolj.cetus-net.org/vsoljno50.pdf" TargetMode="External"/><Relationship Id="rId29" Type="http://schemas.openxmlformats.org/officeDocument/2006/relationships/hyperlink" Target="http://www.bav-astro.de/sfs/BAVM_link.php?BAVMnr=225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http://www.bav-astro.de/sfs/BAVM_link.php?BAVMnr=50" TargetMode="External"/><Relationship Id="rId6" Type="http://schemas.openxmlformats.org/officeDocument/2006/relationships/hyperlink" Target="http://var.astro.cz/oejv/issues/oejv0074.pdf" TargetMode="External"/><Relationship Id="rId11" Type="http://schemas.openxmlformats.org/officeDocument/2006/relationships/hyperlink" Target="http://www.bav-astro.de/sfs/BAVM_link.php?BAVMnr=203" TargetMode="External"/><Relationship Id="rId24" Type="http://schemas.openxmlformats.org/officeDocument/2006/relationships/hyperlink" Target="http://www.bav-astro.de/sfs/BAVM_link.php?BAVMnr=215" TargetMode="External"/><Relationship Id="rId32" Type="http://schemas.openxmlformats.org/officeDocument/2006/relationships/hyperlink" Target="http://vsolj.cetus-net.org/vsoljno53.pdf" TargetMode="External"/><Relationship Id="rId37" Type="http://schemas.openxmlformats.org/officeDocument/2006/relationships/hyperlink" Target="http://vsolj.cetus-net.org/vsoljno55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konkoly.hu/cgi-bin/IBVS?3478" TargetMode="External"/><Relationship Id="rId15" Type="http://schemas.openxmlformats.org/officeDocument/2006/relationships/hyperlink" Target="http://var.astro.cz/oejv/issues/oejv0137.pdf" TargetMode="External"/><Relationship Id="rId23" Type="http://schemas.openxmlformats.org/officeDocument/2006/relationships/hyperlink" Target="http://www.bav-astro.de/sfs/BAVM_link.php?BAVMnr=215" TargetMode="External"/><Relationship Id="rId28" Type="http://schemas.openxmlformats.org/officeDocument/2006/relationships/hyperlink" Target="http://www.bav-astro.de/sfs/BAVM_link.php?BAVMnr=225" TargetMode="External"/><Relationship Id="rId36" Type="http://schemas.openxmlformats.org/officeDocument/2006/relationships/hyperlink" Target="http://www.bav-astro.de/sfs/BAVM_link.php?BAVMnr=225" TargetMode="External"/><Relationship Id="rId10" Type="http://schemas.openxmlformats.org/officeDocument/2006/relationships/hyperlink" Target="http://vsolj.cetus-net.org/no46.pdf" TargetMode="External"/><Relationship Id="rId19" Type="http://schemas.openxmlformats.org/officeDocument/2006/relationships/hyperlink" Target="http://vsolj.cetus-net.org/vsoljno50.pdf" TargetMode="External"/><Relationship Id="rId31" Type="http://schemas.openxmlformats.org/officeDocument/2006/relationships/hyperlink" Target="http://vsolj.cetus-net.org/vsoljno53.pdf" TargetMode="External"/><Relationship Id="rId4" Type="http://schemas.openxmlformats.org/officeDocument/2006/relationships/hyperlink" Target="http://www.bav-astro.de/sfs/BAVM_link.php?BAVMnr=50" TargetMode="External"/><Relationship Id="rId9" Type="http://schemas.openxmlformats.org/officeDocument/2006/relationships/hyperlink" Target="http://www.bav-astro.de/sfs/BAVM_link.php?BAVMnr=193" TargetMode="External"/><Relationship Id="rId14" Type="http://schemas.openxmlformats.org/officeDocument/2006/relationships/hyperlink" Target="http://var.astro.cz/oejv/issues/oejv0137.pdf" TargetMode="External"/><Relationship Id="rId22" Type="http://schemas.openxmlformats.org/officeDocument/2006/relationships/hyperlink" Target="http://vsolj.cetus-net.org/vsoljno51.pdf" TargetMode="External"/><Relationship Id="rId27" Type="http://schemas.openxmlformats.org/officeDocument/2006/relationships/hyperlink" Target="http://www.bav-astro.de/sfs/BAVM_link.php?BAVMnr=225" TargetMode="External"/><Relationship Id="rId30" Type="http://schemas.openxmlformats.org/officeDocument/2006/relationships/hyperlink" Target="http://www.bav-astro.de/sfs/BAVM_link.php?BAVMnr=225" TargetMode="External"/><Relationship Id="rId35" Type="http://schemas.openxmlformats.org/officeDocument/2006/relationships/hyperlink" Target="http://www.bav-astro.de/sfs/BAVM_link.php?BAVMnr=225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193" TargetMode="External"/><Relationship Id="rId13" Type="http://schemas.openxmlformats.org/officeDocument/2006/relationships/hyperlink" Target="http://www.bav-astro.de/sfs/BAVM_link.php?BAVMnr=203" TargetMode="External"/><Relationship Id="rId18" Type="http://schemas.openxmlformats.org/officeDocument/2006/relationships/hyperlink" Target="http://var.astro.cz/oejv/issues/oejv0137.pdf" TargetMode="External"/><Relationship Id="rId26" Type="http://schemas.openxmlformats.org/officeDocument/2006/relationships/hyperlink" Target="http://www.konkoly.hu/cgi-bin/IBVS?6044" TargetMode="External"/><Relationship Id="rId39" Type="http://schemas.openxmlformats.org/officeDocument/2006/relationships/hyperlink" Target="http://www.konkoly.hu/cgi-bin/IBVS?6044" TargetMode="External"/><Relationship Id="rId3" Type="http://schemas.openxmlformats.org/officeDocument/2006/relationships/hyperlink" Target="http://www.bav-astro.de/sfs/BAVM_link.php?BAVMnr=50" TargetMode="External"/><Relationship Id="rId21" Type="http://schemas.openxmlformats.org/officeDocument/2006/relationships/hyperlink" Target="http://var.astro.cz/oejv/issues/oejv0137.pdf" TargetMode="External"/><Relationship Id="rId34" Type="http://schemas.openxmlformats.org/officeDocument/2006/relationships/hyperlink" Target="http://www.bav-astro.de/sfs/BAVM_link.php?BAVMnr=225" TargetMode="External"/><Relationship Id="rId7" Type="http://schemas.openxmlformats.org/officeDocument/2006/relationships/hyperlink" Target="http://www.konkoly.hu/cgi-bin/IBVS?5493" TargetMode="External"/><Relationship Id="rId12" Type="http://schemas.openxmlformats.org/officeDocument/2006/relationships/hyperlink" Target="http://www.bav-astro.de/sfs/BAVM_link.php?BAVMnr=203" TargetMode="External"/><Relationship Id="rId17" Type="http://schemas.openxmlformats.org/officeDocument/2006/relationships/hyperlink" Target="http://www.bav-astro.de/sfs/BAVM_link.php?BAVMnr=212" TargetMode="External"/><Relationship Id="rId25" Type="http://schemas.openxmlformats.org/officeDocument/2006/relationships/hyperlink" Target="http://var.astro.cz/oejv/issues/oejv0137.pdf" TargetMode="External"/><Relationship Id="rId33" Type="http://schemas.openxmlformats.org/officeDocument/2006/relationships/hyperlink" Target="http://vsolj.cetus-net.org/vsoljno53.pdf" TargetMode="External"/><Relationship Id="rId38" Type="http://schemas.openxmlformats.org/officeDocument/2006/relationships/hyperlink" Target="http://vsolj.cetus-net.org/vsoljno55.pdf" TargetMode="External"/><Relationship Id="rId2" Type="http://schemas.openxmlformats.org/officeDocument/2006/relationships/hyperlink" Target="http://www.bav-astro.de/sfs/BAVM_link.php?BAVMnr=50" TargetMode="External"/><Relationship Id="rId16" Type="http://schemas.openxmlformats.org/officeDocument/2006/relationships/hyperlink" Target="http://var.astro.cz/oejv/issues/oejv0137.pdf" TargetMode="External"/><Relationship Id="rId20" Type="http://schemas.openxmlformats.org/officeDocument/2006/relationships/hyperlink" Target="http://vsolj.cetus-net.org/vsoljno50.pdf" TargetMode="External"/><Relationship Id="rId29" Type="http://schemas.openxmlformats.org/officeDocument/2006/relationships/hyperlink" Target="http://www.bav-astro.de/sfs/BAVM_link.php?BAVMnr=225" TargetMode="External"/><Relationship Id="rId41" Type="http://schemas.openxmlformats.org/officeDocument/2006/relationships/drawing" Target="../drawings/drawing2.xml"/><Relationship Id="rId1" Type="http://schemas.openxmlformats.org/officeDocument/2006/relationships/hyperlink" Target="http://www.bav-astro.de/sfs/BAVM_link.php?BAVMnr=50" TargetMode="External"/><Relationship Id="rId6" Type="http://schemas.openxmlformats.org/officeDocument/2006/relationships/hyperlink" Target="http://var.astro.cz/oejv/issues/oejv0074.pdf" TargetMode="External"/><Relationship Id="rId11" Type="http://schemas.openxmlformats.org/officeDocument/2006/relationships/hyperlink" Target="http://www.bav-astro.de/sfs/BAVM_link.php?BAVMnr=203" TargetMode="External"/><Relationship Id="rId24" Type="http://schemas.openxmlformats.org/officeDocument/2006/relationships/hyperlink" Target="http://www.bav-astro.de/sfs/BAVM_link.php?BAVMnr=215" TargetMode="External"/><Relationship Id="rId32" Type="http://schemas.openxmlformats.org/officeDocument/2006/relationships/hyperlink" Target="http://vsolj.cetus-net.org/vsoljno53.pdf" TargetMode="External"/><Relationship Id="rId37" Type="http://schemas.openxmlformats.org/officeDocument/2006/relationships/hyperlink" Target="http://vsolj.cetus-net.org/vsoljno55.pdf" TargetMode="External"/><Relationship Id="rId40" Type="http://schemas.openxmlformats.org/officeDocument/2006/relationships/printerSettings" Target="../printerSettings/printerSettings2.bin"/><Relationship Id="rId5" Type="http://schemas.openxmlformats.org/officeDocument/2006/relationships/hyperlink" Target="http://www.konkoly.hu/cgi-bin/IBVS?3478" TargetMode="External"/><Relationship Id="rId15" Type="http://schemas.openxmlformats.org/officeDocument/2006/relationships/hyperlink" Target="http://var.astro.cz/oejv/issues/oejv0137.pdf" TargetMode="External"/><Relationship Id="rId23" Type="http://schemas.openxmlformats.org/officeDocument/2006/relationships/hyperlink" Target="http://www.bav-astro.de/sfs/BAVM_link.php?BAVMnr=215" TargetMode="External"/><Relationship Id="rId28" Type="http://schemas.openxmlformats.org/officeDocument/2006/relationships/hyperlink" Target="http://www.bav-astro.de/sfs/BAVM_link.php?BAVMnr=225" TargetMode="External"/><Relationship Id="rId36" Type="http://schemas.openxmlformats.org/officeDocument/2006/relationships/hyperlink" Target="http://www.bav-astro.de/sfs/BAVM_link.php?BAVMnr=225" TargetMode="External"/><Relationship Id="rId10" Type="http://schemas.openxmlformats.org/officeDocument/2006/relationships/hyperlink" Target="http://vsolj.cetus-net.org/no46.pdf" TargetMode="External"/><Relationship Id="rId19" Type="http://schemas.openxmlformats.org/officeDocument/2006/relationships/hyperlink" Target="http://vsolj.cetus-net.org/vsoljno50.pdf" TargetMode="External"/><Relationship Id="rId31" Type="http://schemas.openxmlformats.org/officeDocument/2006/relationships/hyperlink" Target="http://vsolj.cetus-net.org/vsoljno53.pdf" TargetMode="External"/><Relationship Id="rId4" Type="http://schemas.openxmlformats.org/officeDocument/2006/relationships/hyperlink" Target="http://www.bav-astro.de/sfs/BAVM_link.php?BAVMnr=50" TargetMode="External"/><Relationship Id="rId9" Type="http://schemas.openxmlformats.org/officeDocument/2006/relationships/hyperlink" Target="http://www.bav-astro.de/sfs/BAVM_link.php?BAVMnr=193" TargetMode="External"/><Relationship Id="rId14" Type="http://schemas.openxmlformats.org/officeDocument/2006/relationships/hyperlink" Target="http://var.astro.cz/oejv/issues/oejv0137.pdf" TargetMode="External"/><Relationship Id="rId22" Type="http://schemas.openxmlformats.org/officeDocument/2006/relationships/hyperlink" Target="http://vsolj.cetus-net.org/vsoljno51.pdf" TargetMode="External"/><Relationship Id="rId27" Type="http://schemas.openxmlformats.org/officeDocument/2006/relationships/hyperlink" Target="http://www.bav-astro.de/sfs/BAVM_link.php?BAVMnr=225" TargetMode="External"/><Relationship Id="rId30" Type="http://schemas.openxmlformats.org/officeDocument/2006/relationships/hyperlink" Target="http://www.bav-astro.de/sfs/BAVM_link.php?BAVMnr=225" TargetMode="External"/><Relationship Id="rId35" Type="http://schemas.openxmlformats.org/officeDocument/2006/relationships/hyperlink" Target="http://www.bav-astro.de/sfs/BAVM_link.php?BAVMnr=225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v-astro.de/sfs/BAVM_link.php?BAVMnr=152" TargetMode="External"/><Relationship Id="rId18" Type="http://schemas.openxmlformats.org/officeDocument/2006/relationships/hyperlink" Target="http://var.astro.cz/oejv/issues/oejv0074.pdf" TargetMode="External"/><Relationship Id="rId26" Type="http://schemas.openxmlformats.org/officeDocument/2006/relationships/hyperlink" Target="http://www.konkoly.hu/cgi-bin/IBVS?5741" TargetMode="External"/><Relationship Id="rId39" Type="http://schemas.openxmlformats.org/officeDocument/2006/relationships/hyperlink" Target="http://www.bav-astro.de/sfs/BAVM_link.php?BAVMnr=193" TargetMode="External"/><Relationship Id="rId21" Type="http://schemas.openxmlformats.org/officeDocument/2006/relationships/hyperlink" Target="http://www.konkoly.hu/cgi-bin/IBVS?5378" TargetMode="External"/><Relationship Id="rId34" Type="http://schemas.openxmlformats.org/officeDocument/2006/relationships/hyperlink" Target="http://www.konkoly.hu/cgi-bin/IBVS?5672" TargetMode="External"/><Relationship Id="rId42" Type="http://schemas.openxmlformats.org/officeDocument/2006/relationships/hyperlink" Target="http://vsolj.cetus-net.org/no46.pdf" TargetMode="External"/><Relationship Id="rId47" Type="http://schemas.openxmlformats.org/officeDocument/2006/relationships/hyperlink" Target="http://www.bav-astro.de/sfs/BAVM_link.php?BAVMnr=209" TargetMode="External"/><Relationship Id="rId50" Type="http://schemas.openxmlformats.org/officeDocument/2006/relationships/hyperlink" Target="http://var.astro.cz/oejv/issues/oejv0137.pdf" TargetMode="External"/><Relationship Id="rId55" Type="http://schemas.openxmlformats.org/officeDocument/2006/relationships/hyperlink" Target="http://www.konkoly.hu/cgi-bin/IBVS?5980" TargetMode="External"/><Relationship Id="rId63" Type="http://schemas.openxmlformats.org/officeDocument/2006/relationships/hyperlink" Target="http://www.bav-astro.de/sfs/BAVM_link.php?BAVMnr=215" TargetMode="External"/><Relationship Id="rId68" Type="http://schemas.openxmlformats.org/officeDocument/2006/relationships/hyperlink" Target="http://www.bav-astro.de/sfs/BAVM_link.php?BAVMnr=225" TargetMode="External"/><Relationship Id="rId76" Type="http://schemas.openxmlformats.org/officeDocument/2006/relationships/hyperlink" Target="http://vsolj.cetus-net.org/vsoljno53.pdf" TargetMode="External"/><Relationship Id="rId84" Type="http://schemas.openxmlformats.org/officeDocument/2006/relationships/hyperlink" Target="http://var.astro.cz/oejv/issues/oejv0160.pdf" TargetMode="External"/><Relationship Id="rId89" Type="http://schemas.openxmlformats.org/officeDocument/2006/relationships/hyperlink" Target="http://var.astro.cz/oejv/issues/oejv0160.pdf" TargetMode="External"/><Relationship Id="rId7" Type="http://schemas.openxmlformats.org/officeDocument/2006/relationships/hyperlink" Target="http://www.konkoly.hu/cgi-bin/IBVS?1231" TargetMode="External"/><Relationship Id="rId71" Type="http://schemas.openxmlformats.org/officeDocument/2006/relationships/hyperlink" Target="http://www.bav-astro.de/sfs/BAVM_link.php?BAVMnr=225" TargetMode="External"/><Relationship Id="rId92" Type="http://schemas.openxmlformats.org/officeDocument/2006/relationships/hyperlink" Target="http://www.bav-astro.de/LkDB/index.php" TargetMode="External"/><Relationship Id="rId2" Type="http://schemas.openxmlformats.org/officeDocument/2006/relationships/hyperlink" Target="http://www.konkoly.hu/cgi-bin/IBVS?1231" TargetMode="External"/><Relationship Id="rId16" Type="http://schemas.openxmlformats.org/officeDocument/2006/relationships/hyperlink" Target="http://www.konkoly.hu/cgi-bin/IBVS?5583" TargetMode="External"/><Relationship Id="rId29" Type="http://schemas.openxmlformats.org/officeDocument/2006/relationships/hyperlink" Target="http://www.konkoly.hu/cgi-bin/IBVS?5653" TargetMode="External"/><Relationship Id="rId11" Type="http://schemas.openxmlformats.org/officeDocument/2006/relationships/hyperlink" Target="http://www.bav-astro.de/sfs/BAVM_link.php?BAVMnr=50" TargetMode="External"/><Relationship Id="rId24" Type="http://schemas.openxmlformats.org/officeDocument/2006/relationships/hyperlink" Target="http://www.bav-astro.de/sfs/BAVM_link.php?BAVMnr=172" TargetMode="External"/><Relationship Id="rId32" Type="http://schemas.openxmlformats.org/officeDocument/2006/relationships/hyperlink" Target="http://www.konkoly.hu/cgi-bin/IBVS?5677" TargetMode="External"/><Relationship Id="rId37" Type="http://schemas.openxmlformats.org/officeDocument/2006/relationships/hyperlink" Target="http://www.konkoly.hu/cgi-bin/IBVS?5777" TargetMode="External"/><Relationship Id="rId40" Type="http://schemas.openxmlformats.org/officeDocument/2006/relationships/hyperlink" Target="http://www.bav-astro.de/sfs/BAVM_link.php?BAVMnr=193" TargetMode="External"/><Relationship Id="rId45" Type="http://schemas.openxmlformats.org/officeDocument/2006/relationships/hyperlink" Target="http://www.bav-astro.de/sfs/BAVM_link.php?BAVMnr=203" TargetMode="External"/><Relationship Id="rId53" Type="http://schemas.openxmlformats.org/officeDocument/2006/relationships/hyperlink" Target="http://www.bav-astro.de/sfs/BAVM_link.php?BAVMnr=212" TargetMode="External"/><Relationship Id="rId58" Type="http://schemas.openxmlformats.org/officeDocument/2006/relationships/hyperlink" Target="http://vsolj.cetus-net.org/vsoljno50.pdf" TargetMode="External"/><Relationship Id="rId66" Type="http://schemas.openxmlformats.org/officeDocument/2006/relationships/hyperlink" Target="http://www.konkoly.hu/cgi-bin/IBVS?6018" TargetMode="External"/><Relationship Id="rId74" Type="http://schemas.openxmlformats.org/officeDocument/2006/relationships/hyperlink" Target="http://var.astro.cz/oejv/issues/oejv0160.pdf" TargetMode="External"/><Relationship Id="rId79" Type="http://schemas.openxmlformats.org/officeDocument/2006/relationships/hyperlink" Target="http://vsolj.cetus-net.org/vsoljno53.pdf" TargetMode="External"/><Relationship Id="rId87" Type="http://schemas.openxmlformats.org/officeDocument/2006/relationships/hyperlink" Target="http://vsolj.cetus-net.org/vsoljno55.pdf" TargetMode="External"/><Relationship Id="rId5" Type="http://schemas.openxmlformats.org/officeDocument/2006/relationships/hyperlink" Target="http://www.konkoly.hu/cgi-bin/IBVS?1231" TargetMode="External"/><Relationship Id="rId61" Type="http://schemas.openxmlformats.org/officeDocument/2006/relationships/hyperlink" Target="http://vsolj.cetus-net.org/vsoljno51.pdf" TargetMode="External"/><Relationship Id="rId82" Type="http://schemas.openxmlformats.org/officeDocument/2006/relationships/hyperlink" Target="http://www.bav-astro.de/sfs/BAVM_link.php?BAVMnr=225" TargetMode="External"/><Relationship Id="rId90" Type="http://schemas.openxmlformats.org/officeDocument/2006/relationships/hyperlink" Target="http://var.astro.cz/oejv/issues/oejv0160.pdf" TargetMode="External"/><Relationship Id="rId19" Type="http://schemas.openxmlformats.org/officeDocument/2006/relationships/hyperlink" Target="http://www.bav-astro.de/sfs/BAVM_link.php?BAVMnr=152" TargetMode="External"/><Relationship Id="rId14" Type="http://schemas.openxmlformats.org/officeDocument/2006/relationships/hyperlink" Target="http://www.konkoly.hu/cgi-bin/IBVS?5040" TargetMode="External"/><Relationship Id="rId22" Type="http://schemas.openxmlformats.org/officeDocument/2006/relationships/hyperlink" Target="http://www.konkoly.hu/cgi-bin/IBVS?5378" TargetMode="External"/><Relationship Id="rId27" Type="http://schemas.openxmlformats.org/officeDocument/2006/relationships/hyperlink" Target="http://www.konkoly.hu/cgi-bin/IBVS?5741" TargetMode="External"/><Relationship Id="rId30" Type="http://schemas.openxmlformats.org/officeDocument/2006/relationships/hyperlink" Target="http://var.astro.cz/oejv/issues/oejv0003.pdf" TargetMode="External"/><Relationship Id="rId35" Type="http://schemas.openxmlformats.org/officeDocument/2006/relationships/hyperlink" Target="http://www.konkoly.hu/cgi-bin/IBVS?5777" TargetMode="External"/><Relationship Id="rId43" Type="http://schemas.openxmlformats.org/officeDocument/2006/relationships/hyperlink" Target="http://www.bav-astro.de/sfs/BAVM_link.php?BAVMnr=203" TargetMode="External"/><Relationship Id="rId48" Type="http://schemas.openxmlformats.org/officeDocument/2006/relationships/hyperlink" Target="http://www.konkoly.hu/cgi-bin/IBVS?5898" TargetMode="External"/><Relationship Id="rId56" Type="http://schemas.openxmlformats.org/officeDocument/2006/relationships/hyperlink" Target="http://var.astro.cz/oejv/issues/oejv0137.pdf" TargetMode="External"/><Relationship Id="rId64" Type="http://schemas.openxmlformats.org/officeDocument/2006/relationships/hyperlink" Target="http://var.astro.cz/oejv/issues/oejv0137.pdf" TargetMode="External"/><Relationship Id="rId69" Type="http://schemas.openxmlformats.org/officeDocument/2006/relationships/hyperlink" Target="http://www.bav-astro.de/sfs/BAVM_link.php?BAVMnr=225" TargetMode="External"/><Relationship Id="rId77" Type="http://schemas.openxmlformats.org/officeDocument/2006/relationships/hyperlink" Target="http://var.astro.cz/oejv/issues/oejv0160.pdf" TargetMode="External"/><Relationship Id="rId8" Type="http://schemas.openxmlformats.org/officeDocument/2006/relationships/hyperlink" Target="http://www.bav-astro.de/sfs/BAVM_link.php?BAVMnr=50" TargetMode="External"/><Relationship Id="rId51" Type="http://schemas.openxmlformats.org/officeDocument/2006/relationships/hyperlink" Target="http://var.astro.cz/oejv/issues/oejv0137.pdf" TargetMode="External"/><Relationship Id="rId72" Type="http://schemas.openxmlformats.org/officeDocument/2006/relationships/hyperlink" Target="http://var.astro.cz/oejv/issues/oejv0160.pdf" TargetMode="External"/><Relationship Id="rId80" Type="http://schemas.openxmlformats.org/officeDocument/2006/relationships/hyperlink" Target="http://vsolj.cetus-net.org/vsoljno53.pdf" TargetMode="External"/><Relationship Id="rId85" Type="http://schemas.openxmlformats.org/officeDocument/2006/relationships/hyperlink" Target="http://www.bav-astro.de/sfs/BAVM_link.php?BAVMnr=231" TargetMode="External"/><Relationship Id="rId93" Type="http://schemas.openxmlformats.org/officeDocument/2006/relationships/printerSettings" Target="../printerSettings/printerSettings3.bin"/><Relationship Id="rId3" Type="http://schemas.openxmlformats.org/officeDocument/2006/relationships/hyperlink" Target="http://www.konkoly.hu/cgi-bin/IBVS?1231" TargetMode="External"/><Relationship Id="rId12" Type="http://schemas.openxmlformats.org/officeDocument/2006/relationships/hyperlink" Target="http://www.konkoly.hu/cgi-bin/IBVS?3478" TargetMode="External"/><Relationship Id="rId17" Type="http://schemas.openxmlformats.org/officeDocument/2006/relationships/hyperlink" Target="http://var.astro.cz/oejv/issues/oejv0074.pdf" TargetMode="External"/><Relationship Id="rId25" Type="http://schemas.openxmlformats.org/officeDocument/2006/relationships/hyperlink" Target="http://www.bav-astro.de/sfs/BAVM_link.php?BAVMnr=173" TargetMode="External"/><Relationship Id="rId33" Type="http://schemas.openxmlformats.org/officeDocument/2006/relationships/hyperlink" Target="http://www.konkoly.hu/cgi-bin/IBVS?5741" TargetMode="External"/><Relationship Id="rId38" Type="http://schemas.openxmlformats.org/officeDocument/2006/relationships/hyperlink" Target="http://www.konkoly.hu/cgi-bin/IBVS?5898" TargetMode="External"/><Relationship Id="rId46" Type="http://schemas.openxmlformats.org/officeDocument/2006/relationships/hyperlink" Target="http://www.bav-astro.de/sfs/BAVM_link.php?BAVMnr=209" TargetMode="External"/><Relationship Id="rId59" Type="http://schemas.openxmlformats.org/officeDocument/2006/relationships/hyperlink" Target="http://var.astro.cz/oejv/issues/oejv0137.pdf" TargetMode="External"/><Relationship Id="rId67" Type="http://schemas.openxmlformats.org/officeDocument/2006/relationships/hyperlink" Target="http://www.konkoly.hu/cgi-bin/IBVS?6044" TargetMode="External"/><Relationship Id="rId20" Type="http://schemas.openxmlformats.org/officeDocument/2006/relationships/hyperlink" Target="http://var.astro.cz/oejv/issues/oejv0074.pdf" TargetMode="External"/><Relationship Id="rId41" Type="http://schemas.openxmlformats.org/officeDocument/2006/relationships/hyperlink" Target="http://www.konkoly.hu/cgi-bin/IBVS?5814" TargetMode="External"/><Relationship Id="rId54" Type="http://schemas.openxmlformats.org/officeDocument/2006/relationships/hyperlink" Target="http://www.konkoly.hu/cgi-bin/IBVS?5980" TargetMode="External"/><Relationship Id="rId62" Type="http://schemas.openxmlformats.org/officeDocument/2006/relationships/hyperlink" Target="http://www.bav-astro.de/sfs/BAVM_link.php?BAVMnr=215" TargetMode="External"/><Relationship Id="rId70" Type="http://schemas.openxmlformats.org/officeDocument/2006/relationships/hyperlink" Target="http://www.bav-astro.de/sfs/BAVM_link.php?BAVMnr=225" TargetMode="External"/><Relationship Id="rId75" Type="http://schemas.openxmlformats.org/officeDocument/2006/relationships/hyperlink" Target="http://var.astro.cz/oejv/issues/oejv0160.pdf" TargetMode="External"/><Relationship Id="rId83" Type="http://schemas.openxmlformats.org/officeDocument/2006/relationships/hyperlink" Target="http://www.bav-astro.de/sfs/BAVM_link.php?BAVMnr=225" TargetMode="External"/><Relationship Id="rId88" Type="http://schemas.openxmlformats.org/officeDocument/2006/relationships/hyperlink" Target="http://var.astro.cz/oejv/issues/oejv0160.pdf" TargetMode="External"/><Relationship Id="rId91" Type="http://schemas.openxmlformats.org/officeDocument/2006/relationships/hyperlink" Target="http://www.konkoly.hu/cgi-bin/IBVS?6044" TargetMode="External"/><Relationship Id="rId1" Type="http://schemas.openxmlformats.org/officeDocument/2006/relationships/hyperlink" Target="http://www.konkoly.hu/cgi-bin/IBVS?1231" TargetMode="External"/><Relationship Id="rId6" Type="http://schemas.openxmlformats.org/officeDocument/2006/relationships/hyperlink" Target="http://www.konkoly.hu/cgi-bin/IBVS?1231" TargetMode="External"/><Relationship Id="rId15" Type="http://schemas.openxmlformats.org/officeDocument/2006/relationships/hyperlink" Target="http://www.konkoly.hu/cgi-bin/IBVS?5583" TargetMode="External"/><Relationship Id="rId23" Type="http://schemas.openxmlformats.org/officeDocument/2006/relationships/hyperlink" Target="http://www.konkoly.hu/cgi-bin/IBVS?5493" TargetMode="External"/><Relationship Id="rId28" Type="http://schemas.openxmlformats.org/officeDocument/2006/relationships/hyperlink" Target="http://www.bav-astro.de/sfs/BAVM_link.php?BAVMnr=173" TargetMode="External"/><Relationship Id="rId36" Type="http://schemas.openxmlformats.org/officeDocument/2006/relationships/hyperlink" Target="http://www.konkoly.hu/cgi-bin/IBVS?5777" TargetMode="External"/><Relationship Id="rId49" Type="http://schemas.openxmlformats.org/officeDocument/2006/relationships/hyperlink" Target="http://www.konkoly.hu/cgi-bin/IBVS?5898" TargetMode="External"/><Relationship Id="rId57" Type="http://schemas.openxmlformats.org/officeDocument/2006/relationships/hyperlink" Target="http://vsolj.cetus-net.org/vsoljno50.pdf" TargetMode="External"/><Relationship Id="rId10" Type="http://schemas.openxmlformats.org/officeDocument/2006/relationships/hyperlink" Target="http://www.bav-astro.de/sfs/BAVM_link.php?BAVMnr=50" TargetMode="External"/><Relationship Id="rId31" Type="http://schemas.openxmlformats.org/officeDocument/2006/relationships/hyperlink" Target="http://www.bav-astro.de/sfs/BAVM_link.php?BAVMnr=178" TargetMode="External"/><Relationship Id="rId44" Type="http://schemas.openxmlformats.org/officeDocument/2006/relationships/hyperlink" Target="http://www.bav-astro.de/sfs/BAVM_link.php?BAVMnr=203" TargetMode="External"/><Relationship Id="rId52" Type="http://schemas.openxmlformats.org/officeDocument/2006/relationships/hyperlink" Target="http://var.astro.cz/oejv/issues/oejv0137.pdf" TargetMode="External"/><Relationship Id="rId60" Type="http://schemas.openxmlformats.org/officeDocument/2006/relationships/hyperlink" Target="http://www.bav-astro.de/sfs/BAVM_link.php?BAVMnr=214" TargetMode="External"/><Relationship Id="rId65" Type="http://schemas.openxmlformats.org/officeDocument/2006/relationships/hyperlink" Target="http://www.konkoly.hu/cgi-bin/IBVS?5980" TargetMode="External"/><Relationship Id="rId73" Type="http://schemas.openxmlformats.org/officeDocument/2006/relationships/hyperlink" Target="http://var.astro.cz/oejv/issues/oejv0160.pdf" TargetMode="External"/><Relationship Id="rId78" Type="http://schemas.openxmlformats.org/officeDocument/2006/relationships/hyperlink" Target="http://var.astro.cz/oejv/issues/oejv0160.pdf" TargetMode="External"/><Relationship Id="rId81" Type="http://schemas.openxmlformats.org/officeDocument/2006/relationships/hyperlink" Target="http://www.bav-astro.de/sfs/BAVM_link.php?BAVMnr=225" TargetMode="External"/><Relationship Id="rId86" Type="http://schemas.openxmlformats.org/officeDocument/2006/relationships/hyperlink" Target="http://vsolj.cetus-net.org/vsoljno55.pdf" TargetMode="External"/><Relationship Id="rId4" Type="http://schemas.openxmlformats.org/officeDocument/2006/relationships/hyperlink" Target="http://www.konkoly.hu/cgi-bin/IBVS?1231" TargetMode="External"/><Relationship Id="rId9" Type="http://schemas.openxmlformats.org/officeDocument/2006/relationships/hyperlink" Target="http://www.bav-astro.de/sfs/BAVM_link.php?BAVMnr=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2"/>
  </sheetPr>
  <dimension ref="A1:AG500"/>
  <sheetViews>
    <sheetView tabSelected="1" workbookViewId="0">
      <pane xSplit="13" ySplit="21" topLeftCell="N328" activePane="bottomRight" state="frozen"/>
      <selection pane="topRight" activeCell="N1" sqref="N1"/>
      <selection pane="bottomLeft" activeCell="A22" sqref="A22"/>
      <selection pane="bottomRight" activeCell="E6" sqref="E6"/>
    </sheetView>
  </sheetViews>
  <sheetFormatPr defaultRowHeight="12.75"/>
  <cols>
    <col min="1" max="1" width="14.85546875" style="1" customWidth="1"/>
    <col min="2" max="2" width="4.5703125" style="1" customWidth="1"/>
    <col min="3" max="3" width="11.5703125" style="19" customWidth="1"/>
    <col min="4" max="4" width="9.5703125" style="19" customWidth="1"/>
    <col min="5" max="5" width="15.28515625" style="1" customWidth="1"/>
    <col min="6" max="6" width="8.140625" style="1" customWidth="1"/>
    <col min="7" max="7" width="9.5703125" style="1" customWidth="1"/>
    <col min="8" max="8" width="9" style="1" customWidth="1"/>
    <col min="9" max="12" width="10.42578125" style="1" customWidth="1"/>
    <col min="13" max="13" width="9.140625" style="1"/>
    <col min="14" max="14" width="12" style="1" customWidth="1"/>
    <col min="15" max="15" width="10.7109375" style="1" customWidth="1"/>
    <col min="16" max="16" width="9.140625" style="1"/>
    <col min="17" max="17" width="12.42578125" style="1" bestFit="1" customWidth="1"/>
    <col min="18" max="18" width="9.140625" style="1"/>
    <col min="19" max="19" width="12.42578125" style="1" bestFit="1" customWidth="1"/>
    <col min="20" max="16384" width="9.140625" style="1"/>
  </cols>
  <sheetData>
    <row r="1" spans="1:25" ht="21" thickBot="1">
      <c r="A1" s="14" t="s">
        <v>64</v>
      </c>
      <c r="P1" s="4"/>
      <c r="U1" s="6" t="s">
        <v>7</v>
      </c>
      <c r="V1" s="6" t="s">
        <v>29</v>
      </c>
      <c r="X1" s="6" t="s">
        <v>7</v>
      </c>
      <c r="Y1" s="6" t="s">
        <v>29</v>
      </c>
    </row>
    <row r="2" spans="1:25">
      <c r="A2" s="9" t="s">
        <v>19</v>
      </c>
      <c r="B2" s="1" t="s">
        <v>3</v>
      </c>
      <c r="N2" s="1" t="s">
        <v>638</v>
      </c>
      <c r="O2" s="2">
        <f t="shared" ref="O2:O7" si="0">P2*Q2</f>
        <v>1.0805937318859963E-2</v>
      </c>
      <c r="P2" s="90">
        <v>1.0805937318859962</v>
      </c>
      <c r="Q2" s="3">
        <v>0.01</v>
      </c>
      <c r="U2" s="1">
        <v>15000</v>
      </c>
      <c r="V2" s="1">
        <f>+$O$2+$O$3*U2+$O$4*U2^2+$O$5*SIN(RADIANS($O$6*U2+$O$7))</f>
        <v>1.2452726812106062E-2</v>
      </c>
      <c r="X2" s="1">
        <v>-6000</v>
      </c>
      <c r="Y2" s="1">
        <f>+$O$2+$O$3*X2+$O$4*X2^2+$O$5*SIN(RADIANS($O$6*X2+$O$7))</f>
        <v>1.4082367755832848E-2</v>
      </c>
    </row>
    <row r="3" spans="1:25" ht="13.5" thickBot="1">
      <c r="A3" s="39" t="s">
        <v>92</v>
      </c>
      <c r="C3" s="67"/>
      <c r="D3" s="126" t="s">
        <v>659</v>
      </c>
      <c r="N3" s="1" t="s">
        <v>32</v>
      </c>
      <c r="O3" s="2">
        <f t="shared" si="0"/>
        <v>-8.5929190311344313E-8</v>
      </c>
      <c r="P3" s="91">
        <v>-8.5929190311344314E-2</v>
      </c>
      <c r="Q3" s="3">
        <v>9.9999999999999995E-7</v>
      </c>
      <c r="U3" s="1">
        <v>15500</v>
      </c>
      <c r="V3" s="1">
        <f t="shared" ref="V3:V28" si="1">+$O$2+$O$3*U3+$O$4*U3^2+$O$5*SIN(RADIANS($O$6*U3+$O$7))</f>
        <v>1.2254724740376876E-2</v>
      </c>
      <c r="X3" s="1">
        <v>-5500</v>
      </c>
      <c r="Y3" s="1">
        <f t="shared" ref="Y3:Y66" si="2">+$O$2+$O$3*X3+$O$4*X3^2+$O$5*SIN(RADIANS($O$6*X3+$O$7))</f>
        <v>1.4211008735633166E-2</v>
      </c>
    </row>
    <row r="4" spans="1:25" ht="13.5" thickBot="1">
      <c r="A4" s="10" t="s">
        <v>20</v>
      </c>
      <c r="B4" s="2"/>
      <c r="C4" s="68">
        <v>45595.438000000002</v>
      </c>
      <c r="D4" s="69">
        <v>0.40116299999999999</v>
      </c>
      <c r="E4" s="3"/>
      <c r="N4" s="1" t="s">
        <v>571</v>
      </c>
      <c r="O4" s="2">
        <f t="shared" si="0"/>
        <v>8.7281543760407912E-15</v>
      </c>
      <c r="P4" s="91">
        <v>0.87281543760407909</v>
      </c>
      <c r="Q4" s="89">
        <v>1E-14</v>
      </c>
      <c r="U4" s="1">
        <v>16000</v>
      </c>
      <c r="V4" s="1">
        <f t="shared" si="1"/>
        <v>1.1795392425743415E-2</v>
      </c>
      <c r="X4" s="1">
        <v>-5000</v>
      </c>
      <c r="Y4" s="1">
        <f t="shared" si="2"/>
        <v>1.4063872585660019E-2</v>
      </c>
    </row>
    <row r="5" spans="1:25">
      <c r="A5" s="26" t="s">
        <v>93</v>
      </c>
      <c r="C5" s="18"/>
      <c r="D5" s="18"/>
      <c r="N5" s="1" t="s">
        <v>639</v>
      </c>
      <c r="O5" s="2">
        <f t="shared" si="0"/>
        <v>2.9343128437224267E-3</v>
      </c>
      <c r="P5" s="91">
        <v>2.9343128437224264</v>
      </c>
      <c r="Q5" s="3">
        <v>1E-3</v>
      </c>
      <c r="U5" s="1">
        <v>16500</v>
      </c>
      <c r="V5" s="1">
        <f t="shared" si="1"/>
        <v>1.111390337157297E-2</v>
      </c>
      <c r="X5" s="1">
        <v>-4500</v>
      </c>
      <c r="Y5" s="1">
        <f t="shared" si="2"/>
        <v>1.3650752628618153E-2</v>
      </c>
    </row>
    <row r="6" spans="1:25">
      <c r="A6" s="10" t="s">
        <v>21</v>
      </c>
      <c r="N6" s="1" t="s">
        <v>640</v>
      </c>
      <c r="O6" s="2">
        <f t="shared" si="0"/>
        <v>3.5282182065324762E-2</v>
      </c>
      <c r="P6" s="91">
        <v>35.282182065324761</v>
      </c>
      <c r="Q6" s="3">
        <v>1E-3</v>
      </c>
      <c r="R6" s="1" t="s">
        <v>641</v>
      </c>
      <c r="U6" s="1">
        <v>17000</v>
      </c>
      <c r="V6" s="1">
        <f t="shared" si="1"/>
        <v>1.0270325968002925E-2</v>
      </c>
      <c r="X6" s="1">
        <v>-4000</v>
      </c>
      <c r="Y6" s="1">
        <f t="shared" si="2"/>
        <v>1.3006459134949157E-2</v>
      </c>
    </row>
    <row r="7" spans="1:25" ht="13.5" thickBot="1">
      <c r="A7" s="9" t="s">
        <v>1</v>
      </c>
      <c r="C7" s="19">
        <v>45595.429300000003</v>
      </c>
      <c r="N7" s="1" t="s">
        <v>642</v>
      </c>
      <c r="O7" s="2">
        <f t="shared" si="0"/>
        <v>281.87595376278455</v>
      </c>
      <c r="P7" s="92">
        <v>28.187595376278455</v>
      </c>
      <c r="Q7" s="3">
        <v>10</v>
      </c>
      <c r="R7" s="1" t="s">
        <v>643</v>
      </c>
      <c r="U7" s="1">
        <v>17500</v>
      </c>
      <c r="V7" s="1">
        <f t="shared" si="1"/>
        <v>9.3399738881623576E-3</v>
      </c>
      <c r="X7" s="1">
        <v>-3500</v>
      </c>
      <c r="Y7" s="1">
        <f t="shared" si="2"/>
        <v>1.2187545317402605E-2</v>
      </c>
    </row>
    <row r="8" spans="1:25">
      <c r="A8" s="9" t="s">
        <v>13</v>
      </c>
      <c r="C8" s="19">
        <v>0.40116069999999998</v>
      </c>
      <c r="P8" s="5">
        <f>SUM(S21:S359)</f>
        <v>4.0524194911005776E-3</v>
      </c>
      <c r="U8" s="1">
        <v>18000</v>
      </c>
      <c r="V8" s="1">
        <f t="shared" si="1"/>
        <v>8.406322621954709E-3</v>
      </c>
      <c r="X8" s="1">
        <v>-3000</v>
      </c>
      <c r="Y8" s="1">
        <f t="shared" si="2"/>
        <v>1.1266988339738E-2</v>
      </c>
    </row>
    <row r="9" spans="1:25" s="9" customFormat="1">
      <c r="A9" s="20" t="s">
        <v>65</v>
      </c>
      <c r="C9" s="137">
        <v>-9.5</v>
      </c>
      <c r="D9" s="70" t="s">
        <v>66</v>
      </c>
      <c r="U9" s="1">
        <v>18500</v>
      </c>
      <c r="V9" s="1">
        <f t="shared" si="1"/>
        <v>7.5531583676448043E-3</v>
      </c>
      <c r="X9" s="1">
        <v>-2500</v>
      </c>
      <c r="Y9" s="1">
        <f t="shared" si="2"/>
        <v>1.0327325605891769E-2</v>
      </c>
    </row>
    <row r="10" spans="1:25" s="9" customFormat="1" ht="13.5" thickBot="1">
      <c r="C10" s="71" t="s">
        <v>26</v>
      </c>
      <c r="D10" s="71" t="s">
        <v>27</v>
      </c>
      <c r="N10" s="87" t="s">
        <v>647</v>
      </c>
      <c r="O10" s="9">
        <f>360/O6</f>
        <v>10203.450550010259</v>
      </c>
      <c r="P10" s="9" t="s">
        <v>648</v>
      </c>
      <c r="U10" s="1">
        <v>19000</v>
      </c>
      <c r="V10" s="1">
        <f t="shared" si="1"/>
        <v>6.856697700436511E-3</v>
      </c>
      <c r="X10" s="1">
        <v>-2000</v>
      </c>
      <c r="Y10" s="1">
        <f t="shared" si="2"/>
        <v>9.4528918812307235E-3</v>
      </c>
    </row>
    <row r="11" spans="1:25" s="9" customFormat="1">
      <c r="A11" s="9" t="s">
        <v>22</v>
      </c>
      <c r="C11" s="72">
        <f ca="1">INTERCEPT(INDIRECT($G$11):G996,INDIRECT($F$11):F996)</f>
        <v>-3.5767536196477018E-2</v>
      </c>
      <c r="D11" s="70"/>
      <c r="F11" s="27" t="str">
        <f>"F"&amp;E19</f>
        <v>F280</v>
      </c>
      <c r="G11" s="26" t="str">
        <f>"G"&amp;E19</f>
        <v>G280</v>
      </c>
      <c r="O11" s="9">
        <f>O10*C8</f>
        <v>4093.2233650575004</v>
      </c>
      <c r="P11" s="9" t="s">
        <v>649</v>
      </c>
      <c r="U11" s="1">
        <v>19500</v>
      </c>
      <c r="V11" s="1">
        <f t="shared" si="1"/>
        <v>6.378419185734556E-3</v>
      </c>
      <c r="X11" s="1">
        <v>-1500</v>
      </c>
      <c r="Y11" s="1">
        <f t="shared" si="2"/>
        <v>8.7218873668258659E-3</v>
      </c>
    </row>
    <row r="12" spans="1:25" s="9" customFormat="1">
      <c r="A12" s="9" t="s">
        <v>23</v>
      </c>
      <c r="C12" s="72">
        <f ca="1">SLOPE(INDIRECT($G$11):G996,INDIRECT($F$11):F996)</f>
        <v>1.8123298976098329E-6</v>
      </c>
      <c r="D12" s="70"/>
      <c r="O12" s="9">
        <f>O11/365.24</f>
        <v>11.206941641270124</v>
      </c>
      <c r="P12" s="9" t="s">
        <v>650</v>
      </c>
      <c r="U12" s="1">
        <v>20000</v>
      </c>
      <c r="V12" s="1">
        <f t="shared" si="1"/>
        <v>6.159281144351751E-3</v>
      </c>
      <c r="X12" s="1">
        <v>-1000</v>
      </c>
      <c r="Y12" s="1">
        <f t="shared" si="2"/>
        <v>8.199022747031855E-3</v>
      </c>
    </row>
    <row r="13" spans="1:25" s="9" customFormat="1">
      <c r="A13" s="9" t="s">
        <v>24</v>
      </c>
      <c r="C13" s="70" t="s">
        <v>9</v>
      </c>
      <c r="D13" s="73" t="s">
        <v>81</v>
      </c>
      <c r="E13" s="21">
        <v>1</v>
      </c>
      <c r="U13" s="1">
        <v>20500</v>
      </c>
      <c r="V13" s="1">
        <f t="shared" si="1"/>
        <v>6.2158694053705216E-3</v>
      </c>
      <c r="X13" s="1">
        <v>-500</v>
      </c>
      <c r="Y13" s="1">
        <f t="shared" si="2"/>
        <v>7.9294329646690167E-3</v>
      </c>
    </row>
    <row r="14" spans="1:25" s="9" customFormat="1">
      <c r="C14" s="70"/>
      <c r="D14" s="73" t="s">
        <v>67</v>
      </c>
      <c r="E14" s="22">
        <f ca="1">NOW()+15018.5+$C$9/24</f>
        <v>59961.595135532407</v>
      </c>
      <c r="U14" s="1">
        <v>21000</v>
      </c>
      <c r="V14" s="1">
        <f t="shared" si="1"/>
        <v>6.5388373615125287E-3</v>
      </c>
      <c r="X14" s="1">
        <v>0</v>
      </c>
      <c r="Y14" s="1">
        <f t="shared" si="2"/>
        <v>7.9344321506475829E-3</v>
      </c>
    </row>
    <row r="15" spans="1:25" s="9" customFormat="1">
      <c r="A15" s="11" t="s">
        <v>25</v>
      </c>
      <c r="C15" s="72">
        <f ca="1">(C7+C11)+(C8+C12)*INT(MAX(F21:F3537))</f>
        <v>59477.622271639913</v>
      </c>
      <c r="D15" s="73" t="s">
        <v>82</v>
      </c>
      <c r="E15" s="22">
        <f ca="1">ROUND(2*(E14-$C$7)/$C$8,0)/2+E13</f>
        <v>35812.5</v>
      </c>
      <c r="U15" s="1">
        <v>21500</v>
      </c>
      <c r="V15" s="1">
        <f t="shared" si="1"/>
        <v>7.0937850442674179E-3</v>
      </c>
      <c r="X15" s="1">
        <v>500</v>
      </c>
      <c r="Y15" s="1">
        <f t="shared" si="2"/>
        <v>8.2095089690360605E-3</v>
      </c>
    </row>
    <row r="16" spans="1:25" s="9" customFormat="1">
      <c r="A16" s="10" t="s">
        <v>11</v>
      </c>
      <c r="C16" s="74">
        <f ca="1">+C8+C12</f>
        <v>0.40116251232989758</v>
      </c>
      <c r="D16" s="73" t="s">
        <v>68</v>
      </c>
      <c r="E16" s="26">
        <f ca="1">ROUND(2*(E14-$C$15)/$C$16,0)/2+E13</f>
        <v>1207.5</v>
      </c>
      <c r="U16" s="1">
        <v>22000</v>
      </c>
      <c r="V16" s="1">
        <f t="shared" si="1"/>
        <v>7.8244945392523038E-3</v>
      </c>
      <c r="X16" s="1">
        <v>1000</v>
      </c>
      <c r="Y16" s="1">
        <f t="shared" si="2"/>
        <v>8.7247509210997918E-3</v>
      </c>
    </row>
    <row r="17" spans="1:25" s="9" customFormat="1" ht="13.5" thickBot="1">
      <c r="A17" s="16" t="s">
        <v>61</v>
      </c>
      <c r="C17" s="127">
        <f>COUNT(C21:C2195)</f>
        <v>316</v>
      </c>
      <c r="D17" s="73" t="s">
        <v>69</v>
      </c>
      <c r="E17" s="23">
        <f ca="1">+$C$15+$C$16*E16-15018.5-$C$9/24</f>
        <v>44943.921838611597</v>
      </c>
      <c r="U17" s="1">
        <v>22500</v>
      </c>
      <c r="V17" s="1">
        <f t="shared" si="1"/>
        <v>8.6582174417401438E-3</v>
      </c>
      <c r="X17" s="1">
        <v>1500</v>
      </c>
      <c r="Y17" s="1">
        <f t="shared" si="2"/>
        <v>9.4276577013020658E-3</v>
      </c>
    </row>
    <row r="18" spans="1:25" s="9" customFormat="1" ht="14.25" thickTop="1" thickBot="1">
      <c r="A18" s="10" t="s">
        <v>10</v>
      </c>
      <c r="C18" s="75">
        <f ca="1">+C15</f>
        <v>59477.622271639913</v>
      </c>
      <c r="D18" s="76">
        <f ca="1">+C16</f>
        <v>0.40116251232989758</v>
      </c>
      <c r="E18" s="24" t="s">
        <v>70</v>
      </c>
      <c r="U18" s="1">
        <v>23000</v>
      </c>
      <c r="V18" s="1">
        <f t="shared" si="1"/>
        <v>9.5125170520518713E-3</v>
      </c>
      <c r="X18" s="1">
        <v>2000</v>
      </c>
      <c r="Y18" s="1">
        <f t="shared" si="2"/>
        <v>1.024807900109488E-2</v>
      </c>
    </row>
    <row r="19" spans="1:25" s="9" customFormat="1" ht="13.5" thickTop="1">
      <c r="A19" s="28" t="s">
        <v>74</v>
      </c>
      <c r="C19" s="70"/>
      <c r="D19" s="70"/>
      <c r="E19" s="29">
        <v>280</v>
      </c>
      <c r="U19" s="1">
        <v>23500</v>
      </c>
      <c r="V19" s="1">
        <f t="shared" si="1"/>
        <v>1.0303021782779694E-2</v>
      </c>
      <c r="X19" s="1">
        <v>2500</v>
      </c>
      <c r="Y19" s="1">
        <f t="shared" si="2"/>
        <v>1.1104812345939696E-2</v>
      </c>
    </row>
    <row r="20" spans="1:25" ht="15" thickBot="1">
      <c r="A20" s="6" t="s">
        <v>14</v>
      </c>
      <c r="B20" s="6" t="s">
        <v>16</v>
      </c>
      <c r="C20" s="77" t="s">
        <v>15</v>
      </c>
      <c r="D20" s="77" t="s">
        <v>2</v>
      </c>
      <c r="E20" s="6" t="s">
        <v>8</v>
      </c>
      <c r="F20" s="6" t="s">
        <v>7</v>
      </c>
      <c r="G20" s="6" t="s">
        <v>12</v>
      </c>
      <c r="H20" s="12" t="s">
        <v>634</v>
      </c>
      <c r="I20" s="12" t="s">
        <v>78</v>
      </c>
      <c r="J20" s="12" t="s">
        <v>635</v>
      </c>
      <c r="K20" s="12" t="s">
        <v>79</v>
      </c>
      <c r="L20" s="12" t="s">
        <v>80</v>
      </c>
      <c r="M20" s="12" t="s">
        <v>28</v>
      </c>
      <c r="N20" s="6" t="s">
        <v>29</v>
      </c>
      <c r="O20" s="6" t="s">
        <v>18</v>
      </c>
      <c r="P20" s="6" t="s">
        <v>636</v>
      </c>
      <c r="Q20" s="6" t="s">
        <v>644</v>
      </c>
      <c r="R20" s="6" t="s">
        <v>646</v>
      </c>
      <c r="S20" s="6" t="s">
        <v>645</v>
      </c>
      <c r="U20" s="1">
        <v>24000</v>
      </c>
      <c r="V20" s="1">
        <f t="shared" si="1"/>
        <v>1.0951360547731544E-2</v>
      </c>
      <c r="X20" s="1">
        <v>3000</v>
      </c>
      <c r="Y20" s="1">
        <f t="shared" si="2"/>
        <v>1.1913240420128613E-2</v>
      </c>
    </row>
    <row r="21" spans="1:25">
      <c r="A21" s="5" t="s">
        <v>6</v>
      </c>
      <c r="B21" s="15" t="s">
        <v>53</v>
      </c>
      <c r="C21" s="17">
        <v>42903.235000000001</v>
      </c>
      <c r="D21" s="18">
        <v>2E-3</v>
      </c>
      <c r="E21" s="5">
        <f>(C21-C$7)/C$8</f>
        <v>-6711.0120707237847</v>
      </c>
      <c r="F21" s="5">
        <f>ROUND(2*E21,0)/2</f>
        <v>-6711</v>
      </c>
      <c r="G21" s="5">
        <f>C21-(C$7+C$8*F21)</f>
        <v>-4.8423000043840148E-3</v>
      </c>
      <c r="H21" s="5"/>
      <c r="I21" s="5"/>
      <c r="J21" s="1">
        <f>G21</f>
        <v>-4.8423000043840148E-3</v>
      </c>
      <c r="M21" s="5">
        <f ca="1">+C$11+C$12*F21</f>
        <v>-4.7930082139336611E-2</v>
      </c>
      <c r="N21" s="1">
        <f>+O$2+O$3*F21+O$4*F21^2+O$5*SIN(RADIANS(O$6*F21+O$7))</f>
        <v>1.3461391752025929E-2</v>
      </c>
      <c r="O21" s="7">
        <f>C21-15018.5</f>
        <v>27884.735000000001</v>
      </c>
      <c r="P21" s="5"/>
      <c r="Q21" s="5">
        <f>+(G21-N21)^2</f>
        <v>3.3502513191366941E-4</v>
      </c>
      <c r="R21" s="5">
        <v>1</v>
      </c>
      <c r="S21" s="5"/>
      <c r="U21" s="1">
        <v>24500</v>
      </c>
      <c r="V21" s="1">
        <f t="shared" si="1"/>
        <v>1.1392533786585569E-2</v>
      </c>
      <c r="X21" s="1">
        <v>3500</v>
      </c>
      <c r="Y21" s="1">
        <f t="shared" si="2"/>
        <v>1.2593289567177736E-2</v>
      </c>
    </row>
    <row r="22" spans="1:25">
      <c r="A22" s="106" t="s">
        <v>0</v>
      </c>
      <c r="B22" s="13" t="s">
        <v>54</v>
      </c>
      <c r="C22" s="19">
        <v>42919.99</v>
      </c>
      <c r="D22" s="19" t="s">
        <v>9</v>
      </c>
      <c r="E22" s="1">
        <f>(C22-C$7)/C$8</f>
        <v>-6669.2457660982382</v>
      </c>
      <c r="F22" s="5">
        <f>ROUND(2*E22,0)/2</f>
        <v>-6669</v>
      </c>
      <c r="G22" s="1">
        <f>C22-(C$7+C$8*F22)</f>
        <v>-9.8591700007091276E-2</v>
      </c>
      <c r="J22" s="1">
        <f>G22</f>
        <v>-9.8591700007091276E-2</v>
      </c>
      <c r="L22" s="5"/>
      <c r="M22" s="5"/>
      <c r="N22" s="1">
        <f>+O$2+O$3*F22+O$4*F22^2+O$5*SIN(RADIANS(O$6*F22+O$7))</f>
        <v>1.3510648445617052E-2</v>
      </c>
      <c r="O22" s="8">
        <f>C22-15018.5</f>
        <v>27901.489999999998</v>
      </c>
      <c r="Q22" s="5">
        <f>+(G22-N22)^2</f>
        <v>1.2566936528612439E-2</v>
      </c>
      <c r="R22" s="5">
        <v>1</v>
      </c>
      <c r="S22" s="5"/>
      <c r="U22" s="1">
        <v>25000</v>
      </c>
      <c r="V22" s="1">
        <f t="shared" si="1"/>
        <v>1.1581026859318595E-2</v>
      </c>
      <c r="X22" s="1">
        <v>4000</v>
      </c>
      <c r="Y22" s="1">
        <f t="shared" si="2"/>
        <v>1.3076960946083949E-2</v>
      </c>
    </row>
    <row r="23" spans="1:25">
      <c r="A23" s="106" t="s">
        <v>0</v>
      </c>
      <c r="B23" s="13" t="s">
        <v>53</v>
      </c>
      <c r="C23" s="19">
        <v>42922.51</v>
      </c>
      <c r="D23" s="19" t="s">
        <v>9</v>
      </c>
      <c r="E23" s="1">
        <f>(C23-C$7)/C$8</f>
        <v>-6662.9639942297472</v>
      </c>
      <c r="F23" s="5">
        <f>ROUND(2*E23,0)/2</f>
        <v>-6663</v>
      </c>
      <c r="G23" s="1">
        <f>C23-(C$7+C$8*F23)</f>
        <v>1.444410000112839E-2</v>
      </c>
      <c r="J23" s="1">
        <f>G23</f>
        <v>1.444410000112839E-2</v>
      </c>
      <c r="L23" s="5"/>
      <c r="M23" s="5"/>
      <c r="N23" s="1">
        <f>+O$2+O$3*F23+O$4*F23^2+O$5*SIN(RADIANS(O$6*F23+O$7))</f>
        <v>1.3517569561767476E-2</v>
      </c>
      <c r="O23" s="8">
        <f>C23-15018.5</f>
        <v>27904.010000000002</v>
      </c>
      <c r="Q23" s="5">
        <f>+(G23-N23)^2</f>
        <v>8.5845865506232835E-7</v>
      </c>
      <c r="R23" s="5">
        <v>1</v>
      </c>
      <c r="S23" s="5"/>
      <c r="U23" s="1">
        <v>25500</v>
      </c>
      <c r="V23" s="1">
        <f t="shared" si="1"/>
        <v>1.1495090828188989E-2</v>
      </c>
      <c r="X23" s="1">
        <v>4500</v>
      </c>
      <c r="Y23" s="1">
        <f t="shared" si="2"/>
        <v>1.3314726016673804E-2</v>
      </c>
    </row>
    <row r="24" spans="1:25">
      <c r="A24" s="106" t="s">
        <v>0</v>
      </c>
      <c r="B24" s="13" t="s">
        <v>54</v>
      </c>
      <c r="C24" s="19">
        <v>42991.49</v>
      </c>
      <c r="D24" s="19" t="s">
        <v>9</v>
      </c>
      <c r="E24" s="1">
        <f>(C24-C$7)/C$8</f>
        <v>-6491.0129531631728</v>
      </c>
      <c r="F24" s="5">
        <f>ROUND(2*E24,0)/2</f>
        <v>-6491</v>
      </c>
      <c r="G24" s="1">
        <f>C24-(C$7+C$8*F24)</f>
        <v>-5.1963000078103505E-3</v>
      </c>
      <c r="J24" s="1">
        <f>G24</f>
        <v>-5.1963000078103505E-3</v>
      </c>
      <c r="L24" s="5"/>
      <c r="M24" s="5"/>
      <c r="N24" s="1">
        <f>+O$2+O$3*F24+O$4*F24^2+O$5*SIN(RADIANS(O$6*F24+O$7))</f>
        <v>1.3703174603225603E-2</v>
      </c>
      <c r="O24" s="8">
        <f>C24-15018.5</f>
        <v>27972.989999999998</v>
      </c>
      <c r="Q24" s="5">
        <f>+(G24-N24)^2</f>
        <v>3.5719014057319264E-4</v>
      </c>
      <c r="R24" s="5">
        <v>1</v>
      </c>
      <c r="S24" s="5"/>
      <c r="U24" s="1">
        <v>26000</v>
      </c>
      <c r="V24" s="1">
        <f t="shared" si="1"/>
        <v>1.1138788007493561E-2</v>
      </c>
      <c r="X24" s="1">
        <v>5000</v>
      </c>
      <c r="Y24" s="1">
        <f t="shared" si="2"/>
        <v>1.3280184840368045E-2</v>
      </c>
    </row>
    <row r="25" spans="1:25">
      <c r="A25" s="106" t="s">
        <v>0</v>
      </c>
      <c r="B25" s="13" t="s">
        <v>53</v>
      </c>
      <c r="C25" s="19">
        <v>42994.559999999998</v>
      </c>
      <c r="D25" s="19" t="s">
        <v>9</v>
      </c>
      <c r="E25" s="1">
        <f>(C25-C$7)/C$8</f>
        <v>-6483.3601596567305</v>
      </c>
      <c r="F25" s="5">
        <f>ROUND(2*E25,0)/2</f>
        <v>-6483.5</v>
      </c>
      <c r="G25" s="1">
        <f>C25-(C$7+C$8*F25)</f>
        <v>5.6098449997080024E-2</v>
      </c>
      <c r="J25" s="1">
        <f>G25</f>
        <v>5.6098449997080024E-2</v>
      </c>
      <c r="L25" s="5"/>
      <c r="M25" s="5"/>
      <c r="N25" s="1">
        <f>+O$2+O$3*F25+O$4*F25^2+O$5*SIN(RADIANS(O$6*F25+O$7))</f>
        <v>1.3710686603477342E-2</v>
      </c>
      <c r="O25" s="8">
        <f>C25-15018.5</f>
        <v>27976.059999999998</v>
      </c>
      <c r="Q25" s="5">
        <f>+(G25-N25)^2</f>
        <v>1.7967224855120435E-3</v>
      </c>
      <c r="R25" s="5">
        <v>1</v>
      </c>
      <c r="S25" s="5"/>
      <c r="U25" s="1">
        <v>26500</v>
      </c>
      <c r="V25" s="1">
        <f t="shared" si="1"/>
        <v>1.0541609891297142E-2</v>
      </c>
      <c r="X25" s="1">
        <v>5500</v>
      </c>
      <c r="Y25" s="1">
        <f t="shared" si="2"/>
        <v>1.2972549069860595E-2</v>
      </c>
    </row>
    <row r="26" spans="1:25">
      <c r="A26" s="106" t="s">
        <v>5</v>
      </c>
      <c r="B26" s="13"/>
      <c r="C26" s="19">
        <v>43023.391000000003</v>
      </c>
      <c r="D26" s="19" t="s">
        <v>9</v>
      </c>
      <c r="E26" s="1">
        <f>(C26-C$7)/C$8</f>
        <v>-6411.4912053947464</v>
      </c>
      <c r="F26" s="5">
        <f>ROUND(2*E26,0)/2</f>
        <v>-6411.5</v>
      </c>
      <c r="G26" s="1">
        <f>C26-(C$7+C$8*F26)</f>
        <v>3.5280500014778227E-3</v>
      </c>
      <c r="J26" s="1">
        <f>G26</f>
        <v>3.5280500014778227E-3</v>
      </c>
      <c r="L26" s="5"/>
      <c r="M26" s="5"/>
      <c r="N26" s="1">
        <f>+O$2+O$3*F26+O$4*F26^2+O$5*SIN(RADIANS(O$6*F26+O$7))</f>
        <v>1.3780229539976947E-2</v>
      </c>
      <c r="O26" s="8">
        <f>C26-15018.5</f>
        <v>28004.891000000003</v>
      </c>
      <c r="Q26" s="5">
        <f>+(G26-N26)^2</f>
        <v>1.0510718528962011E-4</v>
      </c>
      <c r="R26" s="5">
        <v>1</v>
      </c>
      <c r="S26" s="5"/>
      <c r="U26" s="1">
        <v>27000</v>
      </c>
      <c r="V26" s="1">
        <f t="shared" si="1"/>
        <v>9.7557033941239549E-3</v>
      </c>
      <c r="X26" s="1">
        <v>6000</v>
      </c>
      <c r="Y26" s="1">
        <f t="shared" si="2"/>
        <v>1.2416716095435949E-2</v>
      </c>
    </row>
    <row r="27" spans="1:25">
      <c r="A27" s="106" t="s">
        <v>5</v>
      </c>
      <c r="B27" s="13"/>
      <c r="C27" s="19">
        <v>43040.434000000001</v>
      </c>
      <c r="D27" s="19" t="s">
        <v>9</v>
      </c>
      <c r="E27" s="1">
        <f>(C27-C$7)/C$8</f>
        <v>-6369.0069839842299</v>
      </c>
      <c r="F27" s="5">
        <f>ROUND(2*E27,0)/2</f>
        <v>-6369</v>
      </c>
      <c r="G27" s="1">
        <f>C27-(C$7+C$8*F27)</f>
        <v>-2.8017000004183501E-3</v>
      </c>
      <c r="J27" s="1">
        <f>G27</f>
        <v>-2.8017000004183501E-3</v>
      </c>
      <c r="L27" s="5"/>
      <c r="M27" s="5"/>
      <c r="N27" s="1">
        <f>+O$2+O$3*F27+O$4*F27^2+O$5*SIN(RADIANS(O$6*F27+O$7))</f>
        <v>1.3819053211758468E-2</v>
      </c>
      <c r="O27" s="8">
        <f>C27-15018.5</f>
        <v>28021.934000000001</v>
      </c>
      <c r="Q27" s="5">
        <f>+(G27-N27)^2</f>
        <v>2.7624943734008608E-4</v>
      </c>
      <c r="R27" s="5">
        <v>1</v>
      </c>
      <c r="S27" s="5"/>
      <c r="U27" s="1">
        <v>27500</v>
      </c>
      <c r="V27" s="1">
        <f t="shared" si="1"/>
        <v>8.8509662846015958E-3</v>
      </c>
      <c r="X27" s="1">
        <v>6500</v>
      </c>
      <c r="Y27" s="1">
        <f t="shared" si="2"/>
        <v>1.1660927374251805E-2</v>
      </c>
    </row>
    <row r="28" spans="1:25">
      <c r="A28" s="40" t="s">
        <v>5</v>
      </c>
      <c r="B28" s="41"/>
      <c r="C28" s="46">
        <v>43040.625</v>
      </c>
      <c r="D28" s="46" t="s">
        <v>9</v>
      </c>
      <c r="E28" s="1">
        <f>(C28-C$7)/C$8</f>
        <v>-6368.5308655608678</v>
      </c>
      <c r="F28" s="5">
        <f>ROUND(2*E28,0)/2</f>
        <v>-6368.5</v>
      </c>
      <c r="G28" s="1">
        <f>C28-(C$7+C$8*F28)</f>
        <v>-1.2382050001178868E-2</v>
      </c>
      <c r="J28" s="1">
        <f>G28</f>
        <v>-1.2382050001178868E-2</v>
      </c>
      <c r="L28" s="5"/>
      <c r="M28" s="5"/>
      <c r="N28" s="1">
        <f>+O$2+O$3*F28+O$4*F28^2+O$5*SIN(RADIANS(O$6*F28+O$7))</f>
        <v>1.381949996729159E-2</v>
      </c>
      <c r="O28" s="8">
        <f>C28-15018.5</f>
        <v>28022.125</v>
      </c>
      <c r="Q28" s="5">
        <f>+(G28-N28)^2</f>
        <v>6.8652122075025428E-4</v>
      </c>
      <c r="R28" s="5">
        <v>1</v>
      </c>
      <c r="S28" s="5"/>
      <c r="U28" s="1">
        <v>28000</v>
      </c>
      <c r="V28" s="1">
        <f t="shared" si="1"/>
        <v>7.9084731005417044E-3</v>
      </c>
      <c r="X28" s="1">
        <v>7000</v>
      </c>
      <c r="Y28" s="1">
        <f t="shared" si="2"/>
        <v>1.0772231183410927E-2</v>
      </c>
    </row>
    <row r="29" spans="1:25">
      <c r="A29" s="94" t="s">
        <v>110</v>
      </c>
      <c r="B29" s="41" t="s">
        <v>54</v>
      </c>
      <c r="C29" s="94">
        <v>43041.402000000002</v>
      </c>
      <c r="D29" s="94" t="s">
        <v>630</v>
      </c>
      <c r="E29" s="1">
        <f>(C29-C$7)/C$8</f>
        <v>-6366.5939859014152</v>
      </c>
      <c r="F29" s="5">
        <f>ROUND(2*E29,0)/2</f>
        <v>-6366.5</v>
      </c>
      <c r="G29" s="1">
        <f>C29-(C$7+C$8*F29)</f>
        <v>-3.7703449997934513E-2</v>
      </c>
      <c r="I29" s="1">
        <f>G29</f>
        <v>-3.7703449997934513E-2</v>
      </c>
      <c r="L29" s="5"/>
      <c r="M29" s="5"/>
      <c r="N29" s="1">
        <f>+O$2+O$3*F29+O$4*F29^2+O$5*SIN(RADIANS(O$6*F29+O$7))</f>
        <v>1.3821284651280165E-2</v>
      </c>
      <c r="O29" s="8">
        <f>C29-15018.5</f>
        <v>28022.902000000002</v>
      </c>
      <c r="Q29" s="5">
        <f>+(G29-N29)^2</f>
        <v>2.6547982806719834E-3</v>
      </c>
      <c r="R29" s="5">
        <v>0.1</v>
      </c>
      <c r="S29" s="5"/>
      <c r="X29" s="1">
        <v>7500</v>
      </c>
      <c r="Y29" s="1">
        <f t="shared" si="2"/>
        <v>9.8301765378639317E-3</v>
      </c>
    </row>
    <row r="30" spans="1:25">
      <c r="A30" s="94" t="s">
        <v>110</v>
      </c>
      <c r="B30" s="41" t="s">
        <v>53</v>
      </c>
      <c r="C30" s="94">
        <v>43042.411</v>
      </c>
      <c r="D30" s="94" t="s">
        <v>630</v>
      </c>
      <c r="E30" s="1">
        <f>(C30-C$7)/C$8</f>
        <v>-6364.0787843874123</v>
      </c>
      <c r="F30" s="5">
        <f>ROUND(2*E30,0)/2</f>
        <v>-6364</v>
      </c>
      <c r="G30" s="1">
        <f>C30-(C$7+C$8*F30)</f>
        <v>-3.160520000528777E-2</v>
      </c>
      <c r="I30" s="1">
        <f>G30</f>
        <v>-3.160520000528777E-2</v>
      </c>
      <c r="L30" s="5"/>
      <c r="M30" s="5"/>
      <c r="N30" s="1">
        <f>+O$2+O$3*F30+O$4*F30^2+O$5*SIN(RADIANS(O$6*F30+O$7))</f>
        <v>1.3823510241965629E-2</v>
      </c>
      <c r="O30" s="8">
        <f>C30-15018.5</f>
        <v>28023.911</v>
      </c>
      <c r="Q30" s="5">
        <f>+(G30-N30)^2</f>
        <v>2.0637677147289056E-3</v>
      </c>
      <c r="R30" s="5">
        <v>0.1</v>
      </c>
      <c r="S30" s="5"/>
      <c r="X30" s="1">
        <v>8000</v>
      </c>
      <c r="Y30" s="1">
        <f t="shared" si="2"/>
        <v>8.9193313781882576E-3</v>
      </c>
    </row>
    <row r="31" spans="1:25">
      <c r="A31" s="40" t="s">
        <v>5</v>
      </c>
      <c r="B31" s="41"/>
      <c r="C31" s="46">
        <v>43050.442000000003</v>
      </c>
      <c r="D31" s="46" t="s">
        <v>9</v>
      </c>
      <c r="E31" s="1">
        <f>(C31-C$7)/C$8</f>
        <v>-6344.0593757065453</v>
      </c>
      <c r="F31" s="5">
        <f>ROUND(2*E31,0)/2</f>
        <v>-6344</v>
      </c>
      <c r="G31" s="1">
        <f>C31-(C$7+C$8*F31)</f>
        <v>-2.3819200003345031E-2</v>
      </c>
      <c r="J31" s="1">
        <f>G31</f>
        <v>-2.3819200003345031E-2</v>
      </c>
      <c r="L31" s="5"/>
      <c r="M31" s="5"/>
      <c r="N31" s="1">
        <f>+O$2+O$3*F31+O$4*F31^2+O$5*SIN(RADIANS(O$6*F31+O$7))</f>
        <v>1.3841103718133968E-2</v>
      </c>
      <c r="O31" s="8">
        <f>C31-15018.5</f>
        <v>28031.942000000003</v>
      </c>
      <c r="Q31" s="5">
        <f>+(G31-N31)^2</f>
        <v>1.418298476394045E-3</v>
      </c>
      <c r="R31" s="5">
        <v>1</v>
      </c>
      <c r="S31" s="5"/>
      <c r="X31" s="1">
        <v>8500</v>
      </c>
      <c r="Y31" s="1">
        <f t="shared" si="2"/>
        <v>8.1213287140669103E-3</v>
      </c>
    </row>
    <row r="32" spans="1:25">
      <c r="A32" s="40" t="s">
        <v>5</v>
      </c>
      <c r="B32" s="41"/>
      <c r="C32" s="46">
        <v>43068.32</v>
      </c>
      <c r="D32" s="46" t="s">
        <v>9</v>
      </c>
      <c r="E32" s="1">
        <f>(C32-C$7)/C$8</f>
        <v>-6299.4936941729429</v>
      </c>
      <c r="F32" s="5">
        <f>ROUND(2*E32,0)/2</f>
        <v>-6299.5</v>
      </c>
      <c r="G32" s="1">
        <f>C32-(C$7+C$8*F32)</f>
        <v>2.5296499952673912E-3</v>
      </c>
      <c r="J32" s="1">
        <f>G32</f>
        <v>2.5296499952673912E-3</v>
      </c>
      <c r="L32" s="5"/>
      <c r="M32" s="5"/>
      <c r="N32" s="1">
        <f>+O$2+O$3*F32+O$4*F32^2+O$5*SIN(RADIANS(O$6*F32+O$7))</f>
        <v>1.3878890167551561E-2</v>
      </c>
      <c r="O32" s="8">
        <f>C32-15018.5</f>
        <v>28049.82</v>
      </c>
      <c r="Q32" s="5">
        <f>+(G32-N32)^2</f>
        <v>1.2880525248818881E-4</v>
      </c>
      <c r="R32" s="5">
        <v>1</v>
      </c>
      <c r="S32" s="5"/>
      <c r="X32" s="1">
        <v>9000</v>
      </c>
      <c r="Y32" s="1">
        <f t="shared" si="2"/>
        <v>7.5071888064064222E-3</v>
      </c>
    </row>
    <row r="33" spans="1:33">
      <c r="A33" s="40" t="s">
        <v>5</v>
      </c>
      <c r="B33" s="41"/>
      <c r="C33" s="46">
        <v>43068.516000000003</v>
      </c>
      <c r="D33" s="46" t="s">
        <v>9</v>
      </c>
      <c r="E33" s="1">
        <f>(C33-C$7)/C$8</f>
        <v>-6299.0051119164973</v>
      </c>
      <c r="F33" s="5">
        <f>ROUND(2*E33,0)/2</f>
        <v>-6299</v>
      </c>
      <c r="G33" s="1">
        <f>C33-(C$7+C$8*F33)</f>
        <v>-2.0507000008365139E-3</v>
      </c>
      <c r="J33" s="1">
        <f>G33</f>
        <v>-2.0507000008365139E-3</v>
      </c>
      <c r="L33" s="5"/>
      <c r="M33" s="5"/>
      <c r="N33" s="1">
        <f>+O$2+O$3*F33+O$4*F33^2+O$5*SIN(RADIANS(O$6*F33+O$7))</f>
        <v>1.3879303994004742E-2</v>
      </c>
      <c r="O33" s="8">
        <f>C33-15018.5</f>
        <v>28050.016000000003</v>
      </c>
      <c r="Q33" s="5">
        <f>+(G33-N33)^2</f>
        <v>2.5376502727565838E-4</v>
      </c>
      <c r="R33" s="5">
        <v>1</v>
      </c>
      <c r="S33" s="5"/>
      <c r="X33" s="1">
        <v>9500</v>
      </c>
      <c r="Y33" s="1">
        <f t="shared" si="2"/>
        <v>7.130639508810317E-3</v>
      </c>
      <c r="AC33" s="1">
        <v>21</v>
      </c>
      <c r="AE33" s="1" t="s">
        <v>30</v>
      </c>
      <c r="AG33" s="1" t="s">
        <v>32</v>
      </c>
    </row>
    <row r="34" spans="1:33">
      <c r="A34" s="40" t="s">
        <v>5</v>
      </c>
      <c r="B34" s="41"/>
      <c r="C34" s="46">
        <v>43069.311999999998</v>
      </c>
      <c r="D34" s="46" t="s">
        <v>9</v>
      </c>
      <c r="E34" s="1">
        <f>(C34-C$7)/C$8</f>
        <v>-6297.0208696913869</v>
      </c>
      <c r="F34" s="5">
        <f>ROUND(2*E34,0)/2</f>
        <v>-6297</v>
      </c>
      <c r="G34" s="1">
        <f>C34-(C$7+C$8*F34)</f>
        <v>-8.3721000046352856E-3</v>
      </c>
      <c r="J34" s="1">
        <f>G34</f>
        <v>-8.3721000046352856E-3</v>
      </c>
      <c r="M34" s="5"/>
      <c r="N34" s="1">
        <f>+O$2+O$3*F34+O$4*F34^2+O$5*SIN(RADIANS(O$6*F34+O$7))</f>
        <v>1.3880956899342147E-2</v>
      </c>
      <c r="O34" s="8">
        <f>C34-15018.5</f>
        <v>28050.811999999998</v>
      </c>
      <c r="Q34" s="5">
        <f>+(G34-N34)^2</f>
        <v>4.9519854157165782E-4</v>
      </c>
      <c r="R34" s="5">
        <v>1</v>
      </c>
      <c r="S34" s="5"/>
      <c r="X34" s="1">
        <v>10000</v>
      </c>
      <c r="Y34" s="1">
        <f t="shared" si="2"/>
        <v>7.0230630093841076E-3</v>
      </c>
      <c r="AC34" s="1">
        <v>11</v>
      </c>
      <c r="AE34" s="1" t="s">
        <v>33</v>
      </c>
      <c r="AG34" s="1" t="s">
        <v>32</v>
      </c>
    </row>
    <row r="35" spans="1:33">
      <c r="A35" s="40" t="s">
        <v>31</v>
      </c>
      <c r="B35" s="41" t="s">
        <v>54</v>
      </c>
      <c r="C35" s="46">
        <v>43096.396999999997</v>
      </c>
      <c r="D35" s="46"/>
      <c r="E35" s="1">
        <f>(C35-C$7)/C$8</f>
        <v>-6229.5042859382947</v>
      </c>
      <c r="F35" s="5">
        <f>ROUND(2*E35,0)/2</f>
        <v>-6229.5</v>
      </c>
      <c r="G35" s="1">
        <f>C35-(C$7+C$8*F35)</f>
        <v>-1.7193500098073855E-3</v>
      </c>
      <c r="H35" s="1">
        <f>G35</f>
        <v>-1.7193500098073855E-3</v>
      </c>
      <c r="M35" s="5"/>
      <c r="N35" s="1">
        <f>+O$2+O$3*F35+O$4*F35^2+O$5*SIN(RADIANS(O$6*F35+O$7))</f>
        <v>1.3934471606172085E-2</v>
      </c>
      <c r="O35" s="8">
        <f>C35-15018.5</f>
        <v>28077.896999999997</v>
      </c>
      <c r="Q35" s="5">
        <f>+(G35-N35)^2</f>
        <v>2.4504213118490615E-4</v>
      </c>
      <c r="R35" s="5">
        <v>0.1</v>
      </c>
      <c r="S35" s="5"/>
      <c r="X35" s="1">
        <v>10500</v>
      </c>
      <c r="Y35" s="1">
        <f t="shared" si="2"/>
        <v>7.1905442462482155E-3</v>
      </c>
      <c r="AC35" s="1">
        <v>7</v>
      </c>
      <c r="AE35" s="1" t="s">
        <v>33</v>
      </c>
      <c r="AG35" s="1" t="s">
        <v>32</v>
      </c>
    </row>
    <row r="36" spans="1:33">
      <c r="A36" s="94" t="s">
        <v>110</v>
      </c>
      <c r="B36" s="41" t="s">
        <v>54</v>
      </c>
      <c r="C36" s="94">
        <v>43096.406000000003</v>
      </c>
      <c r="D36" s="94" t="s">
        <v>630</v>
      </c>
      <c r="E36" s="1">
        <f>(C36-C$7)/C$8</f>
        <v>-6229.4818510387504</v>
      </c>
      <c r="F36" s="5">
        <f>ROUND(2*E36,0)/2</f>
        <v>-6229.5</v>
      </c>
      <c r="G36" s="1">
        <f>C36-(C$7+C$8*F36)</f>
        <v>7.2806499956641346E-3</v>
      </c>
      <c r="I36" s="1">
        <f>G36</f>
        <v>7.2806499956641346E-3</v>
      </c>
      <c r="M36" s="5"/>
      <c r="N36" s="1">
        <f>+O$2+O$3*F36+O$4*F36^2+O$5*SIN(RADIANS(O$6*F36+O$7))</f>
        <v>1.3934471606172085E-2</v>
      </c>
      <c r="O36" s="8">
        <f>C36-15018.5</f>
        <v>28077.906000000003</v>
      </c>
      <c r="Q36" s="5">
        <f>+(G36-N36)^2</f>
        <v>4.4273342024462613E-5</v>
      </c>
      <c r="R36" s="5">
        <v>0.1</v>
      </c>
      <c r="S36" s="5"/>
      <c r="X36" s="1">
        <v>11000</v>
      </c>
      <c r="Y36" s="1">
        <f t="shared" si="2"/>
        <v>7.6132986017159246E-3</v>
      </c>
      <c r="AC36" s="1">
        <v>6</v>
      </c>
      <c r="AE36" s="1" t="s">
        <v>33</v>
      </c>
      <c r="AG36" s="1" t="s">
        <v>32</v>
      </c>
    </row>
    <row r="37" spans="1:33">
      <c r="A37" s="94" t="s">
        <v>110</v>
      </c>
      <c r="B37" s="41" t="s">
        <v>53</v>
      </c>
      <c r="C37" s="94">
        <v>43101.417000000001</v>
      </c>
      <c r="D37" s="94" t="s">
        <v>630</v>
      </c>
      <c r="E37" s="1">
        <f>(C37-C$7)/C$8</f>
        <v>-6216.9905975336123</v>
      </c>
      <c r="F37" s="5">
        <f>ROUND(2*E37,0)/2</f>
        <v>-6217</v>
      </c>
      <c r="G37" s="1">
        <f>C37-(C$7+C$8*F37)</f>
        <v>3.7718999956268817E-3</v>
      </c>
      <c r="I37" s="1">
        <f>G37</f>
        <v>3.7718999956268817E-3</v>
      </c>
      <c r="M37" s="5"/>
      <c r="N37" s="1">
        <f>+O$2+O$3*F37+O$4*F37^2+O$5*SIN(RADIANS(O$6*F37+O$7))</f>
        <v>1.3943893135304742E-2</v>
      </c>
      <c r="O37" s="8">
        <f>C37-15018.5</f>
        <v>28082.917000000001</v>
      </c>
      <c r="Q37" s="5">
        <f>+(G37-N37)^2</f>
        <v>1.0346944443365345E-4</v>
      </c>
      <c r="R37" s="5">
        <v>0.1</v>
      </c>
      <c r="S37" s="5"/>
      <c r="X37" s="1">
        <v>11500</v>
      </c>
      <c r="Y37" s="1">
        <f t="shared" si="2"/>
        <v>8.2475327021347151E-3</v>
      </c>
      <c r="AC37" s="1">
        <v>6</v>
      </c>
      <c r="AE37" s="1" t="s">
        <v>33</v>
      </c>
      <c r="AG37" s="1" t="s">
        <v>32</v>
      </c>
    </row>
    <row r="38" spans="1:33">
      <c r="A38" s="94" t="s">
        <v>110</v>
      </c>
      <c r="B38" s="41" t="s">
        <v>54</v>
      </c>
      <c r="C38" s="94">
        <v>43102.421999999999</v>
      </c>
      <c r="D38" s="94" t="s">
        <v>630</v>
      </c>
      <c r="E38" s="1">
        <f>(C38-C$7)/C$8</f>
        <v>-6214.4853670860703</v>
      </c>
      <c r="F38" s="5">
        <f>ROUND(2*E38,0)/2</f>
        <v>-6214.5</v>
      </c>
      <c r="G38" s="1">
        <f>C38-(C$7+C$8*F38)</f>
        <v>5.8701499947346747E-3</v>
      </c>
      <c r="I38" s="1">
        <f>G38</f>
        <v>5.8701499947346747E-3</v>
      </c>
      <c r="M38" s="5"/>
      <c r="N38" s="1">
        <f>+O$2+O$3*F38+O$4*F38^2+O$5*SIN(RADIANS(O$6*F38+O$7))</f>
        <v>1.394575895125693E-2</v>
      </c>
      <c r="O38" s="8">
        <f>C38-15018.5</f>
        <v>28083.921999999999</v>
      </c>
      <c r="Q38" s="5">
        <f>+(G38-N38)^2</f>
        <v>6.5215460018662463E-5</v>
      </c>
      <c r="R38" s="5">
        <v>0.1</v>
      </c>
      <c r="S38" s="5"/>
      <c r="X38" s="1">
        <v>12000</v>
      </c>
      <c r="Y38" s="1">
        <f t="shared" si="2"/>
        <v>9.0295633098473691E-3</v>
      </c>
      <c r="AC38" s="1">
        <v>7</v>
      </c>
      <c r="AE38" s="1" t="s">
        <v>33</v>
      </c>
      <c r="AG38" s="1" t="s">
        <v>32</v>
      </c>
    </row>
    <row r="39" spans="1:33">
      <c r="A39" s="94" t="s">
        <v>110</v>
      </c>
      <c r="B39" s="41" t="s">
        <v>54</v>
      </c>
      <c r="C39" s="94">
        <v>43104.411999999997</v>
      </c>
      <c r="D39" s="94" t="s">
        <v>630</v>
      </c>
      <c r="E39" s="1">
        <f>(C39-C$7)/C$8</f>
        <v>-6209.5247615232674</v>
      </c>
      <c r="F39" s="5">
        <f>ROUND(2*E39,0)/2</f>
        <v>-6209.5</v>
      </c>
      <c r="G39" s="1">
        <f>C39-(C$7+C$8*F39)</f>
        <v>-9.933350003848318E-3</v>
      </c>
      <c r="I39" s="1">
        <f>G39</f>
        <v>-9.933350003848318E-3</v>
      </c>
      <c r="M39" s="5"/>
      <c r="N39" s="1">
        <f>+O$2+O$3*F39+O$4*F39^2+O$5*SIN(RADIANS(O$6*F39+O$7))</f>
        <v>1.3949472053745485E-2</v>
      </c>
      <c r="O39" s="8">
        <f>C39-15018.5</f>
        <v>28085.911999999997</v>
      </c>
      <c r="Q39" s="5">
        <f>+(G39-N39)^2</f>
        <v>5.703891894346891E-4</v>
      </c>
      <c r="R39" s="5">
        <v>0.1</v>
      </c>
      <c r="S39" s="5"/>
      <c r="X39" s="1">
        <v>12500</v>
      </c>
      <c r="Y39" s="1">
        <f t="shared" si="2"/>
        <v>9.881806913711438E-3</v>
      </c>
      <c r="AC39" s="1">
        <v>7</v>
      </c>
      <c r="AE39" s="1" t="s">
        <v>33</v>
      </c>
      <c r="AG39" s="1" t="s">
        <v>32</v>
      </c>
    </row>
    <row r="40" spans="1:33">
      <c r="A40" s="94" t="s">
        <v>110</v>
      </c>
      <c r="B40" s="41" t="s">
        <v>54</v>
      </c>
      <c r="C40" s="94">
        <v>43123.271999999997</v>
      </c>
      <c r="D40" s="94" t="s">
        <v>630</v>
      </c>
      <c r="E40" s="1">
        <f>(C40-C$7)/C$8</f>
        <v>-6162.5111831742397</v>
      </c>
      <c r="F40" s="5">
        <f>ROUND(2*E40,0)/2</f>
        <v>-6162.5</v>
      </c>
      <c r="G40" s="1">
        <f>C40-(C$7+C$8*F40)</f>
        <v>-4.4862500071758404E-3</v>
      </c>
      <c r="I40" s="1">
        <f>G40</f>
        <v>-4.4862500071758404E-3</v>
      </c>
      <c r="M40" s="5"/>
      <c r="N40" s="1">
        <f>+O$2+O$3*F40+O$4*F40^2+O$5*SIN(RADIANS(O$6*F40+O$7))</f>
        <v>1.3983160710539238E-2</v>
      </c>
      <c r="O40" s="8">
        <f>C40-15018.5</f>
        <v>28104.771999999997</v>
      </c>
      <c r="Q40" s="5">
        <f>+(G40-N40)^2</f>
        <v>3.4111913225964868E-4</v>
      </c>
      <c r="R40" s="5">
        <v>0.1</v>
      </c>
      <c r="S40" s="5"/>
      <c r="X40" s="1">
        <v>13000</v>
      </c>
      <c r="Y40" s="1">
        <f t="shared" si="2"/>
        <v>1.0720076680069378E-2</v>
      </c>
      <c r="AC40" s="1">
        <v>8</v>
      </c>
      <c r="AE40" s="1" t="s">
        <v>33</v>
      </c>
      <c r="AG40" s="1" t="s">
        <v>32</v>
      </c>
    </row>
    <row r="41" spans="1:33">
      <c r="A41" s="40" t="s">
        <v>31</v>
      </c>
      <c r="B41" s="41" t="s">
        <v>54</v>
      </c>
      <c r="C41" s="46">
        <v>43188.665999999997</v>
      </c>
      <c r="D41" s="46"/>
      <c r="E41" s="1">
        <f>(C41-C$7)/C$8</f>
        <v>-5999.499203187167</v>
      </c>
      <c r="F41" s="5">
        <f>ROUND(2*E41,0)/2</f>
        <v>-5999.5</v>
      </c>
      <c r="G41" s="1">
        <f>C41-(C$7+C$8*F41)</f>
        <v>3.1964999652700499E-4</v>
      </c>
      <c r="H41" s="1">
        <f>G41</f>
        <v>3.1964999652700499E-4</v>
      </c>
      <c r="M41" s="5"/>
      <c r="N41" s="1">
        <f>+O$2+O$3*F41+O$4*F41^2+O$5*SIN(RADIANS(O$6*F41+O$7))</f>
        <v>1.4082630898643398E-2</v>
      </c>
      <c r="O41" s="8">
        <f>C41-15018.5</f>
        <v>28170.165999999997</v>
      </c>
      <c r="Q41" s="5">
        <f>+(G41-N41)^2</f>
        <v>1.8941964331202057E-4</v>
      </c>
      <c r="R41" s="5">
        <v>0.1</v>
      </c>
      <c r="S41" s="5"/>
      <c r="X41" s="1">
        <v>13500</v>
      </c>
      <c r="Y41" s="1">
        <f t="shared" si="2"/>
        <v>1.1461500465074693E-2</v>
      </c>
      <c r="AC41" s="1">
        <v>8</v>
      </c>
      <c r="AE41" s="1" t="s">
        <v>33</v>
      </c>
      <c r="AG41" s="1" t="s">
        <v>32</v>
      </c>
    </row>
    <row r="42" spans="1:33">
      <c r="A42" s="40" t="s">
        <v>31</v>
      </c>
      <c r="B42" s="41"/>
      <c r="C42" s="46">
        <v>43189.667999999998</v>
      </c>
      <c r="D42" s="46"/>
      <c r="E42" s="1">
        <f>(C42-C$7)/C$8</f>
        <v>-5997.0014510394603</v>
      </c>
      <c r="F42" s="5">
        <f>ROUND(2*E42,0)/2</f>
        <v>-5997</v>
      </c>
      <c r="G42" s="1">
        <f>C42-(C$7+C$8*F42)</f>
        <v>-5.8210000861436129E-4</v>
      </c>
      <c r="H42" s="1">
        <f>G42</f>
        <v>-5.8210000861436129E-4</v>
      </c>
      <c r="M42" s="5"/>
      <c r="N42" s="1">
        <f>+O$2+O$3*F42+O$4*F42^2+O$5*SIN(RADIANS(O$6*F42+O$7))</f>
        <v>1.4083942686281846E-2</v>
      </c>
      <c r="O42" s="8">
        <f>C42-15018.5</f>
        <v>28171.167999999998</v>
      </c>
      <c r="Q42" s="5">
        <f>+(G42-N42)^2</f>
        <v>2.1509280832851841E-4</v>
      </c>
      <c r="R42" s="5">
        <v>0.1</v>
      </c>
      <c r="S42" s="5"/>
      <c r="X42" s="1">
        <v>14000</v>
      </c>
      <c r="Y42" s="1">
        <f t="shared" si="2"/>
        <v>1.2032315176683725E-2</v>
      </c>
      <c r="AC42" s="1">
        <v>7</v>
      </c>
      <c r="AE42" s="1" t="s">
        <v>33</v>
      </c>
      <c r="AG42" s="1" t="s">
        <v>32</v>
      </c>
    </row>
    <row r="43" spans="1:33">
      <c r="A43" s="40" t="s">
        <v>34</v>
      </c>
      <c r="B43" s="41"/>
      <c r="C43" s="46">
        <v>43291.56</v>
      </c>
      <c r="D43" s="46"/>
      <c r="E43" s="1">
        <f>(C43-C$7)/C$8</f>
        <v>-5743.0084751572267</v>
      </c>
      <c r="F43" s="5">
        <f>ROUND(2*E43,0)/2</f>
        <v>-5743</v>
      </c>
      <c r="G43" s="1">
        <f>C43-(C$7+C$8*F43)</f>
        <v>-3.3999000079347752E-3</v>
      </c>
      <c r="H43" s="1">
        <f>G43</f>
        <v>-3.3999000079347752E-3</v>
      </c>
      <c r="M43" s="5"/>
      <c r="N43" s="1">
        <f>+O$2+O$3*F43+O$4*F43^2+O$5*SIN(RADIANS(O$6*F43+O$7))</f>
        <v>1.4182537002147229E-2</v>
      </c>
      <c r="O43" s="8">
        <f>C43-15018.5</f>
        <v>28273.059999999998</v>
      </c>
      <c r="Q43" s="5">
        <f>+(G43-N43)^2</f>
        <v>3.0914209121350142E-4</v>
      </c>
      <c r="R43" s="5">
        <v>0.1</v>
      </c>
      <c r="S43" s="5"/>
      <c r="X43" s="1">
        <v>14500</v>
      </c>
      <c r="Y43" s="1">
        <f t="shared" si="2"/>
        <v>1.237480440429015E-2</v>
      </c>
      <c r="AC43" s="1">
        <v>10</v>
      </c>
      <c r="AE43" s="1" t="s">
        <v>33</v>
      </c>
      <c r="AG43" s="1" t="s">
        <v>32</v>
      </c>
    </row>
    <row r="44" spans="1:33">
      <c r="A44" s="40" t="s">
        <v>34</v>
      </c>
      <c r="B44" s="41" t="s">
        <v>54</v>
      </c>
      <c r="C44" s="46">
        <v>43292.572999999997</v>
      </c>
      <c r="D44" s="46"/>
      <c r="E44" s="1">
        <f>(C44-C$7)/C$8</f>
        <v>-5740.4833025767648</v>
      </c>
      <c r="F44" s="5">
        <f>ROUND(2*E44,0)/2</f>
        <v>-5740.5</v>
      </c>
      <c r="G44" s="1">
        <f>C44-(C$7+C$8*F44)</f>
        <v>6.6983499928028323E-3</v>
      </c>
      <c r="H44" s="1">
        <f>G44</f>
        <v>6.6983499928028323E-3</v>
      </c>
      <c r="M44" s="5"/>
      <c r="N44" s="1">
        <f>+O$2+O$3*F44+O$4*F44^2+O$5*SIN(RADIANS(O$6*F44+O$7))</f>
        <v>1.418316106814064E-2</v>
      </c>
      <c r="O44" s="8">
        <f>C44-15018.5</f>
        <v>28274.072999999997</v>
      </c>
      <c r="Q44" s="5">
        <f>+(G44-N44)^2</f>
        <v>5.6022396833499512E-5</v>
      </c>
      <c r="R44" s="5">
        <v>0.1</v>
      </c>
      <c r="S44" s="5"/>
      <c r="X44" s="1">
        <v>15000</v>
      </c>
      <c r="Y44" s="1">
        <f t="shared" si="2"/>
        <v>1.2452726812106062E-2</v>
      </c>
      <c r="AC44" s="1">
        <v>6</v>
      </c>
      <c r="AE44" s="1" t="s">
        <v>33</v>
      </c>
      <c r="AG44" s="1" t="s">
        <v>32</v>
      </c>
    </row>
    <row r="45" spans="1:33">
      <c r="A45" s="94" t="s">
        <v>110</v>
      </c>
      <c r="B45" s="41" t="s">
        <v>54</v>
      </c>
      <c r="C45" s="94">
        <v>43292.576000000001</v>
      </c>
      <c r="D45" s="94" t="s">
        <v>630</v>
      </c>
      <c r="E45" s="1">
        <f>(C45-C$7)/C$8</f>
        <v>-5740.4758242769112</v>
      </c>
      <c r="F45" s="5">
        <f>ROUND(2*E45,0)/2</f>
        <v>-5740.5</v>
      </c>
      <c r="G45" s="1">
        <f>C45-(C$7+C$8*F45)</f>
        <v>9.6983499970519915E-3</v>
      </c>
      <c r="I45" s="1">
        <f>G45</f>
        <v>9.6983499970519915E-3</v>
      </c>
      <c r="M45" s="5"/>
      <c r="N45" s="1">
        <f>+O$2+O$3*F45+O$4*F45^2+O$5*SIN(RADIANS(O$6*F45+O$7))</f>
        <v>1.418316106814064E-2</v>
      </c>
      <c r="O45" s="8">
        <f>C45-15018.5</f>
        <v>28274.076000000001</v>
      </c>
      <c r="Q45" s="5">
        <f>+(G45-N45)^2</f>
        <v>2.0113530343359315E-5</v>
      </c>
      <c r="R45" s="5">
        <v>0.1</v>
      </c>
      <c r="S45" s="5"/>
      <c r="X45" s="1">
        <v>15500</v>
      </c>
      <c r="Y45" s="1">
        <f t="shared" si="2"/>
        <v>1.2254724740376876E-2</v>
      </c>
      <c r="AC45" s="1">
        <v>7</v>
      </c>
      <c r="AE45" s="1" t="s">
        <v>33</v>
      </c>
      <c r="AG45" s="1" t="s">
        <v>32</v>
      </c>
    </row>
    <row r="46" spans="1:33">
      <c r="A46" s="94" t="s">
        <v>110</v>
      </c>
      <c r="B46" s="41" t="s">
        <v>53</v>
      </c>
      <c r="C46" s="94">
        <v>43358.552000000003</v>
      </c>
      <c r="D46" s="94" t="s">
        <v>630</v>
      </c>
      <c r="E46" s="1">
        <f>(C46-C$7)/C$8</f>
        <v>-5576.013054120207</v>
      </c>
      <c r="F46" s="5">
        <f>ROUND(2*E46,0)/2</f>
        <v>-5576</v>
      </c>
      <c r="G46" s="1">
        <f>C46-(C$7+C$8*F46)</f>
        <v>-5.2368000033311546E-3</v>
      </c>
      <c r="I46" s="1">
        <f>G46</f>
        <v>-5.2368000033311546E-3</v>
      </c>
      <c r="M46" s="5"/>
      <c r="N46" s="1">
        <f>+O$2+O$3*F46+O$4*F46^2+O$5*SIN(RADIANS(O$6*F46+O$7))</f>
        <v>1.4209123797354095E-2</v>
      </c>
      <c r="O46" s="8">
        <f>C46-15018.5</f>
        <v>28340.052000000003</v>
      </c>
      <c r="Q46" s="5">
        <f>+(G46-N46)^2</f>
        <v>3.7814395246205714E-4</v>
      </c>
      <c r="R46" s="5">
        <v>0.1</v>
      </c>
      <c r="S46" s="5"/>
      <c r="X46" s="1">
        <v>16000</v>
      </c>
      <c r="Y46" s="1">
        <f t="shared" si="2"/>
        <v>1.1795392425743415E-2</v>
      </c>
      <c r="AC46" s="1">
        <v>6</v>
      </c>
      <c r="AE46" s="1" t="s">
        <v>33</v>
      </c>
      <c r="AG46" s="1" t="s">
        <v>32</v>
      </c>
    </row>
    <row r="47" spans="1:33">
      <c r="A47" s="94" t="s">
        <v>110</v>
      </c>
      <c r="B47" s="41" t="s">
        <v>53</v>
      </c>
      <c r="C47" s="94">
        <v>43361.375</v>
      </c>
      <c r="D47" s="94" t="s">
        <v>630</v>
      </c>
      <c r="E47" s="1">
        <f>(C47-C$7)/C$8</f>
        <v>-5568.9759739675483</v>
      </c>
      <c r="F47" s="5">
        <f>ROUND(2*E47,0)/2</f>
        <v>-5569</v>
      </c>
      <c r="G47" s="1">
        <f>C47-(C$7+C$8*F47)</f>
        <v>9.6382999981869943E-3</v>
      </c>
      <c r="I47" s="1">
        <f>G47</f>
        <v>9.6382999981869943E-3</v>
      </c>
      <c r="M47" s="5"/>
      <c r="N47" s="1">
        <f>+O$2+O$3*F47+O$4*F47^2+O$5*SIN(RADIANS(O$6*F47+O$7))</f>
        <v>1.4209565487892191E-2</v>
      </c>
      <c r="O47" s="8">
        <f>C47-15018.5</f>
        <v>28342.875</v>
      </c>
      <c r="Q47" s="5">
        <f>+(G47-N47)^2</f>
        <v>2.0896468177369687E-5</v>
      </c>
      <c r="R47" s="5">
        <v>0.1</v>
      </c>
      <c r="S47" s="5"/>
      <c r="X47" s="1">
        <v>16500</v>
      </c>
      <c r="Y47" s="1">
        <f t="shared" si="2"/>
        <v>1.111390337157297E-2</v>
      </c>
      <c r="AC47" s="1">
        <v>6</v>
      </c>
      <c r="AE47" s="1" t="s">
        <v>33</v>
      </c>
      <c r="AG47" s="1" t="s">
        <v>32</v>
      </c>
    </row>
    <row r="48" spans="1:33">
      <c r="A48" s="94" t="s">
        <v>110</v>
      </c>
      <c r="B48" s="41" t="s">
        <v>53</v>
      </c>
      <c r="C48" s="94">
        <v>43361.379000000001</v>
      </c>
      <c r="D48" s="94" t="s">
        <v>630</v>
      </c>
      <c r="E48" s="1">
        <f>(C48-C$7)/C$8</f>
        <v>-5568.9660029010884</v>
      </c>
      <c r="F48" s="5">
        <f>ROUND(2*E48,0)/2</f>
        <v>-5569</v>
      </c>
      <c r="G48" s="1">
        <f>C48-(C$7+C$8*F48)</f>
        <v>1.3638299999001902E-2</v>
      </c>
      <c r="I48" s="1">
        <f>G48</f>
        <v>1.3638299999001902E-2</v>
      </c>
      <c r="M48" s="5"/>
      <c r="N48" s="1">
        <f>+O$2+O$3*F48+O$4*F48^2+O$5*SIN(RADIANS(O$6*F48+O$7))</f>
        <v>1.4209565487892191E-2</v>
      </c>
      <c r="O48" s="8">
        <f>C48-15018.5</f>
        <v>28342.879000000001</v>
      </c>
      <c r="Q48" s="5">
        <f>+(G48-N48)^2</f>
        <v>3.263442587970609E-7</v>
      </c>
      <c r="R48" s="5">
        <v>0.1</v>
      </c>
      <c r="S48" s="5"/>
      <c r="X48" s="1">
        <v>17000</v>
      </c>
      <c r="Y48" s="1">
        <f t="shared" si="2"/>
        <v>1.0270325968002925E-2</v>
      </c>
      <c r="AC48" s="1">
        <v>5</v>
      </c>
      <c r="AE48" s="1" t="s">
        <v>33</v>
      </c>
      <c r="AG48" s="1" t="s">
        <v>32</v>
      </c>
    </row>
    <row r="49" spans="1:33">
      <c r="A49" s="94" t="s">
        <v>110</v>
      </c>
      <c r="B49" s="41" t="s">
        <v>54</v>
      </c>
      <c r="C49" s="94">
        <v>43361.555999999997</v>
      </c>
      <c r="D49" s="94" t="s">
        <v>630</v>
      </c>
      <c r="E49" s="1">
        <f>(C49-C$7)/C$8</f>
        <v>-5568.524783210336</v>
      </c>
      <c r="F49" s="5">
        <f>ROUND(2*E49,0)/2</f>
        <v>-5568.5</v>
      </c>
      <c r="G49" s="1">
        <f>C49-(C$7+C$8*F49)</f>
        <v>-9.9420500046107918E-3</v>
      </c>
      <c r="I49" s="1">
        <f>G49</f>
        <v>-9.9420500046107918E-3</v>
      </c>
      <c r="M49" s="5"/>
      <c r="N49" s="1">
        <f>+O$2+O$3*F49+O$4*F49^2+O$5*SIN(RADIANS(O$6*F49+O$7))</f>
        <v>1.420959495794338E-2</v>
      </c>
      <c r="O49" s="8">
        <f>C49-15018.5</f>
        <v>28343.055999999997</v>
      </c>
      <c r="Q49" s="5">
        <f>+(G49-N49)^2</f>
        <v>5.8330195439726829E-4</v>
      </c>
      <c r="R49" s="5">
        <v>0.1</v>
      </c>
      <c r="S49" s="5"/>
      <c r="X49" s="1">
        <v>17500</v>
      </c>
      <c r="Y49" s="1">
        <f t="shared" si="2"/>
        <v>9.3399738881623576E-3</v>
      </c>
      <c r="AC49" s="1">
        <v>6</v>
      </c>
      <c r="AE49" s="1" t="s">
        <v>33</v>
      </c>
      <c r="AG49" s="1" t="s">
        <v>32</v>
      </c>
    </row>
    <row r="50" spans="1:33">
      <c r="A50" s="94" t="s">
        <v>110</v>
      </c>
      <c r="B50" s="41" t="s">
        <v>54</v>
      </c>
      <c r="C50" s="94">
        <v>43361.561999999998</v>
      </c>
      <c r="D50" s="94" t="s">
        <v>630</v>
      </c>
      <c r="E50" s="1">
        <f>(C50-C$7)/C$8</f>
        <v>-5568.5098266106461</v>
      </c>
      <c r="F50" s="5">
        <f>ROUND(2*E50,0)/2</f>
        <v>-5568.5</v>
      </c>
      <c r="G50" s="1">
        <f>C50-(C$7+C$8*F50)</f>
        <v>-3.9420500033884309E-3</v>
      </c>
      <c r="I50" s="1">
        <f>G50</f>
        <v>-3.9420500033884309E-3</v>
      </c>
      <c r="M50" s="5"/>
      <c r="N50" s="1">
        <f>+O$2+O$3*F50+O$4*F50^2+O$5*SIN(RADIANS(O$6*F50+O$7))</f>
        <v>1.420959495794338E-2</v>
      </c>
      <c r="O50" s="8">
        <f>C50-15018.5</f>
        <v>28343.061999999998</v>
      </c>
      <c r="Q50" s="5">
        <f>+(G50-N50)^2</f>
        <v>3.2948221480224254E-4</v>
      </c>
      <c r="R50" s="5">
        <v>0.1</v>
      </c>
      <c r="S50" s="5"/>
      <c r="X50" s="1">
        <v>18000</v>
      </c>
      <c r="Y50" s="1">
        <f t="shared" si="2"/>
        <v>8.406322621954709E-3</v>
      </c>
      <c r="AC50" s="1">
        <v>6</v>
      </c>
      <c r="AE50" s="1" t="s">
        <v>33</v>
      </c>
      <c r="AG50" s="1" t="s">
        <v>32</v>
      </c>
    </row>
    <row r="51" spans="1:33">
      <c r="A51" s="94" t="s">
        <v>110</v>
      </c>
      <c r="B51" s="41" t="s">
        <v>53</v>
      </c>
      <c r="C51" s="94">
        <v>43363.364000000001</v>
      </c>
      <c r="D51" s="94" t="s">
        <v>630</v>
      </c>
      <c r="E51" s="1">
        <f>(C51-C$7)/C$8</f>
        <v>-5564.0178611713518</v>
      </c>
      <c r="F51" s="5">
        <f>ROUND(2*E51,0)/2</f>
        <v>-5564</v>
      </c>
      <c r="G51" s="1">
        <f>C51-(C$7+C$8*F51)</f>
        <v>-7.165200004237704E-3</v>
      </c>
      <c r="I51" s="1">
        <f>G51</f>
        <v>-7.165200004237704E-3</v>
      </c>
      <c r="M51" s="5"/>
      <c r="N51" s="1">
        <f>+O$2+O$3*F51+O$4*F51^2+O$5*SIN(RADIANS(O$6*F51+O$7))</f>
        <v>1.4209847710280828E-2</v>
      </c>
      <c r="O51" s="8">
        <f>C51-15018.5</f>
        <v>28344.864000000001</v>
      </c>
      <c r="Q51" s="5">
        <f>+(G51-N51)^2</f>
        <v>4.5689266479794394E-4</v>
      </c>
      <c r="R51" s="5">
        <v>0.1</v>
      </c>
      <c r="S51" s="5"/>
      <c r="X51" s="1">
        <v>18500</v>
      </c>
      <c r="Y51" s="1">
        <f t="shared" si="2"/>
        <v>7.5531583676448043E-3</v>
      </c>
      <c r="AC51" s="1">
        <v>7</v>
      </c>
      <c r="AE51" s="1" t="s">
        <v>33</v>
      </c>
      <c r="AG51" s="1" t="s">
        <v>32</v>
      </c>
    </row>
    <row r="52" spans="1:33">
      <c r="A52" s="94" t="s">
        <v>110</v>
      </c>
      <c r="B52" s="41" t="s">
        <v>53</v>
      </c>
      <c r="C52" s="94">
        <v>43363.37</v>
      </c>
      <c r="D52" s="94" t="s">
        <v>630</v>
      </c>
      <c r="E52" s="1">
        <f>(C52-C$7)/C$8</f>
        <v>-5564.002904571661</v>
      </c>
      <c r="F52" s="5">
        <f>ROUND(2*E52,0)/2</f>
        <v>-5564</v>
      </c>
      <c r="G52" s="1">
        <f>C52-(C$7+C$8*F52)</f>
        <v>-1.1652000030153431E-3</v>
      </c>
      <c r="I52" s="1">
        <f>G52</f>
        <v>-1.1652000030153431E-3</v>
      </c>
      <c r="M52" s="5"/>
      <c r="N52" s="1">
        <f>+O$2+O$3*F52+O$4*F52^2+O$5*SIN(RADIANS(O$6*F52+O$7))</f>
        <v>1.4209847710280828E-2</v>
      </c>
      <c r="O52" s="8">
        <f>C52-15018.5</f>
        <v>28344.870000000003</v>
      </c>
      <c r="Q52" s="5">
        <f>+(G52-N52)^2</f>
        <v>2.3639209218613382E-4</v>
      </c>
      <c r="R52" s="5">
        <v>0.1</v>
      </c>
      <c r="S52" s="5"/>
      <c r="X52" s="1">
        <v>19000</v>
      </c>
      <c r="Y52" s="1">
        <f t="shared" si="2"/>
        <v>6.856697700436511E-3</v>
      </c>
      <c r="AC52" s="1">
        <v>9</v>
      </c>
      <c r="AE52" s="1" t="s">
        <v>41</v>
      </c>
      <c r="AG52" s="1" t="s">
        <v>32</v>
      </c>
    </row>
    <row r="53" spans="1:33">
      <c r="A53" s="94" t="s">
        <v>110</v>
      </c>
      <c r="B53" s="41" t="s">
        <v>53</v>
      </c>
      <c r="C53" s="94">
        <v>43363.383000000002</v>
      </c>
      <c r="D53" s="94" t="s">
        <v>630</v>
      </c>
      <c r="E53" s="1">
        <f>(C53-C$7)/C$8</f>
        <v>-5563.9704986056759</v>
      </c>
      <c r="F53" s="5">
        <f>ROUND(2*E53,0)/2</f>
        <v>-5564</v>
      </c>
      <c r="G53" s="1">
        <f>C53-(C$7+C$8*F53)</f>
        <v>1.1834799995995127E-2</v>
      </c>
      <c r="I53" s="1">
        <f>G53</f>
        <v>1.1834799995995127E-2</v>
      </c>
      <c r="M53" s="5"/>
      <c r="N53" s="1">
        <f>+O$2+O$3*F53+O$4*F53^2+O$5*SIN(RADIANS(O$6*F53+O$7))</f>
        <v>1.4209847710280828E-2</v>
      </c>
      <c r="O53" s="8">
        <f>C53-15018.5</f>
        <v>28344.883000000002</v>
      </c>
      <c r="Q53" s="5">
        <f>+(G53-N53)^2</f>
        <v>5.6408516451337358E-6</v>
      </c>
      <c r="R53" s="5">
        <v>0.1</v>
      </c>
      <c r="S53" s="5"/>
      <c r="X53" s="1">
        <v>19500</v>
      </c>
      <c r="Y53" s="1">
        <f t="shared" si="2"/>
        <v>6.378419185734556E-3</v>
      </c>
      <c r="AC53" s="1">
        <v>10</v>
      </c>
      <c r="AE53" s="1" t="s">
        <v>41</v>
      </c>
      <c r="AG53" s="1" t="s">
        <v>32</v>
      </c>
    </row>
    <row r="54" spans="1:33">
      <c r="A54" s="94" t="s">
        <v>110</v>
      </c>
      <c r="B54" s="41" t="s">
        <v>54</v>
      </c>
      <c r="C54" s="94">
        <v>43364.370999999999</v>
      </c>
      <c r="D54" s="94" t="s">
        <v>630</v>
      </c>
      <c r="E54" s="1">
        <f>(C54-C$7)/C$8</f>
        <v>-5561.5076451905788</v>
      </c>
      <c r="F54" s="5">
        <f>ROUND(2*E54,0)/2</f>
        <v>-5561.5</v>
      </c>
      <c r="G54" s="1">
        <f>C54-(C$7+C$8*F54)</f>
        <v>-3.0669500047224574E-3</v>
      </c>
      <c r="I54" s="1">
        <f>G54</f>
        <v>-3.0669500047224574E-3</v>
      </c>
      <c r="M54" s="5"/>
      <c r="N54" s="1">
        <f>+O$2+O$3*F54+O$4*F54^2+O$5*SIN(RADIANS(O$6*F54+O$7))</f>
        <v>1.4209978421864198E-2</v>
      </c>
      <c r="O54" s="8">
        <f>C54-15018.5</f>
        <v>28345.870999999999</v>
      </c>
      <c r="Q54" s="5">
        <f>+(G54-N54)^2</f>
        <v>2.9849225585739807E-4</v>
      </c>
      <c r="R54" s="5">
        <v>0.1</v>
      </c>
      <c r="S54" s="5"/>
      <c r="X54" s="1">
        <v>20000</v>
      </c>
      <c r="Y54" s="1">
        <f t="shared" si="2"/>
        <v>6.159281144351751E-3</v>
      </c>
      <c r="AC54" s="1">
        <v>9</v>
      </c>
      <c r="AE54" s="1" t="s">
        <v>41</v>
      </c>
      <c r="AG54" s="1" t="s">
        <v>32</v>
      </c>
    </row>
    <row r="55" spans="1:33">
      <c r="A55" s="94" t="s">
        <v>110</v>
      </c>
      <c r="B55" s="41" t="s">
        <v>54</v>
      </c>
      <c r="C55" s="94">
        <v>43364.372000000003</v>
      </c>
      <c r="D55" s="94" t="s">
        <v>630</v>
      </c>
      <c r="E55" s="1">
        <f>(C55-C$7)/C$8</f>
        <v>-5561.5051524239552</v>
      </c>
      <c r="F55" s="5">
        <f>ROUND(2*E55,0)/2</f>
        <v>-5561.5</v>
      </c>
      <c r="G55" s="1">
        <f>C55-(C$7+C$8*F55)</f>
        <v>-2.0669500008807518E-3</v>
      </c>
      <c r="I55" s="1">
        <f>G55</f>
        <v>-2.0669500008807518E-3</v>
      </c>
      <c r="M55" s="5"/>
      <c r="N55" s="1">
        <f>+O$2+O$3*F55+O$4*F55^2+O$5*SIN(RADIANS(O$6*F55+O$7))</f>
        <v>1.4209978421864198E-2</v>
      </c>
      <c r="O55" s="8">
        <f>C55-15018.5</f>
        <v>28345.872000000003</v>
      </c>
      <c r="Q55" s="5">
        <f>+(G55-N55)^2</f>
        <v>2.6493839887916238E-4</v>
      </c>
      <c r="R55" s="5">
        <v>0.1</v>
      </c>
      <c r="S55" s="5"/>
      <c r="X55" s="1">
        <v>20500</v>
      </c>
      <c r="Y55" s="1">
        <f t="shared" si="2"/>
        <v>6.2158694053705216E-3</v>
      </c>
      <c r="AC55" s="1">
        <v>10</v>
      </c>
      <c r="AE55" s="1" t="s">
        <v>41</v>
      </c>
      <c r="AG55" s="1" t="s">
        <v>32</v>
      </c>
    </row>
    <row r="56" spans="1:33">
      <c r="A56" s="94" t="s">
        <v>110</v>
      </c>
      <c r="B56" s="41" t="s">
        <v>54</v>
      </c>
      <c r="C56" s="94">
        <v>43364.377</v>
      </c>
      <c r="D56" s="94" t="s">
        <v>630</v>
      </c>
      <c r="E56" s="1">
        <f>(C56-C$7)/C$8</f>
        <v>-5561.492688590889</v>
      </c>
      <c r="F56" s="5">
        <f>ROUND(2*E56,0)/2</f>
        <v>-5561.5</v>
      </c>
      <c r="G56" s="1">
        <f>C56-(C$7+C$8*F56)</f>
        <v>2.9330499964999035E-3</v>
      </c>
      <c r="I56" s="1">
        <f>G56</f>
        <v>2.9330499964999035E-3</v>
      </c>
      <c r="M56" s="5"/>
      <c r="N56" s="1">
        <f>+O$2+O$3*F56+O$4*F56^2+O$5*SIN(RADIANS(O$6*F56+O$7))</f>
        <v>1.4209978421864198E-2</v>
      </c>
      <c r="O56" s="8">
        <f>C56-15018.5</f>
        <v>28345.877</v>
      </c>
      <c r="Q56" s="5">
        <f>+(G56-N56)^2</f>
        <v>1.2716911471078924E-4</v>
      </c>
      <c r="R56" s="5">
        <v>0.1</v>
      </c>
      <c r="S56" s="5"/>
      <c r="X56" s="1">
        <v>21000</v>
      </c>
      <c r="Y56" s="1">
        <f t="shared" si="2"/>
        <v>6.5388373615125287E-3</v>
      </c>
    </row>
    <row r="57" spans="1:33">
      <c r="A57" s="94" t="s">
        <v>110</v>
      </c>
      <c r="B57" s="41" t="s">
        <v>54</v>
      </c>
      <c r="C57" s="94">
        <v>43364.381000000001</v>
      </c>
      <c r="D57" s="94" t="s">
        <v>630</v>
      </c>
      <c r="E57" s="1">
        <f>(C57-C$7)/C$8</f>
        <v>-5561.4827175244291</v>
      </c>
      <c r="F57" s="5">
        <f>ROUND(2*E57,0)/2</f>
        <v>-5561.5</v>
      </c>
      <c r="G57" s="1">
        <f>C57-(C$7+C$8*F57)</f>
        <v>6.9330499973148108E-3</v>
      </c>
      <c r="I57" s="1">
        <f>G57</f>
        <v>6.9330499973148108E-3</v>
      </c>
      <c r="M57" s="5"/>
      <c r="N57" s="1">
        <f>+O$2+O$3*F57+O$4*F57^2+O$5*SIN(RADIANS(O$6*F57+O$7))</f>
        <v>1.4209978421864198E-2</v>
      </c>
      <c r="O57" s="8">
        <f>C57-15018.5</f>
        <v>28345.881000000001</v>
      </c>
      <c r="Q57" s="5">
        <f>+(G57-N57)^2</f>
        <v>5.2953687296014825E-5</v>
      </c>
      <c r="R57" s="5">
        <v>0.1</v>
      </c>
      <c r="S57" s="5"/>
      <c r="X57" s="1">
        <v>21500</v>
      </c>
      <c r="Y57" s="1">
        <f t="shared" si="2"/>
        <v>7.0937850442674179E-3</v>
      </c>
      <c r="AC57" s="1">
        <v>6</v>
      </c>
      <c r="AE57" s="1" t="s">
        <v>41</v>
      </c>
      <c r="AG57" s="1" t="s">
        <v>32</v>
      </c>
    </row>
    <row r="58" spans="1:33">
      <c r="A58" s="94" t="s">
        <v>110</v>
      </c>
      <c r="B58" s="41" t="s">
        <v>53</v>
      </c>
      <c r="C58" s="94">
        <v>43364.557999999997</v>
      </c>
      <c r="D58" s="94" t="s">
        <v>630</v>
      </c>
      <c r="E58" s="1">
        <f>(C58-C$7)/C$8</f>
        <v>-5561.0414978336767</v>
      </c>
      <c r="F58" s="1">
        <f>ROUND(2*E58,0)/2</f>
        <v>-5561</v>
      </c>
      <c r="G58" s="1">
        <f>C58-(C$7+C$8*F58)</f>
        <v>-1.6647300006297883E-2</v>
      </c>
      <c r="I58" s="1">
        <f>G58</f>
        <v>-1.6647300006297883E-2</v>
      </c>
      <c r="N58" s="1">
        <f>+O$2+O$3*F58+O$4*F58^2+O$5*SIN(RADIANS(O$6*F58+O$7))</f>
        <v>1.4210003732106158E-2</v>
      </c>
      <c r="O58" s="8">
        <f>C58-15018.5</f>
        <v>28346.057999999997</v>
      </c>
      <c r="Q58" s="5">
        <f>+(G58-N58)^2</f>
        <v>9.5217319400412402E-4</v>
      </c>
      <c r="R58" s="5">
        <v>0.1</v>
      </c>
      <c r="S58" s="5"/>
      <c r="X58" s="1">
        <v>22000</v>
      </c>
      <c r="Y58" s="1">
        <f t="shared" si="2"/>
        <v>7.8244945392523038E-3</v>
      </c>
      <c r="AC58" s="1">
        <v>6</v>
      </c>
      <c r="AE58" s="1" t="s">
        <v>41</v>
      </c>
      <c r="AG58" s="1" t="s">
        <v>32</v>
      </c>
    </row>
    <row r="59" spans="1:33">
      <c r="A59" s="94" t="s">
        <v>110</v>
      </c>
      <c r="B59" s="41" t="s">
        <v>53</v>
      </c>
      <c r="C59" s="94">
        <v>43364.565000000002</v>
      </c>
      <c r="D59" s="94" t="s">
        <v>630</v>
      </c>
      <c r="E59" s="1">
        <f>(C59-C$7)/C$8</f>
        <v>-5561.0240484673632</v>
      </c>
      <c r="F59" s="1">
        <f>ROUND(2*E59,0)/2</f>
        <v>-5561</v>
      </c>
      <c r="G59" s="1">
        <f>C59-(C$7+C$8*F59)</f>
        <v>-9.6473000012338161E-3</v>
      </c>
      <c r="I59" s="1">
        <f>G59</f>
        <v>-9.6473000012338161E-3</v>
      </c>
      <c r="N59" s="1">
        <f>+O$2+O$3*F59+O$4*F59^2+O$5*SIN(RADIANS(O$6*F59+O$7))</f>
        <v>1.4210003732106158E-2</v>
      </c>
      <c r="O59" s="8">
        <f>C59-15018.5</f>
        <v>28346.065000000002</v>
      </c>
      <c r="Q59" s="5">
        <f>+(G59-N59)^2</f>
        <v>5.6917094142483753E-4</v>
      </c>
      <c r="R59" s="5">
        <v>0.1</v>
      </c>
      <c r="S59" s="5"/>
      <c r="X59" s="1">
        <v>22500</v>
      </c>
      <c r="Y59" s="1">
        <f t="shared" si="2"/>
        <v>8.6582174417401438E-3</v>
      </c>
      <c r="AC59" s="1">
        <v>6</v>
      </c>
      <c r="AE59" s="1" t="s">
        <v>41</v>
      </c>
      <c r="AG59" s="1" t="s">
        <v>32</v>
      </c>
    </row>
    <row r="60" spans="1:33">
      <c r="A60" s="94" t="s">
        <v>110</v>
      </c>
      <c r="B60" s="41" t="s">
        <v>53</v>
      </c>
      <c r="C60" s="94">
        <v>43364.57</v>
      </c>
      <c r="D60" s="94" t="s">
        <v>630</v>
      </c>
      <c r="E60" s="1">
        <f>(C60-C$7)/C$8</f>
        <v>-5561.0115846342969</v>
      </c>
      <c r="F60" s="1">
        <f>ROUND(2*E60,0)/2</f>
        <v>-5561</v>
      </c>
      <c r="G60" s="1">
        <f>C60-(C$7+C$8*F60)</f>
        <v>-4.6473000038531609E-3</v>
      </c>
      <c r="I60" s="1">
        <f>G60</f>
        <v>-4.6473000038531609E-3</v>
      </c>
      <c r="N60" s="1">
        <f>+O$2+O$3*F60+O$4*F60^2+O$5*SIN(RADIANS(O$6*F60+O$7))</f>
        <v>1.4210003732106158E-2</v>
      </c>
      <c r="O60" s="8">
        <f>C60-15018.5</f>
        <v>28346.07</v>
      </c>
      <c r="Q60" s="5">
        <f>+(G60-N60)^2</f>
        <v>3.5559790419022533E-4</v>
      </c>
      <c r="R60" s="5">
        <v>0.1</v>
      </c>
      <c r="S60" s="5"/>
      <c r="X60" s="1">
        <v>23000</v>
      </c>
      <c r="Y60" s="1">
        <f t="shared" si="2"/>
        <v>9.5125170520518713E-3</v>
      </c>
      <c r="AC60" s="1">
        <v>20</v>
      </c>
      <c r="AE60" s="1" t="s">
        <v>44</v>
      </c>
      <c r="AG60" s="1" t="s">
        <v>32</v>
      </c>
    </row>
    <row r="61" spans="1:33">
      <c r="A61" s="94" t="s">
        <v>110</v>
      </c>
      <c r="B61" s="41" t="s">
        <v>53</v>
      </c>
      <c r="C61" s="94">
        <v>43364.571000000004</v>
      </c>
      <c r="D61" s="94" t="s">
        <v>630</v>
      </c>
      <c r="E61" s="1">
        <f>(C61-C$7)/C$8</f>
        <v>-5561.0090918676733</v>
      </c>
      <c r="F61" s="1">
        <f>ROUND(2*E61,0)/2</f>
        <v>-5561</v>
      </c>
      <c r="G61" s="1">
        <f>C61-(C$7+C$8*F61)</f>
        <v>-3.6473000000114553E-3</v>
      </c>
      <c r="I61" s="1">
        <f>G61</f>
        <v>-3.6473000000114553E-3</v>
      </c>
      <c r="N61" s="1">
        <f>+O$2+O$3*F61+O$4*F61^2+O$5*SIN(RADIANS(O$6*F61+O$7))</f>
        <v>1.4210003732106158E-2</v>
      </c>
      <c r="O61" s="8">
        <f>C61-15018.5</f>
        <v>28346.071000000004</v>
      </c>
      <c r="Q61" s="5">
        <f>+(G61-N61)^2</f>
        <v>3.1888329658110169E-4</v>
      </c>
      <c r="R61" s="5">
        <v>0.1</v>
      </c>
      <c r="S61" s="5"/>
      <c r="X61" s="1">
        <v>23500</v>
      </c>
      <c r="Y61" s="1">
        <f t="shared" si="2"/>
        <v>1.0303021782779694E-2</v>
      </c>
      <c r="AC61" s="1">
        <v>12</v>
      </c>
      <c r="AE61" s="1" t="s">
        <v>44</v>
      </c>
      <c r="AG61" s="1" t="s">
        <v>32</v>
      </c>
    </row>
    <row r="62" spans="1:33">
      <c r="A62" s="94" t="s">
        <v>110</v>
      </c>
      <c r="B62" s="41" t="s">
        <v>53</v>
      </c>
      <c r="C62" s="94">
        <v>43364.582000000002</v>
      </c>
      <c r="D62" s="94" t="s">
        <v>630</v>
      </c>
      <c r="E62" s="1">
        <f>(C62-C$7)/C$8</f>
        <v>-5560.9816714349172</v>
      </c>
      <c r="F62" s="1">
        <f>ROUND(2*E62,0)/2</f>
        <v>-5561</v>
      </c>
      <c r="G62" s="1">
        <f>C62-(C$7+C$8*F62)</f>
        <v>7.3526999985915609E-3</v>
      </c>
      <c r="I62" s="1">
        <f>G62</f>
        <v>7.3526999985915609E-3</v>
      </c>
      <c r="N62" s="1">
        <f>+O$2+O$3*F62+O$4*F62^2+O$5*SIN(RADIANS(O$6*F62+O$7))</f>
        <v>1.4210003732106158E-2</v>
      </c>
      <c r="O62" s="8">
        <f>C62-15018.5</f>
        <v>28346.082000000002</v>
      </c>
      <c r="Q62" s="5">
        <f>+(G62-N62)^2</f>
        <v>4.7022614493673229E-5</v>
      </c>
      <c r="R62" s="5">
        <v>0.1</v>
      </c>
      <c r="S62" s="5"/>
      <c r="X62" s="1">
        <v>24000</v>
      </c>
      <c r="Y62" s="1">
        <f t="shared" si="2"/>
        <v>1.0951360547731544E-2</v>
      </c>
      <c r="AC62" s="1">
        <v>12</v>
      </c>
      <c r="AE62" s="1" t="s">
        <v>44</v>
      </c>
      <c r="AG62" s="1" t="s">
        <v>32</v>
      </c>
    </row>
    <row r="63" spans="1:33">
      <c r="A63" s="94" t="s">
        <v>110</v>
      </c>
      <c r="B63" s="41" t="s">
        <v>53</v>
      </c>
      <c r="C63" s="94">
        <v>43364.587</v>
      </c>
      <c r="D63" s="94" t="s">
        <v>630</v>
      </c>
      <c r="E63" s="1">
        <f>(C63-C$7)/C$8</f>
        <v>-5560.9692076018509</v>
      </c>
      <c r="F63" s="1">
        <f>ROUND(2*E63,0)/2</f>
        <v>-5561</v>
      </c>
      <c r="G63" s="1">
        <f>C63-(C$7+C$8*F63)</f>
        <v>1.2352699995972216E-2</v>
      </c>
      <c r="I63" s="1">
        <f>G63</f>
        <v>1.2352699995972216E-2</v>
      </c>
      <c r="N63" s="1">
        <f>+O$2+O$3*F63+O$4*F63^2+O$5*SIN(RADIANS(O$6*F63+O$7))</f>
        <v>1.4210003732106158E-2</v>
      </c>
      <c r="O63" s="8">
        <f>C63-15018.5</f>
        <v>28346.087</v>
      </c>
      <c r="Q63" s="5">
        <f>+(G63-N63)^2</f>
        <v>3.4495771682570975E-6</v>
      </c>
      <c r="R63" s="5">
        <v>0.1</v>
      </c>
      <c r="S63" s="5"/>
      <c r="X63" s="1">
        <v>24500</v>
      </c>
      <c r="Y63" s="1">
        <f t="shared" si="2"/>
        <v>1.1392533786585569E-2</v>
      </c>
      <c r="AC63" s="1">
        <v>26</v>
      </c>
      <c r="AE63" s="1" t="s">
        <v>47</v>
      </c>
      <c r="AG63" s="1" t="s">
        <v>32</v>
      </c>
    </row>
    <row r="64" spans="1:33">
      <c r="A64" s="94" t="s">
        <v>110</v>
      </c>
      <c r="B64" s="41" t="s">
        <v>53</v>
      </c>
      <c r="C64" s="94">
        <v>43364.588000000003</v>
      </c>
      <c r="D64" s="94" t="s">
        <v>630</v>
      </c>
      <c r="E64" s="1">
        <f>(C64-C$7)/C$8</f>
        <v>-5560.9667148352273</v>
      </c>
      <c r="F64" s="1">
        <f>ROUND(2*E64,0)/2</f>
        <v>-5561</v>
      </c>
      <c r="G64" s="1">
        <f>C64-(C$7+C$8*F64)</f>
        <v>1.3352699999813922E-2</v>
      </c>
      <c r="I64" s="1">
        <f>G64</f>
        <v>1.3352699999813922E-2</v>
      </c>
      <c r="N64" s="1">
        <f>+O$2+O$3*F64+O$4*F64^2+O$5*SIN(RADIANS(O$6*F64+O$7))</f>
        <v>1.4210003732106158E-2</v>
      </c>
      <c r="O64" s="8">
        <f>C64-15018.5</f>
        <v>28346.088000000003</v>
      </c>
      <c r="Q64" s="5">
        <f>+(G64-N64)^2</f>
        <v>7.349696894021974E-7</v>
      </c>
      <c r="R64" s="5">
        <v>0.1</v>
      </c>
      <c r="S64" s="5"/>
      <c r="X64" s="1">
        <v>25000</v>
      </c>
      <c r="Y64" s="1">
        <f t="shared" si="2"/>
        <v>1.1581026859318595E-2</v>
      </c>
      <c r="AC64" s="1">
        <v>14</v>
      </c>
      <c r="AE64" s="1" t="s">
        <v>48</v>
      </c>
      <c r="AG64" s="1" t="s">
        <v>32</v>
      </c>
    </row>
    <row r="65" spans="1:33">
      <c r="A65" s="94" t="s">
        <v>110</v>
      </c>
      <c r="B65" s="41" t="s">
        <v>53</v>
      </c>
      <c r="C65" s="94">
        <v>43370.589</v>
      </c>
      <c r="D65" s="94" t="s">
        <v>630</v>
      </c>
      <c r="E65" s="1">
        <f>(C65-C$7)/C$8</f>
        <v>-5546.0076223817623</v>
      </c>
      <c r="F65" s="1">
        <f>ROUND(2*E65,0)/2</f>
        <v>-5546</v>
      </c>
      <c r="G65" s="1">
        <f>C65-(C$7+C$8*F65)</f>
        <v>-3.0578000005334616E-3</v>
      </c>
      <c r="I65" s="1">
        <f>G65</f>
        <v>-3.0578000005334616E-3</v>
      </c>
      <c r="N65" s="1">
        <f>+O$2+O$3*F65+O$4*F65^2+O$5*SIN(RADIANS(O$6*F65+O$7))</f>
        <v>1.4210634032559226E-2</v>
      </c>
      <c r="O65" s="8">
        <f>C65-15018.5</f>
        <v>28352.089</v>
      </c>
      <c r="Q65" s="5">
        <f>+(G65-N65)^2</f>
        <v>2.9819881395527379E-4</v>
      </c>
      <c r="R65" s="5">
        <v>0.1</v>
      </c>
      <c r="S65" s="5"/>
      <c r="X65" s="1">
        <v>25500</v>
      </c>
      <c r="Y65" s="1">
        <f t="shared" si="2"/>
        <v>1.1495090828188989E-2</v>
      </c>
      <c r="AC65" s="1">
        <v>24</v>
      </c>
      <c r="AE65" s="1" t="s">
        <v>47</v>
      </c>
      <c r="AG65" s="1" t="s">
        <v>32</v>
      </c>
    </row>
    <row r="66" spans="1:33">
      <c r="A66" s="94" t="s">
        <v>110</v>
      </c>
      <c r="B66" s="41" t="s">
        <v>54</v>
      </c>
      <c r="C66" s="94">
        <v>43386.432999999997</v>
      </c>
      <c r="D66" s="94" t="s">
        <v>630</v>
      </c>
      <c r="E66" s="1">
        <f>(C66-C$7)/C$8</f>
        <v>-5506.5122281420045</v>
      </c>
      <c r="F66" s="1">
        <f>ROUND(2*E66,0)/2</f>
        <v>-5506.5</v>
      </c>
      <c r="G66" s="1">
        <f>C66-(C$7+C$8*F66)</f>
        <v>-4.9054500050260685E-3</v>
      </c>
      <c r="I66" s="1">
        <f>G66</f>
        <v>-4.9054500050260685E-3</v>
      </c>
      <c r="N66" s="1">
        <f>+O$2+O$3*F66+O$4*F66^2+O$5*SIN(RADIANS(O$6*F66+O$7))</f>
        <v>1.4211098454552585E-2</v>
      </c>
      <c r="O66" s="8">
        <f>C66-15018.5</f>
        <v>28367.932999999997</v>
      </c>
      <c r="Q66" s="5">
        <f>+(G66-N66)^2</f>
        <v>3.6544242500741896E-4</v>
      </c>
      <c r="R66" s="5">
        <v>0.1</v>
      </c>
      <c r="S66" s="5"/>
      <c r="X66" s="1">
        <v>26000</v>
      </c>
      <c r="Y66" s="1">
        <f t="shared" si="2"/>
        <v>1.1138788007493561E-2</v>
      </c>
      <c r="AC66" s="1">
        <v>9</v>
      </c>
      <c r="AE66" s="1" t="s">
        <v>49</v>
      </c>
      <c r="AG66" s="1" t="s">
        <v>32</v>
      </c>
    </row>
    <row r="67" spans="1:33">
      <c r="A67" s="94" t="s">
        <v>110</v>
      </c>
      <c r="B67" s="41" t="s">
        <v>54</v>
      </c>
      <c r="C67" s="94">
        <v>43388.447</v>
      </c>
      <c r="D67" s="94" t="s">
        <v>630</v>
      </c>
      <c r="E67" s="1">
        <f>(C67-C$7)/C$8</f>
        <v>-5501.4917961804422</v>
      </c>
      <c r="F67" s="1">
        <f>ROUND(2*E67,0)/2</f>
        <v>-5501.5</v>
      </c>
      <c r="G67" s="1">
        <f>C67-(C$7+C$8*F67)</f>
        <v>3.2910499940044247E-3</v>
      </c>
      <c r="I67" s="1">
        <f>G67</f>
        <v>3.2910499940044247E-3</v>
      </c>
      <c r="N67" s="1">
        <f>+O$2+O$3*F67+O$4*F67^2+O$5*SIN(RADIANS(O$6*F67+O$7))</f>
        <v>1.4211033609224209E-2</v>
      </c>
      <c r="O67" s="8">
        <f>C67-15018.5</f>
        <v>28369.947</v>
      </c>
      <c r="Q67" s="5">
        <f>+(G67-N67)^2</f>
        <v>1.1924604215666855E-4</v>
      </c>
      <c r="R67" s="5">
        <v>0.1</v>
      </c>
      <c r="S67" s="5"/>
      <c r="X67" s="1">
        <v>26500</v>
      </c>
      <c r="Y67" s="1">
        <f>+$O$2+$O$3*X67+$O$4*X67^2+$O$5*SIN(RADIANS($O$6*X67+$O$7))</f>
        <v>1.0541609891297142E-2</v>
      </c>
      <c r="AC67" s="1">
        <v>10</v>
      </c>
      <c r="AE67" s="1" t="s">
        <v>49</v>
      </c>
      <c r="AG67" s="1" t="s">
        <v>32</v>
      </c>
    </row>
    <row r="68" spans="1:33">
      <c r="A68" s="94" t="s">
        <v>110</v>
      </c>
      <c r="B68" s="41" t="s">
        <v>53</v>
      </c>
      <c r="C68" s="94">
        <v>43391.445</v>
      </c>
      <c r="D68" s="94" t="s">
        <v>630</v>
      </c>
      <c r="E68" s="1">
        <f>(C68-C$7)/C$8</f>
        <v>-5494.0184818702428</v>
      </c>
      <c r="F68" s="1">
        <f>ROUND(2*E68,0)/2</f>
        <v>-5494</v>
      </c>
      <c r="G68" s="1">
        <f>C68-(C$7+C$8*F68)</f>
        <v>-7.4142000012216158E-3</v>
      </c>
      <c r="I68" s="1">
        <f>G68</f>
        <v>-7.4142000012216158E-3</v>
      </c>
      <c r="N68" s="1">
        <f>+O$2+O$3*F68+O$4*F68^2+O$5*SIN(RADIANS(O$6*F68+O$7))</f>
        <v>1.4210884223460053E-2</v>
      </c>
      <c r="O68" s="8">
        <f>C68-15018.5</f>
        <v>28372.945</v>
      </c>
      <c r="Q68" s="5">
        <f>+(G68-N68)^2</f>
        <v>4.6764426772457593E-4</v>
      </c>
      <c r="R68" s="5">
        <v>0.1</v>
      </c>
      <c r="S68" s="5"/>
      <c r="X68" s="1">
        <v>27000</v>
      </c>
      <c r="Y68" s="1">
        <f>+$O$2+$O$3*X68+$O$4*X68^2+$O$5*SIN(RADIANS($O$6*X68+$O$7))</f>
        <v>9.7557033941239549E-3</v>
      </c>
      <c r="AC68" s="1">
        <v>8</v>
      </c>
      <c r="AE68" s="1" t="s">
        <v>49</v>
      </c>
      <c r="AG68" s="1" t="s">
        <v>32</v>
      </c>
    </row>
    <row r="69" spans="1:33">
      <c r="A69" s="94" t="s">
        <v>110</v>
      </c>
      <c r="B69" s="41" t="s">
        <v>54</v>
      </c>
      <c r="C69" s="94">
        <v>43392.442000000003</v>
      </c>
      <c r="D69" s="94" t="s">
        <v>630</v>
      </c>
      <c r="E69" s="1">
        <f>(C69-C$7)/C$8</f>
        <v>-5491.5331935556023</v>
      </c>
      <c r="F69" s="1">
        <f>ROUND(2*E69,0)/2</f>
        <v>-5491.5</v>
      </c>
      <c r="G69" s="1">
        <f>C69-(C$7+C$8*F69)</f>
        <v>-1.3315950003743637E-2</v>
      </c>
      <c r="I69" s="1">
        <f>G69</f>
        <v>-1.3315950003743637E-2</v>
      </c>
      <c r="N69" s="1">
        <f>+O$2+O$3*F69+O$4*F69^2+O$5*SIN(RADIANS(O$6*F69+O$7))</f>
        <v>1.421082052854971E-2</v>
      </c>
      <c r="O69" s="8">
        <f>C69-15018.5</f>
        <v>28373.942000000003</v>
      </c>
      <c r="Q69" s="5">
        <f>+(G69-N69)^2</f>
        <v>7.5772309593753339E-4</v>
      </c>
      <c r="R69" s="5">
        <v>0.1</v>
      </c>
      <c r="S69" s="5"/>
      <c r="X69" s="1">
        <v>27500</v>
      </c>
      <c r="Y69" s="1">
        <f>+$O$2+$O$3*X69+$O$4*X69^2+$O$5*SIN(RADIANS($O$6*X69+$O$7))</f>
        <v>8.8509662846015958E-3</v>
      </c>
      <c r="AC69" s="1">
        <v>10</v>
      </c>
      <c r="AE69" s="1" t="s">
        <v>49</v>
      </c>
      <c r="AG69" s="1" t="s">
        <v>32</v>
      </c>
    </row>
    <row r="70" spans="1:33">
      <c r="A70" s="94" t="s">
        <v>110</v>
      </c>
      <c r="B70" s="41" t="s">
        <v>54</v>
      </c>
      <c r="C70" s="94">
        <v>43396.464</v>
      </c>
      <c r="D70" s="94" t="s">
        <v>630</v>
      </c>
      <c r="E70" s="1">
        <f>(C70-C$7)/C$8</f>
        <v>-5481.5072862321849</v>
      </c>
      <c r="F70" s="1">
        <f>ROUND(2*E70,0)/2</f>
        <v>-5481.5</v>
      </c>
      <c r="G70" s="1">
        <f>C70-(C$7+C$8*F70)</f>
        <v>-2.9229500069050118E-3</v>
      </c>
      <c r="I70" s="1">
        <f>G70</f>
        <v>-2.9229500069050118E-3</v>
      </c>
      <c r="N70" s="1">
        <f>+O$2+O$3*F70+O$4*F70^2+O$5*SIN(RADIANS(O$6*F70+O$7))</f>
        <v>1.4210496241173671E-2</v>
      </c>
      <c r="O70" s="8">
        <f>C70-15018.5</f>
        <v>28377.964</v>
      </c>
      <c r="Q70" s="5">
        <f>+(G70-N70)^2</f>
        <v>2.9355498033580148E-4</v>
      </c>
      <c r="R70" s="5">
        <v>0.1</v>
      </c>
      <c r="S70" s="5"/>
      <c r="AC70" s="1">
        <v>8</v>
      </c>
      <c r="AE70" s="1" t="s">
        <v>49</v>
      </c>
      <c r="AG70" s="1" t="s">
        <v>32</v>
      </c>
    </row>
    <row r="71" spans="1:33">
      <c r="A71" s="94" t="s">
        <v>110</v>
      </c>
      <c r="B71" s="41" t="s">
        <v>53</v>
      </c>
      <c r="C71" s="94">
        <v>43397.457000000002</v>
      </c>
      <c r="D71" s="94" t="s">
        <v>630</v>
      </c>
      <c r="E71" s="1">
        <f>(C71-C$7)/C$8</f>
        <v>-5479.0319689840044</v>
      </c>
      <c r="F71" s="1">
        <f>ROUND(2*E71,0)/2</f>
        <v>-5479</v>
      </c>
      <c r="G71" s="1">
        <f>C71-(C$7+C$8*F71)</f>
        <v>-1.2824700002965983E-2</v>
      </c>
      <c r="I71" s="1">
        <f>G71</f>
        <v>-1.2824700002965983E-2</v>
      </c>
      <c r="N71" s="1">
        <f>+O$2+O$3*F71+O$4*F71^2+O$5*SIN(RADIANS(O$6*F71+O$7))</f>
        <v>1.4210397790808219E-2</v>
      </c>
      <c r="O71" s="8">
        <f>C71-15018.5</f>
        <v>28378.957000000002</v>
      </c>
      <c r="Q71" s="5">
        <f>+(G71-N71)^2</f>
        <v>7.3089651271893467E-4</v>
      </c>
      <c r="R71" s="5">
        <v>0.1</v>
      </c>
      <c r="S71" s="5"/>
    </row>
    <row r="72" spans="1:33">
      <c r="A72" s="94" t="s">
        <v>110</v>
      </c>
      <c r="B72" s="41" t="s">
        <v>54</v>
      </c>
      <c r="C72" s="94">
        <v>43398.455999999998</v>
      </c>
      <c r="D72" s="94" t="s">
        <v>630</v>
      </c>
      <c r="E72" s="1">
        <f>(C72-C$7)/C$8</f>
        <v>-5476.5416951361522</v>
      </c>
      <c r="F72" s="1">
        <f>ROUND(2*E72,0)/2</f>
        <v>-5476.5</v>
      </c>
      <c r="G72" s="1">
        <f>C72-(C$7+C$8*F72)</f>
        <v>-1.6726450005080551E-2</v>
      </c>
      <c r="I72" s="1">
        <f>G72</f>
        <v>-1.6726450005080551E-2</v>
      </c>
      <c r="N72" s="1">
        <f>+O$2+O$3*F72+O$4*F72^2+O$5*SIN(RADIANS(O$6*F72+O$7))</f>
        <v>1.4210292388456737E-2</v>
      </c>
      <c r="O72" s="8">
        <f>C72-15018.5</f>
        <v>28379.955999999998</v>
      </c>
      <c r="Q72" s="5">
        <f>+(G72-N72)^2</f>
        <v>9.5708202992408735E-4</v>
      </c>
      <c r="R72" s="5">
        <v>0.1</v>
      </c>
      <c r="S72" s="5"/>
    </row>
    <row r="73" spans="1:33">
      <c r="A73" s="40" t="s">
        <v>35</v>
      </c>
      <c r="B73" s="41" t="s">
        <v>54</v>
      </c>
      <c r="C73" s="46">
        <v>43417.321000000004</v>
      </c>
      <c r="D73" s="46"/>
      <c r="E73" s="1">
        <f>(C73-C$7)/C$8</f>
        <v>-5429.5156529540409</v>
      </c>
      <c r="F73" s="1">
        <f>ROUND(2*E73,0)/2</f>
        <v>-5429.5</v>
      </c>
      <c r="G73" s="1">
        <f>C73-(C$7+C$8*F73)</f>
        <v>-6.2793500037514605E-3</v>
      </c>
      <c r="H73" s="1">
        <f>G73</f>
        <v>-6.2793500037514605E-3</v>
      </c>
      <c r="N73" s="1">
        <f>+O$2+O$3*F73+O$4*F73^2+O$5*SIN(RADIANS(O$6*F73+O$7))</f>
        <v>1.4207016679863729E-2</v>
      </c>
      <c r="O73" s="8">
        <f>C73-15018.5</f>
        <v>28398.821000000004</v>
      </c>
      <c r="Q73" s="5">
        <f>+(G73-N73)^2</f>
        <v>4.196912198955385E-4</v>
      </c>
      <c r="R73" s="5">
        <v>0.1</v>
      </c>
      <c r="S73" s="5"/>
    </row>
    <row r="74" spans="1:33">
      <c r="A74" s="94" t="s">
        <v>110</v>
      </c>
      <c r="B74" s="41" t="s">
        <v>54</v>
      </c>
      <c r="C74" s="94">
        <v>43427.360999999997</v>
      </c>
      <c r="D74" s="94" t="s">
        <v>630</v>
      </c>
      <c r="E74" s="1">
        <f>(C74-C$7)/C$8</f>
        <v>-5404.4882761447134</v>
      </c>
      <c r="F74" s="1">
        <f>ROUND(2*E74,0)/2</f>
        <v>-5404.5</v>
      </c>
      <c r="G74" s="1">
        <f>C74-(C$7+C$8*F74)</f>
        <v>4.7031499925651588E-3</v>
      </c>
      <c r="I74" s="1">
        <f>G74</f>
        <v>4.7031499925651588E-3</v>
      </c>
      <c r="N74" s="1">
        <f>+O$2+O$3*F74+O$4*F74^2+O$5*SIN(RADIANS(O$6*F74+O$7))</f>
        <v>1.4204272924080526E-2</v>
      </c>
      <c r="O74" s="8">
        <f>C74-15018.5</f>
        <v>28408.860999999997</v>
      </c>
      <c r="Q74" s="5">
        <f>+(G74-N74)^2</f>
        <v>9.0271336959767167E-5</v>
      </c>
      <c r="R74" s="5">
        <v>0.1</v>
      </c>
      <c r="S74" s="5"/>
    </row>
    <row r="75" spans="1:33">
      <c r="A75" s="94" t="s">
        <v>110</v>
      </c>
      <c r="B75" s="41" t="s">
        <v>53</v>
      </c>
      <c r="C75" s="94">
        <v>43428.362000000001</v>
      </c>
      <c r="D75" s="94" t="s">
        <v>630</v>
      </c>
      <c r="E75" s="1">
        <f>(C75-C$7)/C$8</f>
        <v>-5401.9930167636121</v>
      </c>
      <c r="F75" s="1">
        <f>ROUND(2*E75,0)/2</f>
        <v>-5402</v>
      </c>
      <c r="G75" s="1">
        <f>C75-(C$7+C$8*F75)</f>
        <v>2.8013999981340021E-3</v>
      </c>
      <c r="I75" s="1">
        <f>G75</f>
        <v>2.8013999981340021E-3</v>
      </c>
      <c r="N75" s="1">
        <f>+O$2+O$3*F75+O$4*F75^2+O$5*SIN(RADIANS(O$6*F75+O$7))</f>
        <v>1.4203960305878647E-2</v>
      </c>
      <c r="O75" s="8">
        <f>C75-15018.5</f>
        <v>28409.862000000001</v>
      </c>
      <c r="Q75" s="5">
        <f>+(G75-N75)^2</f>
        <v>1.3001838157175366E-4</v>
      </c>
      <c r="R75" s="5">
        <v>0.1</v>
      </c>
      <c r="S75" s="5"/>
    </row>
    <row r="76" spans="1:33">
      <c r="A76" s="94" t="s">
        <v>110</v>
      </c>
      <c r="B76" s="41" t="s">
        <v>53</v>
      </c>
      <c r="C76" s="94">
        <v>43432.368999999999</v>
      </c>
      <c r="D76" s="94" t="s">
        <v>630</v>
      </c>
      <c r="E76" s="1">
        <f>(C76-C$7)/C$8</f>
        <v>-5392.0045009394107</v>
      </c>
      <c r="F76" s="1">
        <f>ROUND(2*E76,0)/2</f>
        <v>-5392</v>
      </c>
      <c r="G76" s="1">
        <f>C76-(C$7+C$8*F76)</f>
        <v>-1.8056000044452958E-3</v>
      </c>
      <c r="I76" s="1">
        <f>G76</f>
        <v>-1.8056000044452958E-3</v>
      </c>
      <c r="N76" s="1">
        <f>+O$2+O$3*F76+O$4*F76^2+O$5*SIN(RADIANS(O$6*F76+O$7))</f>
        <v>1.4202640311353085E-2</v>
      </c>
      <c r="O76" s="8">
        <f>C76-15018.5</f>
        <v>28413.868999999999</v>
      </c>
      <c r="Q76" s="5">
        <f>+(G76-N76)^2</f>
        <v>2.5626375800835266E-4</v>
      </c>
      <c r="R76" s="5">
        <v>0.1</v>
      </c>
      <c r="S76" s="5"/>
    </row>
    <row r="77" spans="1:33">
      <c r="A77" s="94" t="s">
        <v>110</v>
      </c>
      <c r="B77" s="41" t="s">
        <v>53</v>
      </c>
      <c r="C77" s="94">
        <v>43495.345999999998</v>
      </c>
      <c r="D77" s="94" t="s">
        <v>630</v>
      </c>
      <c r="E77" s="1">
        <f>(C77-C$7)/C$8</f>
        <v>-5235.0175378595304</v>
      </c>
      <c r="F77" s="1">
        <f>ROUND(2*E77,0)/2</f>
        <v>-5235</v>
      </c>
      <c r="G77" s="1">
        <f>C77-(C$7+C$8*F77)</f>
        <v>-7.0355000061681494E-3</v>
      </c>
      <c r="I77" s="1">
        <f>G77</f>
        <v>-7.0355000061681494E-3</v>
      </c>
      <c r="N77" s="1">
        <f>+O$2+O$3*F77+O$4*F77^2+O$5*SIN(RADIANS(O$6*F77+O$7))</f>
        <v>1.4167359047918843E-2</v>
      </c>
      <c r="O77" s="8">
        <f>C77-15018.5</f>
        <v>28476.845999999998</v>
      </c>
      <c r="Q77" s="5">
        <f>+(G77-N77)^2</f>
        <v>4.4956123206747875E-4</v>
      </c>
      <c r="R77" s="5">
        <v>0.1</v>
      </c>
      <c r="S77" s="5"/>
    </row>
    <row r="78" spans="1:33">
      <c r="A78" s="94" t="s">
        <v>110</v>
      </c>
      <c r="B78" s="41" t="s">
        <v>54</v>
      </c>
      <c r="C78" s="94">
        <v>43496.351999999999</v>
      </c>
      <c r="D78" s="94" t="s">
        <v>630</v>
      </c>
      <c r="E78" s="1">
        <f>(C78-C$7)/C$8</f>
        <v>-5232.5098146453638</v>
      </c>
      <c r="F78" s="1">
        <f>ROUND(2*E78,0)/2</f>
        <v>-5232.5</v>
      </c>
      <c r="G78" s="1">
        <f>C78-(C$7+C$8*F78)</f>
        <v>-3.9372500032186508E-3</v>
      </c>
      <c r="I78" s="1">
        <f>G78</f>
        <v>-3.9372500032186508E-3</v>
      </c>
      <c r="N78" s="1">
        <f>+O$2+O$3*F78+O$4*F78^2+O$5*SIN(RADIANS(O$6*F78+O$7))</f>
        <v>1.4166576433493488E-2</v>
      </c>
      <c r="O78" s="8">
        <f>C78-15018.5</f>
        <v>28477.851999999999</v>
      </c>
      <c r="Q78" s="5">
        <f>+(G78-N78)^2</f>
        <v>3.2774853165059735E-4</v>
      </c>
      <c r="R78" s="5">
        <v>0.1</v>
      </c>
      <c r="S78" s="5"/>
    </row>
    <row r="79" spans="1:33">
      <c r="A79" s="94" t="s">
        <v>110</v>
      </c>
      <c r="B79" s="41" t="s">
        <v>54</v>
      </c>
      <c r="C79" s="94">
        <v>43690.502</v>
      </c>
      <c r="D79" s="94" t="s">
        <v>630</v>
      </c>
      <c r="E79" s="1">
        <f>(C79-C$7)/C$8</f>
        <v>-4748.5391764447595</v>
      </c>
      <c r="F79" s="1">
        <f>ROUND(2*E79,0)/2</f>
        <v>-4748.5</v>
      </c>
      <c r="G79" s="1">
        <f>C79-(C$7+C$8*F79)</f>
        <v>-1.5716050002083648E-2</v>
      </c>
      <c r="I79" s="1">
        <f>G79</f>
        <v>-1.5716050002083648E-2</v>
      </c>
      <c r="N79" s="1">
        <f>+O$2+O$3*F79+O$4*F79^2+O$5*SIN(RADIANS(O$6*F79+O$7))</f>
        <v>1.3887698972658978E-2</v>
      </c>
      <c r="O79" s="8">
        <f>C79-15018.5</f>
        <v>28672.002</v>
      </c>
      <c r="Q79" s="5">
        <f>+(G79-N79)^2</f>
        <v>8.7638195335957507E-4</v>
      </c>
      <c r="R79" s="5">
        <v>0.1</v>
      </c>
      <c r="S79" s="5"/>
    </row>
    <row r="80" spans="1:33">
      <c r="A80" s="94" t="s">
        <v>110</v>
      </c>
      <c r="B80" s="41" t="s">
        <v>53</v>
      </c>
      <c r="C80" s="94">
        <v>43705.561000000002</v>
      </c>
      <c r="D80" s="94" t="s">
        <v>630</v>
      </c>
      <c r="E80" s="1">
        <f>(C80-C$7)/C$8</f>
        <v>-4711.0006039973559</v>
      </c>
      <c r="F80" s="1">
        <f>ROUND(2*E80,0)/2</f>
        <v>-4711</v>
      </c>
      <c r="G80" s="1">
        <f>C80-(C$7+C$8*F80)</f>
        <v>-2.4230000417446718E-4</v>
      </c>
      <c r="I80" s="1">
        <f>G80</f>
        <v>-2.4230000417446718E-4</v>
      </c>
      <c r="N80" s="1">
        <f>+O$2+O$3*F80+O$4*F80^2+O$5*SIN(RADIANS(O$6*F80+O$7))</f>
        <v>1.3855837689687442E-2</v>
      </c>
      <c r="O80" s="8">
        <f>C80-15018.5</f>
        <v>28687.061000000002</v>
      </c>
      <c r="Q80" s="5">
        <f>+(G80-N80)^2</f>
        <v>1.9875748643509E-4</v>
      </c>
      <c r="R80" s="5">
        <v>0.1</v>
      </c>
      <c r="S80" s="5"/>
    </row>
    <row r="81" spans="1:24">
      <c r="A81" s="94" t="s">
        <v>110</v>
      </c>
      <c r="B81" s="41" t="s">
        <v>54</v>
      </c>
      <c r="C81" s="94">
        <v>43712.574000000001</v>
      </c>
      <c r="D81" s="94" t="s">
        <v>630</v>
      </c>
      <c r="E81" s="1">
        <f>(C81-C$7)/C$8</f>
        <v>-4693.5188317300344</v>
      </c>
      <c r="F81" s="1">
        <f>ROUND(2*E81,0)/2</f>
        <v>-4693.5</v>
      </c>
      <c r="G81" s="1">
        <f>C81-(C$7+C$8*F81)</f>
        <v>-7.554550000349991E-3</v>
      </c>
      <c r="I81" s="1">
        <f>G81</f>
        <v>-7.554550000349991E-3</v>
      </c>
      <c r="N81" s="1">
        <f>+O$2+O$3*F81+O$4*F81^2+O$5*SIN(RADIANS(O$6*F81+O$7))</f>
        <v>1.3840485499801844E-2</v>
      </c>
      <c r="O81" s="8">
        <f>C81-15018.5</f>
        <v>28694.074000000001</v>
      </c>
      <c r="Q81" s="5">
        <f>+(G81-N81)^2</f>
        <v>4.5774754405275732E-4</v>
      </c>
      <c r="R81" s="5">
        <v>0.1</v>
      </c>
      <c r="S81" s="5"/>
    </row>
    <row r="82" spans="1:24">
      <c r="A82" s="40" t="s">
        <v>36</v>
      </c>
      <c r="B82" s="41" t="s">
        <v>54</v>
      </c>
      <c r="C82" s="46">
        <v>43715.387000000002</v>
      </c>
      <c r="D82" s="46"/>
      <c r="E82" s="1">
        <f>(C82-C$7)/C$8</f>
        <v>-4686.5066792435082</v>
      </c>
      <c r="F82" s="1">
        <f>ROUND(2*E82,0)/2</f>
        <v>-4686.5</v>
      </c>
      <c r="G82" s="1">
        <f>C82-(C$7+C$8*F82)</f>
        <v>-2.6794500008691102E-3</v>
      </c>
      <c r="H82" s="1">
        <f>G82</f>
        <v>-2.6794500008691102E-3</v>
      </c>
      <c r="N82" s="1">
        <f>+O$2+O$3*F82+O$4*F82^2+O$5*SIN(RADIANS(O$6*F82+O$7))</f>
        <v>1.3834258983279644E-2</v>
      </c>
      <c r="O82" s="8">
        <f>C82-15018.5</f>
        <v>28696.887000000002</v>
      </c>
      <c r="Q82" s="5">
        <f>+(G82-N82)^2</f>
        <v>2.7270258441315529E-4</v>
      </c>
      <c r="R82" s="5">
        <v>0.1</v>
      </c>
      <c r="S82" s="5"/>
    </row>
    <row r="83" spans="1:24">
      <c r="A83" s="40" t="s">
        <v>36</v>
      </c>
      <c r="B83" s="41" t="s">
        <v>54</v>
      </c>
      <c r="C83" s="46">
        <v>43717.400999999998</v>
      </c>
      <c r="D83" s="46"/>
      <c r="E83" s="1">
        <f>(C83-C$7)/C$8</f>
        <v>-4681.4862472819632</v>
      </c>
      <c r="F83" s="1">
        <f>ROUND(2*E83,0)/2</f>
        <v>-4681.5</v>
      </c>
      <c r="G83" s="1">
        <f>C83-(C$7+C$8*F83)</f>
        <v>5.517049998161383E-3</v>
      </c>
      <c r="H83" s="1">
        <f>G83</f>
        <v>5.517049998161383E-3</v>
      </c>
      <c r="N83" s="1">
        <f>+O$2+O$3*F83+O$4*F83^2+O$5*SIN(RADIANS(O$6*F83+O$7))</f>
        <v>1.3829781599295606E-2</v>
      </c>
      <c r="O83" s="8">
        <f>C83-15018.5</f>
        <v>28698.900999999998</v>
      </c>
      <c r="Q83" s="5">
        <f>+(G83-N83)^2</f>
        <v>6.9101506672495532E-5</v>
      </c>
      <c r="R83" s="5">
        <v>0.1</v>
      </c>
      <c r="S83" s="5"/>
    </row>
    <row r="84" spans="1:24">
      <c r="A84" s="94" t="s">
        <v>110</v>
      </c>
      <c r="B84" s="41" t="s">
        <v>54</v>
      </c>
      <c r="C84" s="94">
        <v>43718.572999999997</v>
      </c>
      <c r="D84" s="94" t="s">
        <v>630</v>
      </c>
      <c r="E84" s="1">
        <f>(C84-C$7)/C$8</f>
        <v>-4678.5647248098003</v>
      </c>
      <c r="F84" s="1">
        <f>ROUND(2*E84,0)/2</f>
        <v>-4678.5</v>
      </c>
      <c r="G84" s="1">
        <f>C84-(C$7+C$8*F84)</f>
        <v>-2.5965050008380786E-2</v>
      </c>
      <c r="I84" s="1">
        <f>G84</f>
        <v>-2.5965050008380786E-2</v>
      </c>
      <c r="N84" s="1">
        <f>+O$2+O$3*F84+O$4*F84^2+O$5*SIN(RADIANS(O$6*F84+O$7))</f>
        <v>1.3827083238426399E-2</v>
      </c>
      <c r="O84" s="8">
        <f>C84-15018.5</f>
        <v>28700.072999999997</v>
      </c>
      <c r="Q84" s="5">
        <f>+(G84-N84)^2</f>
        <v>1.5834138683316578E-3</v>
      </c>
      <c r="R84" s="5">
        <v>0.1</v>
      </c>
      <c r="S84" s="5"/>
    </row>
    <row r="85" spans="1:24">
      <c r="A85" s="94" t="s">
        <v>110</v>
      </c>
      <c r="B85" s="41" t="s">
        <v>54</v>
      </c>
      <c r="C85" s="94">
        <v>43718.574999999997</v>
      </c>
      <c r="D85" s="94" t="s">
        <v>630</v>
      </c>
      <c r="E85" s="1">
        <f>(C85-C$7)/C$8</f>
        <v>-4678.5597392765703</v>
      </c>
      <c r="F85" s="1">
        <f>ROUND(2*E85,0)/2</f>
        <v>-4678.5</v>
      </c>
      <c r="G85" s="1">
        <f>C85-(C$7+C$8*F85)</f>
        <v>-2.3965050007973332E-2</v>
      </c>
      <c r="I85" s="1">
        <f>G85</f>
        <v>-2.3965050007973332E-2</v>
      </c>
      <c r="N85" s="1">
        <f>+O$2+O$3*F85+O$4*F85^2+O$5*SIN(RADIANS(O$6*F85+O$7))</f>
        <v>1.3827083238426399E-2</v>
      </c>
      <c r="O85" s="8">
        <f>C85-15018.5</f>
        <v>28700.074999999997</v>
      </c>
      <c r="Q85" s="5">
        <f>+(G85-N85)^2</f>
        <v>1.428245335313632E-3</v>
      </c>
      <c r="R85" s="5">
        <v>0.1</v>
      </c>
      <c r="S85" s="5"/>
    </row>
    <row r="86" spans="1:24">
      <c r="A86" s="40" t="s">
        <v>36</v>
      </c>
      <c r="B86" s="41" t="s">
        <v>54</v>
      </c>
      <c r="C86" s="46">
        <v>43719.398000000001</v>
      </c>
      <c r="D86" s="46"/>
      <c r="E86" s="1">
        <f>(C86-C$7)/C$8</f>
        <v>-4676.508192352846</v>
      </c>
      <c r="F86" s="1">
        <f>ROUND(2*E86,0)/2</f>
        <v>-4676.5</v>
      </c>
      <c r="G86" s="1">
        <f>C86-(C$7+C$8*F86)</f>
        <v>-3.2864500026335008E-3</v>
      </c>
      <c r="H86" s="1">
        <f>G86</f>
        <v>-3.2864500026335008E-3</v>
      </c>
      <c r="N86" s="1">
        <f>+O$2+O$3*F86+O$4*F86^2+O$5*SIN(RADIANS(O$6*F86+O$7))</f>
        <v>1.3825279365283648E-2</v>
      </c>
      <c r="O86" s="8">
        <f>C86-15018.5</f>
        <v>28700.898000000001</v>
      </c>
      <c r="Q86" s="5">
        <f>+(G86-N86)^2</f>
        <v>2.9281128196083817E-4</v>
      </c>
      <c r="R86" s="5">
        <v>0.1</v>
      </c>
      <c r="S86" s="5"/>
    </row>
    <row r="87" spans="1:24">
      <c r="A87" s="94" t="s">
        <v>110</v>
      </c>
      <c r="B87" s="41" t="s">
        <v>53</v>
      </c>
      <c r="C87" s="94">
        <v>43720.404999999999</v>
      </c>
      <c r="D87" s="94" t="s">
        <v>630</v>
      </c>
      <c r="E87" s="1">
        <f>(C87-C$7)/C$8</f>
        <v>-4673.9979763720739</v>
      </c>
      <c r="F87" s="1">
        <f>ROUND(2*E87,0)/2</f>
        <v>-4674</v>
      </c>
      <c r="G87" s="1">
        <f>C87-(C$7+C$8*F87)</f>
        <v>8.1179999688174576E-4</v>
      </c>
      <c r="I87" s="1">
        <f>G87</f>
        <v>8.1179999688174576E-4</v>
      </c>
      <c r="N87" s="1">
        <f>+O$2+O$3*F87+O$4*F87^2+O$5*SIN(RADIANS(O$6*F87+O$7))</f>
        <v>1.3823018941571749E-2</v>
      </c>
      <c r="O87" s="8">
        <f>C87-15018.5</f>
        <v>28701.904999999999</v>
      </c>
      <c r="Q87" s="5">
        <f>+(G87-N87)^2</f>
        <v>1.6929181842666004E-4</v>
      </c>
      <c r="R87" s="5">
        <v>0.1</v>
      </c>
      <c r="S87" s="5"/>
    </row>
    <row r="88" spans="1:24">
      <c r="A88" s="40" t="s">
        <v>36</v>
      </c>
      <c r="B88" s="41" t="s">
        <v>54</v>
      </c>
      <c r="C88" s="46">
        <v>43723.404999999999</v>
      </c>
      <c r="D88" s="46"/>
      <c r="E88" s="1">
        <f>(C88-C$7)/C$8</f>
        <v>-4666.5196765286446</v>
      </c>
      <c r="F88" s="1">
        <f>ROUND(2*E88,0)/2</f>
        <v>-4666.5</v>
      </c>
      <c r="G88" s="1">
        <f>C88-(C$7+C$8*F88)</f>
        <v>-7.8934500052127987E-3</v>
      </c>
      <c r="H88" s="1">
        <f>G88</f>
        <v>-7.8934500052127987E-3</v>
      </c>
      <c r="N88" s="1">
        <f>+O$2+O$3*F88+O$4*F88^2+O$5*SIN(RADIANS(O$6*F88+O$7))</f>
        <v>1.3816200501827133E-2</v>
      </c>
      <c r="O88" s="8">
        <f>C88-15018.5</f>
        <v>28704.904999999999</v>
      </c>
      <c r="Q88" s="5">
        <f>+(G88-N88)^2</f>
        <v>4.7130892513781914E-4</v>
      </c>
      <c r="R88" s="5">
        <v>0.1</v>
      </c>
      <c r="S88" s="5"/>
      <c r="X88" s="1" t="s">
        <v>91</v>
      </c>
    </row>
    <row r="89" spans="1:24">
      <c r="A89" s="40" t="s">
        <v>36</v>
      </c>
      <c r="B89" s="41" t="s">
        <v>54</v>
      </c>
      <c r="C89" s="46">
        <v>43725.413999999997</v>
      </c>
      <c r="D89" s="46"/>
      <c r="E89" s="1">
        <f>(C89-C$7)/C$8</f>
        <v>-4661.5117084001658</v>
      </c>
      <c r="F89" s="1">
        <f>ROUND(2*E89,0)/2</f>
        <v>-4661.5</v>
      </c>
      <c r="G89" s="1">
        <f>C89-(C$7+C$8*F89)</f>
        <v>-4.6969500035629608E-3</v>
      </c>
      <c r="H89" s="1">
        <f>G89</f>
        <v>-4.6969500035629608E-3</v>
      </c>
      <c r="N89" s="1">
        <f>+O$2+O$3*F89+O$4*F89^2+O$5*SIN(RADIANS(O$6*F89+O$7))</f>
        <v>1.3811623950295842E-2</v>
      </c>
      <c r="O89" s="8">
        <f>C89-15018.5</f>
        <v>28706.913999999997</v>
      </c>
      <c r="Q89" s="5">
        <f>+(G89-N89)^2</f>
        <v>3.4256730980546053E-4</v>
      </c>
      <c r="R89" s="5">
        <v>0.1</v>
      </c>
      <c r="S89" s="5"/>
      <c r="X89" s="1" t="s">
        <v>91</v>
      </c>
    </row>
    <row r="90" spans="1:24">
      <c r="A90" s="94" t="s">
        <v>110</v>
      </c>
      <c r="B90" s="41" t="s">
        <v>54</v>
      </c>
      <c r="C90" s="94">
        <v>43733.434999999998</v>
      </c>
      <c r="D90" s="94" t="s">
        <v>630</v>
      </c>
      <c r="E90" s="1">
        <f>(C90-C$7)/C$8</f>
        <v>-4641.5172273854487</v>
      </c>
      <c r="F90" s="1">
        <f>ROUND(2*E90,0)/2</f>
        <v>-4641.5</v>
      </c>
      <c r="G90" s="1">
        <f>C90-(C$7+C$8*F90)</f>
        <v>-6.91095000365749E-3</v>
      </c>
      <c r="I90" s="1">
        <f>G90</f>
        <v>-6.91095000365749E-3</v>
      </c>
      <c r="N90" s="1">
        <f>+O$2+O$3*F90+O$4*F90^2+O$5*SIN(RADIANS(O$6*F90+O$7))</f>
        <v>1.3793071198743798E-2</v>
      </c>
      <c r="O90" s="8">
        <f>C90-15018.5</f>
        <v>28714.934999999998</v>
      </c>
      <c r="Q90" s="5">
        <f>+(G90-N90)^2</f>
        <v>4.2865649394948198E-4</v>
      </c>
      <c r="R90" s="5">
        <v>0.1</v>
      </c>
      <c r="S90" s="5"/>
      <c r="X90" s="1" t="s">
        <v>91</v>
      </c>
    </row>
    <row r="91" spans="1:24">
      <c r="A91" s="94" t="s">
        <v>110</v>
      </c>
      <c r="B91" s="41" t="s">
        <v>53</v>
      </c>
      <c r="C91" s="94">
        <v>43740.457000000002</v>
      </c>
      <c r="D91" s="94" t="s">
        <v>630</v>
      </c>
      <c r="E91" s="1">
        <f>(C91-C$7)/C$8</f>
        <v>-4624.0130202185837</v>
      </c>
      <c r="F91" s="1">
        <f>ROUND(2*E91,0)/2</f>
        <v>-4624</v>
      </c>
      <c r="G91" s="1">
        <f>C91-(C$7+C$8*F91)</f>
        <v>-5.2232000016374514E-3</v>
      </c>
      <c r="I91" s="1">
        <f>G91</f>
        <v>-5.2232000016374514E-3</v>
      </c>
      <c r="N91" s="1">
        <f>+O$2+O$3*F91+O$4*F91^2+O$5*SIN(RADIANS(O$6*F91+O$7))</f>
        <v>1.3776515439193528E-2</v>
      </c>
      <c r="O91" s="8">
        <f>C91-15018.5</f>
        <v>28721.957000000002</v>
      </c>
      <c r="Q91" s="5">
        <f>+(G91-N91)^2</f>
        <v>3.6098918683255115E-4</v>
      </c>
      <c r="R91" s="5">
        <v>0.1</v>
      </c>
      <c r="S91" s="5"/>
      <c r="X91" s="1" t="s">
        <v>91</v>
      </c>
    </row>
    <row r="92" spans="1:24">
      <c r="A92" s="94" t="s">
        <v>110</v>
      </c>
      <c r="B92" s="41" t="s">
        <v>54</v>
      </c>
      <c r="C92" s="94">
        <v>43741.462</v>
      </c>
      <c r="D92" s="94" t="s">
        <v>630</v>
      </c>
      <c r="E92" s="1">
        <f>(C92-C$7)/C$8</f>
        <v>-4621.5077897710416</v>
      </c>
      <c r="F92" s="1">
        <f>ROUND(2*E92,0)/2</f>
        <v>-4621.5</v>
      </c>
      <c r="G92" s="1">
        <f>C92-(C$7+C$8*F92)</f>
        <v>-3.1249500025296584E-3</v>
      </c>
      <c r="I92" s="1">
        <f>G92</f>
        <v>-3.1249500025296584E-3</v>
      </c>
      <c r="N92" s="1">
        <f>+O$2+O$3*F92+O$4*F92^2+O$5*SIN(RADIANS(O$6*F92+O$7))</f>
        <v>1.3774125897751456E-2</v>
      </c>
      <c r="O92" s="8">
        <f>C92-15018.5</f>
        <v>28722.962</v>
      </c>
      <c r="Q92" s="5">
        <f>+(G92-N92)^2</f>
        <v>2.855787662834619E-4</v>
      </c>
      <c r="R92" s="5">
        <v>0.1</v>
      </c>
      <c r="S92" s="5"/>
    </row>
    <row r="93" spans="1:24">
      <c r="A93" s="94" t="s">
        <v>110</v>
      </c>
      <c r="B93" s="41" t="s">
        <v>53</v>
      </c>
      <c r="C93" s="94">
        <v>43746.493000000002</v>
      </c>
      <c r="D93" s="94" t="s">
        <v>630</v>
      </c>
      <c r="E93" s="1">
        <f>(C93-C$7)/C$8</f>
        <v>-4608.966680933604</v>
      </c>
      <c r="F93" s="1">
        <f>ROUND(2*E93,0)/2</f>
        <v>-4609</v>
      </c>
      <c r="G93" s="1">
        <f>C93-(C$7+C$8*F93)</f>
        <v>1.3366300001507625E-2</v>
      </c>
      <c r="I93" s="1">
        <f>G93</f>
        <v>1.3366300001507625E-2</v>
      </c>
      <c r="N93" s="1">
        <f>+O$2+O$3*F93+O$4*F93^2+O$5*SIN(RADIANS(O$6*F93+O$7))</f>
        <v>1.3762086901546174E-2</v>
      </c>
      <c r="O93" s="8">
        <f>C93-15018.5</f>
        <v>28727.993000000002</v>
      </c>
      <c r="Q93" s="5">
        <f>+(G93-N93)^2</f>
        <v>1.5664727024212462E-7</v>
      </c>
      <c r="R93" s="5">
        <v>0.1</v>
      </c>
      <c r="S93" s="5"/>
    </row>
    <row r="94" spans="1:24">
      <c r="A94" s="95" t="s">
        <v>110</v>
      </c>
      <c r="B94" s="96" t="s">
        <v>54</v>
      </c>
      <c r="C94" s="97">
        <v>43747.487000000001</v>
      </c>
      <c r="D94" s="97" t="s">
        <v>630</v>
      </c>
      <c r="E94" s="1">
        <f>(C94-C$7)/C$8</f>
        <v>-4606.4888709188181</v>
      </c>
      <c r="F94" s="1">
        <f>ROUND(2*E94,0)/2</f>
        <v>-4606.5</v>
      </c>
      <c r="G94" s="1">
        <f>C94-(C$7+C$8*F94)</f>
        <v>4.4645499947364442E-3</v>
      </c>
      <c r="I94" s="1">
        <f>G94</f>
        <v>4.4645499947364442E-3</v>
      </c>
      <c r="N94" s="1">
        <f>+O$2+O$3*F94+O$4*F94^2+O$5*SIN(RADIANS(O$6*F94+O$7))</f>
        <v>1.3759660880884048E-2</v>
      </c>
      <c r="O94" s="8">
        <f>C94-15018.5</f>
        <v>28728.987000000001</v>
      </c>
      <c r="Q94" s="5">
        <f>+(G94-N94)^2</f>
        <v>8.6399086385779685E-5</v>
      </c>
      <c r="R94" s="5">
        <v>0.1</v>
      </c>
      <c r="S94" s="5"/>
    </row>
    <row r="95" spans="1:24">
      <c r="A95" s="95" t="s">
        <v>110</v>
      </c>
      <c r="B95" s="96" t="s">
        <v>53</v>
      </c>
      <c r="C95" s="97">
        <v>43765.337</v>
      </c>
      <c r="D95" s="97" t="s">
        <v>630</v>
      </c>
      <c r="E95" s="1">
        <f>(C95-C$7)/C$8</f>
        <v>-4561.9929868504169</v>
      </c>
      <c r="F95" s="1">
        <f>ROUND(2*E95,0)/2</f>
        <v>-4562</v>
      </c>
      <c r="G95" s="1">
        <f>C95-(C$7+C$8*F95)</f>
        <v>2.8133999949204735E-3</v>
      </c>
      <c r="I95" s="1">
        <f>G95</f>
        <v>2.8133999949204735E-3</v>
      </c>
      <c r="N95" s="1">
        <f>+O$2+O$3*F95+O$4*F95^2+O$5*SIN(RADIANS(O$6*F95+O$7))</f>
        <v>1.3715468460180291E-2</v>
      </c>
      <c r="O95" s="8">
        <f>C95-15018.5</f>
        <v>28746.837</v>
      </c>
      <c r="Q95" s="5">
        <f>+(G95-N95)^2</f>
        <v>1.1885509682121256E-4</v>
      </c>
      <c r="R95" s="5">
        <v>0.1</v>
      </c>
      <c r="S95" s="5"/>
    </row>
    <row r="96" spans="1:24">
      <c r="A96" s="95" t="s">
        <v>110</v>
      </c>
      <c r="B96" s="96" t="s">
        <v>53</v>
      </c>
      <c r="C96" s="97">
        <v>43767.34</v>
      </c>
      <c r="D96" s="97" t="s">
        <v>630</v>
      </c>
      <c r="E96" s="1">
        <f>(C96-C$7)/C$8</f>
        <v>-4556.999975321628</v>
      </c>
      <c r="F96" s="1">
        <f>ROUND(2*E96,0)/2</f>
        <v>-4557</v>
      </c>
      <c r="G96" s="1">
        <f>C96-(C$7+C$8*F96)</f>
        <v>9.8999953479506075E-6</v>
      </c>
      <c r="I96" s="1">
        <f>G96</f>
        <v>9.8999953479506075E-6</v>
      </c>
      <c r="N96" s="1">
        <f>+O$2+O$3*F96+O$4*F96^2+O$5*SIN(RADIANS(O$6*F96+O$7))</f>
        <v>1.371038432686961E-2</v>
      </c>
      <c r="O96" s="8">
        <f>C96-15018.5</f>
        <v>28748.839999999997</v>
      </c>
      <c r="Q96" s="5">
        <f>+(G96-N96)^2</f>
        <v>1.8770327091827049E-4</v>
      </c>
      <c r="R96" s="5">
        <v>0.1</v>
      </c>
      <c r="S96" s="5"/>
    </row>
    <row r="97" spans="1:19">
      <c r="A97" s="95" t="s">
        <v>110</v>
      </c>
      <c r="B97" s="96" t="s">
        <v>54</v>
      </c>
      <c r="C97" s="97">
        <v>43767.53</v>
      </c>
      <c r="D97" s="97" t="s">
        <v>630</v>
      </c>
      <c r="E97" s="1">
        <f>(C97-C$7)/C$8</f>
        <v>-4556.5263496648713</v>
      </c>
      <c r="F97" s="1">
        <f>ROUND(2*E97,0)/2</f>
        <v>-4556.5</v>
      </c>
      <c r="G97" s="1">
        <f>C97-(C$7+C$8*F97)</f>
        <v>-1.0570450001978315E-2</v>
      </c>
      <c r="I97" s="1">
        <f>G97</f>
        <v>-1.0570450001978315E-2</v>
      </c>
      <c r="N97" s="1">
        <f>+O$2+O$3*F97+O$4*F97^2+O$5*SIN(RADIANS(O$6*F97+O$7))</f>
        <v>1.3709874602727131E-2</v>
      </c>
      <c r="O97" s="8">
        <f>C97-15018.5</f>
        <v>28749.03</v>
      </c>
      <c r="Q97" s="5">
        <f>+(G97-N97)^2</f>
        <v>5.8953416290986459E-4</v>
      </c>
      <c r="R97" s="5">
        <v>0.1</v>
      </c>
      <c r="S97" s="5"/>
    </row>
    <row r="98" spans="1:19">
      <c r="A98" s="95" t="s">
        <v>110</v>
      </c>
      <c r="B98" s="96" t="s">
        <v>54</v>
      </c>
      <c r="C98" s="97">
        <v>43768.341999999997</v>
      </c>
      <c r="D98" s="97" t="s">
        <v>630</v>
      </c>
      <c r="E98" s="1">
        <f>(C98-C$7)/C$8</f>
        <v>-4554.5022231739213</v>
      </c>
      <c r="F98" s="1">
        <f>ROUND(2*E98,0)/2</f>
        <v>-4554.5</v>
      </c>
      <c r="G98" s="1">
        <f>C98-(C$7+C$8*F98)</f>
        <v>-8.9185000979341567E-4</v>
      </c>
      <c r="I98" s="1">
        <f>G98</f>
        <v>-8.9185000979341567E-4</v>
      </c>
      <c r="N98" s="1">
        <f>+O$2+O$3*F98+O$4*F98^2+O$5*SIN(RADIANS(O$6*F98+O$7))</f>
        <v>1.370783332507429E-2</v>
      </c>
      <c r="O98" s="8">
        <f>C98-15018.5</f>
        <v>28749.841999999997</v>
      </c>
      <c r="Q98" s="5">
        <f>+(G98-N98)^2</f>
        <v>2.1315075347841381E-4</v>
      </c>
      <c r="R98" s="5">
        <v>0.1</v>
      </c>
      <c r="S98" s="5"/>
    </row>
    <row r="99" spans="1:19">
      <c r="A99" s="94" t="s">
        <v>110</v>
      </c>
      <c r="B99" s="41" t="s">
        <v>54</v>
      </c>
      <c r="C99" s="94">
        <v>43770.345999999998</v>
      </c>
      <c r="D99" s="94" t="s">
        <v>630</v>
      </c>
      <c r="E99" s="1">
        <f>(C99-C$7)/C$8</f>
        <v>-4549.5067188785088</v>
      </c>
      <c r="F99" s="1">
        <f>ROUND(2*E99,0)/2</f>
        <v>-4549.5</v>
      </c>
      <c r="G99" s="1">
        <f>C99-(C$7+C$8*F99)</f>
        <v>-2.695350005524233E-3</v>
      </c>
      <c r="I99" s="1">
        <f>G99</f>
        <v>-2.695350005524233E-3</v>
      </c>
      <c r="N99" s="1">
        <f>+O$2+O$3*F99+O$4*F99^2+O$5*SIN(RADIANS(O$6*F99+O$7))</f>
        <v>1.3702713478884854E-2</v>
      </c>
      <c r="O99" s="8">
        <f>C99-15018.5</f>
        <v>28751.845999999998</v>
      </c>
      <c r="Q99" s="5">
        <f>+(G99-N99)^2</f>
        <v>2.6889648603871066E-4</v>
      </c>
      <c r="R99" s="5">
        <v>0.1</v>
      </c>
      <c r="S99" s="5"/>
    </row>
    <row r="100" spans="1:19">
      <c r="A100" s="95" t="s">
        <v>110</v>
      </c>
      <c r="B100" s="96" t="s">
        <v>54</v>
      </c>
      <c r="C100" s="97">
        <v>43770.355000000003</v>
      </c>
      <c r="D100" s="97" t="s">
        <v>630</v>
      </c>
      <c r="E100" s="1">
        <f>(C100-C$7)/C$8</f>
        <v>-4549.4842839789644</v>
      </c>
      <c r="F100" s="1">
        <f>ROUND(2*E100,0)/2</f>
        <v>-4549.5</v>
      </c>
      <c r="G100" s="1">
        <f>C100-(C$7+C$8*F100)</f>
        <v>6.3046499999472871E-3</v>
      </c>
      <c r="I100" s="1">
        <f>G100</f>
        <v>6.3046499999472871E-3</v>
      </c>
      <c r="N100" s="1">
        <f>+O$2+O$3*F100+O$4*F100^2+O$5*SIN(RADIANS(O$6*F100+O$7))</f>
        <v>1.3702713478884854E-2</v>
      </c>
      <c r="O100" s="8">
        <f>C100-15018.5</f>
        <v>28751.855000000003</v>
      </c>
      <c r="Q100" s="5">
        <f>+(G100-N100)^2</f>
        <v>5.4731343238389813E-5</v>
      </c>
      <c r="R100" s="5">
        <v>0.1</v>
      </c>
      <c r="S100" s="5"/>
    </row>
    <row r="101" spans="1:19">
      <c r="A101" s="95" t="s">
        <v>110</v>
      </c>
      <c r="B101" s="96" t="s">
        <v>54</v>
      </c>
      <c r="C101" s="97">
        <v>43776.355000000003</v>
      </c>
      <c r="D101" s="97" t="s">
        <v>630</v>
      </c>
      <c r="E101" s="1">
        <f>(C101-C$7)/C$8</f>
        <v>-4534.5276842921057</v>
      </c>
      <c r="F101" s="1">
        <f>ROUND(2*E101,0)/2</f>
        <v>-4534.5</v>
      </c>
      <c r="G101" s="1">
        <f>C101-(C$7+C$8*F101)</f>
        <v>-1.1105849996965844E-2</v>
      </c>
      <c r="I101" s="1">
        <f>G101</f>
        <v>-1.1105849996965844E-2</v>
      </c>
      <c r="N101" s="1">
        <f>+O$2+O$3*F101+O$4*F101^2+O$5*SIN(RADIANS(O$6*F101+O$7))</f>
        <v>1.3687211600923798E-2</v>
      </c>
      <c r="O101" s="8">
        <f>C101-15018.5</f>
        <v>28757.855000000003</v>
      </c>
      <c r="Q101" s="5">
        <f>+(G101-N101)^2</f>
        <v>6.1469590339675005E-4</v>
      </c>
      <c r="R101" s="5">
        <v>0.1</v>
      </c>
      <c r="S101" s="5"/>
    </row>
    <row r="102" spans="1:19">
      <c r="A102" s="95" t="s">
        <v>110</v>
      </c>
      <c r="B102" s="96" t="s">
        <v>54</v>
      </c>
      <c r="C102" s="97">
        <v>43784.385000000002</v>
      </c>
      <c r="D102" s="97" t="s">
        <v>630</v>
      </c>
      <c r="E102" s="1">
        <f>(C102-C$7)/C$8</f>
        <v>-4514.5107683778633</v>
      </c>
      <c r="F102" s="1">
        <f>ROUND(2*E102,0)/2</f>
        <v>-4514.5</v>
      </c>
      <c r="G102" s="1">
        <f>C102-(C$7+C$8*F102)</f>
        <v>-4.3198499988648109E-3</v>
      </c>
      <c r="I102" s="1">
        <f>G102</f>
        <v>-4.3198499988648109E-3</v>
      </c>
      <c r="N102" s="1">
        <f>+O$2+O$3*F102+O$4*F102^2+O$5*SIN(RADIANS(O$6*F102+O$7))</f>
        <v>1.3666211987929701E-2</v>
      </c>
      <c r="O102" s="8">
        <f>C102-15018.5</f>
        <v>28765.885000000002</v>
      </c>
      <c r="Q102" s="5">
        <f>+(G102-N102)^2</f>
        <v>3.2349842579281455E-4</v>
      </c>
      <c r="R102" s="5">
        <v>0.1</v>
      </c>
      <c r="S102" s="5"/>
    </row>
    <row r="103" spans="1:19">
      <c r="A103" s="95" t="s">
        <v>110</v>
      </c>
      <c r="B103" s="96" t="s">
        <v>53</v>
      </c>
      <c r="C103" s="97">
        <v>43789.381999999998</v>
      </c>
      <c r="D103" s="97" t="s">
        <v>630</v>
      </c>
      <c r="E103" s="1">
        <f>(C103-C$7)/C$8</f>
        <v>-4502.054413605335</v>
      </c>
      <c r="F103" s="1">
        <f>ROUND(2*E103,0)/2</f>
        <v>-4502</v>
      </c>
      <c r="G103" s="1">
        <f>C103-(C$7+C$8*F103)</f>
        <v>-2.1828600009030197E-2</v>
      </c>
      <c r="I103" s="1">
        <f>G103</f>
        <v>-2.1828600009030197E-2</v>
      </c>
      <c r="N103" s="1">
        <f>+O$2+O$3*F103+O$4*F103^2+O$5*SIN(RADIANS(O$6*F103+O$7))</f>
        <v>1.3652896630105752E-2</v>
      </c>
      <c r="O103" s="8">
        <f>C103-15018.5</f>
        <v>28770.881999999998</v>
      </c>
      <c r="Q103" s="5">
        <f>+(G103-N103)^2</f>
        <v>1.2589366037530155E-3</v>
      </c>
      <c r="R103" s="5">
        <v>0.1</v>
      </c>
      <c r="S103" s="5"/>
    </row>
    <row r="104" spans="1:19">
      <c r="A104" s="95" t="s">
        <v>110</v>
      </c>
      <c r="B104" s="96" t="s">
        <v>53</v>
      </c>
      <c r="C104" s="97">
        <v>43793.381999999998</v>
      </c>
      <c r="D104" s="97" t="s">
        <v>630</v>
      </c>
      <c r="E104" s="1">
        <f>(C104-C$7)/C$8</f>
        <v>-4492.0833471474289</v>
      </c>
      <c r="F104" s="1">
        <f>ROUND(2*E104,0)/2</f>
        <v>-4492</v>
      </c>
      <c r="G104" s="1">
        <f>C104-(C$7+C$8*F104)</f>
        <v>-3.3435600009397604E-2</v>
      </c>
      <c r="I104" s="1">
        <f>G104</f>
        <v>-3.3435600009397604E-2</v>
      </c>
      <c r="N104" s="1">
        <f>+O$2+O$3*F104+O$4*F104^2+O$5*SIN(RADIANS(O$6*F104+O$7))</f>
        <v>1.3642139371304988E-2</v>
      </c>
      <c r="O104" s="8">
        <f>C104-15018.5</f>
        <v>28774.881999999998</v>
      </c>
      <c r="Q104" s="5">
        <f>+(G104-N104)^2</f>
        <v>2.2163135451973553E-3</v>
      </c>
      <c r="R104" s="5">
        <v>0.1</v>
      </c>
      <c r="S104" s="5"/>
    </row>
    <row r="105" spans="1:19">
      <c r="A105" s="98" t="s">
        <v>37</v>
      </c>
      <c r="B105" s="96" t="s">
        <v>54</v>
      </c>
      <c r="C105" s="99">
        <v>43823.292000000001</v>
      </c>
      <c r="D105" s="99"/>
      <c r="E105" s="1">
        <f>(C105-C$7)/C$8</f>
        <v>-4417.5246977084298</v>
      </c>
      <c r="F105" s="1">
        <f>ROUND(2*E105,0)/2</f>
        <v>-4417.5</v>
      </c>
      <c r="G105" s="1">
        <f>C105-(C$7+C$8*F105)</f>
        <v>-9.9077500053681433E-3</v>
      </c>
      <c r="H105" s="1">
        <f>G105</f>
        <v>-9.9077500053681433E-3</v>
      </c>
      <c r="N105" s="1">
        <f>+O$2+O$3*F105+O$4*F105^2+O$5*SIN(RADIANS(O$6*F105+O$7))</f>
        <v>1.3559099526587955E-2</v>
      </c>
      <c r="O105" s="8">
        <f>C105-15018.5</f>
        <v>28804.792000000001</v>
      </c>
      <c r="Q105" s="5">
        <f>+(G105-N105)^2</f>
        <v>5.5069302695546813E-4</v>
      </c>
      <c r="R105" s="5">
        <v>0.1</v>
      </c>
      <c r="S105" s="5"/>
    </row>
    <row r="106" spans="1:19">
      <c r="A106" s="95" t="s">
        <v>110</v>
      </c>
      <c r="B106" s="96" t="s">
        <v>54</v>
      </c>
      <c r="C106" s="97">
        <v>43825.29</v>
      </c>
      <c r="D106" s="97" t="s">
        <v>630</v>
      </c>
      <c r="E106" s="1">
        <f>(C106-C$7)/C$8</f>
        <v>-4412.5441500127072</v>
      </c>
      <c r="F106" s="1">
        <f>ROUND(2*E106,0)/2</f>
        <v>-4412.5</v>
      </c>
      <c r="G106" s="1">
        <f>C106-(C$7+C$8*F106)</f>
        <v>-1.7711250002321322E-2</v>
      </c>
      <c r="I106" s="1">
        <f>G106</f>
        <v>-1.7711250002321322E-2</v>
      </c>
      <c r="N106" s="1">
        <f>+O$2+O$3*F106+O$4*F106^2+O$5*SIN(RADIANS(O$6*F106+O$7))</f>
        <v>1.3553345688083945E-2</v>
      </c>
      <c r="O106" s="8">
        <f>C106-15018.5</f>
        <v>28806.79</v>
      </c>
      <c r="Q106" s="5">
        <f>+(G106-N106)^2</f>
        <v>9.7747494368450758E-4</v>
      </c>
      <c r="R106" s="5">
        <v>0.1</v>
      </c>
      <c r="S106" s="5"/>
    </row>
    <row r="107" spans="1:19">
      <c r="A107" s="98" t="s">
        <v>38</v>
      </c>
      <c r="B107" s="96"/>
      <c r="C107" s="99">
        <v>43950.661999999997</v>
      </c>
      <c r="D107" s="99"/>
      <c r="E107" s="1">
        <f>(C107-C$7)/C$8</f>
        <v>-4100.0210140225772</v>
      </c>
      <c r="F107" s="1">
        <f>ROUND(2*E107,0)/2</f>
        <v>-4100</v>
      </c>
      <c r="G107" s="1">
        <f>C107-(C$7+C$8*F107)</f>
        <v>-8.4300000089569949E-3</v>
      </c>
      <c r="H107" s="1">
        <f>G107</f>
        <v>-8.4300000089569949E-3</v>
      </c>
      <c r="N107" s="1">
        <f>+O$2+O$3*F107+O$4*F107^2+O$5*SIN(RADIANS(O$6*F107+O$7))</f>
        <v>1.3151372721744999E-2</v>
      </c>
      <c r="O107" s="8">
        <f>C107-15018.5</f>
        <v>28932.161999999997</v>
      </c>
      <c r="Q107" s="5">
        <f>+(G107-N107)^2</f>
        <v>4.6575564894148761E-4</v>
      </c>
      <c r="R107" s="5">
        <v>0.1</v>
      </c>
      <c r="S107" s="5"/>
    </row>
    <row r="108" spans="1:19">
      <c r="A108" s="98" t="s">
        <v>39</v>
      </c>
      <c r="B108" s="96"/>
      <c r="C108" s="99">
        <v>44036.517</v>
      </c>
      <c r="D108" s="99"/>
      <c r="E108" s="1">
        <f>(C108-C$7)/C$8</f>
        <v>-3886.0045363366944</v>
      </c>
      <c r="F108" s="1">
        <f>ROUND(2*E108,0)/2</f>
        <v>-3886</v>
      </c>
      <c r="G108" s="1">
        <f>C108-(C$7+C$8*F108)</f>
        <v>-1.8198000034317374E-3</v>
      </c>
      <c r="H108" s="1">
        <f>G108</f>
        <v>-1.8198000034317374E-3</v>
      </c>
      <c r="N108" s="1">
        <f>+O$2+O$3*F108+O$4*F108^2+O$5*SIN(RADIANS(O$6*F108+O$7))</f>
        <v>1.2832703276899258E-2</v>
      </c>
      <c r="O108" s="8">
        <f>C108-15018.5</f>
        <v>29018.017</v>
      </c>
      <c r="Q108" s="5">
        <f>+(G108-N108)^2</f>
        <v>2.1469585238011058E-4</v>
      </c>
      <c r="R108" s="5">
        <v>0.1</v>
      </c>
      <c r="S108" s="5"/>
    </row>
    <row r="109" spans="1:19">
      <c r="A109" s="98" t="s">
        <v>39</v>
      </c>
      <c r="B109" s="96" t="s">
        <v>54</v>
      </c>
      <c r="C109" s="99">
        <v>44072.428</v>
      </c>
      <c r="D109" s="99"/>
      <c r="E109" s="1">
        <f>(C109-C$7)/C$8</f>
        <v>-3796.4867944442303</v>
      </c>
      <c r="F109" s="1">
        <f>ROUND(2*E109,0)/2</f>
        <v>-3796.5</v>
      </c>
      <c r="G109" s="1">
        <f>C109-(C$7+C$8*F109)</f>
        <v>5.2975499929743819E-3</v>
      </c>
      <c r="H109" s="1">
        <f>G109</f>
        <v>5.2975499929743819E-3</v>
      </c>
      <c r="N109" s="1">
        <f>+O$2+O$3*F109+O$4*F109^2+O$5*SIN(RADIANS(O$6*F109+O$7))</f>
        <v>1.2690404937912465E-2</v>
      </c>
      <c r="O109" s="8">
        <f>C109-15018.5</f>
        <v>29053.928</v>
      </c>
      <c r="Q109" s="5">
        <f>+(G109-N109)^2</f>
        <v>5.4654304236895471E-5</v>
      </c>
      <c r="R109" s="5">
        <v>0.1</v>
      </c>
      <c r="S109" s="5"/>
    </row>
    <row r="110" spans="1:19">
      <c r="A110" s="98" t="s">
        <v>39</v>
      </c>
      <c r="B110" s="96"/>
      <c r="C110" s="99">
        <v>44077.463000000003</v>
      </c>
      <c r="D110" s="99"/>
      <c r="E110" s="1">
        <f>(C110-C$7)/C$8</f>
        <v>-3783.9357145403328</v>
      </c>
      <c r="F110" s="1">
        <f>ROUND(2*E110,0)/2</f>
        <v>-3784</v>
      </c>
      <c r="G110" s="1">
        <f>C110-(C$7+C$8*F110)</f>
        <v>2.5788799997826573E-2</v>
      </c>
      <c r="H110" s="1">
        <f>G110</f>
        <v>2.5788799997826573E-2</v>
      </c>
      <c r="N110" s="1">
        <f>+O$2+O$3*F110+O$4*F110^2+O$5*SIN(RADIANS(O$6*F110+O$7))</f>
        <v>1.2670144809018805E-2</v>
      </c>
      <c r="O110" s="8">
        <f>C110-15018.5</f>
        <v>29058.963000000003</v>
      </c>
      <c r="Q110" s="5">
        <f>+(G110-N110)^2</f>
        <v>1.7209911396283298E-4</v>
      </c>
      <c r="R110" s="5">
        <v>0.1</v>
      </c>
      <c r="S110" s="5"/>
    </row>
    <row r="111" spans="1:19">
      <c r="A111" s="98" t="s">
        <v>40</v>
      </c>
      <c r="B111" s="96"/>
      <c r="C111" s="99">
        <v>44122.372000000003</v>
      </c>
      <c r="D111" s="99"/>
      <c r="E111" s="1">
        <f>(C111-C$7)/C$8</f>
        <v>-3671.9880586508111</v>
      </c>
      <c r="F111" s="1">
        <f>ROUND(2*E111,0)/2</f>
        <v>-3672</v>
      </c>
      <c r="G111" s="1">
        <f>C111-(C$7+C$8*F111)</f>
        <v>4.79040000209352E-3</v>
      </c>
      <c r="H111" s="1">
        <f>G111</f>
        <v>4.79040000209352E-3</v>
      </c>
      <c r="N111" s="1">
        <f>+O$2+O$3*F111+O$4*F111^2+O$5*SIN(RADIANS(O$6*F111+O$7))</f>
        <v>1.248468193598256E-2</v>
      </c>
      <c r="O111" s="8">
        <f>C111-15018.5</f>
        <v>29103.872000000003</v>
      </c>
      <c r="Q111" s="5">
        <f>+(G111-N111)^2</f>
        <v>5.9201974478171263E-5</v>
      </c>
      <c r="R111" s="5">
        <v>0.1</v>
      </c>
      <c r="S111" s="5"/>
    </row>
    <row r="112" spans="1:19">
      <c r="A112" s="95" t="s">
        <v>110</v>
      </c>
      <c r="B112" s="96" t="s">
        <v>54</v>
      </c>
      <c r="C112" s="97">
        <v>44143.436000000002</v>
      </c>
      <c r="D112" s="97" t="s">
        <v>630</v>
      </c>
      <c r="E112" s="1">
        <f>(C112-C$7)/C$8</f>
        <v>-3619.4804226834831</v>
      </c>
      <c r="F112" s="1">
        <f>ROUND(2*E112,0)/2</f>
        <v>-3619.5</v>
      </c>
      <c r="G112" s="1">
        <f>C112-(C$7+C$8*F112)</f>
        <v>7.8536500004702248E-3</v>
      </c>
      <c r="I112" s="1">
        <f>G112</f>
        <v>7.8536500004702248E-3</v>
      </c>
      <c r="N112" s="1">
        <f>+O$2+O$3*F112+O$4*F112^2+O$5*SIN(RADIANS(O$6*F112+O$7))</f>
        <v>1.2395463041355961E-2</v>
      </c>
      <c r="O112" s="8">
        <f>C112-15018.5</f>
        <v>29124.936000000002</v>
      </c>
      <c r="Q112" s="5">
        <f>+(G112-N112)^2</f>
        <v>2.062806569835974E-5</v>
      </c>
      <c r="R112" s="5">
        <v>0.1</v>
      </c>
      <c r="S112" s="5"/>
    </row>
    <row r="113" spans="1:19">
      <c r="A113" s="95" t="s">
        <v>110</v>
      </c>
      <c r="B113" s="96" t="s">
        <v>53</v>
      </c>
      <c r="C113" s="97">
        <v>44152.464999999997</v>
      </c>
      <c r="D113" s="97" t="s">
        <v>630</v>
      </c>
      <c r="E113" s="1">
        <f>(C113-C$7)/C$8</f>
        <v>-3596.973232921388</v>
      </c>
      <c r="F113" s="1">
        <f>ROUND(2*E113,0)/2</f>
        <v>-3597</v>
      </c>
      <c r="G113" s="1">
        <f>C113-(C$7+C$8*F113)</f>
        <v>1.073789999645669E-2</v>
      </c>
      <c r="I113" s="1">
        <f>G113</f>
        <v>1.073789999645669E-2</v>
      </c>
      <c r="N113" s="1">
        <f>+O$2+O$3*F113+O$4*F113^2+O$5*SIN(RADIANS(O$6*F113+O$7))</f>
        <v>1.2356812191941811E-2</v>
      </c>
      <c r="O113" s="8">
        <f>C113-15018.5</f>
        <v>29133.964999999997</v>
      </c>
      <c r="Q113" s="5">
        <f>+(G113-N113)^2</f>
        <v>2.6208766966904554E-6</v>
      </c>
      <c r="R113" s="5">
        <v>0.1</v>
      </c>
      <c r="S113" s="5"/>
    </row>
    <row r="114" spans="1:19">
      <c r="A114" s="98" t="s">
        <v>40</v>
      </c>
      <c r="B114" s="96" t="s">
        <v>54</v>
      </c>
      <c r="C114" s="99">
        <v>44178.3</v>
      </c>
      <c r="D114" s="99"/>
      <c r="E114" s="1">
        <f>(C114-C$7)/C$8</f>
        <v>-3532.5726074363729</v>
      </c>
      <c r="F114" s="1">
        <f>ROUND(2*E114,0)/2</f>
        <v>-3532.5</v>
      </c>
      <c r="G114" s="1">
        <f>C114-(C$7+C$8*F114)</f>
        <v>-2.9127250003512017E-2</v>
      </c>
      <c r="H114" s="1">
        <f>G114</f>
        <v>-2.9127250003512017E-2</v>
      </c>
      <c r="N114" s="1">
        <f>+O$2+O$3*F114+O$4*F114^2+O$5*SIN(RADIANS(O$6*F114+O$7))</f>
        <v>1.2244716597580587E-2</v>
      </c>
      <c r="O114" s="8">
        <f>C114-15018.5</f>
        <v>29159.800000000003</v>
      </c>
      <c r="Q114" s="5">
        <f>+(G114-N114)^2</f>
        <v>1.7116396204419218E-3</v>
      </c>
      <c r="R114" s="5">
        <v>0.1</v>
      </c>
      <c r="S114" s="5"/>
    </row>
    <row r="115" spans="1:19">
      <c r="A115" s="95" t="s">
        <v>110</v>
      </c>
      <c r="B115" s="96" t="s">
        <v>54</v>
      </c>
      <c r="C115" s="97">
        <v>44180.322</v>
      </c>
      <c r="D115" s="97" t="s">
        <v>630</v>
      </c>
      <c r="E115" s="1">
        <f>(C115-C$7)/C$8</f>
        <v>-3527.5322333419085</v>
      </c>
      <c r="F115" s="1">
        <f>ROUND(2*E115,0)/2</f>
        <v>-3527.5</v>
      </c>
      <c r="G115" s="1">
        <f>C115-(C$7+C$8*F115)</f>
        <v>-1.293075000285171E-2</v>
      </c>
      <c r="I115" s="1">
        <f>G115</f>
        <v>-1.293075000285171E-2</v>
      </c>
      <c r="N115" s="1">
        <f>+O$2+O$3*F115+O$4*F115^2+O$5*SIN(RADIANS(O$6*F115+O$7))</f>
        <v>1.2235950063215728E-2</v>
      </c>
      <c r="O115" s="8">
        <f>C115-15018.5</f>
        <v>29161.822</v>
      </c>
      <c r="Q115" s="5">
        <f>+(G115-N115)^2</f>
        <v>6.3336279221539869E-4</v>
      </c>
      <c r="R115" s="5">
        <v>0.1</v>
      </c>
      <c r="S115" s="5"/>
    </row>
    <row r="116" spans="1:19">
      <c r="A116" s="98" t="s">
        <v>40</v>
      </c>
      <c r="B116" s="96"/>
      <c r="C116" s="99">
        <v>44181.334999999999</v>
      </c>
      <c r="D116" s="99"/>
      <c r="E116" s="1">
        <f>(C116-C$7)/C$8</f>
        <v>-3525.0070607614462</v>
      </c>
      <c r="F116" s="1">
        <f>ROUND(2*E116,0)/2</f>
        <v>-3525</v>
      </c>
      <c r="G116" s="1">
        <f>C116-(C$7+C$8*F116)</f>
        <v>-2.8325000021141022E-3</v>
      </c>
      <c r="H116" s="1">
        <f>G116</f>
        <v>-2.8325000021141022E-3</v>
      </c>
      <c r="N116" s="1">
        <f>+O$2+O$3*F116+O$4*F116^2+O$5*SIN(RADIANS(O$6*F116+O$7))</f>
        <v>1.2231562785547243E-2</v>
      </c>
      <c r="O116" s="8">
        <f>C116-15018.5</f>
        <v>29162.834999999999</v>
      </c>
      <c r="Q116" s="5">
        <f>+(G116-N116)^2</f>
        <v>2.2692598767060332E-4</v>
      </c>
      <c r="R116" s="5">
        <v>0.1</v>
      </c>
      <c r="S116" s="5"/>
    </row>
    <row r="117" spans="1:19">
      <c r="A117" s="95" t="s">
        <v>110</v>
      </c>
      <c r="B117" s="96" t="s">
        <v>53</v>
      </c>
      <c r="C117" s="97">
        <v>44489.409</v>
      </c>
      <c r="D117" s="97" t="s">
        <v>630</v>
      </c>
      <c r="E117" s="1">
        <f>(C117-C$7)/C$8</f>
        <v>-2757.0504787732293</v>
      </c>
      <c r="F117" s="1">
        <f>ROUND(2*E117,0)/2</f>
        <v>-2757</v>
      </c>
      <c r="G117" s="1">
        <f>C117-(C$7+C$8*F117)</f>
        <v>-2.0250100002158433E-2</v>
      </c>
      <c r="I117" s="1">
        <f>G117</f>
        <v>-2.0250100002158433E-2</v>
      </c>
      <c r="N117" s="1">
        <f>+O$2+O$3*F117+O$4*F117^2+O$5*SIN(RADIANS(O$6*F117+O$7))</f>
        <v>1.0807429693749574E-2</v>
      </c>
      <c r="O117" s="8">
        <f>C117-15018.5</f>
        <v>29470.909</v>
      </c>
      <c r="Q117" s="5">
        <f>+(G117-N117)^2</f>
        <v>9.6457015081220755E-4</v>
      </c>
      <c r="R117" s="5">
        <v>0.1</v>
      </c>
      <c r="S117" s="5"/>
    </row>
    <row r="118" spans="1:19">
      <c r="A118" s="95" t="s">
        <v>110</v>
      </c>
      <c r="B118" s="96" t="s">
        <v>54</v>
      </c>
      <c r="C118" s="97">
        <v>44490.427000000003</v>
      </c>
      <c r="D118" s="97" t="s">
        <v>630</v>
      </c>
      <c r="E118" s="1">
        <f>(C118-C$7)/C$8</f>
        <v>-2754.512842359683</v>
      </c>
      <c r="F118" s="1">
        <f>ROUND(2*E118,0)/2</f>
        <v>-2754.5</v>
      </c>
      <c r="G118" s="1">
        <f>C118-(C$7+C$8*F118)</f>
        <v>-5.1518499967642128E-3</v>
      </c>
      <c r="I118" s="1">
        <f>G118</f>
        <v>-5.1518499967642128E-3</v>
      </c>
      <c r="N118" s="1">
        <f>+O$2+O$3*F118+O$4*F118^2+O$5*SIN(RADIANS(O$6*F118+O$7))</f>
        <v>1.0802712297891809E-2</v>
      </c>
      <c r="O118" s="8">
        <f>C118-15018.5</f>
        <v>29471.927000000003</v>
      </c>
      <c r="Q118" s="5">
        <f>+(G118-N118)^2</f>
        <v>2.545480580140596E-4</v>
      </c>
      <c r="R118" s="5">
        <v>0.1</v>
      </c>
      <c r="S118" s="5"/>
    </row>
    <row r="119" spans="1:19">
      <c r="A119" s="95" t="s">
        <v>110</v>
      </c>
      <c r="B119" s="96" t="s">
        <v>54</v>
      </c>
      <c r="C119" s="97">
        <v>44490.44</v>
      </c>
      <c r="D119" s="97" t="s">
        <v>630</v>
      </c>
      <c r="E119" s="1">
        <f>(C119-C$7)/C$8</f>
        <v>-2754.4804363936973</v>
      </c>
      <c r="F119" s="1">
        <f>ROUND(2*E119,0)/2</f>
        <v>-2754.5</v>
      </c>
      <c r="G119" s="1">
        <f>C119-(C$7+C$8*F119)</f>
        <v>7.8481500022462569E-3</v>
      </c>
      <c r="I119" s="1">
        <f>G119</f>
        <v>7.8481500022462569E-3</v>
      </c>
      <c r="N119" s="1">
        <f>+O$2+O$3*F119+O$4*F119^2+O$5*SIN(RADIANS(O$6*F119+O$7))</f>
        <v>1.0802712297891809E-2</v>
      </c>
      <c r="O119" s="8">
        <f>C119-15018.5</f>
        <v>29471.940000000002</v>
      </c>
      <c r="Q119" s="5">
        <f>+(G119-N119)^2</f>
        <v>8.7294383588503163E-6</v>
      </c>
      <c r="R119" s="5">
        <v>0.1</v>
      </c>
      <c r="S119" s="5"/>
    </row>
    <row r="120" spans="1:19">
      <c r="A120" s="95" t="s">
        <v>110</v>
      </c>
      <c r="B120" s="96" t="s">
        <v>54</v>
      </c>
      <c r="C120" s="97">
        <v>44498.436999999998</v>
      </c>
      <c r="D120" s="97" t="s">
        <v>630</v>
      </c>
      <c r="E120" s="1">
        <f>(C120-C$7)/C$8</f>
        <v>-2734.5457817777401</v>
      </c>
      <c r="F120" s="1">
        <f>ROUND(2*E120,0)/2</f>
        <v>-2734.5</v>
      </c>
      <c r="G120" s="1">
        <f>C120-(C$7+C$8*F120)</f>
        <v>-1.8365850002737716E-2</v>
      </c>
      <c r="I120" s="1">
        <f>G120</f>
        <v>-1.8365850002737716E-2</v>
      </c>
      <c r="N120" s="1">
        <f>+O$2+O$3*F120+O$4*F120^2+O$5*SIN(RADIANS(O$6*F120+O$7))</f>
        <v>1.0764994506244617E-2</v>
      </c>
      <c r="O120" s="8">
        <f>C120-15018.5</f>
        <v>29479.936999999998</v>
      </c>
      <c r="Q120" s="5">
        <f>+(G120-N120)^2</f>
        <v>8.4860610180650606E-4</v>
      </c>
      <c r="R120" s="5">
        <v>0.1</v>
      </c>
      <c r="S120" s="5"/>
    </row>
    <row r="121" spans="1:19">
      <c r="A121" s="97" t="s">
        <v>110</v>
      </c>
      <c r="B121" s="96" t="s">
        <v>54</v>
      </c>
      <c r="C121" s="97">
        <v>44515.313000000002</v>
      </c>
      <c r="D121" s="97" t="s">
        <v>630</v>
      </c>
      <c r="E121" s="1">
        <f>(C121-C$7)/C$8</f>
        <v>-2692.4778523918258</v>
      </c>
      <c r="F121" s="1">
        <f>ROUND(2*E121,0)/2</f>
        <v>-2692.5</v>
      </c>
      <c r="G121" s="1">
        <f>C121-(C$7+C$8*F121)</f>
        <v>8.8847500010160729E-3</v>
      </c>
      <c r="I121" s="1">
        <f>G121</f>
        <v>8.8847500010160729E-3</v>
      </c>
      <c r="N121" s="1">
        <f>+O$2+O$3*F121+O$4*F121^2+O$5*SIN(RADIANS(O$6*F121+O$7))</f>
        <v>1.0685929929912361E-2</v>
      </c>
      <c r="O121" s="8">
        <f>C121-15018.5</f>
        <v>29496.813000000002</v>
      </c>
      <c r="Q121" s="5">
        <f>+(G121-N121)^2</f>
        <v>3.2442491362588369E-6</v>
      </c>
      <c r="R121" s="5">
        <v>0.1</v>
      </c>
      <c r="S121" s="5"/>
    </row>
    <row r="122" spans="1:19">
      <c r="A122" s="97" t="s">
        <v>110</v>
      </c>
      <c r="B122" s="96" t="s">
        <v>53</v>
      </c>
      <c r="C122" s="97">
        <v>44599.357000000004</v>
      </c>
      <c r="D122" s="97" t="s">
        <v>630</v>
      </c>
      <c r="E122" s="1">
        <f>(C122-C$7)/C$8</f>
        <v>-2482.9757750447634</v>
      </c>
      <c r="F122" s="1">
        <f>ROUND(2*E122,0)/2</f>
        <v>-2483</v>
      </c>
      <c r="G122" s="1">
        <f>C122-(C$7+C$8*F122)</f>
        <v>9.7181000019190833E-3</v>
      </c>
      <c r="I122" s="1">
        <f>G122</f>
        <v>9.7181000019190833E-3</v>
      </c>
      <c r="N122" s="1">
        <f>+O$2+O$3*F122+O$4*F122^2+O$5*SIN(RADIANS(O$6*F122+O$7))</f>
        <v>1.0296055155894672E-2</v>
      </c>
      <c r="O122" s="8">
        <f>C122-15018.5</f>
        <v>29580.857000000004</v>
      </c>
      <c r="Q122" s="5">
        <f>+(G122-N122)^2</f>
        <v>3.3403216000694682E-7</v>
      </c>
      <c r="R122" s="5">
        <v>0.1</v>
      </c>
      <c r="S122" s="5"/>
    </row>
    <row r="123" spans="1:19">
      <c r="A123" s="97" t="s">
        <v>110</v>
      </c>
      <c r="B123" s="96" t="s">
        <v>54</v>
      </c>
      <c r="C123" s="97">
        <v>44792.514999999999</v>
      </c>
      <c r="D123" s="97" t="s">
        <v>630</v>
      </c>
      <c r="E123" s="1">
        <f>(C123-C$7)/C$8</f>
        <v>-2001.4779613257331</v>
      </c>
      <c r="F123" s="1">
        <f>ROUND(2*E123,0)/2</f>
        <v>-2001.5</v>
      </c>
      <c r="G123" s="1">
        <f>C123-(C$7+C$8*F123)</f>
        <v>8.8410499956808053E-3</v>
      </c>
      <c r="I123" s="1">
        <f>G123</f>
        <v>8.8410499956808053E-3</v>
      </c>
      <c r="N123" s="1">
        <f>+O$2+O$3*F123+O$4*F123^2+O$5*SIN(RADIANS(O$6*F123+O$7))</f>
        <v>9.4553371024287229E-3</v>
      </c>
      <c r="O123" s="8">
        <f>C123-15018.5</f>
        <v>29774.014999999999</v>
      </c>
      <c r="Q123" s="5">
        <f>+(G123-N123)^2</f>
        <v>3.7734864951672752E-7</v>
      </c>
      <c r="R123" s="5">
        <v>0.1</v>
      </c>
      <c r="S123" s="5"/>
    </row>
    <row r="124" spans="1:19">
      <c r="A124" s="97" t="s">
        <v>110</v>
      </c>
      <c r="B124" s="96" t="s">
        <v>54</v>
      </c>
      <c r="C124" s="97">
        <v>44804.538999999997</v>
      </c>
      <c r="D124" s="97" t="s">
        <v>630</v>
      </c>
      <c r="E124" s="1">
        <f>(C124-C$7)/C$8</f>
        <v>-1971.5049355532744</v>
      </c>
      <c r="F124" s="1">
        <f>ROUND(2*E124,0)/2</f>
        <v>-1971.5</v>
      </c>
      <c r="G124" s="1">
        <f>C124-(C$7+C$8*F124)</f>
        <v>-1.9799500078079291E-3</v>
      </c>
      <c r="I124" s="1">
        <f>G124</f>
        <v>-1.9799500078079291E-3</v>
      </c>
      <c r="N124" s="1">
        <f>+O$2+O$3*F124+O$4*F124^2+O$5*SIN(RADIANS(O$6*F124+O$7))</f>
        <v>9.4066821353613137E-3</v>
      </c>
      <c r="O124" s="8">
        <f>C124-15018.5</f>
        <v>29786.038999999997</v>
      </c>
      <c r="Q124" s="5">
        <f>+(G124-N124)^2</f>
        <v>1.2965539156385499E-4</v>
      </c>
      <c r="R124" s="5">
        <v>0.1</v>
      </c>
      <c r="S124" s="5"/>
    </row>
    <row r="125" spans="1:19">
      <c r="A125" s="97" t="s">
        <v>110</v>
      </c>
      <c r="B125" s="96" t="s">
        <v>54</v>
      </c>
      <c r="C125" s="97">
        <v>44810.555</v>
      </c>
      <c r="D125" s="97" t="s">
        <v>630</v>
      </c>
      <c r="E125" s="1">
        <f>(C125-C$7)/C$8</f>
        <v>-1956.5084516005759</v>
      </c>
      <c r="F125" s="1">
        <f>ROUND(2*E125,0)/2</f>
        <v>-1956.5</v>
      </c>
      <c r="G125" s="1">
        <f>C125-(C$7+C$8*F125)</f>
        <v>-3.3904500014614314E-3</v>
      </c>
      <c r="I125" s="1">
        <f>G125</f>
        <v>-3.3904500014614314E-3</v>
      </c>
      <c r="N125" s="1">
        <f>+O$2+O$3*F125+O$4*F125^2+O$5*SIN(RADIANS(O$6*F125+O$7))</f>
        <v>9.3825544370931546E-3</v>
      </c>
      <c r="O125" s="8">
        <f>C125-15018.5</f>
        <v>29792.055</v>
      </c>
      <c r="Q125" s="5">
        <f>+(G125-N125)^2</f>
        <v>1.6314964238733516E-4</v>
      </c>
      <c r="R125" s="5">
        <v>0.1</v>
      </c>
      <c r="S125" s="5"/>
    </row>
    <row r="126" spans="1:19">
      <c r="A126" s="97" t="s">
        <v>110</v>
      </c>
      <c r="B126" s="96" t="s">
        <v>54</v>
      </c>
      <c r="C126" s="97">
        <v>44812.561000000002</v>
      </c>
      <c r="D126" s="97" t="s">
        <v>630</v>
      </c>
      <c r="E126" s="1">
        <f>(C126-C$7)/C$8</f>
        <v>-1951.5079617719332</v>
      </c>
      <c r="F126" s="1">
        <f>ROUND(2*E126,0)/2</f>
        <v>-1951.5</v>
      </c>
      <c r="G126" s="1">
        <f>C126-(C$7+C$8*F126)</f>
        <v>-3.1939500040607527E-3</v>
      </c>
      <c r="I126" s="1">
        <f>G126</f>
        <v>-3.1939500040607527E-3</v>
      </c>
      <c r="N126" s="1">
        <f>+O$2+O$3*F126+O$4*F126^2+O$5*SIN(RADIANS(O$6*F126+O$7))</f>
        <v>9.3745419511181653E-3</v>
      </c>
      <c r="O126" s="8">
        <f>C126-15018.5</f>
        <v>29794.061000000002</v>
      </c>
      <c r="Q126" s="5">
        <f>+(G126-N126)^2</f>
        <v>1.5796699002739719E-4</v>
      </c>
      <c r="R126" s="5">
        <v>0.1</v>
      </c>
      <c r="S126" s="5"/>
    </row>
    <row r="127" spans="1:19">
      <c r="A127" s="97" t="s">
        <v>110</v>
      </c>
      <c r="B127" s="96" t="s">
        <v>54</v>
      </c>
      <c r="C127" s="97">
        <v>44812.561999999998</v>
      </c>
      <c r="D127" s="97" t="s">
        <v>630</v>
      </c>
      <c r="E127" s="1">
        <f>(C127-C$7)/C$8</f>
        <v>-1951.5054690053273</v>
      </c>
      <c r="F127" s="1">
        <f>ROUND(2*E127,0)/2</f>
        <v>-1951.5</v>
      </c>
      <c r="G127" s="1">
        <f>C127-(C$7+C$8*F127)</f>
        <v>-2.1939500074950047E-3</v>
      </c>
      <c r="I127" s="1">
        <f>G127</f>
        <v>-2.1939500074950047E-3</v>
      </c>
      <c r="N127" s="1">
        <f>+O$2+O$3*F127+O$4*F127^2+O$5*SIN(RADIANS(O$6*F127+O$7))</f>
        <v>9.3745419511181653E-3</v>
      </c>
      <c r="O127" s="8">
        <f>C127-15018.5</f>
        <v>29794.061999999998</v>
      </c>
      <c r="Q127" s="5">
        <f>+(G127-N127)^2</f>
        <v>1.3383000619649756E-4</v>
      </c>
      <c r="R127" s="5">
        <v>0.1</v>
      </c>
      <c r="S127" s="5"/>
    </row>
    <row r="128" spans="1:19">
      <c r="A128" s="97" t="s">
        <v>110</v>
      </c>
      <c r="B128" s="96" t="s">
        <v>54</v>
      </c>
      <c r="C128" s="97">
        <v>44814.563999999998</v>
      </c>
      <c r="D128" s="97" t="s">
        <v>630</v>
      </c>
      <c r="E128" s="1">
        <f>(C128-C$7)/C$8</f>
        <v>-1946.5149502431443</v>
      </c>
      <c r="F128" s="1">
        <f>ROUND(2*E128,0)/2</f>
        <v>-1946.5</v>
      </c>
      <c r="G128" s="1">
        <f>C128-(C$7+C$8*F128)</f>
        <v>-5.9974500036332756E-3</v>
      </c>
      <c r="I128" s="1">
        <f>G128</f>
        <v>-5.9974500036332756E-3</v>
      </c>
      <c r="N128" s="1">
        <f>+O$2+O$3*F128+O$4*F128^2+O$5*SIN(RADIANS(O$6*F128+O$7))</f>
        <v>9.366544625124788E-3</v>
      </c>
      <c r="O128" s="8">
        <f>C128-15018.5</f>
        <v>29796.063999999998</v>
      </c>
      <c r="Q128" s="5">
        <f>+(G128-N128)^2</f>
        <v>2.3605233095250663E-4</v>
      </c>
      <c r="R128" s="5">
        <v>0.1</v>
      </c>
      <c r="S128" s="5"/>
    </row>
    <row r="129" spans="1:19">
      <c r="A129" s="94" t="s">
        <v>110</v>
      </c>
      <c r="B129" s="41" t="s">
        <v>54</v>
      </c>
      <c r="C129" s="94">
        <v>44816.565999999999</v>
      </c>
      <c r="D129" s="94" t="s">
        <v>630</v>
      </c>
      <c r="E129" s="1">
        <f>(C129-C$7)/C$8</f>
        <v>-1941.5244314809615</v>
      </c>
      <c r="F129" s="1">
        <f>ROUND(2*E129,0)/2</f>
        <v>-1941.5</v>
      </c>
      <c r="G129" s="1">
        <f>C129-(C$7+C$8*F129)</f>
        <v>-9.8009500070475042E-3</v>
      </c>
      <c r="I129" s="1">
        <f>G129</f>
        <v>-9.8009500070475042E-3</v>
      </c>
      <c r="N129" s="1">
        <f>+O$2+O$3*F129+O$4*F129^2+O$5*SIN(RADIANS(O$6*F129+O$7))</f>
        <v>9.3585625308525103E-3</v>
      </c>
      <c r="O129" s="8">
        <f>C129-15018.5</f>
        <v>29798.065999999999</v>
      </c>
      <c r="Q129" s="5">
        <f>+(G129-N129)^2</f>
        <v>3.6708692068994781E-4</v>
      </c>
      <c r="R129" s="5">
        <v>0.1</v>
      </c>
      <c r="S129" s="5"/>
    </row>
    <row r="130" spans="1:19">
      <c r="A130" s="94" t="s">
        <v>110</v>
      </c>
      <c r="B130" s="41" t="s">
        <v>53</v>
      </c>
      <c r="C130" s="94">
        <v>44844.457999999999</v>
      </c>
      <c r="D130" s="94" t="s">
        <v>630</v>
      </c>
      <c r="E130" s="1">
        <f>(C130-C$7)/C$8</f>
        <v>-1871.9961850699849</v>
      </c>
      <c r="F130" s="1">
        <f>ROUND(2*E130,0)/2</f>
        <v>-1872</v>
      </c>
      <c r="G130" s="1">
        <f>C130-(C$7+C$8*F130)</f>
        <v>1.5303999971365556E-3</v>
      </c>
      <c r="I130" s="1">
        <f>G130</f>
        <v>1.5303999971365556E-3</v>
      </c>
      <c r="N130" s="1">
        <f>+O$2+O$3*F130+O$4*F130^2+O$5*SIN(RADIANS(O$6*F130+O$7))</f>
        <v>9.2492277760871829E-3</v>
      </c>
      <c r="O130" s="8">
        <f>C130-15018.5</f>
        <v>29825.957999999999</v>
      </c>
      <c r="Q130" s="5">
        <f>+(G130-N130)^2</f>
        <v>5.9580302281099872E-5</v>
      </c>
      <c r="R130" s="5">
        <v>0.1</v>
      </c>
      <c r="S130" s="5"/>
    </row>
    <row r="131" spans="1:19">
      <c r="A131" s="94" t="s">
        <v>110</v>
      </c>
      <c r="B131" s="41" t="s">
        <v>54</v>
      </c>
      <c r="C131" s="94">
        <v>44853.481</v>
      </c>
      <c r="D131" s="94" t="s">
        <v>630</v>
      </c>
      <c r="E131" s="1">
        <f>(C131-C$7)/C$8</f>
        <v>-1849.5039519075615</v>
      </c>
      <c r="F131" s="1">
        <f>ROUND(2*E131,0)/2</f>
        <v>-1849.5</v>
      </c>
      <c r="G131" s="1">
        <f>C131-(C$7+C$8*F131)</f>
        <v>-1.5853500008233823E-3</v>
      </c>
      <c r="I131" s="1">
        <f>G131</f>
        <v>-1.5853500008233823E-3</v>
      </c>
      <c r="N131" s="1">
        <f>+O$2+O$3*F131+O$4*F131^2+O$5*SIN(RADIANS(O$6*F131+O$7))</f>
        <v>9.2144966686586189E-3</v>
      </c>
      <c r="O131" s="8">
        <f>C131-15018.5</f>
        <v>29834.981</v>
      </c>
      <c r="Q131" s="5">
        <f>+(G131-N131)^2</f>
        <v>1.1663668808432147E-4</v>
      </c>
      <c r="R131" s="5">
        <v>0.1</v>
      </c>
      <c r="S131" s="5"/>
    </row>
    <row r="132" spans="1:19">
      <c r="A132" s="94" t="s">
        <v>110</v>
      </c>
      <c r="B132" s="41" t="s">
        <v>53</v>
      </c>
      <c r="C132" s="94">
        <v>45266.485999999997</v>
      </c>
      <c r="D132" s="94" t="s">
        <v>630</v>
      </c>
      <c r="E132" s="1">
        <f>(C132-C$7)/C$8</f>
        <v>-819.9788762957246</v>
      </c>
      <c r="F132" s="1">
        <f>ROUND(2*E132,0)/2</f>
        <v>-820</v>
      </c>
      <c r="G132" s="1">
        <f>C132-(C$7+C$8*F132)</f>
        <v>8.4739999947487377E-3</v>
      </c>
      <c r="I132" s="1">
        <f>G132</f>
        <v>8.4739999947487377E-3</v>
      </c>
      <c r="N132" s="1">
        <f>+O$2+O$3*F132+O$4*F132^2+O$5*SIN(RADIANS(O$6*F132+O$7))</f>
        <v>8.0711391649658966E-3</v>
      </c>
      <c r="O132" s="8">
        <f>C132-15018.5</f>
        <v>30247.985999999997</v>
      </c>
      <c r="Q132" s="5">
        <f>+(G132-N132)^2</f>
        <v>1.6229684817331924E-7</v>
      </c>
      <c r="R132" s="5">
        <v>0.1</v>
      </c>
      <c r="S132" s="5"/>
    </row>
    <row r="133" spans="1:19">
      <c r="A133" s="94" t="s">
        <v>110</v>
      </c>
      <c r="B133" s="41" t="s">
        <v>53</v>
      </c>
      <c r="C133" s="94">
        <v>45267.271999999997</v>
      </c>
      <c r="D133" s="94" t="s">
        <v>630</v>
      </c>
      <c r="E133" s="1">
        <f>(C133-C$7)/C$8</f>
        <v>-818.01956173674603</v>
      </c>
      <c r="F133" s="1">
        <f>ROUND(2*E133,0)/2</f>
        <v>-818</v>
      </c>
      <c r="G133" s="1">
        <f>C133-(C$7+C$8*F133)</f>
        <v>-7.8474000038113445E-3</v>
      </c>
      <c r="I133" s="1">
        <f>G133</f>
        <v>-7.8474000038113445E-3</v>
      </c>
      <c r="N133" s="1">
        <f>+O$2+O$3*F133+O$4*F133^2+O$5*SIN(RADIANS(O$6*F133+O$7))</f>
        <v>8.0699094772491674E-3</v>
      </c>
      <c r="O133" s="8">
        <f>C133-15018.5</f>
        <v>30248.771999999997</v>
      </c>
      <c r="Q133" s="5">
        <f>+(G133-N133)^2</f>
        <v>2.5336074111585884E-4</v>
      </c>
      <c r="R133" s="5">
        <v>0.1</v>
      </c>
      <c r="S133" s="5"/>
    </row>
    <row r="134" spans="1:19">
      <c r="A134" s="94" t="s">
        <v>110</v>
      </c>
      <c r="B134" s="41" t="s">
        <v>54</v>
      </c>
      <c r="C134" s="94">
        <v>45294.362999999998</v>
      </c>
      <c r="D134" s="94" t="s">
        <v>630</v>
      </c>
      <c r="E134" s="1">
        <f>(C134-C$7)/C$8</f>
        <v>-750.48802138396377</v>
      </c>
      <c r="F134" s="1">
        <f>ROUND(2*E134,0)/2</f>
        <v>-750.5</v>
      </c>
      <c r="G134" s="1">
        <f>C134-(C$7+C$8*F134)</f>
        <v>4.8053499922389165E-3</v>
      </c>
      <c r="I134" s="1">
        <f>G134</f>
        <v>4.8053499922389165E-3</v>
      </c>
      <c r="N134" s="1">
        <f>+O$2+O$3*F134+O$4*F134^2+O$5*SIN(RADIANS(O$6*F134+O$7))</f>
        <v>8.0309135582102703E-3</v>
      </c>
      <c r="O134" s="8">
        <f>C134-15018.5</f>
        <v>30275.862999999998</v>
      </c>
      <c r="Q134" s="5">
        <f>+(G134-N134)^2</f>
        <v>1.0404260318121836E-5</v>
      </c>
      <c r="R134" s="5">
        <v>0.1</v>
      </c>
      <c r="S134" s="5"/>
    </row>
    <row r="135" spans="1:19">
      <c r="A135" s="94" t="s">
        <v>110</v>
      </c>
      <c r="B135" s="41" t="s">
        <v>54</v>
      </c>
      <c r="C135" s="94">
        <v>45561.531999999999</v>
      </c>
      <c r="D135" s="94" t="s">
        <v>630</v>
      </c>
      <c r="E135" s="1">
        <f>(C135-C$7)/C$8</f>
        <v>-84.498057760902753</v>
      </c>
      <c r="F135" s="1">
        <f>ROUND(2*E135,0)/2</f>
        <v>-84.5</v>
      </c>
      <c r="G135" s="1">
        <f>C135-(C$7+C$8*F135)</f>
        <v>7.7914999565109611E-4</v>
      </c>
      <c r="I135" s="1">
        <f>G135</f>
        <v>7.7914999565109611E-4</v>
      </c>
      <c r="N135" s="1">
        <f>+O$2+O$3*F135+O$4*F135^2+O$5*SIN(RADIANS(O$6*F135+O$7))</f>
        <v>7.9141723761505904E-3</v>
      </c>
      <c r="O135" s="8">
        <f>C135-15018.5</f>
        <v>30543.031999999999</v>
      </c>
      <c r="Q135" s="5">
        <f>+(G135-N135)^2</f>
        <v>5.0908544370228671E-5</v>
      </c>
      <c r="R135" s="5">
        <v>0.1</v>
      </c>
      <c r="S135" s="5"/>
    </row>
    <row r="136" spans="1:19">
      <c r="A136" s="94" t="s">
        <v>110</v>
      </c>
      <c r="B136" s="41" t="s">
        <v>54</v>
      </c>
      <c r="C136" s="94">
        <v>45561.540999999997</v>
      </c>
      <c r="D136" s="94" t="s">
        <v>630</v>
      </c>
      <c r="E136" s="1">
        <f>(C136-C$7)/C$8</f>
        <v>-84.475622861376962</v>
      </c>
      <c r="F136" s="1">
        <f>ROUND(2*E136,0)/2</f>
        <v>-84.5</v>
      </c>
      <c r="G136" s="1">
        <f>C136-(C$7+C$8*F136)</f>
        <v>9.7791499938466586E-3</v>
      </c>
      <c r="I136" s="1">
        <f>G136</f>
        <v>9.7791499938466586E-3</v>
      </c>
      <c r="N136" s="1">
        <f>+O$2+O$3*F136+O$4*F136^2+O$5*SIN(RADIANS(O$6*F136+O$7))</f>
        <v>7.9141723761505904E-3</v>
      </c>
      <c r="O136" s="8">
        <f>C136-15018.5</f>
        <v>30543.040999999997</v>
      </c>
      <c r="Q136" s="5">
        <f>+(G136-N136)^2</f>
        <v>3.4781415145073018E-6</v>
      </c>
      <c r="R136" s="5">
        <v>0.1</v>
      </c>
      <c r="S136" s="5"/>
    </row>
    <row r="137" spans="1:19">
      <c r="A137" s="94" t="s">
        <v>110</v>
      </c>
      <c r="B137" s="41" t="s">
        <v>54</v>
      </c>
      <c r="C137" s="94">
        <v>45561.553999999996</v>
      </c>
      <c r="D137" s="94" t="s">
        <v>630</v>
      </c>
      <c r="E137" s="1">
        <f>(C137-C$7)/C$8</f>
        <v>-84.443216895391231</v>
      </c>
      <c r="F137" s="1">
        <f>ROUND(2*E137,0)/2</f>
        <v>-84.5</v>
      </c>
      <c r="G137" s="1">
        <f>C137-(C$7+C$8*F137)</f>
        <v>2.2779149992857128E-2</v>
      </c>
      <c r="I137" s="1">
        <f>G137</f>
        <v>2.2779149992857128E-2</v>
      </c>
      <c r="N137" s="1">
        <f>+O$2+O$3*F137+O$4*F137^2+O$5*SIN(RADIANS(O$6*F137+O$7))</f>
        <v>7.9141723761505904E-3</v>
      </c>
      <c r="O137" s="8">
        <f>C137-15018.5</f>
        <v>30543.053999999996</v>
      </c>
      <c r="Q137" s="5">
        <f>+(G137-N137)^2</f>
        <v>2.2096755954518639E-4</v>
      </c>
      <c r="R137" s="5">
        <v>0.1</v>
      </c>
      <c r="S137" s="5"/>
    </row>
    <row r="138" spans="1:19">
      <c r="A138" s="94" t="s">
        <v>110</v>
      </c>
      <c r="B138" s="41" t="s">
        <v>53</v>
      </c>
      <c r="C138" s="94">
        <v>45562.538</v>
      </c>
      <c r="D138" s="94" t="s">
        <v>630</v>
      </c>
      <c r="E138" s="1">
        <f>(C138-C$7)/C$8</f>
        <v>-81.990334546736406</v>
      </c>
      <c r="F138" s="1">
        <f>ROUND(2*E138,0)/2</f>
        <v>-82</v>
      </c>
      <c r="G138" s="1">
        <f>C138-(C$7+C$8*F138)</f>
        <v>3.8773999986005947E-3</v>
      </c>
      <c r="I138" s="1">
        <f>G138</f>
        <v>3.8773999986005947E-3</v>
      </c>
      <c r="N138" s="1">
        <f>+O$2+O$3*F138+O$4*F138^2+O$5*SIN(RADIANS(O$6*F138+O$7))</f>
        <v>7.9146594383981781E-3</v>
      </c>
      <c r="O138" s="8">
        <f>C138-15018.5</f>
        <v>30544.038</v>
      </c>
      <c r="Q138" s="5">
        <f>+(G138-N138)^2</f>
        <v>1.6299463784234698E-5</v>
      </c>
      <c r="R138" s="5">
        <v>0.1</v>
      </c>
      <c r="S138" s="5"/>
    </row>
    <row r="139" spans="1:19">
      <c r="A139" s="40" t="s">
        <v>42</v>
      </c>
      <c r="B139" s="41"/>
      <c r="C139" s="46">
        <v>45577.375</v>
      </c>
      <c r="D139" s="46"/>
      <c r="E139" s="1">
        <f>(C139-C$7)/C$8</f>
        <v>-45.00515628775058</v>
      </c>
      <c r="F139" s="1">
        <f>ROUND(2*E139,0)/2</f>
        <v>-45</v>
      </c>
      <c r="G139" s="1">
        <f>C139-(C$7+C$8*F139)</f>
        <v>-2.0685000054072589E-3</v>
      </c>
      <c r="H139" s="1">
        <f>G139</f>
        <v>-2.0685000054072589E-3</v>
      </c>
      <c r="N139" s="1">
        <f>+O$2+O$3*F139+O$4*F139^2+O$5*SIN(RADIANS(O$6*F139+O$7))</f>
        <v>7.9226701625913047E-3</v>
      </c>
      <c r="O139" s="8">
        <f>C139-15018.5</f>
        <v>30558.875</v>
      </c>
      <c r="Q139" s="5">
        <f>+(G139-N139)^2</f>
        <v>9.982348132590445E-5</v>
      </c>
      <c r="R139" s="5">
        <v>0.1</v>
      </c>
      <c r="S139" s="5"/>
    </row>
    <row r="140" spans="1:19">
      <c r="A140" s="40" t="s">
        <v>42</v>
      </c>
      <c r="B140" s="41" t="s">
        <v>54</v>
      </c>
      <c r="C140" s="46">
        <v>45578.385000000002</v>
      </c>
      <c r="D140" s="46"/>
      <c r="E140" s="1">
        <f>(C140-C$7)/C$8</f>
        <v>-42.487462007124293</v>
      </c>
      <c r="F140" s="1">
        <f>ROUND(2*E140,0)/2</f>
        <v>-42.5</v>
      </c>
      <c r="G140" s="1">
        <f>C140-(C$7+C$8*F140)</f>
        <v>5.029749998357147E-3</v>
      </c>
      <c r="H140" s="1">
        <f>G140</f>
        <v>5.029749998357147E-3</v>
      </c>
      <c r="N140" s="1">
        <f>+O$2+O$3*F140+O$4*F140^2+O$5*SIN(RADIANS(O$6*F140+O$7))</f>
        <v>7.9232655513648224E-3</v>
      </c>
      <c r="O140" s="8">
        <f>C140-15018.5</f>
        <v>30559.885000000002</v>
      </c>
      <c r="Q140" s="5">
        <f>+(G140-N140)^2</f>
        <v>8.3724322554973128E-6</v>
      </c>
      <c r="R140" s="5">
        <v>0.1</v>
      </c>
      <c r="S140" s="5"/>
    </row>
    <row r="141" spans="1:19">
      <c r="A141" s="40" t="s">
        <v>42</v>
      </c>
      <c r="B141" s="41"/>
      <c r="C141" s="46">
        <v>45583.39</v>
      </c>
      <c r="D141" s="46"/>
      <c r="E141" s="1">
        <f>(C141-C$7)/C$8</f>
        <v>-30.011165101676223</v>
      </c>
      <c r="F141" s="1">
        <f>ROUND(2*E141,0)/2</f>
        <v>-30</v>
      </c>
      <c r="G141" s="1">
        <f>C141-(C$7+C$8*F141)</f>
        <v>-4.4790000029024668E-3</v>
      </c>
      <c r="H141" s="1">
        <f>G141</f>
        <v>-4.4790000029024668E-3</v>
      </c>
      <c r="N141" s="1">
        <f>+O$2+O$3*F141+O$4*F141^2+O$5*SIN(RADIANS(O$6*F141+O$7))</f>
        <v>7.9263450660449868E-3</v>
      </c>
      <c r="O141" s="8">
        <f>C141-15018.5</f>
        <v>30564.89</v>
      </c>
      <c r="Q141" s="5">
        <f>+(G141-N141)^2</f>
        <v>1.5389258627965889E-4</v>
      </c>
      <c r="R141" s="5">
        <v>0.1</v>
      </c>
      <c r="S141" s="5"/>
    </row>
    <row r="142" spans="1:19">
      <c r="A142" s="40" t="s">
        <v>42</v>
      </c>
      <c r="B142" s="41"/>
      <c r="C142" s="46">
        <v>45595.438000000002</v>
      </c>
      <c r="D142" s="46"/>
      <c r="E142" s="1">
        <f>(C142-C$7)/C$8</f>
        <v>2.1687069542201523E-2</v>
      </c>
      <c r="F142" s="1">
        <f>ROUND(2*E142,0)/2</f>
        <v>0</v>
      </c>
      <c r="G142" s="1">
        <f>C142-(C$7+C$8*F142)</f>
        <v>8.6999999984982423E-3</v>
      </c>
      <c r="H142" s="1">
        <f>G142</f>
        <v>8.6999999984982423E-3</v>
      </c>
      <c r="N142" s="1">
        <f>+O$2+O$3*F142+O$4*F142^2+O$5*SIN(RADIANS(O$6*F142+O$7))</f>
        <v>7.9344321506475829E-3</v>
      </c>
      <c r="O142" s="8">
        <f>C142-15018.5</f>
        <v>30576.938000000002</v>
      </c>
      <c r="Q142" s="5">
        <f>+(G142-N142)^2</f>
        <v>5.8609412966269049E-7</v>
      </c>
      <c r="R142" s="5">
        <v>0.1</v>
      </c>
      <c r="S142" s="5"/>
    </row>
    <row r="143" spans="1:19">
      <c r="A143" s="40" t="s">
        <v>4</v>
      </c>
      <c r="B143" s="41"/>
      <c r="C143" s="46">
        <v>45595.438000000002</v>
      </c>
      <c r="D143" s="46" t="s">
        <v>9</v>
      </c>
      <c r="E143" s="1">
        <f>(C143-C$7)/C$8</f>
        <v>2.1687069542201523E-2</v>
      </c>
      <c r="F143" s="1">
        <f>ROUND(2*E143,0)/2</f>
        <v>0</v>
      </c>
      <c r="G143" s="1">
        <f>C143-(C$7+C$8*F143)</f>
        <v>8.6999999984982423E-3</v>
      </c>
      <c r="N143" s="1">
        <f>+O$2+O$3*F143+O$4*F143^2+O$5*SIN(RADIANS(O$6*F143+O$7))</f>
        <v>7.9344321506475829E-3</v>
      </c>
      <c r="O143" s="8">
        <f>C143-15018.5</f>
        <v>30576.938000000002</v>
      </c>
      <c r="Q143" s="5">
        <f>+(G143-N143)^2</f>
        <v>5.8609412966269049E-7</v>
      </c>
      <c r="R143" s="5">
        <v>1</v>
      </c>
      <c r="S143" s="5"/>
    </row>
    <row r="144" spans="1:19">
      <c r="A144" s="40" t="s">
        <v>42</v>
      </c>
      <c r="B144" s="41" t="s">
        <v>54</v>
      </c>
      <c r="C144" s="46">
        <v>45600.444000000003</v>
      </c>
      <c r="D144" s="46"/>
      <c r="E144" s="1">
        <f>(C144-C$7)/C$8</f>
        <v>12.500476741614323</v>
      </c>
      <c r="F144" s="1">
        <f>ROUND(2*E144,0)/2</f>
        <v>12.5</v>
      </c>
      <c r="G144" s="1">
        <f>C144-(C$7+C$8*F144)</f>
        <v>1.9125000108033419E-4</v>
      </c>
      <c r="H144" s="1">
        <f>G144</f>
        <v>1.9125000108033419E-4</v>
      </c>
      <c r="N144" s="1">
        <f>+O$2+O$3*F144+O$4*F144^2+O$5*SIN(RADIANS(O$6*F144+O$7))</f>
        <v>7.9380912166700096E-3</v>
      </c>
      <c r="O144" s="8">
        <f>C144-15018.5</f>
        <v>30581.944000000003</v>
      </c>
      <c r="Q144" s="5">
        <f>+(G144-N144)^2</f>
        <v>6.0013548819558921E-5</v>
      </c>
      <c r="R144" s="5">
        <v>0.1</v>
      </c>
      <c r="S144" s="5"/>
    </row>
    <row r="145" spans="1:19">
      <c r="A145" s="40" t="s">
        <v>43</v>
      </c>
      <c r="B145" s="41"/>
      <c r="C145" s="46">
        <v>45603.451999999997</v>
      </c>
      <c r="D145" s="46"/>
      <c r="E145" s="1">
        <f>(C145-C$7)/C$8</f>
        <v>19.99871871794539</v>
      </c>
      <c r="F145" s="1">
        <f>ROUND(2*E145,0)/2</f>
        <v>20</v>
      </c>
      <c r="G145" s="1">
        <f>C145-(C$7+C$8*F145)</f>
        <v>-5.1400000666035339E-4</v>
      </c>
      <c r="H145" s="1">
        <f>G145</f>
        <v>-5.1400000666035339E-4</v>
      </c>
      <c r="N145" s="1">
        <f>+O$2+O$3*F145+O$4*F145^2+O$5*SIN(RADIANS(O$6*F145+O$7))</f>
        <v>7.9403682060417181E-3</v>
      </c>
      <c r="O145" s="8">
        <f>C145-15018.5</f>
        <v>30584.951999999997</v>
      </c>
      <c r="Q145" s="5">
        <f>+(G145-N145)^2</f>
        <v>7.1476341875947221E-5</v>
      </c>
      <c r="R145" s="5">
        <v>0.1</v>
      </c>
      <c r="S145" s="5"/>
    </row>
    <row r="146" spans="1:19">
      <c r="A146" s="40" t="s">
        <v>43</v>
      </c>
      <c r="B146" s="41"/>
      <c r="C146" s="46">
        <v>45614.294000000002</v>
      </c>
      <c r="D146" s="46"/>
      <c r="E146" s="1">
        <f>(C146-C$7)/C$8</f>
        <v>47.025294352109434</v>
      </c>
      <c r="F146" s="1">
        <f>ROUND(2*E146,0)/2</f>
        <v>47</v>
      </c>
      <c r="G146" s="1">
        <f>C146-(C$7+C$8*F146)</f>
        <v>1.014710000163177E-2</v>
      </c>
      <c r="H146" s="1">
        <f>G146</f>
        <v>1.014710000163177E-2</v>
      </c>
      <c r="N146" s="1">
        <f>+O$2+O$3*F146+O$4*F146^2+O$5*SIN(RADIANS(O$6*F146+O$7))</f>
        <v>7.9490707031071323E-3</v>
      </c>
      <c r="O146" s="8">
        <f>C146-15018.5</f>
        <v>30595.794000000002</v>
      </c>
      <c r="Q146" s="5">
        <f>+(G146-N146)^2</f>
        <v>4.8313327971727118E-6</v>
      </c>
      <c r="R146" s="5">
        <v>0.1</v>
      </c>
      <c r="S146" s="5"/>
    </row>
    <row r="147" spans="1:19">
      <c r="A147" s="107" t="s">
        <v>290</v>
      </c>
      <c r="B147" s="41" t="s">
        <v>54</v>
      </c>
      <c r="C147" s="94">
        <v>45622.5</v>
      </c>
      <c r="D147" s="94" t="s">
        <v>631</v>
      </c>
      <c r="E147" s="1">
        <f>(C147-C$7)/C$8</f>
        <v>67.480937190498921</v>
      </c>
      <c r="F147" s="1">
        <f>ROUND(2*E147,0)/2</f>
        <v>67.5</v>
      </c>
      <c r="G147" s="1">
        <f>C147-(C$7+C$8*F147)</f>
        <v>-7.6472500004456379E-3</v>
      </c>
      <c r="I147" s="1">
        <f>G147</f>
        <v>-7.6472500004456379E-3</v>
      </c>
      <c r="N147" s="1">
        <f>+O$2+O$3*F147+O$4*F147^2+O$5*SIN(RADIANS(O$6*F147+O$7))</f>
        <v>7.9562050166736096E-3</v>
      </c>
      <c r="O147" s="8">
        <f>C147-15018.5</f>
        <v>30604</v>
      </c>
      <c r="Q147" s="5">
        <f>+(G147-N147)^2</f>
        <v>2.4346780847126382E-4</v>
      </c>
      <c r="R147" s="5">
        <v>0.1</v>
      </c>
      <c r="S147" s="5"/>
    </row>
    <row r="148" spans="1:19">
      <c r="A148" s="94" t="s">
        <v>110</v>
      </c>
      <c r="B148" s="41" t="s">
        <v>54</v>
      </c>
      <c r="C148" s="94">
        <v>45882.459000000003</v>
      </c>
      <c r="D148" s="94" t="s">
        <v>630</v>
      </c>
      <c r="E148" s="1">
        <f>(C148-C$7)/C$8</f>
        <v>715.49805352318697</v>
      </c>
      <c r="F148" s="1">
        <f>ROUND(2*E148,0)/2</f>
        <v>715.5</v>
      </c>
      <c r="G148" s="1">
        <f>C148-(C$7+C$8*F148)</f>
        <v>-7.8085000131977722E-4</v>
      </c>
      <c r="I148" s="1">
        <f>G148</f>
        <v>-7.8085000131977722E-4</v>
      </c>
      <c r="N148" s="1">
        <f>+O$2+O$3*F148+O$4*F148^2+O$5*SIN(RADIANS(O$6*F148+O$7))</f>
        <v>8.4047276474745955E-3</v>
      </c>
      <c r="O148" s="8">
        <f>C148-15018.5</f>
        <v>30863.959000000003</v>
      </c>
      <c r="Q148" s="5">
        <f>+(G148-N148)^2</f>
        <v>8.4374836742030754E-5</v>
      </c>
      <c r="R148" s="5">
        <v>0.1</v>
      </c>
      <c r="S148" s="5"/>
    </row>
    <row r="149" spans="1:19">
      <c r="A149" s="94" t="s">
        <v>110</v>
      </c>
      <c r="B149" s="41" t="s">
        <v>53</v>
      </c>
      <c r="C149" s="94">
        <v>45887.47</v>
      </c>
      <c r="D149" s="94" t="s">
        <v>630</v>
      </c>
      <c r="E149" s="1">
        <f>(C149-C$7)/C$8</f>
        <v>727.9893070283249</v>
      </c>
      <c r="F149" s="1">
        <f>ROUND(2*E149,0)/2</f>
        <v>728</v>
      </c>
      <c r="G149" s="1">
        <f>C149-(C$7+C$8*F149)</f>
        <v>-4.2896000013570301E-3</v>
      </c>
      <c r="I149" s="1">
        <f>G149</f>
        <v>-4.2896000013570301E-3</v>
      </c>
      <c r="N149" s="1">
        <f>+O$2+O$3*F149+O$4*F149^2+O$5*SIN(RADIANS(O$6*F149+O$7))</f>
        <v>8.4173536347597663E-3</v>
      </c>
      <c r="O149" s="8">
        <f>C149-15018.5</f>
        <v>30868.97</v>
      </c>
      <c r="Q149" s="5">
        <f>+(G149-N149)^2</f>
        <v>1.6146667071042188E-4</v>
      </c>
      <c r="R149" s="5">
        <v>0.1</v>
      </c>
      <c r="S149" s="5"/>
    </row>
    <row r="150" spans="1:19">
      <c r="A150" s="94" t="s">
        <v>110</v>
      </c>
      <c r="B150" s="41" t="s">
        <v>53</v>
      </c>
      <c r="C150" s="94">
        <v>45889.481</v>
      </c>
      <c r="D150" s="94" t="s">
        <v>630</v>
      </c>
      <c r="E150" s="1">
        <f>(C150-C$7)/C$8</f>
        <v>733.00226069003361</v>
      </c>
      <c r="F150" s="1">
        <f>ROUND(2*E150,0)/2</f>
        <v>733</v>
      </c>
      <c r="G150" s="1">
        <f>C150-(C$7+C$8*F150)</f>
        <v>9.0689999342430383E-4</v>
      </c>
      <c r="I150" s="1">
        <f>G150</f>
        <v>9.0689999342430383E-4</v>
      </c>
      <c r="N150" s="1">
        <f>+O$2+O$3*F150+O$4*F150^2+O$5*SIN(RADIANS(O$6*F150+O$7))</f>
        <v>8.4224426646046652E-3</v>
      </c>
      <c r="O150" s="8">
        <f>C150-15018.5</f>
        <v>30870.981</v>
      </c>
      <c r="Q150" s="5">
        <f>+(G150-N150)^2</f>
        <v>5.6483381642332843E-5</v>
      </c>
      <c r="R150" s="5">
        <v>0.1</v>
      </c>
      <c r="S150" s="5"/>
    </row>
    <row r="151" spans="1:19">
      <c r="A151" s="94" t="s">
        <v>110</v>
      </c>
      <c r="B151" s="41" t="s">
        <v>54</v>
      </c>
      <c r="C151" s="94">
        <v>45904.523000000001</v>
      </c>
      <c r="D151" s="94" t="s">
        <v>630</v>
      </c>
      <c r="E151" s="1">
        <f>(C151-C$7)/C$8</f>
        <v>770.49845610499142</v>
      </c>
      <c r="F151" s="1">
        <f>ROUND(2*E151,0)/2</f>
        <v>770.5</v>
      </c>
      <c r="G151" s="1">
        <f>C151-(C$7+C$8*F151)</f>
        <v>-6.1935000121593475E-4</v>
      </c>
      <c r="I151" s="1">
        <f>G151</f>
        <v>-6.1935000121593475E-4</v>
      </c>
      <c r="N151" s="1">
        <f>+O$2+O$3*F151+O$4*F151^2+O$5*SIN(RADIANS(O$6*F151+O$7))</f>
        <v>8.461307951302172E-3</v>
      </c>
      <c r="O151" s="8">
        <f>C151-15018.5</f>
        <v>30886.023000000001</v>
      </c>
      <c r="Q151" s="5">
        <f>+(G151-N151)^2</f>
        <v>8.2458348850630338E-5</v>
      </c>
      <c r="R151" s="5">
        <v>0.1</v>
      </c>
      <c r="S151" s="5"/>
    </row>
    <row r="152" spans="1:19">
      <c r="A152" s="94" t="s">
        <v>110</v>
      </c>
      <c r="B152" s="41" t="s">
        <v>54</v>
      </c>
      <c r="C152" s="94">
        <v>45906.525000000001</v>
      </c>
      <c r="D152" s="94" t="s">
        <v>630</v>
      </c>
      <c r="E152" s="1">
        <f>(C152-C$7)/C$8</f>
        <v>775.48897486717431</v>
      </c>
      <c r="F152" s="1">
        <f>ROUND(2*E152,0)/2</f>
        <v>775.5</v>
      </c>
      <c r="G152" s="1">
        <f>C152-(C$7+C$8*F152)</f>
        <v>-4.4228500046301633E-3</v>
      </c>
      <c r="I152" s="1">
        <f>G152</f>
        <v>-4.4228500046301633E-3</v>
      </c>
      <c r="N152" s="1">
        <f>+O$2+O$3*F152+O$4*F152^2+O$5*SIN(RADIANS(O$6*F152+O$7))</f>
        <v>8.4665822819525935E-3</v>
      </c>
      <c r="O152" s="8">
        <f>C152-15018.5</f>
        <v>30888.025000000001</v>
      </c>
      <c r="Q152" s="5">
        <f>+(G152-N152)^2</f>
        <v>1.6613746467040199E-4</v>
      </c>
      <c r="R152" s="5">
        <v>0.1</v>
      </c>
      <c r="S152" s="5"/>
    </row>
    <row r="153" spans="1:19">
      <c r="A153" s="94" t="s">
        <v>110</v>
      </c>
      <c r="B153" s="41" t="s">
        <v>54</v>
      </c>
      <c r="C153" s="94">
        <v>45910.546999999999</v>
      </c>
      <c r="D153" s="94" t="s">
        <v>630</v>
      </c>
      <c r="E153" s="1">
        <f>(C153-C$7)/C$8</f>
        <v>785.51488219059161</v>
      </c>
      <c r="F153" s="1">
        <f>ROUND(2*E153,0)/2</f>
        <v>785.5</v>
      </c>
      <c r="G153" s="1">
        <f>C153-(C$7+C$8*F153)</f>
        <v>5.9701499922084622E-3</v>
      </c>
      <c r="I153" s="1">
        <f>G153</f>
        <v>5.9701499922084622E-3</v>
      </c>
      <c r="N153" s="1">
        <f>+O$2+O$3*F153+O$4*F153^2+O$5*SIN(RADIANS(O$6*F153+O$7))</f>
        <v>8.4771955260491798E-3</v>
      </c>
      <c r="O153" s="8">
        <f>C153-15018.5</f>
        <v>30892.046999999999</v>
      </c>
      <c r="Q153" s="5">
        <f>+(G153-N153)^2</f>
        <v>6.2852773087506889E-6</v>
      </c>
      <c r="R153" s="5">
        <v>0.1</v>
      </c>
      <c r="S153" s="5"/>
    </row>
    <row r="154" spans="1:19">
      <c r="A154" s="94" t="s">
        <v>110</v>
      </c>
      <c r="B154" s="41" t="s">
        <v>53</v>
      </c>
      <c r="C154" s="94">
        <v>46303.48</v>
      </c>
      <c r="D154" s="94" t="s">
        <v>630</v>
      </c>
      <c r="E154" s="1">
        <f>(C154-C$7)/C$8</f>
        <v>1765.0051463166751</v>
      </c>
      <c r="F154" s="1">
        <f>ROUND(2*E154,0)/2</f>
        <v>1765</v>
      </c>
      <c r="G154" s="1">
        <f>C154-(C$7+C$8*F154)</f>
        <v>2.0644999967771582E-3</v>
      </c>
      <c r="I154" s="1">
        <f>G154</f>
        <v>2.0644999967771582E-3</v>
      </c>
      <c r="N154" s="1">
        <f>+O$2+O$3*F154+O$4*F154^2+O$5*SIN(RADIANS(O$6*F154+O$7))</f>
        <v>9.8528314284332206E-3</v>
      </c>
      <c r="O154" s="8">
        <f>C154-15018.5</f>
        <v>31284.980000000003</v>
      </c>
      <c r="Q154" s="5">
        <f>+(G154-N154)^2</f>
        <v>6.065810648932177E-5</v>
      </c>
      <c r="R154" s="5">
        <v>0.1</v>
      </c>
      <c r="S154" s="5"/>
    </row>
    <row r="155" spans="1:19">
      <c r="A155" s="94" t="s">
        <v>110</v>
      </c>
      <c r="B155" s="41" t="s">
        <v>54</v>
      </c>
      <c r="C155" s="94">
        <v>46319.328999999998</v>
      </c>
      <c r="D155" s="94" t="s">
        <v>630</v>
      </c>
      <c r="E155" s="1">
        <f>(C155-C$7)/C$8</f>
        <v>1804.513004389499</v>
      </c>
      <c r="F155" s="1">
        <f>ROUND(2*E155,0)/2</f>
        <v>1804.5</v>
      </c>
      <c r="G155" s="1">
        <f>C155-(C$7+C$8*F155)</f>
        <v>5.2168499969411641E-3</v>
      </c>
      <c r="I155" s="1">
        <f>G155</f>
        <v>5.2168499969411641E-3</v>
      </c>
      <c r="N155" s="1">
        <f>+O$2+O$3*F155+O$4*F155^2+O$5*SIN(RADIANS(O$6*F155+O$7))</f>
        <v>9.9183282006220855E-3</v>
      </c>
      <c r="O155" s="8">
        <f>C155-15018.5</f>
        <v>31300.828999999998</v>
      </c>
      <c r="Q155" s="5">
        <f>+(G155-N155)^2</f>
        <v>2.2103897299686784E-5</v>
      </c>
      <c r="R155" s="5">
        <v>0.1</v>
      </c>
      <c r="S155" s="5"/>
    </row>
    <row r="156" spans="1:19">
      <c r="A156" s="94" t="s">
        <v>110</v>
      </c>
      <c r="B156" s="41" t="s">
        <v>53</v>
      </c>
      <c r="C156" s="94">
        <v>46320.328999999998</v>
      </c>
      <c r="D156" s="94" t="s">
        <v>630</v>
      </c>
      <c r="E156" s="1">
        <f>(C156-C$7)/C$8</f>
        <v>1807.0057710039755</v>
      </c>
      <c r="F156" s="1">
        <f>ROUND(2*E156,0)/2</f>
        <v>1807</v>
      </c>
      <c r="G156" s="1">
        <f>C156-(C$7+C$8*F156)</f>
        <v>2.3150999913923442E-3</v>
      </c>
      <c r="I156" s="1">
        <f>G156</f>
        <v>2.3150999913923442E-3</v>
      </c>
      <c r="N156" s="1">
        <f>+O$2+O$3*F156+O$4*F156^2+O$5*SIN(RADIANS(O$6*F156+O$7))</f>
        <v>9.9224885798608834E-3</v>
      </c>
      <c r="O156" s="8">
        <f>C156-15018.5</f>
        <v>31301.828999999998</v>
      </c>
      <c r="Q156" s="5">
        <f>+(G156-N156)^2</f>
        <v>5.787236113596135E-5</v>
      </c>
      <c r="R156" s="5">
        <v>0.1</v>
      </c>
      <c r="S156" s="5"/>
    </row>
    <row r="157" spans="1:19">
      <c r="A157" s="94" t="s">
        <v>110</v>
      </c>
      <c r="B157" s="41" t="s">
        <v>54</v>
      </c>
      <c r="C157" s="94">
        <v>46625.415999999997</v>
      </c>
      <c r="D157" s="94" t="s">
        <v>630</v>
      </c>
      <c r="E157" s="1">
        <f>(C157-C$7)/C$8</f>
        <v>2567.5164591147491</v>
      </c>
      <c r="F157" s="1">
        <f>ROUND(2*E157,0)/2</f>
        <v>2567.5</v>
      </c>
      <c r="G157" s="1">
        <f>C157-(C$7+C$8*F157)</f>
        <v>6.6027499924530275E-3</v>
      </c>
      <c r="I157" s="1">
        <f>G157</f>
        <v>6.6027499924530275E-3</v>
      </c>
      <c r="N157" s="1">
        <f>+O$2+O$3*F157+O$4*F157^2+O$5*SIN(RADIANS(O$6*F157+O$7))</f>
        <v>1.1218620896537551E-2</v>
      </c>
      <c r="O157" s="8">
        <f>C157-15018.5</f>
        <v>31606.915999999997</v>
      </c>
      <c r="Q157" s="5">
        <f>+(G157-N157)^2</f>
        <v>2.1306264203174077E-5</v>
      </c>
      <c r="R157" s="5">
        <v>0.1</v>
      </c>
      <c r="S157" s="5"/>
    </row>
    <row r="158" spans="1:19">
      <c r="A158" s="94" t="s">
        <v>110</v>
      </c>
      <c r="B158" s="41" t="s">
        <v>54</v>
      </c>
      <c r="C158" s="94">
        <v>46651.487000000001</v>
      </c>
      <c r="D158" s="94" t="s">
        <v>630</v>
      </c>
      <c r="E158" s="1">
        <f>(C158-C$7)/C$8</f>
        <v>2632.505377520773</v>
      </c>
      <c r="F158" s="1">
        <f>ROUND(2*E158,0)/2</f>
        <v>2632.5</v>
      </c>
      <c r="G158" s="1">
        <f>C158-(C$7+C$8*F158)</f>
        <v>2.1572499972535297E-3</v>
      </c>
      <c r="I158" s="1">
        <f>G158</f>
        <v>2.1572499972535297E-3</v>
      </c>
      <c r="N158" s="1">
        <f>+O$2+O$3*F158+O$4*F158^2+O$5*SIN(RADIANS(O$6*F158+O$7))</f>
        <v>1.1327182889621267E-2</v>
      </c>
      <c r="O158" s="8">
        <f>C158-15018.5</f>
        <v>31632.987000000001</v>
      </c>
      <c r="Q158" s="5">
        <f>+(G158-N158)^2</f>
        <v>8.4087669250527741E-5</v>
      </c>
      <c r="R158" s="5">
        <v>0.1</v>
      </c>
      <c r="S158" s="5"/>
    </row>
    <row r="159" spans="1:19">
      <c r="A159" s="94" t="s">
        <v>110</v>
      </c>
      <c r="B159" s="41" t="s">
        <v>54</v>
      </c>
      <c r="C159" s="94">
        <v>46651.491999999998</v>
      </c>
      <c r="D159" s="94" t="s">
        <v>630</v>
      </c>
      <c r="E159" s="1">
        <f>(C159-C$7)/C$8</f>
        <v>2632.5178413538388</v>
      </c>
      <c r="F159" s="1">
        <f>ROUND(2*E159,0)/2</f>
        <v>2632.5</v>
      </c>
      <c r="G159" s="1">
        <f>C159-(C$7+C$8*F159)</f>
        <v>7.157249994634185E-3</v>
      </c>
      <c r="I159" s="1">
        <f>G159</f>
        <v>7.157249994634185E-3</v>
      </c>
      <c r="N159" s="1">
        <f>+O$2+O$3*F159+O$4*F159^2+O$5*SIN(RADIANS(O$6*F159+O$7))</f>
        <v>1.1327182889621267E-2</v>
      </c>
      <c r="O159" s="8">
        <f>C159-15018.5</f>
        <v>31632.991999999998</v>
      </c>
      <c r="Q159" s="5">
        <f>+(G159-N159)^2</f>
        <v>1.7388340348695347E-5</v>
      </c>
      <c r="R159" s="5">
        <v>0.1</v>
      </c>
      <c r="S159" s="5"/>
    </row>
    <row r="160" spans="1:19">
      <c r="A160" s="94" t="s">
        <v>110</v>
      </c>
      <c r="B160" s="41" t="s">
        <v>53</v>
      </c>
      <c r="C160" s="94">
        <v>46652.493999999999</v>
      </c>
      <c r="D160" s="94" t="s">
        <v>630</v>
      </c>
      <c r="E160" s="1">
        <f>(C160-C$7)/C$8</f>
        <v>2635.0155935015455</v>
      </c>
      <c r="F160" s="1">
        <f>ROUND(2*E160,0)/2</f>
        <v>2635</v>
      </c>
      <c r="G160" s="1">
        <f>C160-(C$7+C$8*F160)</f>
        <v>6.2554999967687763E-3</v>
      </c>
      <c r="I160" s="1">
        <f>G160</f>
        <v>6.2554999967687763E-3</v>
      </c>
      <c r="N160" s="1">
        <f>+O$2+O$3*F160+O$4*F160^2+O$5*SIN(RADIANS(O$6*F160+O$7))</f>
        <v>1.1331335607330739E-2</v>
      </c>
      <c r="O160" s="8">
        <f>C160-15018.5</f>
        <v>31633.993999999999</v>
      </c>
      <c r="Q160" s="5">
        <f>+(G160-N160)^2</f>
        <v>2.5764107145448935E-5</v>
      </c>
      <c r="R160" s="5">
        <v>0.1</v>
      </c>
      <c r="S160" s="5"/>
    </row>
    <row r="161" spans="1:19">
      <c r="A161" s="94" t="s">
        <v>110</v>
      </c>
      <c r="B161" s="41" t="s">
        <v>54</v>
      </c>
      <c r="C161" s="94">
        <v>46676.358</v>
      </c>
      <c r="D161" s="94" t="s">
        <v>630</v>
      </c>
      <c r="E161" s="1">
        <f>(C161-C$7)/C$8</f>
        <v>2694.5029759894146</v>
      </c>
      <c r="F161" s="1">
        <f>ROUND(2*E161,0)/2</f>
        <v>2694.5</v>
      </c>
      <c r="G161" s="1">
        <f>C161-(C$7+C$8*F161)</f>
        <v>1.1938499956158921E-3</v>
      </c>
      <c r="I161" s="1">
        <f>G161</f>
        <v>1.1938499956158921E-3</v>
      </c>
      <c r="N161" s="1">
        <f>+O$2+O$3*F161+O$4*F161^2+O$5*SIN(RADIANS(O$6*F161+O$7))</f>
        <v>1.1429621363684398E-2</v>
      </c>
      <c r="O161" s="8">
        <f>C161-15018.5</f>
        <v>31657.858</v>
      </c>
      <c r="Q161" s="5">
        <f>+(G161-N161)^2</f>
        <v>1.0477101549937101E-4</v>
      </c>
      <c r="R161" s="5">
        <v>0.1</v>
      </c>
      <c r="S161" s="5"/>
    </row>
    <row r="162" spans="1:19">
      <c r="A162" s="94" t="s">
        <v>110</v>
      </c>
      <c r="B162" s="41" t="s">
        <v>53</v>
      </c>
      <c r="C162" s="94">
        <v>46677.358</v>
      </c>
      <c r="D162" s="94" t="s">
        <v>630</v>
      </c>
      <c r="E162" s="1">
        <f>(C162-C$7)/C$8</f>
        <v>2696.9957426038914</v>
      </c>
      <c r="F162" s="1">
        <f>ROUND(2*E162,0)/2</f>
        <v>2697</v>
      </c>
      <c r="G162" s="1">
        <f>C162-(C$7+C$8*F162)</f>
        <v>-1.7079000026569702E-3</v>
      </c>
      <c r="I162" s="1">
        <f>G162</f>
        <v>-1.7079000026569702E-3</v>
      </c>
      <c r="N162" s="1">
        <f>+O$2+O$3*F162+O$4*F162^2+O$5*SIN(RADIANS(O$6*F162+O$7))</f>
        <v>1.1433726855237346E-2</v>
      </c>
      <c r="O162" s="8">
        <f>C162-15018.5</f>
        <v>31658.858</v>
      </c>
      <c r="Q162" s="5">
        <f>+(G162-N162)^2</f>
        <v>1.7270235647212924E-4</v>
      </c>
      <c r="R162" s="5">
        <v>0.1</v>
      </c>
      <c r="S162" s="5"/>
    </row>
    <row r="163" spans="1:19">
      <c r="A163" s="94" t="s">
        <v>110</v>
      </c>
      <c r="B163" s="41" t="s">
        <v>54</v>
      </c>
      <c r="C163" s="94">
        <v>46678.375</v>
      </c>
      <c r="D163" s="94" t="s">
        <v>630</v>
      </c>
      <c r="E163" s="1">
        <f>(C163-C$7)/C$8</f>
        <v>2699.5308862508132</v>
      </c>
      <c r="F163" s="1">
        <f>ROUND(2*E163,0)/2</f>
        <v>2699.5</v>
      </c>
      <c r="G163" s="1">
        <f>C163-(C$7+C$8*F163)</f>
        <v>1.2390349998895545E-2</v>
      </c>
      <c r="I163" s="1">
        <f>G163</f>
        <v>1.2390349998895545E-2</v>
      </c>
      <c r="N163" s="1">
        <f>+O$2+O$3*F163+O$4*F163^2+O$5*SIN(RADIANS(O$6*F163+O$7))</f>
        <v>1.1437830309951894E-2</v>
      </c>
      <c r="O163" s="8">
        <f>C163-15018.5</f>
        <v>31659.875</v>
      </c>
      <c r="Q163" s="5">
        <f>+(G163-N163)^2</f>
        <v>9.0729375782530972E-7</v>
      </c>
      <c r="R163" s="5">
        <v>0.1</v>
      </c>
      <c r="S163" s="5"/>
    </row>
    <row r="164" spans="1:19">
      <c r="A164" s="94" t="s">
        <v>110</v>
      </c>
      <c r="B164" s="41" t="s">
        <v>54</v>
      </c>
      <c r="C164" s="94">
        <v>46680.377</v>
      </c>
      <c r="D164" s="94" t="s">
        <v>630</v>
      </c>
      <c r="E164" s="1">
        <f>(C164-C$7)/C$8</f>
        <v>2704.5214050129962</v>
      </c>
      <c r="F164" s="1">
        <f>ROUND(2*E164,0)/2</f>
        <v>2704.5</v>
      </c>
      <c r="G164" s="1">
        <f>C164-(C$7+C$8*F164)</f>
        <v>8.586849995481316E-3</v>
      </c>
      <c r="I164" s="1">
        <f>G164</f>
        <v>8.586849995481316E-3</v>
      </c>
      <c r="N164" s="1">
        <f>+O$2+O$3*F164+O$4*F164^2+O$5*SIN(RADIANS(O$6*F164+O$7))</f>
        <v>1.1446031067934714E-2</v>
      </c>
      <c r="O164" s="8">
        <f>C164-15018.5</f>
        <v>31661.877</v>
      </c>
      <c r="Q164" s="5">
        <f>+(G164-N164)^2</f>
        <v>8.1749164050757624E-6</v>
      </c>
      <c r="R164" s="5">
        <v>0.1</v>
      </c>
      <c r="S164" s="5"/>
    </row>
    <row r="165" spans="1:19">
      <c r="A165" s="94" t="s">
        <v>110</v>
      </c>
      <c r="B165" s="41" t="s">
        <v>54</v>
      </c>
      <c r="C165" s="94">
        <v>46682.38</v>
      </c>
      <c r="D165" s="94" t="s">
        <v>630</v>
      </c>
      <c r="E165" s="1">
        <f>(C165-C$7)/C$8</f>
        <v>2709.5144165417851</v>
      </c>
      <c r="F165" s="1">
        <f>ROUND(2*E165,0)/2</f>
        <v>2709.5</v>
      </c>
      <c r="G165" s="1">
        <f>C165-(C$7+C$8*F165)</f>
        <v>5.7833499959087931E-3</v>
      </c>
      <c r="I165" s="1">
        <f>G165</f>
        <v>5.7833499959087931E-3</v>
      </c>
      <c r="N165" s="1">
        <f>+O$2+O$3*F165+O$4*F165^2+O$5*SIN(RADIANS(O$6*F165+O$7))</f>
        <v>1.1454223555819452E-2</v>
      </c>
      <c r="O165" s="8">
        <f>C165-15018.5</f>
        <v>31663.879999999997</v>
      </c>
      <c r="Q165" s="5">
        <f>+(G165-N165)^2</f>
        <v>3.2158806932493792E-5</v>
      </c>
      <c r="R165" s="5">
        <v>0.1</v>
      </c>
      <c r="S165" s="5"/>
    </row>
    <row r="166" spans="1:19">
      <c r="A166" s="107" t="s">
        <v>290</v>
      </c>
      <c r="B166" s="41" t="s">
        <v>54</v>
      </c>
      <c r="C166" s="94">
        <v>46704.432999999997</v>
      </c>
      <c r="D166" s="94" t="s">
        <v>631</v>
      </c>
      <c r="E166" s="1">
        <f>(C166-C$7)/C$8</f>
        <v>2764.4873986908337</v>
      </c>
      <c r="F166" s="1">
        <f>ROUND(2*E166,0)/2</f>
        <v>2764.5</v>
      </c>
      <c r="G166" s="1">
        <f>C166-(C$7+C$8*F166)</f>
        <v>-5.0551500025903806E-3</v>
      </c>
      <c r="I166" s="1">
        <f>G166</f>
        <v>-5.0551500025903806E-3</v>
      </c>
      <c r="N166" s="1">
        <f>+O$2+O$3*F166+O$4*F166^2+O$5*SIN(RADIANS(O$6*F166+O$7))</f>
        <v>1.1543771777472204E-2</v>
      </c>
      <c r="O166" s="8">
        <f>C166-15018.5</f>
        <v>31685.932999999997</v>
      </c>
      <c r="Q166" s="5">
        <f>+(G166-N166)^2</f>
        <v>2.755242042606361E-4</v>
      </c>
      <c r="R166" s="5">
        <v>0.1</v>
      </c>
      <c r="S166" s="5"/>
    </row>
    <row r="167" spans="1:19">
      <c r="A167" s="107" t="s">
        <v>290</v>
      </c>
      <c r="B167" s="41" t="s">
        <v>54</v>
      </c>
      <c r="C167" s="94">
        <v>46706.438000000002</v>
      </c>
      <c r="D167" s="94" t="s">
        <v>631</v>
      </c>
      <c r="E167" s="1">
        <f>(C167-C$7)/C$8</f>
        <v>2769.4853957528703</v>
      </c>
      <c r="F167" s="1">
        <f>ROUND(2*E167,0)/2</f>
        <v>2769.5</v>
      </c>
      <c r="G167" s="1">
        <f>C167-(C$7+C$8*F167)</f>
        <v>-5.8586500017554499E-3</v>
      </c>
      <c r="I167" s="1">
        <f>G167</f>
        <v>-5.8586500017554499E-3</v>
      </c>
      <c r="N167" s="1">
        <f>+O$2+O$3*F167+O$4*F167^2+O$5*SIN(RADIANS(O$6*F167+O$7))</f>
        <v>1.1551858672046604E-2</v>
      </c>
      <c r="O167" s="8">
        <f>C167-15018.5</f>
        <v>31687.938000000002</v>
      </c>
      <c r="Q167" s="5">
        <f>+(G167-N167)^2</f>
        <v>3.0312581228053657E-4</v>
      </c>
      <c r="R167" s="5">
        <v>0.1</v>
      </c>
      <c r="S167" s="5"/>
    </row>
    <row r="168" spans="1:19">
      <c r="A168" s="107" t="s">
        <v>290</v>
      </c>
      <c r="B168" s="41" t="s">
        <v>54</v>
      </c>
      <c r="C168" s="94">
        <v>46769.421000000002</v>
      </c>
      <c r="D168" s="94" t="s">
        <v>631</v>
      </c>
      <c r="E168" s="1">
        <f>(C168-C$7)/C$8</f>
        <v>2926.4873154324409</v>
      </c>
      <c r="F168" s="1">
        <f>ROUND(2*E168,0)/2</f>
        <v>2926.5</v>
      </c>
      <c r="G168" s="1">
        <f>C168-(C$7+C$8*F168)</f>
        <v>-5.0885500022559427E-3</v>
      </c>
      <c r="I168" s="1">
        <f>G168</f>
        <v>-5.0885500022559427E-3</v>
      </c>
      <c r="N168" s="1">
        <f>+O$2+O$3*F168+O$4*F168^2+O$5*SIN(RADIANS(O$6*F168+O$7))</f>
        <v>1.1800630926399037E-2</v>
      </c>
      <c r="O168" s="8">
        <f>C168-15018.5</f>
        <v>31750.921000000002</v>
      </c>
      <c r="Q168" s="5">
        <f>+(G168-N168)^2</f>
        <v>2.852444324408431E-4</v>
      </c>
      <c r="R168" s="5">
        <v>0.1</v>
      </c>
      <c r="S168" s="5"/>
    </row>
    <row r="169" spans="1:19">
      <c r="A169" s="94" t="s">
        <v>110</v>
      </c>
      <c r="B169" s="41" t="s">
        <v>53</v>
      </c>
      <c r="C169" s="94">
        <v>47024.364000000001</v>
      </c>
      <c r="D169" s="94" t="s">
        <v>630</v>
      </c>
      <c r="E169" s="1">
        <f>(C169-C$7)/C$8</f>
        <v>3562.0007144269071</v>
      </c>
      <c r="F169" s="1">
        <f>ROUND(2*E169,0)/2</f>
        <v>3562</v>
      </c>
      <c r="G169" s="1">
        <f>C169-(C$7+C$8*F169)</f>
        <v>2.865999995265156E-4</v>
      </c>
      <c r="I169" s="1">
        <f>G169</f>
        <v>2.865999995265156E-4</v>
      </c>
      <c r="N169" s="1">
        <f>+O$2+O$3*F169+O$4*F169^2+O$5*SIN(RADIANS(O$6*F169+O$7))</f>
        <v>1.2665137331800158E-2</v>
      </c>
      <c r="O169" s="8">
        <f>C169-15018.5</f>
        <v>32005.864000000001</v>
      </c>
      <c r="Q169" s="5">
        <f>+(G169-N169)^2</f>
        <v>1.5322818648649228E-4</v>
      </c>
      <c r="R169" s="5">
        <v>0.1</v>
      </c>
      <c r="S169" s="5"/>
    </row>
    <row r="170" spans="1:19">
      <c r="A170" s="94" t="s">
        <v>110</v>
      </c>
      <c r="B170" s="41" t="s">
        <v>54</v>
      </c>
      <c r="C170" s="94">
        <v>47025.377999999997</v>
      </c>
      <c r="D170" s="94" t="s">
        <v>630</v>
      </c>
      <c r="E170" s="1">
        <f>(C170-C$7)/C$8</f>
        <v>3564.5283797739748</v>
      </c>
      <c r="F170" s="1">
        <f>ROUND(2*E170,0)/2</f>
        <v>3564.5</v>
      </c>
      <c r="G170" s="1">
        <f>C170-(C$7+C$8*F170)</f>
        <v>1.1384849996829871E-2</v>
      </c>
      <c r="I170" s="1">
        <f>G170</f>
        <v>1.1384849996829871E-2</v>
      </c>
      <c r="N170" s="1">
        <f>+O$2+O$3*F170+O$4*F170^2+O$5*SIN(RADIANS(O$6*F170+O$7))</f>
        <v>1.2667968972354438E-2</v>
      </c>
      <c r="O170" s="8">
        <f>C170-15018.5</f>
        <v>32006.877999999997</v>
      </c>
      <c r="Q170" s="5">
        <f>+(G170-N170)^2</f>
        <v>1.6463943053512148E-6</v>
      </c>
      <c r="R170" s="5">
        <v>0.1</v>
      </c>
      <c r="S170" s="5"/>
    </row>
    <row r="171" spans="1:19">
      <c r="A171" s="94" t="s">
        <v>110</v>
      </c>
      <c r="B171" s="41" t="s">
        <v>54</v>
      </c>
      <c r="C171" s="94">
        <v>47035.396000000001</v>
      </c>
      <c r="D171" s="94" t="s">
        <v>630</v>
      </c>
      <c r="E171" s="1">
        <f>(C171-C$7)/C$8</f>
        <v>3589.5009157178092</v>
      </c>
      <c r="F171" s="1">
        <f>ROUND(2*E171,0)/2</f>
        <v>3589.5</v>
      </c>
      <c r="G171" s="1">
        <f>C171-(C$7+C$8*F171)</f>
        <v>3.6734999594045803E-4</v>
      </c>
      <c r="I171" s="1">
        <f>G171</f>
        <v>3.6734999594045803E-4</v>
      </c>
      <c r="N171" s="1">
        <f>+O$2+O$3*F171+O$4*F171^2+O$5*SIN(RADIANS(O$6*F171+O$7))</f>
        <v>1.269600157364302E-2</v>
      </c>
      <c r="O171" s="8">
        <f>C171-15018.5</f>
        <v>32016.896000000001</v>
      </c>
      <c r="Q171" s="5">
        <f>+(G171-N171)^2</f>
        <v>1.5199564972438788E-4</v>
      </c>
      <c r="R171" s="5">
        <v>0.1</v>
      </c>
      <c r="S171" s="5"/>
    </row>
    <row r="172" spans="1:19">
      <c r="A172" s="94" t="s">
        <v>110</v>
      </c>
      <c r="B172" s="41" t="s">
        <v>54</v>
      </c>
      <c r="C172" s="94">
        <v>47037.394</v>
      </c>
      <c r="D172" s="94" t="s">
        <v>630</v>
      </c>
      <c r="E172" s="1">
        <f>(C172-C$7)/C$8</f>
        <v>3594.4814634135319</v>
      </c>
      <c r="F172" s="1">
        <f>ROUND(2*E172,0)/2</f>
        <v>3594.5</v>
      </c>
      <c r="G172" s="1">
        <f>C172-(C$7+C$8*F172)</f>
        <v>-7.4361500010127202E-3</v>
      </c>
      <c r="I172" s="1">
        <f>G172</f>
        <v>-7.4361500010127202E-3</v>
      </c>
      <c r="N172" s="1">
        <f>+O$2+O$3*F172+O$4*F172^2+O$5*SIN(RADIANS(O$6*F172+O$7))</f>
        <v>1.2701545801204299E-2</v>
      </c>
      <c r="O172" s="8">
        <f>C172-15018.5</f>
        <v>32018.894</v>
      </c>
      <c r="Q172" s="5">
        <f>+(G172-N172)^2</f>
        <v>4.0552679222262894E-4</v>
      </c>
      <c r="R172" s="5">
        <v>0.1</v>
      </c>
      <c r="S172" s="5"/>
    </row>
    <row r="173" spans="1:19">
      <c r="A173" s="94" t="s">
        <v>110</v>
      </c>
      <c r="B173" s="41" t="s">
        <v>53</v>
      </c>
      <c r="C173" s="94">
        <v>47038.400000000001</v>
      </c>
      <c r="D173" s="94" t="s">
        <v>630</v>
      </c>
      <c r="E173" s="1">
        <f>(C173-C$7)/C$8</f>
        <v>3596.9891866276985</v>
      </c>
      <c r="F173" s="1">
        <f>ROUND(2*E173,0)/2</f>
        <v>3597</v>
      </c>
      <c r="G173" s="1">
        <f>C173-(C$7+C$8*F173)</f>
        <v>-4.3379000053391792E-3</v>
      </c>
      <c r="I173" s="1">
        <f>G173</f>
        <v>-4.3379000053391792E-3</v>
      </c>
      <c r="N173" s="1">
        <f>+O$2+O$3*F173+O$4*F173^2+O$5*SIN(RADIANS(O$6*F173+O$7))</f>
        <v>1.270431008220654E-2</v>
      </c>
      <c r="O173" s="8">
        <f>C173-15018.5</f>
        <v>32019.9</v>
      </c>
      <c r="Q173" s="5">
        <f>+(G173-N173)^2</f>
        <v>2.9043692466804508E-4</v>
      </c>
      <c r="R173" s="5">
        <v>0.1</v>
      </c>
      <c r="S173" s="5"/>
    </row>
    <row r="174" spans="1:19">
      <c r="A174" s="94" t="s">
        <v>321</v>
      </c>
      <c r="B174" s="41" t="s">
        <v>53</v>
      </c>
      <c r="C174" s="94">
        <v>47040.419000000002</v>
      </c>
      <c r="D174" s="94" t="s">
        <v>630</v>
      </c>
      <c r="E174" s="1">
        <f>(C174-C$7)/C$8</f>
        <v>3602.022082422327</v>
      </c>
      <c r="F174" s="1">
        <f>ROUND(2*E174,0)/2</f>
        <v>3602</v>
      </c>
      <c r="G174" s="1">
        <f>C174-(C$7+C$8*F174)</f>
        <v>8.8585999983479269E-3</v>
      </c>
      <c r="I174" s="1">
        <f>G174</f>
        <v>8.8585999983479269E-3</v>
      </c>
      <c r="N174" s="1">
        <f>+O$2+O$3*F174+O$4*F174^2+O$5*SIN(RADIANS(O$6*F174+O$7))</f>
        <v>1.2709822943353957E-2</v>
      </c>
      <c r="O174" s="8">
        <f>C174-15018.5</f>
        <v>32021.919000000002</v>
      </c>
      <c r="Q174" s="5">
        <f>+(G174-N174)^2</f>
        <v>1.4831918172140915E-5</v>
      </c>
      <c r="R174" s="5">
        <v>0.1</v>
      </c>
      <c r="S174" s="5"/>
    </row>
    <row r="175" spans="1:19">
      <c r="A175" s="94" t="s">
        <v>321</v>
      </c>
      <c r="B175" s="41" t="s">
        <v>53</v>
      </c>
      <c r="C175" s="94">
        <v>47040.42</v>
      </c>
      <c r="D175" s="94" t="s">
        <v>630</v>
      </c>
      <c r="E175" s="1">
        <f>(C175-C$7)/C$8</f>
        <v>3602.0245751889329</v>
      </c>
      <c r="F175" s="1">
        <f>ROUND(2*E175,0)/2</f>
        <v>3602</v>
      </c>
      <c r="G175" s="1">
        <f>C175-(C$7+C$8*F175)</f>
        <v>9.8585999949136749E-3</v>
      </c>
      <c r="I175" s="1">
        <f>G175</f>
        <v>9.8585999949136749E-3</v>
      </c>
      <c r="N175" s="1">
        <f>+O$2+O$3*F175+O$4*F175^2+O$5*SIN(RADIANS(O$6*F175+O$7))</f>
        <v>1.2709822943353957E-2</v>
      </c>
      <c r="O175" s="8">
        <f>C175-15018.5</f>
        <v>32021.919999999998</v>
      </c>
      <c r="Q175" s="5">
        <f>+(G175-N175)^2</f>
        <v>8.1294723017124928E-6</v>
      </c>
      <c r="R175" s="5">
        <v>0.1</v>
      </c>
      <c r="S175" s="5"/>
    </row>
    <row r="176" spans="1:19">
      <c r="A176" s="94" t="s">
        <v>110</v>
      </c>
      <c r="B176" s="41" t="s">
        <v>53</v>
      </c>
      <c r="C176" s="94">
        <v>47115.43</v>
      </c>
      <c r="D176" s="94" t="s">
        <v>630</v>
      </c>
      <c r="E176" s="1">
        <f>(C176-C$7)/C$8</f>
        <v>3789.0069989408157</v>
      </c>
      <c r="F176" s="1">
        <f>ROUND(2*E176,0)/2</f>
        <v>3789</v>
      </c>
      <c r="G176" s="1">
        <f>C176-(C$7+C$8*F176)</f>
        <v>2.807699995173607E-3</v>
      </c>
      <c r="I176" s="1">
        <f>G176</f>
        <v>2.807699995173607E-3</v>
      </c>
      <c r="N176" s="1">
        <f>+O$2+O$3*F176+O$4*F176^2+O$5*SIN(RADIANS(O$6*F176+O$7))</f>
        <v>1.2900464214047282E-2</v>
      </c>
      <c r="O176" s="8">
        <f>C176-15018.5</f>
        <v>32096.93</v>
      </c>
      <c r="Q176" s="5">
        <f>+(G176-N176)^2</f>
        <v>1.0186388957777674E-4</v>
      </c>
      <c r="R176" s="5">
        <v>0.1</v>
      </c>
      <c r="S176" s="5"/>
    </row>
    <row r="177" spans="1:19">
      <c r="A177" s="94" t="s">
        <v>110</v>
      </c>
      <c r="B177" s="41" t="s">
        <v>54</v>
      </c>
      <c r="C177" s="94">
        <v>47353.514999999999</v>
      </c>
      <c r="D177" s="94" t="s">
        <v>630</v>
      </c>
      <c r="E177" s="1">
        <f>(C177-C$7)/C$8</f>
        <v>4382.4973383484376</v>
      </c>
      <c r="F177" s="1">
        <f>ROUND(2*E177,0)/2</f>
        <v>4382.5</v>
      </c>
      <c r="G177" s="1">
        <f>C177-(C$7+C$8*F177)</f>
        <v>-1.0677500031306408E-3</v>
      </c>
      <c r="I177" s="1">
        <f>G177</f>
        <v>-1.0677500031306408E-3</v>
      </c>
      <c r="N177" s="1">
        <f>+O$2+O$3*F177+O$4*F177^2+O$5*SIN(RADIANS(O$6*F177+O$7))</f>
        <v>1.3282759218974222E-2</v>
      </c>
      <c r="O177" s="8">
        <f>C177-15018.5</f>
        <v>32335.014999999999</v>
      </c>
      <c r="Q177" s="5">
        <f>+(G177-N177)^2</f>
        <v>2.0593711493371674E-4</v>
      </c>
      <c r="R177" s="5">
        <v>0.1</v>
      </c>
      <c r="S177" s="5"/>
    </row>
    <row r="178" spans="1:19">
      <c r="A178" s="94" t="s">
        <v>110</v>
      </c>
      <c r="B178" s="41" t="s">
        <v>54</v>
      </c>
      <c r="C178" s="94">
        <v>47357.531000000003</v>
      </c>
      <c r="D178" s="94" t="s">
        <v>630</v>
      </c>
      <c r="E178" s="1">
        <f>(C178-C$7)/C$8</f>
        <v>4392.5082890721833</v>
      </c>
      <c r="F178" s="1">
        <f>ROUND(2*E178,0)/2</f>
        <v>4392.5</v>
      </c>
      <c r="G178" s="1">
        <f>C178-(C$7+C$8*F178)</f>
        <v>3.3252499997615814E-3</v>
      </c>
      <c r="I178" s="1">
        <f>G178</f>
        <v>3.3252499997615814E-3</v>
      </c>
      <c r="N178" s="1">
        <f>+O$2+O$3*F178+O$4*F178^2+O$5*SIN(RADIANS(O$6*F178+O$7))</f>
        <v>1.328606470745577E-2</v>
      </c>
      <c r="O178" s="8">
        <f>C178-15018.5</f>
        <v>32339.031000000003</v>
      </c>
      <c r="Q178" s="5">
        <f>+(G178-N178)^2</f>
        <v>9.9217829641016852E-5</v>
      </c>
      <c r="R178" s="5">
        <v>0.1</v>
      </c>
      <c r="S178" s="5"/>
    </row>
    <row r="179" spans="1:19">
      <c r="A179" s="94" t="s">
        <v>110</v>
      </c>
      <c r="B179" s="41" t="s">
        <v>54</v>
      </c>
      <c r="C179" s="94">
        <v>47376.383000000002</v>
      </c>
      <c r="D179" s="94" t="s">
        <v>630</v>
      </c>
      <c r="E179" s="1">
        <f>(C179-C$7)/C$8</f>
        <v>4439.5019252882903</v>
      </c>
      <c r="F179" s="1">
        <f>ROUND(2*E179,0)/2</f>
        <v>4439.5</v>
      </c>
      <c r="G179" s="1">
        <f>C179-(C$7+C$8*F179)</f>
        <v>7.7234999480424449E-4</v>
      </c>
      <c r="I179" s="1">
        <f>G179</f>
        <v>7.7234999480424449E-4</v>
      </c>
      <c r="N179" s="1">
        <f>+O$2+O$3*F179+O$4*F179^2+O$5*SIN(RADIANS(O$6*F179+O$7))</f>
        <v>1.3300146660920586E-2</v>
      </c>
      <c r="O179" s="8">
        <f>C179-15018.5</f>
        <v>32357.883000000002</v>
      </c>
      <c r="Q179" s="5">
        <f>+(G179-N179)^2</f>
        <v>1.5694568930755572E-4</v>
      </c>
      <c r="R179" s="5">
        <v>0.1</v>
      </c>
      <c r="S179" s="5"/>
    </row>
    <row r="180" spans="1:19">
      <c r="A180" s="94" t="s">
        <v>110</v>
      </c>
      <c r="B180" s="41" t="s">
        <v>53</v>
      </c>
      <c r="C180" s="94">
        <v>47377.385000000002</v>
      </c>
      <c r="D180" s="94" t="s">
        <v>630</v>
      </c>
      <c r="E180" s="1">
        <f>(C180-C$7)/C$8</f>
        <v>4441.999677435997</v>
      </c>
      <c r="F180" s="1">
        <f>ROUND(2*E180,0)/2</f>
        <v>4442</v>
      </c>
      <c r="G180" s="1">
        <f>C180-(C$7+C$8*F180)</f>
        <v>-1.2940000306116417E-4</v>
      </c>
      <c r="I180" s="1">
        <f>G180</f>
        <v>-1.2940000306116417E-4</v>
      </c>
      <c r="N180" s="1">
        <f>+O$2+O$3*F180+O$4*F180^2+O$5*SIN(RADIANS(O$6*F180+O$7))</f>
        <v>1.3300828363898802E-2</v>
      </c>
      <c r="O180" s="8">
        <f>C180-15018.5</f>
        <v>32358.885000000002</v>
      </c>
      <c r="Q180" s="5">
        <f>+(G180-N180)^2</f>
        <v>1.8037103398869616E-4</v>
      </c>
      <c r="R180" s="5">
        <v>0.1</v>
      </c>
      <c r="S180" s="5"/>
    </row>
    <row r="181" spans="1:19">
      <c r="A181" s="94" t="s">
        <v>110</v>
      </c>
      <c r="B181" s="41" t="s">
        <v>53</v>
      </c>
      <c r="C181" s="94">
        <v>47379.387999999999</v>
      </c>
      <c r="D181" s="94" t="s">
        <v>630</v>
      </c>
      <c r="E181" s="1">
        <f>(C181-C$7)/C$8</f>
        <v>4446.9926889647859</v>
      </c>
      <c r="F181" s="1">
        <f>ROUND(2*E181,0)/2</f>
        <v>4447</v>
      </c>
      <c r="G181" s="1">
        <f>C181-(C$7+C$8*F181)</f>
        <v>-2.9329000026336871E-3</v>
      </c>
      <c r="I181" s="1">
        <f>G181</f>
        <v>-2.9329000026336871E-3</v>
      </c>
      <c r="N181" s="1">
        <f>+O$2+O$3*F181+O$4*F181^2+O$5*SIN(RADIANS(O$6*F181+O$7))</f>
        <v>1.3302171316886709E-2</v>
      </c>
      <c r="O181" s="8">
        <f>C181-15018.5</f>
        <v>32360.887999999999</v>
      </c>
      <c r="Q181" s="5">
        <f>+(G181-N181)^2</f>
        <v>2.6357754074991373E-4</v>
      </c>
      <c r="R181" s="5">
        <v>0.1</v>
      </c>
      <c r="S181" s="5"/>
    </row>
    <row r="182" spans="1:19">
      <c r="A182" s="94" t="s">
        <v>321</v>
      </c>
      <c r="B182" s="41" t="s">
        <v>53</v>
      </c>
      <c r="C182" s="94">
        <v>47381.411</v>
      </c>
      <c r="D182" s="94" t="s">
        <v>630</v>
      </c>
      <c r="E182" s="1">
        <f>(C182-C$7)/C$8</f>
        <v>4452.0355558258743</v>
      </c>
      <c r="F182" s="1">
        <f>ROUND(2*E182,0)/2</f>
        <v>4452</v>
      </c>
      <c r="G182" s="1">
        <f>C182-(C$7+C$8*F182)</f>
        <v>1.4263599994592369E-2</v>
      </c>
      <c r="I182" s="1">
        <f>G182</f>
        <v>1.4263599994592369E-2</v>
      </c>
      <c r="N182" s="1">
        <f>+O$2+O$3*F182+O$4*F182^2+O$5*SIN(RADIANS(O$6*F182+O$7))</f>
        <v>1.330348698527648E-2</v>
      </c>
      <c r="O182" s="8">
        <f>C182-15018.5</f>
        <v>32362.911</v>
      </c>
      <c r="Q182" s="5">
        <f>+(G182-N182)^2</f>
        <v>9.2181699065761162E-7</v>
      </c>
      <c r="R182" s="5">
        <v>0.1</v>
      </c>
      <c r="S182" s="5"/>
    </row>
    <row r="183" spans="1:19">
      <c r="A183" s="94" t="s">
        <v>321</v>
      </c>
      <c r="B183" s="41" t="s">
        <v>53</v>
      </c>
      <c r="C183" s="94">
        <v>47381.421000000002</v>
      </c>
      <c r="D183" s="94" t="s">
        <v>630</v>
      </c>
      <c r="E183" s="1">
        <f>(C183-C$7)/C$8</f>
        <v>4452.0604834920241</v>
      </c>
      <c r="F183" s="1">
        <f>ROUND(2*E183,0)/2</f>
        <v>4452</v>
      </c>
      <c r="G183" s="1">
        <f>C183-(C$7+C$8*F183)</f>
        <v>2.4263599996629637E-2</v>
      </c>
      <c r="I183" s="1">
        <f>G183</f>
        <v>2.4263599996629637E-2</v>
      </c>
      <c r="N183" s="1">
        <f>+O$2+O$3*F183+O$4*F183^2+O$5*SIN(RADIANS(O$6*F183+O$7))</f>
        <v>1.330348698527648E-2</v>
      </c>
      <c r="O183" s="8">
        <f>C183-15018.5</f>
        <v>32362.921000000002</v>
      </c>
      <c r="Q183" s="5">
        <f>+(G183-N183)^2</f>
        <v>1.2012407722163277E-4</v>
      </c>
      <c r="R183" s="5">
        <v>0.1</v>
      </c>
      <c r="S183" s="5"/>
    </row>
    <row r="184" spans="1:19">
      <c r="A184" s="94" t="s">
        <v>321</v>
      </c>
      <c r="B184" s="41" t="s">
        <v>53</v>
      </c>
      <c r="C184" s="94">
        <v>47381.427000000003</v>
      </c>
      <c r="D184" s="94" t="s">
        <v>630</v>
      </c>
      <c r="E184" s="1">
        <f>(C184-C$7)/C$8</f>
        <v>4452.075440091714</v>
      </c>
      <c r="F184" s="1">
        <f>ROUND(2*E184,0)/2</f>
        <v>4452</v>
      </c>
      <c r="G184" s="1">
        <f>C184-(C$7+C$8*F184)</f>
        <v>3.0263599997851998E-2</v>
      </c>
      <c r="I184" s="1">
        <f>G184</f>
        <v>3.0263599997851998E-2</v>
      </c>
      <c r="N184" s="1">
        <f>+O$2+O$3*F184+O$4*F184^2+O$5*SIN(RADIANS(O$6*F184+O$7))</f>
        <v>1.330348698527648E-2</v>
      </c>
      <c r="O184" s="8">
        <f>C184-15018.5</f>
        <v>32362.927000000003</v>
      </c>
      <c r="Q184" s="5">
        <f>+(G184-N184)^2</f>
        <v>2.8764543339933335E-4</v>
      </c>
      <c r="R184" s="1">
        <v>0.1</v>
      </c>
      <c r="S184" s="5"/>
    </row>
    <row r="185" spans="1:19">
      <c r="A185" s="94" t="s">
        <v>321</v>
      </c>
      <c r="B185" s="41" t="s">
        <v>53</v>
      </c>
      <c r="C185" s="94">
        <v>47387.417999999998</v>
      </c>
      <c r="D185" s="94" t="s">
        <v>630</v>
      </c>
      <c r="E185" s="1">
        <f>(C185-C$7)/C$8</f>
        <v>4467.0096048790283</v>
      </c>
      <c r="F185" s="1">
        <f>ROUND(2*E185,0)/2</f>
        <v>4467</v>
      </c>
      <c r="G185" s="1">
        <f>C185-(C$7+C$8*F185)</f>
        <v>3.8530999954673462E-3</v>
      </c>
      <c r="I185" s="1">
        <f>G185</f>
        <v>3.8530999954673462E-3</v>
      </c>
      <c r="N185" s="1">
        <f>+O$2+O$3*F185+O$4*F185^2+O$5*SIN(RADIANS(O$6*F185+O$7))</f>
        <v>1.3307270118733408E-2</v>
      </c>
      <c r="O185" s="8">
        <f>C185-15018.5</f>
        <v>32368.917999999998</v>
      </c>
      <c r="Q185" s="5">
        <f>+(G185-N185)^2</f>
        <v>8.9381332719656626E-5</v>
      </c>
      <c r="R185" s="1">
        <v>0.1</v>
      </c>
      <c r="S185" s="5"/>
    </row>
    <row r="186" spans="1:19">
      <c r="A186" s="94" t="s">
        <v>321</v>
      </c>
      <c r="B186" s="41" t="s">
        <v>53</v>
      </c>
      <c r="C186" s="94">
        <v>47387.42</v>
      </c>
      <c r="D186" s="94" t="s">
        <v>630</v>
      </c>
      <c r="E186" s="1">
        <f>(C186-C$7)/C$8</f>
        <v>4467.0145904122583</v>
      </c>
      <c r="F186" s="1">
        <f>ROUND(2*E186,0)/2</f>
        <v>4467</v>
      </c>
      <c r="G186" s="1">
        <f>C186-(C$7+C$8*F186)</f>
        <v>5.8530999958747998E-3</v>
      </c>
      <c r="I186" s="1">
        <f>G186</f>
        <v>5.8530999958747998E-3</v>
      </c>
      <c r="N186" s="1">
        <f>+O$2+O$3*F186+O$4*F186^2+O$5*SIN(RADIANS(O$6*F186+O$7))</f>
        <v>1.3307270118733408E-2</v>
      </c>
      <c r="O186" s="8">
        <f>C186-15018.5</f>
        <v>32368.92</v>
      </c>
      <c r="Q186" s="5">
        <f>+(G186-N186)^2</f>
        <v>5.5564652220517922E-5</v>
      </c>
      <c r="R186" s="1">
        <v>0.1</v>
      </c>
      <c r="S186" s="5"/>
    </row>
    <row r="187" spans="1:19">
      <c r="A187" s="94" t="s">
        <v>321</v>
      </c>
      <c r="B187" s="41" t="s">
        <v>53</v>
      </c>
      <c r="C187" s="94">
        <v>47387.421999999999</v>
      </c>
      <c r="D187" s="94" t="s">
        <v>630</v>
      </c>
      <c r="E187" s="1">
        <f>(C187-C$7)/C$8</f>
        <v>4467.0195759454882</v>
      </c>
      <c r="F187" s="1">
        <f>ROUND(2*E187,0)/2</f>
        <v>4467</v>
      </c>
      <c r="G187" s="1">
        <f>C187-(C$7+C$8*F187)</f>
        <v>7.8530999962822534E-3</v>
      </c>
      <c r="I187" s="1">
        <f>G187</f>
        <v>7.8530999962822534E-3</v>
      </c>
      <c r="N187" s="1">
        <f>+O$2+O$3*F187+O$4*F187^2+O$5*SIN(RADIANS(O$6*F187+O$7))</f>
        <v>1.3307270118733408E-2</v>
      </c>
      <c r="O187" s="8">
        <f>C187-15018.5</f>
        <v>32368.921999999999</v>
      </c>
      <c r="Q187" s="5">
        <f>+(G187-N187)^2</f>
        <v>2.9747971724638842E-5</v>
      </c>
      <c r="R187" s="1">
        <v>0.1</v>
      </c>
      <c r="S187" s="5"/>
    </row>
    <row r="188" spans="1:19">
      <c r="A188" s="94" t="s">
        <v>321</v>
      </c>
      <c r="B188" s="41" t="s">
        <v>53</v>
      </c>
      <c r="C188" s="94">
        <v>47387.423999999999</v>
      </c>
      <c r="D188" s="94" t="s">
        <v>630</v>
      </c>
      <c r="E188" s="1">
        <f>(C188-C$7)/C$8</f>
        <v>4467.0245614787182</v>
      </c>
      <c r="F188" s="1">
        <f>ROUND(2*E188,0)/2</f>
        <v>4467</v>
      </c>
      <c r="G188" s="1">
        <f>C188-(C$7+C$8*F188)</f>
        <v>9.853099996689707E-3</v>
      </c>
      <c r="I188" s="1">
        <f>G188</f>
        <v>9.853099996689707E-3</v>
      </c>
      <c r="N188" s="1">
        <f>+O$2+O$3*F188+O$4*F188^2+O$5*SIN(RADIANS(O$6*F188+O$7))</f>
        <v>1.3307270118733408E-2</v>
      </c>
      <c r="O188" s="8">
        <f>C188-15018.5</f>
        <v>32368.923999999999</v>
      </c>
      <c r="Q188" s="5">
        <f>+(G188-N188)^2</f>
        <v>1.1931291232019396E-5</v>
      </c>
      <c r="R188" s="1">
        <v>0.1</v>
      </c>
      <c r="S188" s="5"/>
    </row>
    <row r="189" spans="1:19">
      <c r="A189" s="94" t="s">
        <v>321</v>
      </c>
      <c r="B189" s="41" t="s">
        <v>53</v>
      </c>
      <c r="C189" s="94">
        <v>47464.447999999997</v>
      </c>
      <c r="D189" s="94" t="s">
        <v>630</v>
      </c>
      <c r="E189" s="1">
        <f>(C189-C$7)/C$8</f>
        <v>4659.0274171921465</v>
      </c>
      <c r="F189" s="1">
        <f>ROUND(2*E189,0)/2</f>
        <v>4659</v>
      </c>
      <c r="G189" s="1">
        <f>C189-(C$7+C$8*F189)</f>
        <v>1.0998699995980132E-2</v>
      </c>
      <c r="I189" s="1">
        <f>G189</f>
        <v>1.0998699995980132E-2</v>
      </c>
      <c r="N189" s="1">
        <f>+O$2+O$3*F189+O$4*F189^2+O$5*SIN(RADIANS(O$6*F189+O$7))</f>
        <v>1.3333831808765411E-2</v>
      </c>
      <c r="O189" s="8">
        <f>C189-15018.5</f>
        <v>32445.947999999997</v>
      </c>
      <c r="Q189" s="5">
        <f>+(G189-N189)^2</f>
        <v>5.4528405830818633E-6</v>
      </c>
      <c r="R189" s="1">
        <v>0.1</v>
      </c>
      <c r="S189" s="5"/>
    </row>
    <row r="190" spans="1:19">
      <c r="A190" s="107" t="s">
        <v>351</v>
      </c>
      <c r="B190" s="41" t="s">
        <v>54</v>
      </c>
      <c r="C190" s="94">
        <v>47775.538</v>
      </c>
      <c r="D190" s="94" t="s">
        <v>629</v>
      </c>
      <c r="E190" s="1">
        <f>(C190-C$7)/C$8</f>
        <v>5434.5021832896318</v>
      </c>
      <c r="F190" s="1">
        <f>ROUND(2*E190,0)/2</f>
        <v>5434.5</v>
      </c>
      <c r="G190" s="1">
        <f>C190-(C$7+C$8*F190)</f>
        <v>8.7584999710088596E-4</v>
      </c>
      <c r="J190" s="1">
        <f>G190</f>
        <v>8.7584999710088596E-4</v>
      </c>
      <c r="N190" s="1">
        <f>+O$2+O$3*F190+O$4*F190^2+O$5*SIN(RADIANS(O$6*F190+O$7))</f>
        <v>1.3027759733410447E-2</v>
      </c>
      <c r="O190" s="8">
        <f>C190-15018.5</f>
        <v>32757.038</v>
      </c>
      <c r="Q190" s="5">
        <f>+(G190-N190)^2</f>
        <v>1.4766891023941509E-4</v>
      </c>
      <c r="R190" s="1">
        <v>1</v>
      </c>
      <c r="S190" s="5"/>
    </row>
    <row r="191" spans="1:19">
      <c r="A191" s="94" t="s">
        <v>353</v>
      </c>
      <c r="B191" s="41" t="s">
        <v>53</v>
      </c>
      <c r="C191" s="94">
        <v>48168.483999999997</v>
      </c>
      <c r="D191" s="94" t="s">
        <v>630</v>
      </c>
      <c r="E191" s="1">
        <f>(C191-C$7)/C$8</f>
        <v>6414.024853381683</v>
      </c>
      <c r="F191" s="1">
        <f>ROUND(2*E191,0)/2</f>
        <v>6414</v>
      </c>
      <c r="G191" s="1">
        <f>C191-(C$7+C$8*F191)</f>
        <v>9.9701999934040941E-3</v>
      </c>
      <c r="I191" s="1">
        <f>G191</f>
        <v>9.9701999934040941E-3</v>
      </c>
      <c r="N191" s="1">
        <f>+O$2+O$3*F191+O$4*F191^2+O$5*SIN(RADIANS(O$6*F191+O$7))</f>
        <v>1.1802449885557913E-2</v>
      </c>
      <c r="O191" s="8">
        <f>C191-15018.5</f>
        <v>33149.983999999997</v>
      </c>
      <c r="Q191" s="5">
        <f>+(G191-N191)^2</f>
        <v>3.3571396672976808E-6</v>
      </c>
      <c r="R191" s="1">
        <v>0.1</v>
      </c>
      <c r="S191" s="5"/>
    </row>
    <row r="192" spans="1:19">
      <c r="A192" s="94" t="s">
        <v>353</v>
      </c>
      <c r="B192" s="41" t="s">
        <v>53</v>
      </c>
      <c r="C192" s="94">
        <v>48485.404999999999</v>
      </c>
      <c r="D192" s="94" t="s">
        <v>630</v>
      </c>
      <c r="E192" s="1">
        <f>(C192-C$7)/C$8</f>
        <v>7204.0349416081772</v>
      </c>
      <c r="F192" s="1">
        <f>ROUND(2*E192,0)/2</f>
        <v>7204</v>
      </c>
      <c r="G192" s="1">
        <f>C192-(C$7+C$8*F192)</f>
        <v>1.4017199995578267E-2</v>
      </c>
      <c r="I192" s="1">
        <f>G192</f>
        <v>1.4017199995578267E-2</v>
      </c>
      <c r="N192" s="1">
        <f>+O$2+O$3*F192+O$4*F192^2+O$5*SIN(RADIANS(O$6*F192+O$7))</f>
        <v>1.0389550857384074E-2</v>
      </c>
      <c r="O192" s="8">
        <f>C192-15018.5</f>
        <v>33466.904999999999</v>
      </c>
      <c r="Q192" s="5">
        <f>+(G192-N192)^2</f>
        <v>1.3159838269841066E-5</v>
      </c>
      <c r="R192" s="1">
        <v>0.1</v>
      </c>
      <c r="S192" s="5"/>
    </row>
    <row r="193" spans="1:19">
      <c r="A193" s="94" t="s">
        <v>353</v>
      </c>
      <c r="B193" s="41" t="s">
        <v>53</v>
      </c>
      <c r="C193" s="94">
        <v>48485.417999999998</v>
      </c>
      <c r="D193" s="94" t="s">
        <v>630</v>
      </c>
      <c r="E193" s="1">
        <f>(C193-C$7)/C$8</f>
        <v>7204.0673475741633</v>
      </c>
      <c r="F193" s="1">
        <f>ROUND(2*E193,0)/2</f>
        <v>7204</v>
      </c>
      <c r="G193" s="1">
        <f>C193-(C$7+C$8*F193)</f>
        <v>2.7017199994588736E-2</v>
      </c>
      <c r="I193" s="1">
        <f>G193</f>
        <v>2.7017199994588736E-2</v>
      </c>
      <c r="N193" s="1">
        <f>+O$2+O$3*F193+O$4*F193^2+O$5*SIN(RADIANS(O$6*F193+O$7))</f>
        <v>1.0389550857384074E-2</v>
      </c>
      <c r="O193" s="8">
        <f>C193-15018.5</f>
        <v>33466.917999999998</v>
      </c>
      <c r="Q193" s="5">
        <f>+(G193-N193)^2</f>
        <v>2.7647871582998294E-4</v>
      </c>
      <c r="R193" s="1">
        <v>0.1</v>
      </c>
      <c r="S193" s="5"/>
    </row>
    <row r="194" spans="1:19">
      <c r="A194" s="40" t="s">
        <v>45</v>
      </c>
      <c r="B194" s="41"/>
      <c r="C194" s="46">
        <v>49591.398999999998</v>
      </c>
      <c r="D194" s="46">
        <v>6.0000000000000001E-3</v>
      </c>
      <c r="E194" s="1">
        <f>(C194-C$7)/C$8</f>
        <v>9961.0198606194335</v>
      </c>
      <c r="F194" s="1">
        <f>ROUND(2*E194,0)/2</f>
        <v>9961</v>
      </c>
      <c r="G194" s="1">
        <f>C194-(C$7+C$8*F194)</f>
        <v>7.9672999927424826E-3</v>
      </c>
      <c r="K194" s="1">
        <f>G194</f>
        <v>7.9672999927424826E-3</v>
      </c>
      <c r="N194" s="1">
        <f>+O$2+O$3*F194+O$4*F194^2+O$5*SIN(RADIANS(O$6*F194+O$7))</f>
        <v>7.0214798484963788E-3</v>
      </c>
      <c r="O194" s="8">
        <f>C194-15018.5</f>
        <v>34572.898999999998</v>
      </c>
      <c r="Q194" s="5">
        <f>+(G194-N194)^2</f>
        <v>8.9457574526172056E-7</v>
      </c>
      <c r="R194" s="1">
        <v>1</v>
      </c>
      <c r="S194" s="5"/>
    </row>
    <row r="195" spans="1:19">
      <c r="A195" s="40" t="s">
        <v>46</v>
      </c>
      <c r="B195" s="41"/>
      <c r="C195" s="46">
        <v>49989.372000000003</v>
      </c>
      <c r="D195" s="46">
        <v>3.0000000000000001E-3</v>
      </c>
      <c r="E195" s="1">
        <f>(C195-C$7)/C$8</f>
        <v>10953.073668482481</v>
      </c>
      <c r="F195" s="1">
        <f>ROUND(2*E195,0)/2</f>
        <v>10953</v>
      </c>
      <c r="G195" s="1">
        <f>C195-(C$7+C$8*F195)</f>
        <v>2.9552899999544024E-2</v>
      </c>
      <c r="K195" s="1">
        <f>G195</f>
        <v>2.9552899999544024E-2</v>
      </c>
      <c r="N195" s="1">
        <f>+O$2+O$3*F195+O$4*F195^2+O$5*SIN(RADIANS(O$6*F195+O$7))</f>
        <v>7.5637113669110266E-3</v>
      </c>
      <c r="O195" s="8">
        <f>C195-15018.5</f>
        <v>34970.872000000003</v>
      </c>
      <c r="Q195" s="5">
        <f>+(G195-N195)^2</f>
        <v>4.8352441672151628E-4</v>
      </c>
      <c r="R195" s="1">
        <v>1</v>
      </c>
      <c r="S195" s="5"/>
    </row>
    <row r="196" spans="1:19">
      <c r="A196" s="40" t="s">
        <v>46</v>
      </c>
      <c r="B196" s="41" t="s">
        <v>54</v>
      </c>
      <c r="C196" s="46">
        <v>49990.375999999997</v>
      </c>
      <c r="D196" s="46">
        <v>2E-3</v>
      </c>
      <c r="E196" s="1">
        <f>(C196-C$7)/C$8</f>
        <v>10955.576406163398</v>
      </c>
      <c r="F196" s="1">
        <f>ROUND(2*E196,0)/2</f>
        <v>10955.5</v>
      </c>
      <c r="G196" s="1">
        <f>C196-(C$7+C$8*F196)</f>
        <v>3.0651149994810112E-2</v>
      </c>
      <c r="K196" s="1">
        <f>G196</f>
        <v>3.0651149994810112E-2</v>
      </c>
      <c r="N196" s="1">
        <f>+O$2+O$3*F196+O$4*F196^2+O$5*SIN(RADIANS(O$6*F196+O$7))</f>
        <v>7.5663008206273922E-3</v>
      </c>
      <c r="O196" s="8">
        <f>C196-15018.5</f>
        <v>34971.875999999997</v>
      </c>
      <c r="Q196" s="5">
        <f>+(G196-N196)^2</f>
        <v>5.3291026139476471E-4</v>
      </c>
      <c r="R196" s="1">
        <v>1</v>
      </c>
      <c r="S196" s="5"/>
    </row>
    <row r="197" spans="1:19">
      <c r="A197" s="40" t="s">
        <v>46</v>
      </c>
      <c r="B197" s="41" t="s">
        <v>54</v>
      </c>
      <c r="C197" s="46">
        <v>50380.286</v>
      </c>
      <c r="D197" s="46">
        <v>1.1999999999999999E-3</v>
      </c>
      <c r="E197" s="1">
        <f>(C197-C$7)/C$8</f>
        <v>11927.531036813918</v>
      </c>
      <c r="F197" s="1">
        <f>ROUND(2*E197,0)/2</f>
        <v>11927.5</v>
      </c>
      <c r="G197" s="1">
        <f>C197-(C$7+C$8*F197)</f>
        <v>1.2450749993149657E-2</v>
      </c>
      <c r="K197" s="1">
        <f>G197</f>
        <v>1.2450749993149657E-2</v>
      </c>
      <c r="N197" s="1">
        <f>+O$2+O$3*F197+O$4*F197^2+O$5*SIN(RADIANS(O$6*F197+O$7))</f>
        <v>8.9098721090670688E-3</v>
      </c>
      <c r="O197" s="8">
        <f>C197-15018.5</f>
        <v>35361.786</v>
      </c>
      <c r="Q197" s="5">
        <f>+(G197-N197)^2</f>
        <v>1.2537816189985185E-5</v>
      </c>
      <c r="R197" s="1">
        <v>1</v>
      </c>
      <c r="S197" s="5"/>
    </row>
    <row r="198" spans="1:19">
      <c r="A198" s="94" t="s">
        <v>362</v>
      </c>
      <c r="B198" s="41" t="s">
        <v>54</v>
      </c>
      <c r="C198" s="94">
        <v>50380.286200000002</v>
      </c>
      <c r="D198" s="94" t="s">
        <v>629</v>
      </c>
      <c r="E198" s="1">
        <f>(C198-C$7)/C$8</f>
        <v>11927.531535367245</v>
      </c>
      <c r="F198" s="1">
        <f>ROUND(2*E198,0)/2</f>
        <v>11927.5</v>
      </c>
      <c r="G198" s="1">
        <f>C198-(C$7+C$8*F198)</f>
        <v>1.2650749995373189E-2</v>
      </c>
      <c r="J198" s="1">
        <f>G198</f>
        <v>1.2650749995373189E-2</v>
      </c>
      <c r="N198" s="1">
        <f>+O$2+O$3*F198+O$4*F198^2+O$5*SIN(RADIANS(O$6*F198+O$7))</f>
        <v>8.9098721090670688E-3</v>
      </c>
      <c r="O198" s="8">
        <f>C198-15018.5</f>
        <v>35361.786200000002</v>
      </c>
      <c r="Q198" s="5">
        <f>+(G198-N198)^2</f>
        <v>1.3994167360254148E-5</v>
      </c>
      <c r="R198" s="1">
        <v>1</v>
      </c>
      <c r="S198" s="5"/>
    </row>
    <row r="199" spans="1:19">
      <c r="A199" s="40" t="s">
        <v>46</v>
      </c>
      <c r="B199" s="41" t="s">
        <v>54</v>
      </c>
      <c r="C199" s="46">
        <v>50380.288</v>
      </c>
      <c r="D199" s="46">
        <v>8.9999999999999998E-4</v>
      </c>
      <c r="E199" s="1">
        <f>(C199-C$7)/C$8</f>
        <v>11927.536022347147</v>
      </c>
      <c r="F199" s="1">
        <f>ROUND(2*E199,0)/2</f>
        <v>11927.5</v>
      </c>
      <c r="G199" s="1">
        <f>C199-(C$7+C$8*F199)</f>
        <v>1.445074999355711E-2</v>
      </c>
      <c r="K199" s="1">
        <f>G199</f>
        <v>1.445074999355711E-2</v>
      </c>
      <c r="N199" s="1">
        <f>+O$2+O$3*F199+O$4*F199^2+O$5*SIN(RADIANS(O$6*F199+O$7))</f>
        <v>8.9098721090670688E-3</v>
      </c>
      <c r="O199" s="8">
        <f>C199-15018.5</f>
        <v>35361.788</v>
      </c>
      <c r="Q199" s="5">
        <f>+(G199-N199)^2</f>
        <v>3.0701327730830839E-5</v>
      </c>
      <c r="R199" s="1">
        <v>1</v>
      </c>
      <c r="S199" s="5"/>
    </row>
    <row r="200" spans="1:19">
      <c r="A200" s="94" t="s">
        <v>362</v>
      </c>
      <c r="B200" s="41" t="s">
        <v>54</v>
      </c>
      <c r="C200" s="94">
        <v>50380.288800000002</v>
      </c>
      <c r="D200" s="94" t="s">
        <v>629</v>
      </c>
      <c r="E200" s="1">
        <f>(C200-C$7)/C$8</f>
        <v>11927.538016560444</v>
      </c>
      <c r="F200" s="1">
        <f>ROUND(2*E200,0)/2</f>
        <v>11927.5</v>
      </c>
      <c r="G200" s="1">
        <f>C200-(C$7+C$8*F200)</f>
        <v>1.5250749995175283E-2</v>
      </c>
      <c r="J200" s="1">
        <f>G200</f>
        <v>1.5250749995175283E-2</v>
      </c>
      <c r="N200" s="1">
        <f>+O$2+O$3*F200+O$4*F200^2+O$5*SIN(RADIANS(O$6*F200+O$7))</f>
        <v>8.9098721090670688E-3</v>
      </c>
      <c r="O200" s="8">
        <f>C200-15018.5</f>
        <v>35361.788800000002</v>
      </c>
      <c r="Q200" s="5">
        <f>+(G200-N200)^2</f>
        <v>4.0206732366536178E-5</v>
      </c>
      <c r="R200" s="1">
        <v>1</v>
      </c>
      <c r="S200" s="5"/>
    </row>
    <row r="201" spans="1:19">
      <c r="A201" s="40" t="s">
        <v>46</v>
      </c>
      <c r="B201" s="41"/>
      <c r="C201" s="46">
        <v>50380.481</v>
      </c>
      <c r="D201" s="46">
        <v>5.0000000000000001E-4</v>
      </c>
      <c r="E201" s="1">
        <f>(C201-C$7)/C$8</f>
        <v>11928.017126303739</v>
      </c>
      <c r="F201" s="1">
        <f>ROUND(2*E201,0)/2</f>
        <v>11928</v>
      </c>
      <c r="G201" s="1">
        <f>C201-(C$7+C$8*F201)</f>
        <v>6.8704000004800037E-3</v>
      </c>
      <c r="K201" s="1">
        <f>G201</f>
        <v>6.8704000004800037E-3</v>
      </c>
      <c r="N201" s="1">
        <f>+O$2+O$3*F201+O$4*F201^2+O$5*SIN(RADIANS(O$6*F201+O$7))</f>
        <v>8.9106918982919617E-3</v>
      </c>
      <c r="O201" s="8">
        <f>C201-15018.5</f>
        <v>35361.981</v>
      </c>
      <c r="Q201" s="5">
        <f>+(G201-N201)^2</f>
        <v>4.1627910282771215E-6</v>
      </c>
      <c r="R201" s="1">
        <v>1</v>
      </c>
      <c r="S201" s="5"/>
    </row>
    <row r="202" spans="1:19">
      <c r="A202" s="94" t="s">
        <v>362</v>
      </c>
      <c r="B202" s="41" t="s">
        <v>53</v>
      </c>
      <c r="C202" s="94">
        <v>50380.481299999999</v>
      </c>
      <c r="D202" s="94" t="s">
        <v>629</v>
      </c>
      <c r="E202" s="1">
        <f>(C202-C$7)/C$8</f>
        <v>11928.017874133724</v>
      </c>
      <c r="F202" s="1">
        <f>ROUND(2*E202,0)/2</f>
        <v>11928</v>
      </c>
      <c r="G202" s="1">
        <f>C202-(C$7+C$8*F202)</f>
        <v>7.1704000001773238E-3</v>
      </c>
      <c r="J202" s="1">
        <f>G202</f>
        <v>7.1704000001773238E-3</v>
      </c>
      <c r="N202" s="1">
        <f>+O$2+O$3*F202+O$4*F202^2+O$5*SIN(RADIANS(O$6*F202+O$7))</f>
        <v>8.9106918982919617E-3</v>
      </c>
      <c r="O202" s="8">
        <f>C202-15018.5</f>
        <v>35361.981299999999</v>
      </c>
      <c r="Q202" s="5">
        <f>+(G202-N202)^2</f>
        <v>3.0286158906434494E-6</v>
      </c>
      <c r="R202" s="1">
        <v>1</v>
      </c>
      <c r="S202" s="5"/>
    </row>
    <row r="203" spans="1:19">
      <c r="A203" s="40" t="s">
        <v>50</v>
      </c>
      <c r="B203" s="41"/>
      <c r="C203" s="46">
        <v>50638.440999999999</v>
      </c>
      <c r="D203" s="46">
        <v>5.0000000000000001E-3</v>
      </c>
      <c r="E203" s="1">
        <f>(C203-C$7)/C$8</f>
        <v>12571.051202174081</v>
      </c>
      <c r="F203" s="1">
        <f>ROUND(2*E203,0)/2</f>
        <v>12571</v>
      </c>
      <c r="G203" s="1">
        <f>C203-(C$7+C$8*F203)</f>
        <v>2.0540299992717337E-2</v>
      </c>
      <c r="K203" s="1">
        <f>G203</f>
        <v>2.0540299992717337E-2</v>
      </c>
      <c r="N203" s="1">
        <f>+O$2+O$3*F203+O$4*F203^2+O$5*SIN(RADIANS(O$6*F203+O$7))</f>
        <v>1.0003665382852111E-2</v>
      </c>
      <c r="O203" s="8">
        <f>C203-15018.5</f>
        <v>35619.940999999999</v>
      </c>
      <c r="Q203" s="5">
        <f>+(G203-N203)^2</f>
        <v>1.1102066890180972E-4</v>
      </c>
      <c r="R203" s="1">
        <v>1</v>
      </c>
      <c r="S203" s="5"/>
    </row>
    <row r="204" spans="1:19">
      <c r="A204" s="40" t="s">
        <v>50</v>
      </c>
      <c r="B204" s="41"/>
      <c r="C204" s="46">
        <v>50658.498</v>
      </c>
      <c r="D204" s="46">
        <v>5.0000000000000001E-3</v>
      </c>
      <c r="E204" s="1">
        <f>(C204-C$7)/C$8</f>
        <v>12621.048622160637</v>
      </c>
      <c r="F204" s="1">
        <f>ROUND(2*E204,0)/2</f>
        <v>12621</v>
      </c>
      <c r="G204" s="1">
        <f>C204-(C$7+C$8*F204)</f>
        <v>1.9505299998854753E-2</v>
      </c>
      <c r="K204" s="1">
        <f>G204</f>
        <v>1.9505299998854753E-2</v>
      </c>
      <c r="N204" s="1">
        <f>+O$2+O$3*F204+O$4*F204^2+O$5*SIN(RADIANS(O$6*F204+O$7))</f>
        <v>1.0089178501301683E-2</v>
      </c>
      <c r="O204" s="8">
        <f>C204-15018.5</f>
        <v>35639.998</v>
      </c>
      <c r="Q204" s="5">
        <f>+(G204-N204)^2</f>
        <v>8.8663344056681055E-5</v>
      </c>
      <c r="R204" s="1">
        <v>1</v>
      </c>
      <c r="S204" s="5"/>
    </row>
    <row r="205" spans="1:19">
      <c r="A205" s="40" t="s">
        <v>51</v>
      </c>
      <c r="B205" s="41"/>
      <c r="C205" s="46">
        <v>50701.413</v>
      </c>
      <c r="D205" s="46">
        <v>4.0000000000000001E-3</v>
      </c>
      <c r="E205" s="1">
        <f>(C205-C$7)/C$8</f>
        <v>12728.025701420895</v>
      </c>
      <c r="F205" s="1">
        <f>ROUND(2*E205,0)/2</f>
        <v>12728</v>
      </c>
      <c r="G205" s="1">
        <f>C205-(C$7+C$8*F205)</f>
        <v>1.0310400000889786E-2</v>
      </c>
      <c r="K205" s="1">
        <f>G205</f>
        <v>1.0310400000889786E-2</v>
      </c>
      <c r="N205" s="1">
        <f>+O$2+O$3*F205+O$4*F205^2+O$5*SIN(RADIANS(O$6*F205+O$7))</f>
        <v>1.0270901681956044E-2</v>
      </c>
      <c r="O205" s="8">
        <f>C205-15018.5</f>
        <v>35682.913</v>
      </c>
      <c r="Q205" s="5">
        <f>+(G205-N205)^2</f>
        <v>1.5601171985915374E-9</v>
      </c>
      <c r="R205" s="1">
        <v>1</v>
      </c>
      <c r="S205" s="5"/>
    </row>
    <row r="206" spans="1:19">
      <c r="A206" s="40" t="s">
        <v>51</v>
      </c>
      <c r="B206" s="41"/>
      <c r="C206" s="46">
        <v>50703.42</v>
      </c>
      <c r="D206" s="46">
        <v>4.0000000000000001E-3</v>
      </c>
      <c r="E206" s="1">
        <f>(C206-C$7)/C$8</f>
        <v>12733.028684016144</v>
      </c>
      <c r="F206" s="1">
        <f>ROUND(2*E206,0)/2</f>
        <v>12733</v>
      </c>
      <c r="G206" s="1">
        <f>C206-(C$7+C$8*F206)</f>
        <v>1.1506899994856212E-2</v>
      </c>
      <c r="K206" s="1">
        <f>G206</f>
        <v>1.1506899994856212E-2</v>
      </c>
      <c r="N206" s="1">
        <f>+O$2+O$3*F206+O$4*F206^2+O$5*SIN(RADIANS(O$6*F206+O$7))</f>
        <v>1.0279340680560327E-2</v>
      </c>
      <c r="O206" s="8">
        <f>C206-15018.5</f>
        <v>35684.92</v>
      </c>
      <c r="Q206" s="5">
        <f>+(G206-N206)^2</f>
        <v>1.5069018701145853E-6</v>
      </c>
      <c r="R206" s="1">
        <v>1</v>
      </c>
      <c r="S206" s="5"/>
    </row>
    <row r="207" spans="1:19">
      <c r="A207" s="40" t="s">
        <v>51</v>
      </c>
      <c r="B207" s="41"/>
      <c r="C207" s="46">
        <v>50754.370999999999</v>
      </c>
      <c r="D207" s="46">
        <v>7.0000000000000001E-3</v>
      </c>
      <c r="E207" s="1">
        <f>(C207-C$7)/C$8</f>
        <v>12860.037635790335</v>
      </c>
      <c r="F207" s="1">
        <f>ROUND(2*E207,0)/2</f>
        <v>12860</v>
      </c>
      <c r="G207" s="1">
        <f>C207-(C$7+C$8*F207)</f>
        <v>1.5097999996214639E-2</v>
      </c>
      <c r="K207" s="1">
        <f>G207</f>
        <v>1.5097999996214639E-2</v>
      </c>
      <c r="N207" s="1">
        <f>+O$2+O$3*F207+O$4*F207^2+O$5*SIN(RADIANS(O$6*F207+O$7))</f>
        <v>1.049166378575205E-2</v>
      </c>
      <c r="O207" s="8">
        <f>C207-15018.5</f>
        <v>35735.870999999999</v>
      </c>
      <c r="Q207" s="5">
        <f>+(G207-N207)^2</f>
        <v>2.1218333283818847E-5</v>
      </c>
      <c r="R207" s="1">
        <v>1</v>
      </c>
      <c r="S207" s="5"/>
    </row>
    <row r="208" spans="1:19">
      <c r="A208" s="94" t="s">
        <v>384</v>
      </c>
      <c r="B208" s="41" t="s">
        <v>53</v>
      </c>
      <c r="C208" s="94">
        <v>51036.381000000001</v>
      </c>
      <c r="D208" s="94" t="s">
        <v>629</v>
      </c>
      <c r="E208" s="1">
        <f>(C208-C$7)/C$8</f>
        <v>13563.022748738842</v>
      </c>
      <c r="F208" s="1">
        <f>ROUND(2*E208,0)/2</f>
        <v>13563</v>
      </c>
      <c r="G208" s="1">
        <f>C208-(C$7+C$8*F208)</f>
        <v>9.1258999964338727E-3</v>
      </c>
      <c r="J208" s="1">
        <f>G208</f>
        <v>9.1258999964338727E-3</v>
      </c>
      <c r="N208" s="1">
        <f>+O$2+O$3*F208+O$4*F208^2+O$5*SIN(RADIANS(O$6*F208+O$7))</f>
        <v>1.1544191212084665E-2</v>
      </c>
      <c r="O208" s="8">
        <f>C208-15018.5</f>
        <v>36017.881000000001</v>
      </c>
      <c r="Q208" s="5">
        <f>+(G208-N208)^2</f>
        <v>5.8481324036937851E-6</v>
      </c>
      <c r="R208" s="1">
        <v>1</v>
      </c>
      <c r="S208" s="5"/>
    </row>
    <row r="209" spans="1:19">
      <c r="A209" s="94" t="s">
        <v>384</v>
      </c>
      <c r="B209" s="41" t="s">
        <v>54</v>
      </c>
      <c r="C209" s="94">
        <v>51045.407800000001</v>
      </c>
      <c r="D209" s="94" t="s">
        <v>630</v>
      </c>
      <c r="E209" s="1">
        <f>(C209-C$7)/C$8</f>
        <v>13585.524454414397</v>
      </c>
      <c r="F209" s="1">
        <f>ROUND(2*E209,0)/2</f>
        <v>13585.5</v>
      </c>
      <c r="G209" s="1">
        <f>C209-(C$7+C$8*F209)</f>
        <v>9.8101499970653094E-3</v>
      </c>
      <c r="I209" s="1">
        <f>G209</f>
        <v>9.8101499970653094E-3</v>
      </c>
      <c r="N209" s="1">
        <f>+O$2+O$3*F209+O$4*F209^2+O$5*SIN(RADIANS(O$6*F209+O$7))</f>
        <v>1.1573036704302129E-2</v>
      </c>
      <c r="O209" s="8">
        <f>C209-15018.5</f>
        <v>36026.907800000001</v>
      </c>
      <c r="Q209" s="5">
        <f>+(G209-N209)^2</f>
        <v>3.1077695425522756E-6</v>
      </c>
      <c r="R209" s="1">
        <v>0.1</v>
      </c>
      <c r="S209" s="5"/>
    </row>
    <row r="210" spans="1:19" ht="13.5" thickBot="1">
      <c r="A210" s="100" t="s">
        <v>384</v>
      </c>
      <c r="B210" s="101" t="s">
        <v>54</v>
      </c>
      <c r="C210" s="100">
        <v>51045.4349</v>
      </c>
      <c r="D210" s="100" t="s">
        <v>630</v>
      </c>
      <c r="E210" s="93">
        <f>(C210-C$7)/C$8</f>
        <v>13585.592008389647</v>
      </c>
      <c r="F210" s="1">
        <f>ROUND(2*E210,0)/2</f>
        <v>13585.5</v>
      </c>
      <c r="G210" s="1">
        <f>C210-(C$7+C$8*F210)</f>
        <v>3.6910149996401742E-2</v>
      </c>
      <c r="I210" s="1">
        <f>G210</f>
        <v>3.6910149996401742E-2</v>
      </c>
      <c r="N210" s="1">
        <f>+O$2+O$3*F210+O$4*F210^2+O$5*SIN(RADIANS(O$6*F210+O$7))</f>
        <v>1.1573036704302129E-2</v>
      </c>
      <c r="O210" s="8">
        <f>C210-15018.5</f>
        <v>36026.9349</v>
      </c>
      <c r="Q210" s="5">
        <f>+(G210-N210)^2</f>
        <v>6.4196930997669095E-4</v>
      </c>
      <c r="R210" s="1">
        <v>0.1</v>
      </c>
      <c r="S210" s="5"/>
    </row>
    <row r="211" spans="1:19">
      <c r="A211" s="102" t="s">
        <v>75</v>
      </c>
      <c r="B211" s="103" t="s">
        <v>53</v>
      </c>
      <c r="C211" s="102">
        <v>51785.3505</v>
      </c>
      <c r="D211" s="102">
        <v>2.0000000000000001E-4</v>
      </c>
      <c r="E211" s="5">
        <f>(C211-C$7)/C$8</f>
        <v>15430.028913599956</v>
      </c>
      <c r="F211" s="1">
        <f>ROUND(2*E211,0)/2</f>
        <v>15430</v>
      </c>
      <c r="G211" s="1">
        <f>C211-(C$7+C$8*F211)</f>
        <v>1.1598999997659121E-2</v>
      </c>
      <c r="K211" s="1">
        <f>G211</f>
        <v>1.1598999997659121E-2</v>
      </c>
      <c r="N211" s="1">
        <f>+O$2+O$3*F211+O$4*F211^2+O$5*SIN(RADIANS(O$6*F211+O$7))</f>
        <v>1.2298783925640861E-2</v>
      </c>
      <c r="O211" s="8">
        <f>C211-15018.5</f>
        <v>36766.8505</v>
      </c>
      <c r="Q211" s="5">
        <f>+(G211-N211)^2</f>
        <v>4.896975458615541E-7</v>
      </c>
      <c r="R211" s="1">
        <v>1</v>
      </c>
      <c r="S211" s="5">
        <f>+R211*Q211</f>
        <v>4.896975458615541E-7</v>
      </c>
    </row>
    <row r="212" spans="1:19">
      <c r="A212" s="45" t="s">
        <v>17</v>
      </c>
      <c r="B212" s="41"/>
      <c r="C212" s="46">
        <v>51808.654600000002</v>
      </c>
      <c r="D212" s="46">
        <v>1.2E-4</v>
      </c>
      <c r="E212" s="1">
        <f>(C212-C$7)/C$8</f>
        <v>15488.120596060378</v>
      </c>
      <c r="F212" s="1">
        <f>ROUND(2*E212,0)/2</f>
        <v>15488</v>
      </c>
      <c r="O212" s="8">
        <f>C212-15018.5</f>
        <v>36790.154600000002</v>
      </c>
      <c r="P212" s="25">
        <v>3.5461500003293622E-2</v>
      </c>
      <c r="Q212" s="5"/>
      <c r="R212" s="1">
        <v>1</v>
      </c>
      <c r="S212" s="5">
        <f>+R212*Q212</f>
        <v>0</v>
      </c>
    </row>
    <row r="213" spans="1:19">
      <c r="A213" s="79" t="s">
        <v>56</v>
      </c>
      <c r="B213" s="50" t="s">
        <v>54</v>
      </c>
      <c r="C213" s="53">
        <v>51841.311399999999</v>
      </c>
      <c r="D213" s="53">
        <v>2E-3</v>
      </c>
      <c r="E213" s="1">
        <f>(C213-C$7)/C$8</f>
        <v>15569.526376836006</v>
      </c>
      <c r="F213" s="1">
        <f>ROUND(2*E213,0)/2</f>
        <v>15569.5</v>
      </c>
      <c r="G213" s="1">
        <f>C213-(C$7+C$8*F213)</f>
        <v>1.0581349997664802E-2</v>
      </c>
      <c r="K213" s="1">
        <f>G213</f>
        <v>1.0581349997664802E-2</v>
      </c>
      <c r="N213" s="1">
        <f>+O$2+O$3*F213+O$4*F213^2+O$5*SIN(RADIANS(O$6*F213+O$7))</f>
        <v>1.2205873324053314E-2</v>
      </c>
      <c r="O213" s="8">
        <f>C213-15018.5</f>
        <v>36822.811399999999</v>
      </c>
      <c r="Q213" s="5">
        <f>+(G213-N213)^2</f>
        <v>2.6390760379803979E-6</v>
      </c>
      <c r="R213" s="1">
        <v>1</v>
      </c>
      <c r="S213" s="5">
        <f>+R213*Q213</f>
        <v>2.6390760379803979E-6</v>
      </c>
    </row>
    <row r="214" spans="1:19">
      <c r="A214" s="79" t="s">
        <v>56</v>
      </c>
      <c r="B214" s="50" t="s">
        <v>53</v>
      </c>
      <c r="C214" s="53">
        <v>51841.513899999998</v>
      </c>
      <c r="D214" s="53">
        <v>4.7000000000000002E-3</v>
      </c>
      <c r="E214" s="1">
        <f>(C214-C$7)/C$8</f>
        <v>15570.031162075435</v>
      </c>
      <c r="F214" s="1">
        <f>ROUND(2*E214,0)/2</f>
        <v>15570</v>
      </c>
      <c r="G214" s="1">
        <f>C214-(C$7+C$8*F214)</f>
        <v>1.2500999997428153E-2</v>
      </c>
      <c r="K214" s="1">
        <f>G214</f>
        <v>1.2500999997428153E-2</v>
      </c>
      <c r="N214" s="1">
        <f>+O$2+O$3*F214+O$4*F214^2+O$5*SIN(RADIANS(O$6*F214+O$7))</f>
        <v>1.2205503624384842E-2</v>
      </c>
      <c r="O214" s="8">
        <f>C214-15018.5</f>
        <v>36823.013899999998</v>
      </c>
      <c r="Q214" s="5">
        <f>+(G214-N214)^2</f>
        <v>8.7318106481751486E-8</v>
      </c>
      <c r="R214" s="1">
        <v>1</v>
      </c>
      <c r="S214" s="5">
        <f>+R214*Q214</f>
        <v>8.7318106481751486E-8</v>
      </c>
    </row>
    <row r="215" spans="1:19">
      <c r="A215" s="94" t="s">
        <v>407</v>
      </c>
      <c r="B215" s="41" t="s">
        <v>53</v>
      </c>
      <c r="C215" s="94">
        <v>51901.286399999997</v>
      </c>
      <c r="D215" s="94" t="s">
        <v>629</v>
      </c>
      <c r="E215" s="1">
        <f>(C215-C$7)/C$8</f>
        <v>15719.030054539226</v>
      </c>
      <c r="F215" s="1">
        <f>ROUND(2*E215,0)/2</f>
        <v>15719</v>
      </c>
      <c r="G215" s="1">
        <f>C215-(C$7+C$8*F215)</f>
        <v>1.2056699997629039E-2</v>
      </c>
      <c r="J215" s="1">
        <f>G215</f>
        <v>1.2056699997629039E-2</v>
      </c>
      <c r="N215" s="1">
        <f>+O$2+O$3*F215+O$4*F215^2+O$5*SIN(RADIANS(O$6*F215+O$7))</f>
        <v>1.2083925484504984E-2</v>
      </c>
      <c r="O215" s="8">
        <f>C215-15018.5</f>
        <v>36882.786399999997</v>
      </c>
      <c r="Q215" s="5">
        <f>+(G215-N215)^2</f>
        <v>7.4122713563223099E-10</v>
      </c>
      <c r="R215" s="1">
        <v>1</v>
      </c>
      <c r="S215" s="5">
        <f>+R215*Q215</f>
        <v>7.4122713563223099E-10</v>
      </c>
    </row>
    <row r="216" spans="1:19">
      <c r="A216" s="104" t="s">
        <v>76</v>
      </c>
      <c r="B216" s="54" t="s">
        <v>53</v>
      </c>
      <c r="C216" s="104">
        <v>52119.518600000003</v>
      </c>
      <c r="D216" s="104" t="s">
        <v>77</v>
      </c>
      <c r="E216" s="1">
        <f>(C216-C$7)/C$8</f>
        <v>16263.031996902986</v>
      </c>
      <c r="F216" s="1">
        <f>ROUND(2*E216,0)/2</f>
        <v>16263</v>
      </c>
      <c r="G216" s="1">
        <f>C216-(C$7+C$8*F216)</f>
        <v>1.2835900000936817E-2</v>
      </c>
      <c r="K216" s="1">
        <f>G216</f>
        <v>1.2835900000936817E-2</v>
      </c>
      <c r="N216" s="1">
        <f>+O$2+O$3*F216+O$4*F216^2+O$5*SIN(RADIANS(O$6*F216+O$7))</f>
        <v>1.1461244661646894E-2</v>
      </c>
      <c r="O216" s="8">
        <f>C216-15018.5</f>
        <v>37101.018600000003</v>
      </c>
      <c r="Q216" s="5">
        <f>+(G216-N216)^2</f>
        <v>1.8896773018382939E-6</v>
      </c>
      <c r="R216" s="1">
        <v>1</v>
      </c>
      <c r="S216" s="5">
        <f>+R216*Q216</f>
        <v>1.8896773018382939E-6</v>
      </c>
    </row>
    <row r="217" spans="1:19">
      <c r="A217" s="107" t="s">
        <v>412</v>
      </c>
      <c r="B217" s="41" t="s">
        <v>54</v>
      </c>
      <c r="C217" s="94">
        <v>52147.402999999998</v>
      </c>
      <c r="D217" s="94" t="s">
        <v>630</v>
      </c>
      <c r="E217" s="1">
        <f>(C217-C$7)/C$8</f>
        <v>16332.541298287682</v>
      </c>
      <c r="F217" s="1">
        <f>ROUND(2*E217,0)/2</f>
        <v>16332.5</v>
      </c>
      <c r="N217" s="1">
        <f>+O$2+O$3*F217+O$4*F217^2+O$5*SIN(RADIANS(O$6*F217+O$7))</f>
        <v>1.1363610611914174E-2</v>
      </c>
      <c r="O217" s="8">
        <f>C217-15018.5</f>
        <v>37128.902999999998</v>
      </c>
      <c r="P217" s="1">
        <f>C217-(C$7+C$8*F217)</f>
        <v>1.6567249993386213E-2</v>
      </c>
      <c r="Q217" s="5">
        <f>+(P217-N217)^2</f>
        <v>2.7077862812406708E-5</v>
      </c>
      <c r="S217" s="5">
        <f>+R217*Q217</f>
        <v>0</v>
      </c>
    </row>
    <row r="218" spans="1:19">
      <c r="A218" s="104" t="s">
        <v>76</v>
      </c>
      <c r="B218" s="54" t="s">
        <v>54</v>
      </c>
      <c r="C218" s="104">
        <v>52147.403899999998</v>
      </c>
      <c r="D218" s="104" t="s">
        <v>78</v>
      </c>
      <c r="E218" s="1">
        <f>(C218-C$7)/C$8</f>
        <v>16332.543541777633</v>
      </c>
      <c r="F218" s="1">
        <f>ROUND(2*E218,0)/2</f>
        <v>16332.5</v>
      </c>
      <c r="L218" s="25"/>
      <c r="N218" s="1">
        <f>+O$2+O$3*F218+O$4*F218^2+O$5*SIN(RADIANS(O$6*F218+O$7))</f>
        <v>1.1363610611914174E-2</v>
      </c>
      <c r="O218" s="8">
        <f>C218-15018.5</f>
        <v>37128.903899999998</v>
      </c>
      <c r="P218" s="1">
        <f>C218-(C$7+C$8*F218)</f>
        <v>1.7467249992478173E-2</v>
      </c>
      <c r="Q218" s="5">
        <f>+(P218-N218)^2</f>
        <v>3.7254413687971689E-5</v>
      </c>
      <c r="S218" s="5">
        <f>+R218*Q218</f>
        <v>0</v>
      </c>
    </row>
    <row r="219" spans="1:19">
      <c r="A219" s="105" t="s">
        <v>75</v>
      </c>
      <c r="B219" s="50" t="s">
        <v>53</v>
      </c>
      <c r="C219" s="105">
        <v>52148.399899999997</v>
      </c>
      <c r="D219" s="105">
        <v>2.7000000000000001E-3</v>
      </c>
      <c r="E219" s="1">
        <f>(C219-C$7)/C$8</f>
        <v>16335.026337325649</v>
      </c>
      <c r="F219" s="1">
        <f>ROUND(2*E219,0)/2</f>
        <v>16335</v>
      </c>
      <c r="G219" s="1">
        <f>C219-(C$7+C$8*F219)</f>
        <v>1.0565499993390404E-2</v>
      </c>
      <c r="K219" s="1">
        <f>G219</f>
        <v>1.0565499993390404E-2</v>
      </c>
      <c r="N219" s="1">
        <f>+O$2+O$3*F219+O$4*F219^2+O$5*SIN(RADIANS(O$6*F219+O$7))</f>
        <v>1.1360030732873286E-2</v>
      </c>
      <c r="O219" s="8">
        <f>C219-15018.5</f>
        <v>37129.899899999997</v>
      </c>
      <c r="Q219" s="5">
        <f>+(G219-N219)^2</f>
        <v>6.3127909598321655E-7</v>
      </c>
      <c r="R219" s="1">
        <v>1</v>
      </c>
      <c r="S219" s="5">
        <f>+R219*Q219</f>
        <v>6.3127909598321655E-7</v>
      </c>
    </row>
    <row r="220" spans="1:19">
      <c r="A220" s="104" t="s">
        <v>76</v>
      </c>
      <c r="B220" s="54" t="s">
        <v>54</v>
      </c>
      <c r="C220" s="104">
        <v>52195.538099999998</v>
      </c>
      <c r="D220" s="104" t="s">
        <v>79</v>
      </c>
      <c r="E220" s="1">
        <f>(C220-C$7)/C$8</f>
        <v>16452.530868552167</v>
      </c>
      <c r="F220" s="1">
        <f>ROUND(2*E220,0)/2</f>
        <v>16452.5</v>
      </c>
      <c r="G220" s="1">
        <f>C220-(C$7+C$8*F220)</f>
        <v>1.2383249995764345E-2</v>
      </c>
      <c r="K220" s="1">
        <f>G220</f>
        <v>1.2383249995764345E-2</v>
      </c>
      <c r="N220" s="1">
        <f>+O$2+O$3*F220+O$4*F220^2+O$5*SIN(RADIANS(O$6*F220+O$7))</f>
        <v>1.1186689296820741E-2</v>
      </c>
      <c r="O220" s="8">
        <f>C220-15018.5</f>
        <v>37177.038099999998</v>
      </c>
      <c r="Q220" s="5">
        <f>+(G220-N220)^2</f>
        <v>1.4317575062564054E-6</v>
      </c>
      <c r="R220" s="1">
        <v>1</v>
      </c>
      <c r="S220" s="5">
        <f>+R220*Q220</f>
        <v>1.4317575062564054E-6</v>
      </c>
    </row>
    <row r="221" spans="1:19">
      <c r="A221" s="94" t="s">
        <v>423</v>
      </c>
      <c r="B221" s="41" t="s">
        <v>53</v>
      </c>
      <c r="C221" s="94">
        <v>52215.395100000002</v>
      </c>
      <c r="D221" s="94" t="s">
        <v>629</v>
      </c>
      <c r="E221" s="1">
        <f>(C221-C$7)/C$8</f>
        <v>16502.029735215834</v>
      </c>
      <c r="F221" s="1">
        <f>ROUND(2*E221,0)/2</f>
        <v>16502</v>
      </c>
      <c r="G221" s="1">
        <f>C221-(C$7+C$8*F221)</f>
        <v>1.1928599997190759E-2</v>
      </c>
      <c r="J221" s="1">
        <f>G221</f>
        <v>1.1928599997190759E-2</v>
      </c>
      <c r="N221" s="1">
        <f>+O$2+O$3*F221+O$4*F221^2+O$5*SIN(RADIANS(O$6*F221+O$7))</f>
        <v>1.1110805938697866E-2</v>
      </c>
      <c r="O221" s="8">
        <f>C221-15018.5</f>
        <v>37196.895100000002</v>
      </c>
      <c r="Q221" s="5">
        <f>+(G221-N221)^2</f>
        <v>6.6878712210627726E-7</v>
      </c>
      <c r="R221" s="1">
        <v>1</v>
      </c>
      <c r="S221" s="5">
        <f>+R221*Q221</f>
        <v>6.6878712210627726E-7</v>
      </c>
    </row>
    <row r="222" spans="1:19">
      <c r="A222" s="43" t="s">
        <v>52</v>
      </c>
      <c r="B222" s="44" t="s">
        <v>53</v>
      </c>
      <c r="C222" s="43">
        <v>52589.676399999997</v>
      </c>
      <c r="D222" s="43">
        <v>3E-10</v>
      </c>
      <c r="E222" s="1">
        <f>(C222-C$7)/C$8</f>
        <v>17435.025664278663</v>
      </c>
      <c r="F222" s="1">
        <f>ROUND(2*E222,0)/2</f>
        <v>17435</v>
      </c>
      <c r="G222" s="1">
        <f>C222-(C$7+C$8*F222)</f>
        <v>1.0295499996573199E-2</v>
      </c>
      <c r="K222" s="1">
        <f>G222</f>
        <v>1.0295499996573199E-2</v>
      </c>
      <c r="N222" s="1">
        <f>+O$2+O$3*F222+O$4*F222^2+O$5*SIN(RADIANS(O$6*F222+O$7))</f>
        <v>9.4629214412296665E-3</v>
      </c>
      <c r="O222" s="8">
        <f>C222-15018.5</f>
        <v>37571.176399999997</v>
      </c>
      <c r="Q222" s="5">
        <f>+(G222-N222)^2</f>
        <v>6.9318705081792288E-7</v>
      </c>
      <c r="R222" s="1">
        <v>1</v>
      </c>
      <c r="S222" s="5">
        <f>+R222*Q222</f>
        <v>6.9318705081792288E-7</v>
      </c>
    </row>
    <row r="223" spans="1:19">
      <c r="A223" s="40" t="s">
        <v>52</v>
      </c>
      <c r="B223" s="41" t="s">
        <v>53</v>
      </c>
      <c r="C223" s="42">
        <v>52589.676399999997</v>
      </c>
      <c r="D223" s="42">
        <v>2.9999999999999997E-4</v>
      </c>
      <c r="E223" s="1">
        <f>(C223-C$7)/C$8</f>
        <v>17435.025664278663</v>
      </c>
      <c r="F223" s="1">
        <f>ROUND(2*E223,0)/2</f>
        <v>17435</v>
      </c>
      <c r="G223" s="1">
        <f>C223-(C$7+C$8*F223)</f>
        <v>1.0295499996573199E-2</v>
      </c>
      <c r="K223" s="1">
        <f>G223</f>
        <v>1.0295499996573199E-2</v>
      </c>
      <c r="N223" s="1">
        <f>+O$2+O$3*F223+O$4*F223^2+O$5*SIN(RADIANS(O$6*F223+O$7))</f>
        <v>9.4629214412296665E-3</v>
      </c>
      <c r="O223" s="8">
        <f>C223-15018.5</f>
        <v>37571.176399999997</v>
      </c>
      <c r="Q223" s="5">
        <f>+(G223-N223)^2</f>
        <v>6.9318705081792288E-7</v>
      </c>
      <c r="R223" s="1">
        <v>1</v>
      </c>
      <c r="S223" s="5">
        <f>+R223*Q223</f>
        <v>6.9318705081792288E-7</v>
      </c>
    </row>
    <row r="224" spans="1:19">
      <c r="A224" s="40" t="s">
        <v>52</v>
      </c>
      <c r="B224" s="41" t="s">
        <v>53</v>
      </c>
      <c r="C224" s="42">
        <v>52602.513500000001</v>
      </c>
      <c r="D224" s="42">
        <v>4.0000000000000002E-4</v>
      </c>
      <c r="E224" s="1">
        <f>(C224-C$7)/C$8</f>
        <v>17467.02555858537</v>
      </c>
      <c r="F224" s="1">
        <f>ROUND(2*E224,0)/2</f>
        <v>17467</v>
      </c>
      <c r="G224" s="1">
        <f>C224-(C$7+C$8*F224)</f>
        <v>1.0253100001136772E-2</v>
      </c>
      <c r="K224" s="1">
        <f>G224</f>
        <v>1.0253100001136772E-2</v>
      </c>
      <c r="N224" s="1">
        <f>+O$2+O$3*F224+O$4*F224^2+O$5*SIN(RADIANS(O$6*F224+O$7))</f>
        <v>9.4024122526607766E-3</v>
      </c>
      <c r="O224" s="8">
        <f>C224-15018.5</f>
        <v>37584.013500000001</v>
      </c>
      <c r="Q224" s="5">
        <f>+(G224-N224)^2</f>
        <v>7.2366964540715895E-7</v>
      </c>
      <c r="R224" s="1">
        <v>1</v>
      </c>
      <c r="S224" s="5">
        <f>+R224*Q224</f>
        <v>7.2366964540715895E-7</v>
      </c>
    </row>
    <row r="225" spans="1:19">
      <c r="A225" s="45" t="s">
        <v>55</v>
      </c>
      <c r="B225" s="41"/>
      <c r="C225" s="46">
        <v>52859.856243413444</v>
      </c>
      <c r="D225" s="46">
        <v>2.0000000000000001E-4</v>
      </c>
      <c r="E225" s="1">
        <f>(C225-C$7)/C$8</f>
        <v>18108.520957844179</v>
      </c>
      <c r="F225" s="1">
        <f>ROUND(2*E225,0)/2</f>
        <v>18108.5</v>
      </c>
      <c r="G225" s="1">
        <f>C225-(C$7+C$8*F225)</f>
        <v>8.4074634432909079E-3</v>
      </c>
      <c r="K225" s="1">
        <f>G225</f>
        <v>8.4074634432909079E-3</v>
      </c>
      <c r="N225" s="1">
        <f>+O$2+O$3*F225+O$4*F225^2+O$5*SIN(RADIANS(O$6*F225+O$7))</f>
        <v>8.2115530558956682E-3</v>
      </c>
      <c r="O225" s="8">
        <f>C225-15018.5</f>
        <v>37841.356243413444</v>
      </c>
      <c r="Q225" s="5">
        <f>+(G225-N225)^2</f>
        <v>3.8380879889352886E-8</v>
      </c>
      <c r="R225" s="1">
        <v>1</v>
      </c>
      <c r="S225" s="5">
        <f>+R225*Q225</f>
        <v>3.8380879889352886E-8</v>
      </c>
    </row>
    <row r="226" spans="1:19">
      <c r="A226" s="107" t="s">
        <v>432</v>
      </c>
      <c r="B226" s="41" t="s">
        <v>54</v>
      </c>
      <c r="C226" s="94">
        <v>52859.856299999999</v>
      </c>
      <c r="D226" s="94" t="s">
        <v>629</v>
      </c>
      <c r="E226" s="1">
        <f>(C226-C$7)/C$8</f>
        <v>18108.521098901256</v>
      </c>
      <c r="F226" s="1">
        <f>ROUND(2*E226,0)/2</f>
        <v>18108.5</v>
      </c>
      <c r="G226" s="1">
        <f>C226-(C$7+C$8*F226)</f>
        <v>8.4640499990200624E-3</v>
      </c>
      <c r="J226" s="1">
        <f>G226</f>
        <v>8.4640499990200624E-3</v>
      </c>
      <c r="N226" s="1">
        <f>+O$2+O$3*F226+O$4*F226^2+O$5*SIN(RADIANS(O$6*F226+O$7))</f>
        <v>8.2115530558956682E-3</v>
      </c>
      <c r="O226" s="8">
        <f>C226-15018.5</f>
        <v>37841.356299999999</v>
      </c>
      <c r="Q226" s="5">
        <f>+(G226-N226)^2</f>
        <v>6.3754706287163541E-8</v>
      </c>
      <c r="R226" s="1">
        <v>1</v>
      </c>
      <c r="S226" s="5">
        <f>+R226*Q226</f>
        <v>6.3754706287163541E-8</v>
      </c>
    </row>
    <row r="227" spans="1:19">
      <c r="A227" s="47" t="s">
        <v>57</v>
      </c>
      <c r="B227" s="48" t="s">
        <v>54</v>
      </c>
      <c r="C227" s="49">
        <v>52981.408100000001</v>
      </c>
      <c r="D227" s="49">
        <v>8.9999999999999998E-4</v>
      </c>
      <c r="E227" s="1">
        <f>(C227-C$7)/C$8</f>
        <v>18411.521367870773</v>
      </c>
      <c r="F227" s="1">
        <f>ROUND(2*E227,0)/2</f>
        <v>18411.5</v>
      </c>
      <c r="G227" s="1">
        <f>C227-(C$7+C$8*F227)</f>
        <v>8.5719499984406866E-3</v>
      </c>
      <c r="K227" s="1">
        <f>G227</f>
        <v>8.5719499984406866E-3</v>
      </c>
      <c r="N227" s="1">
        <f>+O$2+O$3*F227+O$4*F227^2+O$5*SIN(RADIANS(O$6*F227+O$7))</f>
        <v>7.6947785726193645E-3</v>
      </c>
      <c r="O227" s="8">
        <f>C227-15018.5</f>
        <v>37962.908100000001</v>
      </c>
      <c r="Q227" s="5">
        <f>+(G227-N227)^2</f>
        <v>7.6942971027741132E-7</v>
      </c>
      <c r="R227" s="1">
        <v>1</v>
      </c>
      <c r="S227" s="5">
        <f>+R227*Q227</f>
        <v>7.6942971027741132E-7</v>
      </c>
    </row>
    <row r="228" spans="1:19">
      <c r="A228" s="47" t="s">
        <v>59</v>
      </c>
      <c r="B228" s="50"/>
      <c r="C228" s="51">
        <v>53233.533799999997</v>
      </c>
      <c r="D228" s="51">
        <v>4.1999999999999997E-3</v>
      </c>
      <c r="E228" s="1">
        <f>(C228-C$7)/C$8</f>
        <v>19040.011895482272</v>
      </c>
      <c r="F228" s="1">
        <f>ROUND(2*E228,0)/2</f>
        <v>19040</v>
      </c>
      <c r="G228" s="1">
        <f>C228-(C$7+C$8*F228)</f>
        <v>4.7719999929540791E-3</v>
      </c>
      <c r="K228" s="1">
        <f>G228</f>
        <v>4.7719999929540791E-3</v>
      </c>
      <c r="N228" s="1">
        <f>+O$2+O$3*F228+O$4*F228^2+O$5*SIN(RADIANS(O$6*F228+O$7))</f>
        <v>6.8097202748093489E-3</v>
      </c>
      <c r="O228" s="8">
        <f>C228-15018.5</f>
        <v>38215.033799999997</v>
      </c>
      <c r="Q228" s="5">
        <f>+(G228-N228)^2</f>
        <v>4.1523039470843205E-6</v>
      </c>
      <c r="R228" s="1">
        <v>1</v>
      </c>
      <c r="S228" s="5">
        <f>+R228*Q228</f>
        <v>4.1523039470843205E-6</v>
      </c>
    </row>
    <row r="229" spans="1:19">
      <c r="A229" s="52" t="s">
        <v>71</v>
      </c>
      <c r="B229" s="50" t="s">
        <v>54</v>
      </c>
      <c r="C229" s="53">
        <v>53259.409899999999</v>
      </c>
      <c r="D229" s="53">
        <v>5.0000000000000001E-4</v>
      </c>
      <c r="E229" s="1">
        <f>(C229-C$7)/C$8</f>
        <v>19104.514973675126</v>
      </c>
      <c r="F229" s="1">
        <f>ROUND(2*E229,0)/2</f>
        <v>19104.5</v>
      </c>
      <c r="G229" s="1">
        <f>C229-(C$7+C$8*F229)</f>
        <v>6.0068499951739796E-3</v>
      </c>
      <c r="K229" s="1">
        <f>G229</f>
        <v>6.0068499951739796E-3</v>
      </c>
      <c r="N229" s="1">
        <f>+O$2+O$3*F229+O$4*F229^2+O$5*SIN(RADIANS(O$6*F229+O$7))</f>
        <v>6.7370002579746216E-3</v>
      </c>
      <c r="O229" s="8">
        <f>C229-15018.5</f>
        <v>38240.909899999999</v>
      </c>
      <c r="Q229" s="5">
        <f>+(G229-N229)^2</f>
        <v>5.3311940626784666E-7</v>
      </c>
      <c r="R229" s="1">
        <v>1</v>
      </c>
      <c r="S229" s="5">
        <f>+R229*Q229</f>
        <v>5.3311940626784666E-7</v>
      </c>
    </row>
    <row r="230" spans="1:19">
      <c r="A230" s="52" t="s">
        <v>71</v>
      </c>
      <c r="B230" s="50" t="s">
        <v>53</v>
      </c>
      <c r="C230" s="53">
        <v>53259.610800000002</v>
      </c>
      <c r="D230" s="53">
        <v>2.0000000000000001E-4</v>
      </c>
      <c r="E230" s="1">
        <f>(C230-C$7)/C$8</f>
        <v>19105.015770487986</v>
      </c>
      <c r="F230" s="1">
        <f>ROUND(2*E230,0)/2</f>
        <v>19105</v>
      </c>
      <c r="G230" s="1">
        <f>C230-(C$7+C$8*F230)</f>
        <v>6.3264999989769422E-3</v>
      </c>
      <c r="K230" s="1">
        <f>G230</f>
        <v>6.3264999989769422E-3</v>
      </c>
      <c r="N230" s="1">
        <f>+O$2+O$3*F230+O$4*F230^2+O$5*SIN(RADIANS(O$6*F230+O$7))</f>
        <v>6.7364513787462089E-3</v>
      </c>
      <c r="O230" s="8">
        <f>C230-15018.5</f>
        <v>38241.110800000002</v>
      </c>
      <c r="Q230" s="5">
        <f>+(G230-N230)^2</f>
        <v>1.680601337747256E-7</v>
      </c>
      <c r="R230" s="1">
        <v>1</v>
      </c>
      <c r="S230" s="5">
        <f>+R230*Q230</f>
        <v>1.680601337747256E-7</v>
      </c>
    </row>
    <row r="231" spans="1:19">
      <c r="A231" s="47" t="s">
        <v>59</v>
      </c>
      <c r="B231" s="50"/>
      <c r="C231" s="51">
        <v>53262.418599999997</v>
      </c>
      <c r="D231" s="51">
        <v>2.8999999999999998E-3</v>
      </c>
      <c r="E231" s="1">
        <f>(C231-C$7)/C$8</f>
        <v>19112.014960588098</v>
      </c>
      <c r="F231" s="1">
        <f>ROUND(2*E231,0)/2</f>
        <v>19112</v>
      </c>
      <c r="G231" s="1">
        <f>C231-(C$7+C$8*F231)</f>
        <v>6.0015999915776774E-3</v>
      </c>
      <c r="K231" s="1">
        <f>G231</f>
        <v>6.0015999915776774E-3</v>
      </c>
      <c r="N231" s="1">
        <f>+O$2+O$3*F231+O$4*F231^2+O$5*SIN(RADIANS(O$6*F231+O$7))</f>
        <v>6.7287912897640613E-3</v>
      </c>
      <c r="O231" s="8">
        <f>C231-15018.5</f>
        <v>38243.918599999997</v>
      </c>
      <c r="Q231" s="5">
        <f>+(G231-N231)^2</f>
        <v>5.2880718415799826E-7</v>
      </c>
      <c r="R231" s="1">
        <v>1</v>
      </c>
      <c r="S231" s="5">
        <f>+R231*Q231</f>
        <v>5.2880718415799826E-7</v>
      </c>
    </row>
    <row r="232" spans="1:19">
      <c r="A232" s="47" t="s">
        <v>90</v>
      </c>
      <c r="B232" s="54" t="s">
        <v>53</v>
      </c>
      <c r="C232" s="51">
        <v>53337.035300000003</v>
      </c>
      <c r="D232" s="51">
        <v>1E-4</v>
      </c>
      <c r="E232" s="1">
        <f>(C232-C$7)/C$8</f>
        <v>19298.016979230517</v>
      </c>
      <c r="F232" s="1">
        <f>ROUND(2*E232,0)/2</f>
        <v>19298</v>
      </c>
      <c r="G232" s="1">
        <f>C232-(C$7+C$8*F232)</f>
        <v>6.8114000023342669E-3</v>
      </c>
      <c r="K232" s="1">
        <f>G232</f>
        <v>6.8114000023342669E-3</v>
      </c>
      <c r="N232" s="1">
        <f>+O$2+O$3*F232+O$4*F232^2+O$5*SIN(RADIANS(O$6*F232+O$7))</f>
        <v>6.5422366146583501E-3</v>
      </c>
      <c r="O232" s="8">
        <f>C232-15018.5</f>
        <v>38318.535300000003</v>
      </c>
      <c r="Q232" s="5">
        <f>+(G232-N232)^2</f>
        <v>7.2448929265175863E-8</v>
      </c>
      <c r="R232" s="1">
        <v>1</v>
      </c>
      <c r="S232" s="5">
        <f>+R232*Q232</f>
        <v>7.2448929265175863E-8</v>
      </c>
    </row>
    <row r="233" spans="1:19">
      <c r="A233" s="47" t="s">
        <v>90</v>
      </c>
      <c r="B233" s="54" t="s">
        <v>54</v>
      </c>
      <c r="C233" s="51">
        <v>53338.036899999999</v>
      </c>
      <c r="D233" s="51">
        <v>2.0000000000000001E-4</v>
      </c>
      <c r="E233" s="1">
        <f>(C233-C$7)/C$8</f>
        <v>19300.513734271568</v>
      </c>
      <c r="F233" s="1">
        <f>ROUND(2*E233,0)/2</f>
        <v>19300.5</v>
      </c>
      <c r="G233" s="1">
        <f>C233-(C$7+C$8*F233)</f>
        <v>5.5096499927458353E-3</v>
      </c>
      <c r="K233" s="1">
        <f>G233</f>
        <v>5.5096499927458353E-3</v>
      </c>
      <c r="N233" s="1">
        <f>+O$2+O$3*F233+O$4*F233^2+O$5*SIN(RADIANS(O$6*F233+O$7))</f>
        <v>6.5399574761410527E-3</v>
      </c>
      <c r="O233" s="8">
        <f>C233-15018.5</f>
        <v>38319.536899999999</v>
      </c>
      <c r="Q233" s="5">
        <f>+(G233-N233)^2</f>
        <v>1.0615335103401861E-6</v>
      </c>
      <c r="R233" s="1">
        <v>1</v>
      </c>
      <c r="S233" s="5">
        <f>+R233*Q233</f>
        <v>1.0615335103401861E-6</v>
      </c>
    </row>
    <row r="234" spans="1:19">
      <c r="A234" s="47" t="s">
        <v>90</v>
      </c>
      <c r="B234" s="50" t="s">
        <v>53</v>
      </c>
      <c r="C234" s="51">
        <v>53339.041299999997</v>
      </c>
      <c r="D234" s="51">
        <v>1E-4</v>
      </c>
      <c r="E234" s="1">
        <f>(C234-C$7)/C$8</f>
        <v>19303.017469059141</v>
      </c>
      <c r="F234" s="1">
        <f>ROUND(2*E234,0)/2</f>
        <v>19303</v>
      </c>
      <c r="G234" s="1">
        <f>C234-(C$7+C$8*F234)</f>
        <v>7.007899992458988E-3</v>
      </c>
      <c r="K234" s="1">
        <f>G234</f>
        <v>7.007899992458988E-3</v>
      </c>
      <c r="N234" s="1">
        <f>+O$2+O$3*F234+O$4*F234^2+O$5*SIN(RADIANS(O$6*F234+O$7))</f>
        <v>6.5376845251818166E-3</v>
      </c>
      <c r="O234" s="8">
        <f>C234-15018.5</f>
        <v>38320.541299999997</v>
      </c>
      <c r="Q234" s="5">
        <f>+(G234-N234)^2</f>
        <v>2.2110258566668859E-7</v>
      </c>
      <c r="R234" s="1">
        <v>1</v>
      </c>
      <c r="S234" s="5">
        <f>+R234*Q234</f>
        <v>2.2110258566668859E-7</v>
      </c>
    </row>
    <row r="235" spans="1:19">
      <c r="A235" s="47" t="s">
        <v>90</v>
      </c>
      <c r="B235" s="54" t="s">
        <v>54</v>
      </c>
      <c r="C235" s="51">
        <v>53340.043100000003</v>
      </c>
      <c r="D235" s="51">
        <v>2.0000000000000001E-4</v>
      </c>
      <c r="E235" s="1">
        <f>(C235-C$7)/C$8</f>
        <v>19305.514722653537</v>
      </c>
      <c r="F235" s="1">
        <f>ROUND(2*E235,0)/2</f>
        <v>19305.5</v>
      </c>
      <c r="G235" s="1">
        <f>C235-(C$7+C$8*F235)</f>
        <v>5.9061499996460043E-3</v>
      </c>
      <c r="K235" s="1">
        <f>G235</f>
        <v>5.9061499996460043E-3</v>
      </c>
      <c r="N235" s="1">
        <f>+O$2+O$3*F235+O$4*F235^2+O$5*SIN(RADIANS(O$6*F235+O$7))</f>
        <v>6.5354177666603688E-3</v>
      </c>
      <c r="O235" s="8">
        <f>C235-15018.5</f>
        <v>38321.543100000003</v>
      </c>
      <c r="Q235" s="5">
        <f>+(G235-N235)^2</f>
        <v>3.9597792260324459E-7</v>
      </c>
      <c r="R235" s="1">
        <v>1</v>
      </c>
      <c r="S235" s="5">
        <f>+R235*Q235</f>
        <v>3.9597792260324459E-7</v>
      </c>
    </row>
    <row r="236" spans="1:19">
      <c r="A236" s="52" t="s">
        <v>63</v>
      </c>
      <c r="B236" s="48" t="s">
        <v>54</v>
      </c>
      <c r="C236" s="51">
        <v>53343.252</v>
      </c>
      <c r="D236" s="51">
        <v>8.0000000000000004E-4</v>
      </c>
      <c r="E236" s="1">
        <f>(C236-C$7)/C$8</f>
        <v>19313.513761442726</v>
      </c>
      <c r="F236" s="1">
        <f>ROUND(2*E236,0)/2</f>
        <v>19313.5</v>
      </c>
      <c r="G236" s="1">
        <f>C236-(C$7+C$8*F236)</f>
        <v>5.5205499957082793E-3</v>
      </c>
      <c r="K236" s="1">
        <f>G236</f>
        <v>5.5205499957082793E-3</v>
      </c>
      <c r="N236" s="1">
        <f>+O$2+O$3*F236+O$4*F236^2+O$5*SIN(RADIANS(O$6*F236+O$7))</f>
        <v>6.5282058091476799E-3</v>
      </c>
      <c r="O236" s="8">
        <f>C236-15018.5</f>
        <v>38324.752</v>
      </c>
      <c r="Q236" s="5">
        <f>+(G236-N236)^2</f>
        <v>1.0153702383582201E-6</v>
      </c>
      <c r="R236" s="1">
        <v>1</v>
      </c>
      <c r="S236" s="5">
        <f>+R236*Q236</f>
        <v>1.0153702383582201E-6</v>
      </c>
    </row>
    <row r="237" spans="1:19">
      <c r="A237" s="43" t="s">
        <v>89</v>
      </c>
      <c r="B237" s="44" t="s">
        <v>53</v>
      </c>
      <c r="C237" s="43">
        <v>53370.330999999998</v>
      </c>
      <c r="D237" s="43">
        <v>3.0000000000000001E-3</v>
      </c>
      <c r="E237" s="1">
        <f>(C237-C$7)/C$8</f>
        <v>19381.01538859613</v>
      </c>
      <c r="F237" s="1">
        <f>ROUND(2*E237,0)/2</f>
        <v>19381</v>
      </c>
      <c r="G237" s="1">
        <f>C237-(C$7+C$8*F237)</f>
        <v>6.1732999965897761E-3</v>
      </c>
      <c r="K237" s="1">
        <f>G237</f>
        <v>6.1732999965897761E-3</v>
      </c>
      <c r="N237" s="1">
        <f>+O$2+O$3*F237+O$4*F237^2+O$5*SIN(RADIANS(O$6*F237+O$7))</f>
        <v>6.4699030971321391E-3</v>
      </c>
      <c r="O237" s="8">
        <f>C237-15018.5</f>
        <v>38351.830999999998</v>
      </c>
      <c r="Q237" s="5">
        <f>+(G237-N237)^2</f>
        <v>8.7973399251343059E-8</v>
      </c>
      <c r="R237" s="1">
        <v>1</v>
      </c>
      <c r="S237" s="5">
        <f>+R237*Q237</f>
        <v>8.7973399251343059E-8</v>
      </c>
    </row>
    <row r="238" spans="1:19">
      <c r="A238" s="52" t="s">
        <v>62</v>
      </c>
      <c r="B238" s="79"/>
      <c r="C238" s="51">
        <v>53632.288699999997</v>
      </c>
      <c r="D238" s="51">
        <v>1E-4</v>
      </c>
      <c r="E238" s="1">
        <f>(C238-C$7)/C$8</f>
        <v>20034.014797561162</v>
      </c>
      <c r="F238" s="1">
        <f>ROUND(2*E238,0)/2</f>
        <v>20034</v>
      </c>
      <c r="G238" s="1">
        <f>C238-(C$7+C$8*F238)</f>
        <v>5.9361999956308864E-3</v>
      </c>
      <c r="K238" s="1">
        <f>G238</f>
        <v>5.9361999956308864E-3</v>
      </c>
      <c r="N238" s="1">
        <f>+O$2+O$3*F238+O$4*F238^2+O$5*SIN(RADIANS(O$6*F238+O$7))</f>
        <v>6.1543553519443871E-3</v>
      </c>
      <c r="O238" s="8">
        <f>C238-15018.5</f>
        <v>38613.788699999997</v>
      </c>
      <c r="Q238" s="5">
        <f>+(G238-N238)^2</f>
        <v>4.7591759488270435E-8</v>
      </c>
      <c r="R238" s="1">
        <v>1</v>
      </c>
      <c r="S238" s="5">
        <f>+R238*Q238</f>
        <v>4.7591759488270435E-8</v>
      </c>
    </row>
    <row r="239" spans="1:19">
      <c r="A239" s="47" t="s">
        <v>60</v>
      </c>
      <c r="B239" s="50" t="s">
        <v>53</v>
      </c>
      <c r="C239" s="53">
        <v>53632.689700000003</v>
      </c>
      <c r="D239" s="53">
        <v>1E-4</v>
      </c>
      <c r="E239" s="1">
        <f>(C239-C$7)/C$8</f>
        <v>20035.01439697358</v>
      </c>
      <c r="F239" s="1">
        <f>ROUND(2*E239,0)/2</f>
        <v>20035</v>
      </c>
      <c r="G239" s="1">
        <f>C239-(C$7+C$8*F239)</f>
        <v>5.7755000016186386E-3</v>
      </c>
      <c r="K239" s="1">
        <f>G239</f>
        <v>5.7755000016186386E-3</v>
      </c>
      <c r="N239" s="1">
        <f>+O$2+O$3*F239+O$4*F239^2+O$5*SIN(RADIANS(O$6*F239+O$7))</f>
        <v>6.1542299394766516E-3</v>
      </c>
      <c r="O239" s="8">
        <f>C239-15018.5</f>
        <v>38614.189700000003</v>
      </c>
      <c r="Q239" s="5">
        <f>+(G239-N239)^2</f>
        <v>1.4343636582993438E-7</v>
      </c>
      <c r="R239" s="1">
        <v>1</v>
      </c>
      <c r="S239" s="5">
        <f>+R239*Q239</f>
        <v>1.4343636582993438E-7</v>
      </c>
    </row>
    <row r="240" spans="1:19">
      <c r="A240" s="52" t="s">
        <v>71</v>
      </c>
      <c r="B240" s="50" t="s">
        <v>53</v>
      </c>
      <c r="C240" s="53">
        <v>53674.410900000003</v>
      </c>
      <c r="D240" s="53">
        <v>4.0000000000000002E-4</v>
      </c>
      <c r="E240" s="1">
        <f>(C240-C$7)/C$8</f>
        <v>20139.015611449475</v>
      </c>
      <c r="F240" s="1">
        <f>ROUND(2*E240,0)/2</f>
        <v>20139</v>
      </c>
      <c r="G240" s="1">
        <f>C240-(C$7+C$8*F240)</f>
        <v>6.2627000006614253E-3</v>
      </c>
      <c r="K240" s="1">
        <f>G240</f>
        <v>6.2627000006614253E-3</v>
      </c>
      <c r="N240" s="1">
        <f>+O$2+O$3*F240+O$4*F240^2+O$5*SIN(RADIANS(O$6*F240+O$7))</f>
        <v>6.1472616953929891E-3</v>
      </c>
      <c r="O240" s="8">
        <f>C240-15018.5</f>
        <v>38655.910900000003</v>
      </c>
      <c r="Q240" s="5">
        <f>+(G240-N240)^2</f>
        <v>1.3326002323248671E-8</v>
      </c>
      <c r="R240" s="1">
        <v>1</v>
      </c>
      <c r="S240" s="5">
        <f>+R240*Q240</f>
        <v>1.3326002323248671E-8</v>
      </c>
    </row>
    <row r="241" spans="1:19">
      <c r="A241" s="45" t="s">
        <v>58</v>
      </c>
      <c r="B241" s="40"/>
      <c r="C241" s="46">
        <v>53682.635499999997</v>
      </c>
      <c r="D241" s="46">
        <v>1E-4</v>
      </c>
      <c r="E241" s="1">
        <f>(C241-C$7)/C$8</f>
        <v>20159.517619746883</v>
      </c>
      <c r="F241" s="1">
        <f>ROUND(2*E241,0)/2</f>
        <v>20159.5</v>
      </c>
      <c r="G241" s="1">
        <f>C241-(C$7+C$8*F241)</f>
        <v>7.0683499943697825E-3</v>
      </c>
      <c r="K241" s="1">
        <f>G241</f>
        <v>7.0683499943697825E-3</v>
      </c>
      <c r="N241" s="1">
        <f>+O$2+O$3*F241+O$4*F241^2+O$5*SIN(RADIANS(O$6*F241+O$7))</f>
        <v>6.1473074445862769E-3</v>
      </c>
      <c r="O241" s="8">
        <f>C241-15018.5</f>
        <v>38664.135499999997</v>
      </c>
      <c r="Q241" s="5">
        <f>+(G241-N241)^2</f>
        <v>8.4831937851170137E-7</v>
      </c>
      <c r="R241" s="1">
        <v>1</v>
      </c>
      <c r="S241" s="5">
        <f>+R241*Q241</f>
        <v>8.4831937851170137E-7</v>
      </c>
    </row>
    <row r="242" spans="1:19">
      <c r="A242" s="43" t="s">
        <v>72</v>
      </c>
      <c r="B242" s="55" t="s">
        <v>53</v>
      </c>
      <c r="C242" s="56">
        <v>53944.391499999998</v>
      </c>
      <c r="D242" s="56">
        <v>1E-4</v>
      </c>
      <c r="E242" s="1">
        <f>(C242-C$7)/C$8</f>
        <v>20812.014237685784</v>
      </c>
      <c r="F242" s="1">
        <f>ROUND(2*E242,0)/2</f>
        <v>20812</v>
      </c>
      <c r="G242" s="1">
        <f>C242-(C$7+C$8*F242)</f>
        <v>5.7115999952657148E-3</v>
      </c>
      <c r="K242" s="1">
        <f>G242</f>
        <v>5.7115999952657148E-3</v>
      </c>
      <c r="N242" s="1">
        <f>+O$2+O$3*F242+O$4*F242^2+O$5*SIN(RADIANS(O$6*F242+O$7))</f>
        <v>6.3878160344094676E-3</v>
      </c>
      <c r="O242" s="8">
        <f>C242-15018.5</f>
        <v>38925.891499999998</v>
      </c>
      <c r="Q242" s="5">
        <f>+(G242-N242)^2</f>
        <v>4.5726813159526539E-7</v>
      </c>
      <c r="R242" s="1">
        <v>1</v>
      </c>
      <c r="S242" s="5">
        <f>+R242*Q242</f>
        <v>4.5726813159526539E-7</v>
      </c>
    </row>
    <row r="243" spans="1:19">
      <c r="A243" s="43" t="s">
        <v>72</v>
      </c>
      <c r="B243" s="55" t="s">
        <v>53</v>
      </c>
      <c r="C243" s="56">
        <v>53964.4499</v>
      </c>
      <c r="D243" s="56">
        <v>1E-4</v>
      </c>
      <c r="E243" s="1">
        <f>(C243-C$7)/C$8</f>
        <v>20862.0151475456</v>
      </c>
      <c r="F243" s="1">
        <f>ROUND(2*E243,0)/2</f>
        <v>20862</v>
      </c>
      <c r="G243" s="1">
        <f>C243-(C$7+C$8*F243)</f>
        <v>6.0765999951399863E-3</v>
      </c>
      <c r="K243" s="1">
        <f>G243</f>
        <v>6.0765999951399863E-3</v>
      </c>
      <c r="N243" s="1">
        <f>+O$2+O$3*F243+O$4*F243^2+O$5*SIN(RADIANS(O$6*F243+O$7))</f>
        <v>6.4246237226447843E-3</v>
      </c>
      <c r="O243" s="8">
        <f>C243-15018.5</f>
        <v>38945.9499</v>
      </c>
      <c r="Q243" s="5">
        <f>+(G243-N243)^2</f>
        <v>1.2112051490633388E-7</v>
      </c>
      <c r="R243" s="1">
        <v>1</v>
      </c>
      <c r="S243" s="5">
        <f>+R243*Q243</f>
        <v>1.2112051490633388E-7</v>
      </c>
    </row>
    <row r="244" spans="1:19">
      <c r="A244" s="43" t="s">
        <v>72</v>
      </c>
      <c r="B244" s="44" t="s">
        <v>53</v>
      </c>
      <c r="C244" s="43">
        <v>54001.356500000002</v>
      </c>
      <c r="D244" s="43">
        <v>1E-4</v>
      </c>
      <c r="E244" s="1">
        <f>(C244-C$7)/C$8</f>
        <v>20954.014687879444</v>
      </c>
      <c r="F244" s="1">
        <f>ROUND(2*E244,0)/2</f>
        <v>20954</v>
      </c>
      <c r="G244" s="1">
        <f>C244-(C$7+C$8*F244)</f>
        <v>5.8921999952872284E-3</v>
      </c>
      <c r="K244" s="1">
        <f>G244</f>
        <v>5.8921999952872284E-3</v>
      </c>
      <c r="N244" s="1">
        <f>+O$2+O$3*F244+O$4*F244^2+O$5*SIN(RADIANS(O$6*F244+O$7))</f>
        <v>6.4987406534679701E-3</v>
      </c>
      <c r="O244" s="8">
        <f>C244-15018.5</f>
        <v>38982.856500000002</v>
      </c>
      <c r="Q244" s="5">
        <f>+(G244-N244)^2</f>
        <v>3.6789157002632734E-7</v>
      </c>
      <c r="R244" s="1">
        <v>1</v>
      </c>
      <c r="S244" s="5">
        <f>+R244*Q244</f>
        <v>3.6789157002632734E-7</v>
      </c>
    </row>
    <row r="245" spans="1:19">
      <c r="A245" s="43" t="s">
        <v>86</v>
      </c>
      <c r="B245" s="44" t="s">
        <v>53</v>
      </c>
      <c r="C245" s="43">
        <v>54299.420100000003</v>
      </c>
      <c r="D245" s="43">
        <v>2.0000000000000001E-4</v>
      </c>
      <c r="E245" s="1">
        <f>(C245-C$7)/C$8</f>
        <v>21697.017678950106</v>
      </c>
      <c r="F245" s="1">
        <f>ROUND(2*E245,0)/2</f>
        <v>21697</v>
      </c>
      <c r="G245" s="1">
        <f>C245-(C$7+C$8*F245)</f>
        <v>7.0921000005910173E-3</v>
      </c>
      <c r="K245" s="1">
        <f>G245</f>
        <v>7.0921000005910173E-3</v>
      </c>
      <c r="N245" s="1">
        <f>+O$2+O$3*F245+O$4*F245^2+O$5*SIN(RADIANS(O$6*F245+O$7))</f>
        <v>7.3644362647405821E-3</v>
      </c>
      <c r="O245" s="8">
        <f>C245-15018.5</f>
        <v>39280.920100000003</v>
      </c>
      <c r="Q245" s="5">
        <f>+(G245-N245)^2</f>
        <v>7.4167040770941547E-8</v>
      </c>
      <c r="R245" s="1">
        <v>1</v>
      </c>
      <c r="S245" s="5">
        <f>+R245*Q245</f>
        <v>7.4167040770941547E-8</v>
      </c>
    </row>
    <row r="246" spans="1:19">
      <c r="A246" s="107" t="s">
        <v>494</v>
      </c>
      <c r="B246" s="41" t="s">
        <v>54</v>
      </c>
      <c r="C246" s="94">
        <v>54359.395100000002</v>
      </c>
      <c r="D246" s="94" t="s">
        <v>628</v>
      </c>
      <c r="E246" s="1">
        <f>(C246-C$7)/C$8</f>
        <v>21846.521356653328</v>
      </c>
      <c r="F246" s="1">
        <f>ROUND(2*E246,0)/2</f>
        <v>21846.5</v>
      </c>
      <c r="G246" s="1">
        <f>C246-(C$7+C$8*F246)</f>
        <v>8.5674500005552545E-3</v>
      </c>
      <c r="K246" s="1">
        <f>G246</f>
        <v>8.5674500005552545E-3</v>
      </c>
      <c r="N246" s="1">
        <f>+O$2+O$3*F246+O$4*F246^2+O$5*SIN(RADIANS(O$6*F246+O$7))</f>
        <v>7.5855801474673957E-3</v>
      </c>
      <c r="O246" s="8">
        <f>C246-15018.5</f>
        <v>39340.895100000002</v>
      </c>
      <c r="Q246" s="5">
        <f>+(G246-N246)^2</f>
        <v>9.6406840840277346E-7</v>
      </c>
      <c r="R246" s="1">
        <v>1</v>
      </c>
      <c r="S246" s="5">
        <f>+R246*Q246</f>
        <v>9.6406840840277346E-7</v>
      </c>
    </row>
    <row r="247" spans="1:19">
      <c r="A247" s="107" t="s">
        <v>494</v>
      </c>
      <c r="B247" s="41" t="s">
        <v>54</v>
      </c>
      <c r="C247" s="94">
        <v>54359.5939</v>
      </c>
      <c r="D247" s="94" t="s">
        <v>628</v>
      </c>
      <c r="E247" s="1">
        <f>(C247-C$7)/C$8</f>
        <v>21847.016918656282</v>
      </c>
      <c r="F247" s="1">
        <f>ROUND(2*E247,0)/2</f>
        <v>21847</v>
      </c>
      <c r="G247" s="1">
        <f>C247-(C$7+C$8*F247)</f>
        <v>6.7870999992010184E-3</v>
      </c>
      <c r="K247" s="1">
        <f>G247</f>
        <v>6.7870999992010184E-3</v>
      </c>
      <c r="N247" s="1">
        <f>+O$2+O$3*F247+O$4*F247^2+O$5*SIN(RADIANS(O$6*F247+O$7))</f>
        <v>7.5863400375602965E-3</v>
      </c>
      <c r="O247" s="8">
        <f>C247-15018.5</f>
        <v>39341.0939</v>
      </c>
      <c r="Q247" s="5">
        <f>+(G247-N247)^2</f>
        <v>6.3878463891654036E-7</v>
      </c>
      <c r="R247" s="1">
        <v>1</v>
      </c>
      <c r="S247" s="5">
        <f>+R247*Q247</f>
        <v>6.3878463891654036E-7</v>
      </c>
    </row>
    <row r="248" spans="1:19">
      <c r="A248" s="79" t="s">
        <v>73</v>
      </c>
      <c r="B248" s="50" t="s">
        <v>53</v>
      </c>
      <c r="C248" s="53">
        <v>54422.576999999997</v>
      </c>
      <c r="D248" s="53">
        <v>1E-4</v>
      </c>
      <c r="E248" s="1">
        <f>(C248-C$7)/C$8</f>
        <v>22004.019087612505</v>
      </c>
      <c r="F248" s="1">
        <f>ROUND(2*E248,0)/2</f>
        <v>22004</v>
      </c>
      <c r="G248" s="1">
        <f>C248-(C$7+C$8*F248)</f>
        <v>7.6571999961743131E-3</v>
      </c>
      <c r="K248" s="1">
        <f>G248</f>
        <v>7.6571999961743131E-3</v>
      </c>
      <c r="N248" s="1">
        <f>+O$2+O$3*F248+O$4*F248^2+O$5*SIN(RADIANS(O$6*F248+O$7))</f>
        <v>7.8308610275295114E-3</v>
      </c>
      <c r="O248" s="8">
        <f>C248-15018.5</f>
        <v>39404.076999999997</v>
      </c>
      <c r="Q248" s="5">
        <f>+(G248-N248)^2</f>
        <v>3.0158153811351152E-8</v>
      </c>
      <c r="R248" s="1">
        <v>1</v>
      </c>
      <c r="S248" s="5">
        <f>+R248*Q248</f>
        <v>3.0158153811351152E-8</v>
      </c>
    </row>
    <row r="249" spans="1:19">
      <c r="A249" s="107" t="s">
        <v>506</v>
      </c>
      <c r="B249" s="41" t="s">
        <v>54</v>
      </c>
      <c r="C249" s="94">
        <v>54437.021200000003</v>
      </c>
      <c r="D249" s="94" t="s">
        <v>628</v>
      </c>
      <c r="E249" s="1">
        <f>(C249-C$7)/C$8</f>
        <v>22040.025107145342</v>
      </c>
      <c r="F249" s="1">
        <f>ROUND(2*E249,0)/2</f>
        <v>22040</v>
      </c>
      <c r="G249" s="1">
        <f>C249-(C$7+C$8*F249)</f>
        <v>1.0071999997308012E-2</v>
      </c>
      <c r="K249" s="1">
        <f>G249</f>
        <v>1.0071999997308012E-2</v>
      </c>
      <c r="N249" s="1">
        <f>+O$2+O$3*F249+O$4*F249^2+O$5*SIN(RADIANS(O$6*F249+O$7))</f>
        <v>7.8884517262540043E-3</v>
      </c>
      <c r="O249" s="8">
        <f>C249-15018.5</f>
        <v>39418.521200000003</v>
      </c>
      <c r="Q249" s="5">
        <f>+(G249-N249)^2</f>
        <v>4.7678830520229466E-6</v>
      </c>
      <c r="R249" s="1">
        <v>1</v>
      </c>
      <c r="S249" s="5">
        <f>+R249*Q249</f>
        <v>4.7678830520229466E-6</v>
      </c>
    </row>
    <row r="250" spans="1:19">
      <c r="A250" s="107" t="s">
        <v>510</v>
      </c>
      <c r="B250" s="41" t="s">
        <v>54</v>
      </c>
      <c r="C250" s="94">
        <v>54737.49</v>
      </c>
      <c r="D250" s="94" t="s">
        <v>628</v>
      </c>
      <c r="E250" s="1">
        <f>(C250-C$7)/C$8</f>
        <v>22789.023700477126</v>
      </c>
      <c r="F250" s="1">
        <f>ROUND(2*E250,0)/2</f>
        <v>22789</v>
      </c>
      <c r="G250" s="1">
        <f>C250-(C$7+C$8*F250)</f>
        <v>9.5076999932643957E-3</v>
      </c>
      <c r="K250" s="1">
        <f>G250</f>
        <v>9.5076999932643957E-3</v>
      </c>
      <c r="N250" s="1">
        <f>+O$2+O$3*F250+O$4*F250^2+O$5*SIN(RADIANS(O$6*F250+O$7))</f>
        <v>9.1549557004700494E-3</v>
      </c>
      <c r="O250" s="8">
        <f>C250-15018.5</f>
        <v>39718.99</v>
      </c>
      <c r="Q250" s="5">
        <f>+(G250-N250)^2</f>
        <v>1.2442853609898358E-7</v>
      </c>
      <c r="R250" s="1">
        <v>1</v>
      </c>
      <c r="S250" s="5">
        <f>+R250*Q250</f>
        <v>1.2442853609898358E-7</v>
      </c>
    </row>
    <row r="251" spans="1:19">
      <c r="A251" s="107" t="s">
        <v>510</v>
      </c>
      <c r="B251" s="41" t="s">
        <v>54</v>
      </c>
      <c r="C251" s="94">
        <v>54798.267800000001</v>
      </c>
      <c r="D251" s="94" t="s">
        <v>628</v>
      </c>
      <c r="E251" s="1">
        <f>(C251-C$7)/C$8</f>
        <v>22940.528571218463</v>
      </c>
      <c r="F251" s="1">
        <f>ROUND(2*E251,0)/2</f>
        <v>22940.5</v>
      </c>
      <c r="G251" s="1">
        <f>C251-(C$7+C$8*F251)</f>
        <v>1.1461649999546353E-2</v>
      </c>
      <c r="K251" s="1">
        <f>G251</f>
        <v>1.1461649999546353E-2</v>
      </c>
      <c r="N251" s="1">
        <f>+O$2+O$3*F251+O$4*F251^2+O$5*SIN(RADIANS(O$6*F251+O$7))</f>
        <v>9.412574513747822E-3</v>
      </c>
      <c r="O251" s="8">
        <f>C251-15018.5</f>
        <v>39779.767800000001</v>
      </c>
      <c r="Q251" s="5">
        <f>+(G251-N251)^2</f>
        <v>4.1987103465004848E-6</v>
      </c>
      <c r="R251" s="1">
        <v>1</v>
      </c>
      <c r="S251" s="5">
        <f>+R251*Q251</f>
        <v>4.1987103465004848E-6</v>
      </c>
    </row>
    <row r="252" spans="1:19">
      <c r="A252" s="107" t="s">
        <v>510</v>
      </c>
      <c r="B252" s="41" t="s">
        <v>54</v>
      </c>
      <c r="C252" s="94">
        <v>54798.468099999998</v>
      </c>
      <c r="D252" s="94" t="s">
        <v>628</v>
      </c>
      <c r="E252" s="1">
        <f>(C252-C$7)/C$8</f>
        <v>22941.027872371335</v>
      </c>
      <c r="F252" s="1">
        <f>ROUND(2*E252,0)/2</f>
        <v>22941</v>
      </c>
      <c r="G252" s="1">
        <f>C252-(C$7+C$8*F252)</f>
        <v>1.1181299996678717E-2</v>
      </c>
      <c r="K252" s="1">
        <f>G252</f>
        <v>1.1181299996678717E-2</v>
      </c>
      <c r="N252" s="1">
        <f>+O$2+O$3*F252+O$4*F252^2+O$5*SIN(RADIANS(O$6*F252+O$7))</f>
        <v>9.4134177711862489E-3</v>
      </c>
      <c r="O252" s="8">
        <f>C252-15018.5</f>
        <v>39779.968099999998</v>
      </c>
      <c r="Q252" s="5">
        <f>+(G252-N252)^2</f>
        <v>3.1254075632122035E-6</v>
      </c>
      <c r="R252" s="1">
        <v>1</v>
      </c>
      <c r="S252" s="5">
        <f>+R252*Q252</f>
        <v>3.1254075632122035E-6</v>
      </c>
    </row>
    <row r="253" spans="1:19">
      <c r="A253" s="43" t="s">
        <v>87</v>
      </c>
      <c r="B253" s="44" t="s">
        <v>54</v>
      </c>
      <c r="C253" s="43">
        <v>54834.371899999998</v>
      </c>
      <c r="D253" s="43">
        <v>2.0000000000000001E-4</v>
      </c>
      <c r="E253" s="1">
        <f>(C253-C$7)/C$8</f>
        <v>23030.527666344173</v>
      </c>
      <c r="F253" s="1">
        <f>ROUND(2*E253,0)/2</f>
        <v>23030.5</v>
      </c>
      <c r="G253" s="1">
        <f>C253-(C$7+C$8*F253)</f>
        <v>1.1098649993073195E-2</v>
      </c>
      <c r="K253" s="1">
        <f>G253</f>
        <v>1.1098649993073195E-2</v>
      </c>
      <c r="N253" s="1">
        <f>+O$2+O$3*F253+O$4*F253^2+O$5*SIN(RADIANS(O$6*F253+O$7))</f>
        <v>9.5634039602891553E-3</v>
      </c>
      <c r="O253" s="8">
        <f>C253-15018.5</f>
        <v>39815.871899999998</v>
      </c>
      <c r="Q253" s="5">
        <f>+(G253-N253)^2</f>
        <v>2.3569803811791334E-6</v>
      </c>
      <c r="R253" s="1">
        <v>1</v>
      </c>
      <c r="S253" s="5">
        <f>+R253*Q253</f>
        <v>2.3569803811791334E-6</v>
      </c>
    </row>
    <row r="254" spans="1:19">
      <c r="A254" s="43" t="s">
        <v>87</v>
      </c>
      <c r="B254" s="44" t="s">
        <v>53</v>
      </c>
      <c r="C254" s="43">
        <v>54834.572200000002</v>
      </c>
      <c r="D254" s="43">
        <v>5.9999999999999995E-4</v>
      </c>
      <c r="E254" s="1">
        <f>(C254-C$7)/C$8</f>
        <v>23031.026967497062</v>
      </c>
      <c r="F254" s="1">
        <f>ROUND(2*E254,0)/2</f>
        <v>23031</v>
      </c>
      <c r="G254" s="1">
        <f>C254-(C$7+C$8*F254)</f>
        <v>1.0818299997481517E-2</v>
      </c>
      <c r="K254" s="1">
        <f>G254</f>
        <v>1.0818299997481517E-2</v>
      </c>
      <c r="N254" s="1">
        <f>+O$2+O$3*F254+O$4*F254^2+O$5*SIN(RADIANS(O$6*F254+O$7))</f>
        <v>9.5642360728328199E-3</v>
      </c>
      <c r="O254" s="8">
        <f>C254-15018.5</f>
        <v>39816.072200000002</v>
      </c>
      <c r="Q254" s="5">
        <f>+(G254-N254)^2</f>
        <v>1.5726763271052942E-6</v>
      </c>
      <c r="R254" s="1">
        <v>1</v>
      </c>
      <c r="S254" s="5">
        <f>+R254*Q254</f>
        <v>1.5726763271052942E-6</v>
      </c>
    </row>
    <row r="255" spans="1:19">
      <c r="A255" s="43" t="s">
        <v>86</v>
      </c>
      <c r="B255" s="44" t="s">
        <v>54</v>
      </c>
      <c r="C255" s="43">
        <v>55000.451699999998</v>
      </c>
      <c r="D255" s="43">
        <v>2.0000000000000001E-4</v>
      </c>
      <c r="E255" s="1">
        <f>(C255-C$7)/C$8</f>
        <v>23444.525847123099</v>
      </c>
      <c r="F255" s="1">
        <f>ROUND(2*E255,0)/2</f>
        <v>23444.5</v>
      </c>
      <c r="G255" s="1">
        <f>C255-(C$7+C$8*F255)</f>
        <v>1.0368849994847551E-2</v>
      </c>
      <c r="K255" s="1">
        <f>G255</f>
        <v>1.0368849994847551E-2</v>
      </c>
      <c r="N255" s="1">
        <f>+O$2+O$3*F255+O$4*F255^2+O$5*SIN(RADIANS(O$6*F255+O$7))</f>
        <v>1.0220948382772575E-2</v>
      </c>
      <c r="O255" s="8">
        <f>C255-15018.5</f>
        <v>39981.951699999998</v>
      </c>
      <c r="Q255" s="5">
        <f>+(G255-N255)^2</f>
        <v>2.1874886854376805E-8</v>
      </c>
      <c r="R255" s="1">
        <v>1</v>
      </c>
      <c r="S255" s="5">
        <f>+R255*Q255</f>
        <v>2.1874886854376805E-8</v>
      </c>
    </row>
    <row r="256" spans="1:19">
      <c r="A256" s="43" t="s">
        <v>86</v>
      </c>
      <c r="B256" s="44" t="s">
        <v>53</v>
      </c>
      <c r="C256" s="43">
        <v>55001.453600000001</v>
      </c>
      <c r="D256" s="43">
        <v>2.0000000000000001E-4</v>
      </c>
      <c r="E256" s="1">
        <f>(C256-C$7)/C$8</f>
        <v>23447.02334999415</v>
      </c>
      <c r="F256" s="1">
        <f>ROUND(2*E256,0)/2</f>
        <v>23447</v>
      </c>
      <c r="G256" s="1">
        <f>C256-(C$7+C$8*F256)</f>
        <v>9.3670999995083548E-3</v>
      </c>
      <c r="K256" s="1">
        <f>G256</f>
        <v>9.3670999995083548E-3</v>
      </c>
      <c r="N256" s="1">
        <f>+O$2+O$3*F256+O$4*F256^2+O$5*SIN(RADIANS(O$6*F256+O$7))</f>
        <v>1.0224681938240415E-2</v>
      </c>
      <c r="O256" s="8">
        <f>C256-15018.5</f>
        <v>39982.953600000001</v>
      </c>
      <c r="Q256" s="5">
        <f>+(G256-N256)^2</f>
        <v>7.3544678163943953E-7</v>
      </c>
      <c r="R256" s="1">
        <v>1</v>
      </c>
      <c r="S256" s="5">
        <f>+R256*Q256</f>
        <v>7.3544678163943953E-7</v>
      </c>
    </row>
    <row r="257" spans="1:19">
      <c r="A257" s="107" t="s">
        <v>533</v>
      </c>
      <c r="B257" s="41" t="s">
        <v>54</v>
      </c>
      <c r="C257" s="94">
        <v>55042.372900000002</v>
      </c>
      <c r="D257" s="94" t="s">
        <v>628</v>
      </c>
      <c r="E257" s="1">
        <f>(C257-C$7)/C$8</f>
        <v>23549.025614921899</v>
      </c>
      <c r="F257" s="1">
        <f>ROUND(2*E257,0)/2</f>
        <v>23549</v>
      </c>
      <c r="G257" s="1">
        <f>C257-(C$7+C$8*F257)</f>
        <v>1.027569999860134E-2</v>
      </c>
      <c r="K257" s="1">
        <f>G257</f>
        <v>1.027569999860134E-2</v>
      </c>
      <c r="N257" s="1">
        <f>+O$2+O$3*F257+O$4*F257^2+O$5*SIN(RADIANS(O$6*F257+O$7))</f>
        <v>1.0374018889778442E-2</v>
      </c>
      <c r="O257" s="8">
        <f>C257-15018.5</f>
        <v>40023.872900000002</v>
      </c>
      <c r="Q257" s="5">
        <f>+(G257-N257)^2</f>
        <v>9.6666043622949465E-9</v>
      </c>
      <c r="R257" s="1">
        <v>1</v>
      </c>
      <c r="S257" s="5">
        <f>+R257*Q257</f>
        <v>9.6666043622949465E-9</v>
      </c>
    </row>
    <row r="258" spans="1:19">
      <c r="A258" s="52" t="s">
        <v>84</v>
      </c>
      <c r="B258" s="48" t="s">
        <v>53</v>
      </c>
      <c r="C258" s="51">
        <v>55042.372949999997</v>
      </c>
      <c r="D258" s="51">
        <v>1E-4</v>
      </c>
      <c r="E258" s="1">
        <f>(C258-C$7)/C$8</f>
        <v>23549.025739560217</v>
      </c>
      <c r="F258" s="1">
        <f>ROUND(2*E258,0)/2</f>
        <v>23549</v>
      </c>
      <c r="G258" s="1">
        <f>C258-(C$7+C$8*F258)</f>
        <v>1.0325699993700255E-2</v>
      </c>
      <c r="K258" s="1">
        <f>G258</f>
        <v>1.0325699993700255E-2</v>
      </c>
      <c r="N258" s="1">
        <f>+O$2+O$3*F258+O$4*F258^2+O$5*SIN(RADIANS(O$6*F258+O$7))</f>
        <v>1.0374018889778442E-2</v>
      </c>
      <c r="O258" s="8">
        <f>C258-15018.5</f>
        <v>40023.872949999997</v>
      </c>
      <c r="Q258" s="5">
        <f>+(G258-N258)^2</f>
        <v>2.3347157182146993E-9</v>
      </c>
      <c r="R258" s="1">
        <v>1</v>
      </c>
      <c r="S258" s="5">
        <f>+R258*Q258</f>
        <v>2.3347157182146993E-9</v>
      </c>
    </row>
    <row r="259" spans="1:19">
      <c r="A259" s="107" t="s">
        <v>533</v>
      </c>
      <c r="B259" s="41" t="s">
        <v>54</v>
      </c>
      <c r="C259" s="94">
        <v>55067.445399999997</v>
      </c>
      <c r="D259" s="94" t="s">
        <v>628</v>
      </c>
      <c r="E259" s="1">
        <f>(C259-C$7)/C$8</f>
        <v>23611.525505863345</v>
      </c>
      <c r="F259" s="1">
        <f>ROUND(2*E259,0)/2</f>
        <v>23611.5</v>
      </c>
      <c r="G259" s="1">
        <f>C259-(C$7+C$8*F259)</f>
        <v>1.0231949992885347E-2</v>
      </c>
      <c r="K259" s="1">
        <f>G259</f>
        <v>1.0231949992885347E-2</v>
      </c>
      <c r="N259" s="1">
        <f>+O$2+O$3*F259+O$4*F259^2+O$5*SIN(RADIANS(O$6*F259+O$7))</f>
        <v>1.0462471094080654E-2</v>
      </c>
      <c r="O259" s="8">
        <f>C259-15018.5</f>
        <v>40048.945399999997</v>
      </c>
      <c r="Q259" s="5">
        <f>+(G259-N259)^2</f>
        <v>5.3139978096296738E-8</v>
      </c>
      <c r="R259" s="1">
        <v>1</v>
      </c>
      <c r="S259" s="5">
        <f>+R259*Q259</f>
        <v>5.3139978096296738E-8</v>
      </c>
    </row>
    <row r="260" spans="1:19">
      <c r="A260" s="52" t="s">
        <v>84</v>
      </c>
      <c r="B260" s="48" t="s">
        <v>54</v>
      </c>
      <c r="C260" s="51">
        <v>55067.445489999998</v>
      </c>
      <c r="D260" s="51">
        <v>2.0000000000000001E-4</v>
      </c>
      <c r="E260" s="1">
        <f>(C260-C$7)/C$8</f>
        <v>23611.525730212343</v>
      </c>
      <c r="F260" s="1">
        <f>ROUND(2*E260,0)/2</f>
        <v>23611.5</v>
      </c>
      <c r="G260" s="1">
        <f>C260-(C$7+C$8*F260)</f>
        <v>1.0321949994249735E-2</v>
      </c>
      <c r="K260" s="1">
        <f>G260</f>
        <v>1.0321949994249735E-2</v>
      </c>
      <c r="N260" s="1">
        <f>+O$2+O$3*F260+O$4*F260^2+O$5*SIN(RADIANS(O$6*F260+O$7))</f>
        <v>1.0462471094080654E-2</v>
      </c>
      <c r="O260" s="8">
        <f>C260-15018.5</f>
        <v>40048.945489999998</v>
      </c>
      <c r="Q260" s="5">
        <f>+(G260-N260)^2</f>
        <v>1.9746179497691084E-8</v>
      </c>
      <c r="R260" s="1">
        <v>1</v>
      </c>
      <c r="S260" s="5">
        <f>+R260*Q260</f>
        <v>1.9746179497691084E-8</v>
      </c>
    </row>
    <row r="261" spans="1:19">
      <c r="A261" s="107" t="s">
        <v>533</v>
      </c>
      <c r="B261" s="41" t="s">
        <v>54</v>
      </c>
      <c r="C261" s="94">
        <v>55067.445599999999</v>
      </c>
      <c r="D261" s="94" t="s">
        <v>628</v>
      </c>
      <c r="E261" s="1">
        <f>(C261-C$7)/C$8</f>
        <v>23611.526004416675</v>
      </c>
      <c r="F261" s="1">
        <f>ROUND(2*E261,0)/2</f>
        <v>23611.5</v>
      </c>
      <c r="G261" s="1">
        <f>C261-(C$7+C$8*F261)</f>
        <v>1.043194999510888E-2</v>
      </c>
      <c r="K261" s="1">
        <f>G261</f>
        <v>1.043194999510888E-2</v>
      </c>
      <c r="N261" s="1">
        <f>+O$2+O$3*F261+O$4*F261^2+O$5*SIN(RADIANS(O$6*F261+O$7))</f>
        <v>1.0462471094080654E-2</v>
      </c>
      <c r="O261" s="8">
        <f>C261-15018.5</f>
        <v>40048.945599999999</v>
      </c>
      <c r="Q261" s="5">
        <f>+(G261-N261)^2</f>
        <v>9.3153748244481483E-10</v>
      </c>
      <c r="R261" s="1">
        <v>1</v>
      </c>
      <c r="S261" s="5">
        <f>+R261*Q261</f>
        <v>9.3153748244481483E-10</v>
      </c>
    </row>
    <row r="262" spans="1:19">
      <c r="A262" s="52" t="s">
        <v>84</v>
      </c>
      <c r="B262" s="48" t="s">
        <v>54</v>
      </c>
      <c r="C262" s="51">
        <v>55067.44569</v>
      </c>
      <c r="D262" s="51">
        <v>2.0000000000000001E-4</v>
      </c>
      <c r="E262" s="1">
        <f>(C262-C$7)/C$8</f>
        <v>23611.526228765673</v>
      </c>
      <c r="F262" s="1">
        <f>ROUND(2*E262,0)/2</f>
        <v>23611.5</v>
      </c>
      <c r="G262" s="1">
        <f>C262-(C$7+C$8*F262)</f>
        <v>1.0521949996473268E-2</v>
      </c>
      <c r="K262" s="1">
        <f>G262</f>
        <v>1.0521949996473268E-2</v>
      </c>
      <c r="N262" s="1">
        <f>+O$2+O$3*F262+O$4*F262^2+O$5*SIN(RADIANS(O$6*F262+O$7))</f>
        <v>1.0462471094080654E-2</v>
      </c>
      <c r="O262" s="8">
        <f>C262-15018.5</f>
        <v>40048.94569</v>
      </c>
      <c r="Q262" s="5">
        <f>+(G262-N262)^2</f>
        <v>3.5377398298300699E-9</v>
      </c>
      <c r="R262" s="1">
        <v>1</v>
      </c>
      <c r="S262" s="5">
        <f>+R262*Q262</f>
        <v>3.5377398298300699E-9</v>
      </c>
    </row>
    <row r="263" spans="1:19">
      <c r="A263" s="107" t="s">
        <v>540</v>
      </c>
      <c r="B263" s="41" t="s">
        <v>54</v>
      </c>
      <c r="C263" s="94">
        <v>55068.448499999999</v>
      </c>
      <c r="D263" s="94" t="s">
        <v>628</v>
      </c>
      <c r="E263" s="1">
        <f>(C263-C$7)/C$8</f>
        <v>23614.026000054331</v>
      </c>
      <c r="F263" s="1">
        <f>ROUND(2*E263,0)/2</f>
        <v>23614</v>
      </c>
      <c r="G263" s="1">
        <f>C263-(C$7+C$8*F263)</f>
        <v>1.0430199996335432E-2</v>
      </c>
      <c r="K263" s="1">
        <f>G263</f>
        <v>1.0430199996335432E-2</v>
      </c>
      <c r="N263" s="1">
        <f>+O$2+O$3*F263+O$4*F263^2+O$5*SIN(RADIANS(O$6*F263+O$7))</f>
        <v>1.0465958323966636E-2</v>
      </c>
      <c r="O263" s="8">
        <f>C263-15018.5</f>
        <v>40049.948499999999</v>
      </c>
      <c r="Q263" s="5">
        <f>+(G263-N263)^2</f>
        <v>1.2786579949805084E-9</v>
      </c>
      <c r="R263" s="1">
        <v>1</v>
      </c>
      <c r="S263" s="5">
        <f>+R263*Q263</f>
        <v>1.2786579949805084E-9</v>
      </c>
    </row>
    <row r="264" spans="1:19">
      <c r="A264" s="79" t="s">
        <v>83</v>
      </c>
      <c r="B264" s="50" t="s">
        <v>54</v>
      </c>
      <c r="C264" s="53">
        <v>55090.311800000003</v>
      </c>
      <c r="D264" s="53">
        <v>2.0000000000000001E-4</v>
      </c>
      <c r="E264" s="1">
        <f>(C264-C$7)/C$8</f>
        <v>23668.526104376626</v>
      </c>
      <c r="F264" s="1">
        <f>ROUND(2*E264,0)/2</f>
        <v>23668.5</v>
      </c>
      <c r="G264" s="1">
        <f>C264-(C$7+C$8*F264)</f>
        <v>1.0472050002135802E-2</v>
      </c>
      <c r="K264" s="1">
        <f>G264</f>
        <v>1.0472050002135802E-2</v>
      </c>
      <c r="N264" s="1">
        <f>+O$2+O$3*F264+O$4*F264^2+O$5*SIN(RADIANS(O$6*F264+O$7))</f>
        <v>1.0540972921542262E-2</v>
      </c>
      <c r="O264" s="8">
        <f>C264-15018.5</f>
        <v>40071.811800000003</v>
      </c>
      <c r="Q264" s="5">
        <f>+(G264-N264)^2</f>
        <v>4.7503688195093431E-9</v>
      </c>
      <c r="R264" s="1">
        <v>1</v>
      </c>
      <c r="S264" s="5">
        <f>+R264*Q264</f>
        <v>4.7503688195093431E-9</v>
      </c>
    </row>
    <row r="265" spans="1:19">
      <c r="A265" s="79" t="s">
        <v>83</v>
      </c>
      <c r="B265" s="50" t="s">
        <v>53</v>
      </c>
      <c r="C265" s="53">
        <v>55095.326200000003</v>
      </c>
      <c r="D265" s="53">
        <v>1E-4</v>
      </c>
      <c r="E265" s="1">
        <f>(C265-C$7)/C$8</f>
        <v>23681.025833288255</v>
      </c>
      <c r="F265" s="1">
        <f>ROUND(2*E265,0)/2</f>
        <v>23681</v>
      </c>
      <c r="G265" s="1">
        <f>C265-(C$7+C$8*F265)</f>
        <v>1.0363300003518816E-2</v>
      </c>
      <c r="K265" s="1">
        <f>G265</f>
        <v>1.0363300003518816E-2</v>
      </c>
      <c r="N265" s="1">
        <f>+O$2+O$3*F265+O$4*F265^2+O$5*SIN(RADIANS(O$6*F265+O$7))</f>
        <v>1.0557901245624101E-2</v>
      </c>
      <c r="O265" s="8">
        <f>C265-15018.5</f>
        <v>40076.826200000003</v>
      </c>
      <c r="Q265" s="5">
        <f>+(G265-N265)^2</f>
        <v>3.7869643428919587E-8</v>
      </c>
      <c r="R265" s="1">
        <v>1</v>
      </c>
      <c r="S265" s="5">
        <f>+R265*Q265</f>
        <v>3.7869643428919587E-8</v>
      </c>
    </row>
    <row r="266" spans="1:19">
      <c r="A266" s="107" t="s">
        <v>533</v>
      </c>
      <c r="B266" s="41" t="s">
        <v>54</v>
      </c>
      <c r="C266" s="94">
        <v>55098.335299999999</v>
      </c>
      <c r="D266" s="94" t="s">
        <v>628</v>
      </c>
      <c r="E266" s="1">
        <f>(C266-C$7)/C$8</f>
        <v>23688.526817307866</v>
      </c>
      <c r="F266" s="1">
        <f>ROUND(2*E266,0)/2</f>
        <v>23688.5</v>
      </c>
      <c r="G266" s="1">
        <f>C266-(C$7+C$8*F266)</f>
        <v>1.0758049997093622E-2</v>
      </c>
      <c r="K266" s="1">
        <f>G266</f>
        <v>1.0758049997093622E-2</v>
      </c>
      <c r="N266" s="1">
        <f>+O$2+O$3*F266+O$4*F266^2+O$5*SIN(RADIANS(O$6*F266+O$7))</f>
        <v>1.0568007631037917E-2</v>
      </c>
      <c r="O266" s="8">
        <f>C266-15018.5</f>
        <v>40079.835299999999</v>
      </c>
      <c r="Q266" s="5">
        <f>+(G266-N266)^2</f>
        <v>3.6116100896050383E-8</v>
      </c>
      <c r="R266" s="1">
        <v>1</v>
      </c>
      <c r="S266" s="5">
        <f>+R266*Q266</f>
        <v>3.6116100896050383E-8</v>
      </c>
    </row>
    <row r="267" spans="1:19">
      <c r="A267" s="52" t="s">
        <v>84</v>
      </c>
      <c r="B267" s="48" t="s">
        <v>54</v>
      </c>
      <c r="C267" s="51">
        <v>55098.335359999997</v>
      </c>
      <c r="D267" s="51">
        <v>2.0000000000000001E-4</v>
      </c>
      <c r="E267" s="1">
        <f>(C267-C$7)/C$8</f>
        <v>23688.526966873858</v>
      </c>
      <c r="F267" s="1">
        <f>ROUND(2*E267,0)/2</f>
        <v>23688.5</v>
      </c>
      <c r="G267" s="1">
        <f>C267-(C$7+C$8*F267)</f>
        <v>1.0818049995577894E-2</v>
      </c>
      <c r="K267" s="1">
        <f>G267</f>
        <v>1.0818049995577894E-2</v>
      </c>
      <c r="N267" s="1">
        <f>+O$2+O$3*F267+O$4*F267^2+O$5*SIN(RADIANS(O$6*F267+O$7))</f>
        <v>1.0568007631037917E-2</v>
      </c>
      <c r="O267" s="8">
        <f>C267-15018.5</f>
        <v>40079.835359999997</v>
      </c>
      <c r="Q267" s="5">
        <f>+(G267-N267)^2</f>
        <v>6.2521184064742752E-8</v>
      </c>
      <c r="R267" s="1">
        <v>1</v>
      </c>
      <c r="S267" s="5">
        <f>+R267*Q267</f>
        <v>6.2521184064742752E-8</v>
      </c>
    </row>
    <row r="268" spans="1:19">
      <c r="A268" s="107" t="s">
        <v>552</v>
      </c>
      <c r="B268" s="41" t="s">
        <v>53</v>
      </c>
      <c r="C268" s="94">
        <v>55155.1</v>
      </c>
      <c r="D268" s="94" t="s">
        <v>628</v>
      </c>
      <c r="E268" s="1">
        <f>(C268-C$7)/C$8</f>
        <v>23830.027966348636</v>
      </c>
      <c r="F268" s="1">
        <f>ROUND(2*E268,0)/2</f>
        <v>23830</v>
      </c>
      <c r="G268" s="1">
        <f>C268-(C$7+C$8*F268)</f>
        <v>1.1218999999982771E-2</v>
      </c>
      <c r="K268" s="1">
        <f>G268</f>
        <v>1.1218999999982771E-2</v>
      </c>
      <c r="N268" s="1">
        <f>+O$2+O$3*F268+O$4*F268^2+O$5*SIN(RADIANS(O$6*F268+O$7))</f>
        <v>1.0751264431892499E-2</v>
      </c>
      <c r="O268" s="8">
        <f>C268-15018.5</f>
        <v>40136.6</v>
      </c>
      <c r="Q268" s="5">
        <f>+(G268-N268)^2</f>
        <v>2.1877656165672889E-7</v>
      </c>
      <c r="R268" s="1">
        <v>1</v>
      </c>
      <c r="S268" s="5">
        <f>+R268*Q268</f>
        <v>2.1877656165672889E-7</v>
      </c>
    </row>
    <row r="269" spans="1:19">
      <c r="A269" s="107" t="s">
        <v>552</v>
      </c>
      <c r="B269" s="41" t="s">
        <v>54</v>
      </c>
      <c r="C269" s="94">
        <v>55156.905100000004</v>
      </c>
      <c r="D269" s="94" t="s">
        <v>628</v>
      </c>
      <c r="E269" s="1">
        <f>(C269-C$7)/C$8</f>
        <v>23834.527659364441</v>
      </c>
      <c r="F269" s="1">
        <f>ROUND(2*E269,0)/2</f>
        <v>23834.5</v>
      </c>
      <c r="G269" s="1">
        <f>C269-(C$7+C$8*F269)</f>
        <v>1.1095850000856444E-2</v>
      </c>
      <c r="K269" s="1">
        <f>G269</f>
        <v>1.1095850000856444E-2</v>
      </c>
      <c r="N269" s="1">
        <f>+O$2+O$3*F269+O$4*F269^2+O$5*SIN(RADIANS(O$6*F269+O$7))</f>
        <v>1.0756852455477514E-2</v>
      </c>
      <c r="O269" s="8">
        <f>C269-15018.5</f>
        <v>40138.405100000004</v>
      </c>
      <c r="Q269" s="5">
        <f>+(G269-N269)^2</f>
        <v>1.1491933577293978E-7</v>
      </c>
      <c r="R269" s="1">
        <v>1</v>
      </c>
      <c r="S269" s="5">
        <f>+R269*Q269</f>
        <v>1.1491933577293978E-7</v>
      </c>
    </row>
    <row r="270" spans="1:19">
      <c r="A270" s="107" t="s">
        <v>533</v>
      </c>
      <c r="B270" s="41" t="s">
        <v>53</v>
      </c>
      <c r="C270" s="94">
        <v>55350.464599999999</v>
      </c>
      <c r="D270" s="94" t="s">
        <v>628</v>
      </c>
      <c r="E270" s="1">
        <f>(C270-C$7)/C$8</f>
        <v>24317.026318879183</v>
      </c>
      <c r="F270" s="1">
        <f>ROUND(2*E270,0)/2</f>
        <v>24317</v>
      </c>
      <c r="G270" s="1">
        <f>C270-(C$7+C$8*F270)</f>
        <v>1.0558099995250814E-2</v>
      </c>
      <c r="K270" s="1">
        <f>G270</f>
        <v>1.0558099995250814E-2</v>
      </c>
      <c r="N270" s="1">
        <f>+O$2+O$3*F270+O$4*F270^2+O$5*SIN(RADIANS(O$6*F270+O$7))</f>
        <v>1.1258454866701403E-2</v>
      </c>
      <c r="O270" s="8">
        <f>C270-15018.5</f>
        <v>40331.964599999999</v>
      </c>
      <c r="Q270" s="5">
        <f>+(G270-N270)^2</f>
        <v>4.9049694596457109E-7</v>
      </c>
      <c r="R270" s="1">
        <v>1</v>
      </c>
      <c r="S270" s="5">
        <f>+R270*Q270</f>
        <v>4.9049694596457109E-7</v>
      </c>
    </row>
    <row r="271" spans="1:19">
      <c r="A271" s="52" t="s">
        <v>84</v>
      </c>
      <c r="B271" s="48" t="s">
        <v>53</v>
      </c>
      <c r="C271" s="51">
        <v>55350.464619999999</v>
      </c>
      <c r="D271" s="51">
        <v>1E-4</v>
      </c>
      <c r="E271" s="1">
        <f>(C271-C$7)/C$8</f>
        <v>24317.026368734514</v>
      </c>
      <c r="F271" s="1">
        <f>ROUND(2*E271,0)/2</f>
        <v>24317</v>
      </c>
      <c r="G271" s="1">
        <f>C271-(C$7+C$8*F271)</f>
        <v>1.0578099994745571E-2</v>
      </c>
      <c r="K271" s="1">
        <f>G271</f>
        <v>1.0578099994745571E-2</v>
      </c>
      <c r="N271" s="1">
        <f>+O$2+O$3*F271+O$4*F271^2+O$5*SIN(RADIANS(O$6*F271+O$7))</f>
        <v>1.1258454866701403E-2</v>
      </c>
      <c r="O271" s="8">
        <f>C271-15018.5</f>
        <v>40331.964619999999</v>
      </c>
      <c r="Q271" s="5">
        <f>+(G271-N271)^2</f>
        <v>4.628827517940359E-7</v>
      </c>
      <c r="R271" s="1">
        <v>1</v>
      </c>
      <c r="S271" s="5">
        <f>+R271*Q271</f>
        <v>4.628827517940359E-7</v>
      </c>
    </row>
    <row r="272" spans="1:19">
      <c r="A272" s="43" t="s">
        <v>88</v>
      </c>
      <c r="B272" s="44" t="s">
        <v>53</v>
      </c>
      <c r="C272" s="43">
        <v>55358.487300000001</v>
      </c>
      <c r="D272" s="43">
        <v>1.6999999999999999E-3</v>
      </c>
      <c r="E272" s="1">
        <f>(C272-C$7)/C$8</f>
        <v>24337.025037597148</v>
      </c>
      <c r="F272" s="1">
        <f>ROUND(2*E272,0)/2</f>
        <v>24337</v>
      </c>
      <c r="G272" s="1">
        <f>C272-(C$7+C$8*F272)</f>
        <v>1.0044099995866418E-2</v>
      </c>
      <c r="K272" s="1">
        <f>G272</f>
        <v>1.0044099995866418E-2</v>
      </c>
      <c r="N272" s="1">
        <f>+O$2+O$3*F272+O$4*F272^2+O$5*SIN(RADIANS(O$6*F272+O$7))</f>
        <v>1.1274712401175443E-2</v>
      </c>
      <c r="O272" s="8">
        <f>C272-15018.5</f>
        <v>40339.987300000001</v>
      </c>
      <c r="Q272" s="5">
        <f>+(G272-N272)^2</f>
        <v>1.5144068921004639E-6</v>
      </c>
      <c r="R272" s="1">
        <v>1</v>
      </c>
      <c r="S272" s="5">
        <f>+R272*Q272</f>
        <v>1.5144068921004639E-6</v>
      </c>
    </row>
    <row r="273" spans="1:19">
      <c r="A273" s="107" t="s">
        <v>561</v>
      </c>
      <c r="B273" s="41" t="s">
        <v>53</v>
      </c>
      <c r="C273" s="94">
        <v>55439.120900000002</v>
      </c>
      <c r="D273" s="94" t="s">
        <v>628</v>
      </c>
      <c r="E273" s="1">
        <f>(C273-C$7)/C$8</f>
        <v>24538.025783682198</v>
      </c>
      <c r="F273" s="1">
        <f>ROUND(2*E273,0)/2</f>
        <v>24538</v>
      </c>
      <c r="G273" s="1">
        <f>C273-(C$7+C$8*F273)</f>
        <v>1.034339999750955E-2</v>
      </c>
      <c r="K273" s="1">
        <f>G273</f>
        <v>1.034339999750955E-2</v>
      </c>
      <c r="N273" s="1">
        <f>+O$2+O$3*F273+O$4*F273^2+O$5*SIN(RADIANS(O$6*F273+O$7))</f>
        <v>1.1416157268515132E-2</v>
      </c>
      <c r="O273" s="8">
        <f>C273-15018.5</f>
        <v>40420.620900000002</v>
      </c>
      <c r="Q273" s="5">
        <f>+(G273-N273)^2</f>
        <v>1.1508081624953423E-6</v>
      </c>
      <c r="R273" s="1">
        <v>1</v>
      </c>
      <c r="S273" s="5">
        <f>+R273*Q273</f>
        <v>1.1508081624953423E-6</v>
      </c>
    </row>
    <row r="274" spans="1:19">
      <c r="A274" s="107" t="s">
        <v>564</v>
      </c>
      <c r="B274" s="41" t="s">
        <v>54</v>
      </c>
      <c r="C274" s="94">
        <v>55451.356899999999</v>
      </c>
      <c r="D274" s="94" t="s">
        <v>628</v>
      </c>
      <c r="E274" s="1">
        <f>(C274-C$7)/C$8</f>
        <v>24568.527275976925</v>
      </c>
      <c r="F274" s="1">
        <f>ROUND(2*E274,0)/2</f>
        <v>24568.5</v>
      </c>
      <c r="G274" s="1">
        <f>C274-(C$7+C$8*F274)</f>
        <v>1.0942049993900582E-2</v>
      </c>
      <c r="K274" s="1">
        <f>G274</f>
        <v>1.0942049993900582E-2</v>
      </c>
      <c r="N274" s="1">
        <f>+O$2+O$3*F274+O$4*F274^2+O$5*SIN(RADIANS(O$6*F274+O$7))</f>
        <v>1.1434044093786563E-2</v>
      </c>
      <c r="O274" s="8">
        <f>C274-15018.5</f>
        <v>40432.856899999999</v>
      </c>
      <c r="Q274" s="5">
        <f>+(G274-N274)^2</f>
        <v>2.4205819432261616E-7</v>
      </c>
      <c r="R274" s="1">
        <v>1</v>
      </c>
      <c r="S274" s="5">
        <f>+R274*Q274</f>
        <v>2.4205819432261616E-7</v>
      </c>
    </row>
    <row r="275" spans="1:19">
      <c r="A275" s="114" t="s">
        <v>653</v>
      </c>
      <c r="B275" s="114"/>
      <c r="C275" s="116">
        <v>55451.356899999999</v>
      </c>
      <c r="D275" s="116">
        <v>2.0999999999999999E-3</v>
      </c>
      <c r="E275" s="1">
        <f>(C275-C$7)/C$8</f>
        <v>24568.527275976925</v>
      </c>
      <c r="F275" s="1">
        <f>ROUND(2*E275,0)/2</f>
        <v>24568.5</v>
      </c>
      <c r="G275" s="1">
        <f>C275-(C$7+C$8*F275)</f>
        <v>1.0942049993900582E-2</v>
      </c>
      <c r="K275" s="1">
        <f>G275</f>
        <v>1.0942049993900582E-2</v>
      </c>
      <c r="M275" s="1">
        <f ca="1">+C$11+C$12*F275</f>
        <v>8.7586908929501647E-3</v>
      </c>
      <c r="N275" s="1">
        <f>+O$2+O$3*F275+O$4*F275^2+O$5*SIN(RADIANS(O$6*F275+O$7))</f>
        <v>1.1434044093786563E-2</v>
      </c>
      <c r="O275" s="8">
        <f>C275-15018.5</f>
        <v>40432.856899999999</v>
      </c>
      <c r="Q275" s="5">
        <f>+(G275-N275)^2</f>
        <v>2.4205819432261616E-7</v>
      </c>
      <c r="R275" s="1">
        <v>0.3</v>
      </c>
      <c r="S275" s="5">
        <f>+R275*Q275</f>
        <v>7.2617458296784848E-8</v>
      </c>
    </row>
    <row r="276" spans="1:19">
      <c r="A276" s="107" t="s">
        <v>564</v>
      </c>
      <c r="B276" s="41" t="s">
        <v>53</v>
      </c>
      <c r="C276" s="94">
        <v>55451.5576</v>
      </c>
      <c r="D276" s="94" t="s">
        <v>628</v>
      </c>
      <c r="E276" s="1">
        <f>(C276-C$7)/C$8</f>
        <v>24569.027574236454</v>
      </c>
      <c r="F276" s="1">
        <f>ROUND(2*E276,0)/2</f>
        <v>24569</v>
      </c>
      <c r="G276" s="1">
        <f>C276-(C$7+C$8*F276)</f>
        <v>1.1061699995480012E-2</v>
      </c>
      <c r="K276" s="1">
        <f>G276</f>
        <v>1.1061699995480012E-2</v>
      </c>
      <c r="M276" s="5"/>
      <c r="N276" s="1">
        <f>+O$2+O$3*F276+O$4*F276^2+O$5*SIN(RADIANS(O$6*F276+O$7))</f>
        <v>1.1434329305482925E-2</v>
      </c>
      <c r="O276" s="8">
        <f>C276-15018.5</f>
        <v>40433.0576</v>
      </c>
      <c r="Q276" s="5">
        <f>+(G276-N276)^2</f>
        <v>1.3885260267324724E-7</v>
      </c>
      <c r="R276" s="1">
        <v>1</v>
      </c>
      <c r="S276" s="5">
        <f>+R276*Q276</f>
        <v>1.3885260267324724E-7</v>
      </c>
    </row>
    <row r="277" spans="1:19">
      <c r="A277" s="114" t="s">
        <v>653</v>
      </c>
      <c r="B277" s="114"/>
      <c r="C277" s="116">
        <v>55451.5576</v>
      </c>
      <c r="D277" s="116">
        <v>1.6000000000000001E-3</v>
      </c>
      <c r="E277" s="1">
        <f>(C277-C$7)/C$8</f>
        <v>24569.027574236454</v>
      </c>
      <c r="F277" s="1">
        <f>ROUND(2*E277,0)/2</f>
        <v>24569</v>
      </c>
      <c r="G277" s="1">
        <f>C277-(C$7+C$8*F277)</f>
        <v>1.1061699995480012E-2</v>
      </c>
      <c r="K277" s="1">
        <f>G277</f>
        <v>1.1061699995480012E-2</v>
      </c>
      <c r="M277" s="5">
        <f ca="1">+C$11+C$12*F277</f>
        <v>8.7595970578989643E-3</v>
      </c>
      <c r="N277" s="1">
        <f>+O$2+O$3*F277+O$4*F277^2+O$5*SIN(RADIANS(O$6*F277+O$7))</f>
        <v>1.1434329305482925E-2</v>
      </c>
      <c r="O277" s="8">
        <f>C277-15018.5</f>
        <v>40433.0576</v>
      </c>
      <c r="Q277" s="5">
        <f>+(G277-N277)^2</f>
        <v>1.3885260267324724E-7</v>
      </c>
      <c r="R277" s="1">
        <v>0.6</v>
      </c>
      <c r="S277" s="5">
        <f>+R277*Q277</f>
        <v>8.3311561603948343E-8</v>
      </c>
    </row>
    <row r="278" spans="1:19">
      <c r="A278" s="107" t="s">
        <v>533</v>
      </c>
      <c r="B278" s="41" t="s">
        <v>53</v>
      </c>
      <c r="C278" s="94">
        <v>55462.388099999996</v>
      </c>
      <c r="D278" s="94" t="s">
        <v>628</v>
      </c>
      <c r="E278" s="1">
        <f>(C278-C$7)/C$8</f>
        <v>24596.025483054531</v>
      </c>
      <c r="F278" s="1">
        <f>ROUND(2*E278,0)/2</f>
        <v>24596</v>
      </c>
      <c r="G278" s="1">
        <f>C278-(C$7+C$8*F278)</f>
        <v>1.0222799995972309E-2</v>
      </c>
      <c r="K278" s="1">
        <f>G278</f>
        <v>1.0222799995972309E-2</v>
      </c>
      <c r="M278" s="5">
        <f ca="1">+C$11+C$12*F278</f>
        <v>8.8085299651344331E-3</v>
      </c>
      <c r="N278" s="1">
        <f>+O$2+O$3*F278+O$4*F278^2+O$5*SIN(RADIANS(O$6*F278+O$7))</f>
        <v>1.144934500758755E-2</v>
      </c>
      <c r="O278" s="8">
        <f>C278-15018.5</f>
        <v>40443.888099999996</v>
      </c>
      <c r="Q278" s="5">
        <f>+(G278-N278)^2</f>
        <v>1.5044126655182311E-6</v>
      </c>
      <c r="R278" s="1">
        <v>1</v>
      </c>
      <c r="S278" s="5">
        <f>+R278*Q278</f>
        <v>1.5044126655182311E-6</v>
      </c>
    </row>
    <row r="279" spans="1:19">
      <c r="A279" s="52" t="s">
        <v>84</v>
      </c>
      <c r="B279" s="48" t="s">
        <v>53</v>
      </c>
      <c r="C279" s="51">
        <v>55462.388120000003</v>
      </c>
      <c r="D279" s="51">
        <v>1E-4</v>
      </c>
      <c r="E279" s="1">
        <f>(C279-C$7)/C$8</f>
        <v>24596.02553290988</v>
      </c>
      <c r="F279" s="1">
        <f>ROUND(2*E279,0)/2</f>
        <v>24596</v>
      </c>
      <c r="G279" s="1">
        <f>C279-(C$7+C$8*F279)</f>
        <v>1.0242800002743024E-2</v>
      </c>
      <c r="K279" s="1">
        <f>G279</f>
        <v>1.0242800002743024E-2</v>
      </c>
      <c r="M279" s="5">
        <f ca="1">+C$11+C$12*F279</f>
        <v>8.8085299651344331E-3</v>
      </c>
      <c r="N279" s="1">
        <f>+O$2+O$3*F279+O$4*F279^2+O$5*SIN(RADIANS(O$6*F279+O$7))</f>
        <v>1.144934500758755E-2</v>
      </c>
      <c r="O279" s="8">
        <f>C279-15018.5</f>
        <v>40443.888120000003</v>
      </c>
      <c r="Q279" s="5">
        <f>+(G279-N279)^2</f>
        <v>1.4557508487152764E-6</v>
      </c>
      <c r="R279" s="1">
        <v>1</v>
      </c>
      <c r="S279" s="5">
        <f>+R279*Q279</f>
        <v>1.4557508487152764E-6</v>
      </c>
    </row>
    <row r="280" spans="1:19">
      <c r="A280" s="79" t="s">
        <v>83</v>
      </c>
      <c r="B280" s="50" t="s">
        <v>54</v>
      </c>
      <c r="C280" s="53">
        <v>55482.246099999997</v>
      </c>
      <c r="D280" s="53">
        <v>4.0000000000000002E-4</v>
      </c>
      <c r="E280" s="1">
        <f>(C280-C$7)/C$8</f>
        <v>24645.526842484804</v>
      </c>
      <c r="F280" s="1">
        <f>ROUND(2*E280,0)/2</f>
        <v>24645.5</v>
      </c>
      <c r="G280" s="1">
        <f>C280-(C$7+C$8*F280)</f>
        <v>1.0768149993964471E-2</v>
      </c>
      <c r="K280" s="1">
        <f>G280</f>
        <v>1.0768149993964471E-2</v>
      </c>
      <c r="M280" s="5">
        <f ca="1">+C$11+C$12*F280</f>
        <v>8.8982402950661191E-3</v>
      </c>
      <c r="N280" s="1">
        <f>+O$2+O$3*F280+O$4*F280^2+O$5*SIN(RADIANS(O$6*F280+O$7))</f>
        <v>1.1474894985857173E-2</v>
      </c>
      <c r="O280" s="8">
        <f>C280-15018.5</f>
        <v>40463.746099999997</v>
      </c>
      <c r="Q280" s="5">
        <f>+(G280-N280)^2</f>
        <v>4.9948848356541555E-7</v>
      </c>
      <c r="R280" s="1">
        <v>1</v>
      </c>
      <c r="S280" s="5">
        <f>+R280*Q280</f>
        <v>4.9948848356541555E-7</v>
      </c>
    </row>
    <row r="281" spans="1:19">
      <c r="A281" s="45" t="s">
        <v>85</v>
      </c>
      <c r="B281" s="40"/>
      <c r="C281" s="46">
        <v>55711.910100000001</v>
      </c>
      <c r="D281" s="46">
        <v>5.0000000000000001E-4</v>
      </c>
      <c r="E281" s="1">
        <f>(C281-C$7)/C$8</f>
        <v>25218.025594231931</v>
      </c>
      <c r="F281" s="1">
        <f>ROUND(2*E281,0)/2</f>
        <v>25218</v>
      </c>
      <c r="G281" s="1">
        <f>C281-(C$7+C$8*F281)</f>
        <v>1.0267400000884663E-2</v>
      </c>
      <c r="K281" s="1">
        <f>G281</f>
        <v>1.0267400000884663E-2</v>
      </c>
      <c r="M281" s="5">
        <f ca="1">+C$11+C$12*F281</f>
        <v>9.9357991614477462E-3</v>
      </c>
      <c r="N281" s="1">
        <f>+O$2+O$3*F281+O$4*F281^2+O$5*SIN(RADIANS(O$6*F281+O$7))</f>
        <v>1.1577662739061155E-2</v>
      </c>
      <c r="O281" s="8">
        <f>C281-15018.5</f>
        <v>40693.410100000001</v>
      </c>
      <c r="Q281" s="5">
        <f>+(G281-N281)^2</f>
        <v>1.7167884430537577E-6</v>
      </c>
      <c r="R281" s="1">
        <v>1</v>
      </c>
      <c r="S281" s="5">
        <f>+R281*Q281</f>
        <v>1.7167884430537577E-6</v>
      </c>
    </row>
    <row r="282" spans="1:19">
      <c r="A282" s="107" t="s">
        <v>575</v>
      </c>
      <c r="B282" s="41" t="s">
        <v>53</v>
      </c>
      <c r="C282" s="94">
        <v>55798.562100000003</v>
      </c>
      <c r="D282" s="94" t="s">
        <v>628</v>
      </c>
      <c r="E282" s="1">
        <f>(C282-C$7)/C$8</f>
        <v>25434.028806909551</v>
      </c>
      <c r="F282" s="1">
        <f>ROUND(2*E282,0)/2</f>
        <v>25434</v>
      </c>
      <c r="G282" s="1">
        <f>C282-(C$7+C$8*F282)</f>
        <v>1.1556199999176897E-2</v>
      </c>
      <c r="K282" s="1">
        <f>G282</f>
        <v>1.1556199999176897E-2</v>
      </c>
      <c r="M282" s="5">
        <f ca="1">+C$11+C$12*F282</f>
        <v>1.0327262419331476E-2</v>
      </c>
      <c r="N282" s="1">
        <f>+O$2+O$3*F282+O$4*F282^2+O$5*SIN(RADIANS(O$6*F282+O$7))</f>
        <v>1.152227437957961E-2</v>
      </c>
      <c r="O282" s="8">
        <f>C282-15018.5</f>
        <v>40780.062100000003</v>
      </c>
      <c r="Q282" s="5">
        <f>+(G282-N282)^2</f>
        <v>1.1509476650598437E-9</v>
      </c>
      <c r="R282" s="1">
        <v>1</v>
      </c>
      <c r="S282" s="5">
        <f>+R282*Q282</f>
        <v>1.1509476650598437E-9</v>
      </c>
    </row>
    <row r="283" spans="1:19">
      <c r="A283" s="107" t="s">
        <v>578</v>
      </c>
      <c r="B283" s="41" t="s">
        <v>53</v>
      </c>
      <c r="C283" s="94">
        <v>55801.370799999997</v>
      </c>
      <c r="D283" s="94" t="s">
        <v>628</v>
      </c>
      <c r="E283" s="1">
        <f>(C283-C$7)/C$8</f>
        <v>25441.030240499615</v>
      </c>
      <c r="F283" s="1">
        <f>ROUND(2*E283,0)/2</f>
        <v>25441</v>
      </c>
      <c r="G283" s="1">
        <f>C283-(C$7+C$8*F283)</f>
        <v>1.2131299990869593E-2</v>
      </c>
      <c r="K283" s="1">
        <f>G283</f>
        <v>1.2131299990869593E-2</v>
      </c>
      <c r="M283" s="5">
        <f ca="1">+C$11+C$12*F283</f>
        <v>1.033994872861474E-2</v>
      </c>
      <c r="N283" s="1">
        <f>+O$2+O$3*F283+O$4*F283^2+O$5*SIN(RADIANS(O$6*F283+O$7))</f>
        <v>1.1519617470235721E-2</v>
      </c>
      <c r="O283" s="8">
        <f>C283-15018.5</f>
        <v>40782.870799999997</v>
      </c>
      <c r="Q283" s="5">
        <f>+(G283-N283)^2</f>
        <v>3.741555060490068E-7</v>
      </c>
      <c r="R283" s="1">
        <v>1</v>
      </c>
      <c r="S283" s="5">
        <f>+R283*Q283</f>
        <v>3.741555060490068E-7</v>
      </c>
    </row>
    <row r="284" spans="1:19">
      <c r="A284" s="107" t="s">
        <v>578</v>
      </c>
      <c r="B284" s="41" t="s">
        <v>54</v>
      </c>
      <c r="C284" s="94">
        <v>55801.570800000001</v>
      </c>
      <c r="D284" s="94" t="s">
        <v>628</v>
      </c>
      <c r="E284" s="1">
        <f>(C284-C$7)/C$8</f>
        <v>25441.528793822523</v>
      </c>
      <c r="F284" s="1">
        <f>ROUND(2*E284,0)/2</f>
        <v>25441.5</v>
      </c>
      <c r="G284" s="1">
        <f>C284-(C$7+C$8*F284)</f>
        <v>1.1550950002856553E-2</v>
      </c>
      <c r="K284" s="1">
        <f>G284</f>
        <v>1.1550950002856553E-2</v>
      </c>
      <c r="M284" s="5">
        <f ca="1">+C$11+C$12*F284</f>
        <v>1.0340854893563546E-2</v>
      </c>
      <c r="N284" s="1">
        <f>+O$2+O$3*F284+O$4*F284^2+O$5*SIN(RADIANS(O$6*F284+O$7))</f>
        <v>1.1519425632842016E-2</v>
      </c>
      <c r="O284" s="8">
        <f>C284-15018.5</f>
        <v>40783.070800000001</v>
      </c>
      <c r="Q284" s="5">
        <f>+(G284-N284)^2</f>
        <v>9.937859048133866E-10</v>
      </c>
      <c r="R284" s="1">
        <v>1</v>
      </c>
      <c r="S284" s="5">
        <f>+R284*Q284</f>
        <v>9.937859048133866E-10</v>
      </c>
    </row>
    <row r="285" spans="1:19">
      <c r="A285" s="107" t="s">
        <v>578</v>
      </c>
      <c r="B285" s="41" t="s">
        <v>53</v>
      </c>
      <c r="C285" s="94">
        <v>55815.411</v>
      </c>
      <c r="D285" s="94" t="s">
        <v>628</v>
      </c>
      <c r="E285" s="1">
        <f>(C285-C$7)/C$8</f>
        <v>25476.029182320195</v>
      </c>
      <c r="F285" s="1">
        <f>ROUND(2*E285,0)/2</f>
        <v>25476</v>
      </c>
      <c r="G285" s="1">
        <f>C285-(C$7+C$8*F285)</f>
        <v>1.1706799996318296E-2</v>
      </c>
      <c r="K285" s="1">
        <f>G285</f>
        <v>1.1706799996318296E-2</v>
      </c>
      <c r="M285" s="5">
        <f ca="1">+C$11+C$12*F285</f>
        <v>1.0403380275031085E-2</v>
      </c>
      <c r="N285" s="1">
        <f>+O$2+O$3*F285+O$4*F285^2+O$5*SIN(RADIANS(O$6*F285+O$7))</f>
        <v>1.1505527106725248E-2</v>
      </c>
      <c r="O285" s="8">
        <f>C285-15018.5</f>
        <v>40796.911</v>
      </c>
      <c r="Q285" s="5">
        <f>+(G285-N285)^2</f>
        <v>4.0510776085135049E-8</v>
      </c>
      <c r="R285" s="1">
        <v>1</v>
      </c>
      <c r="S285" s="5">
        <f>+R285*Q285</f>
        <v>4.0510776085135049E-8</v>
      </c>
    </row>
    <row r="286" spans="1:19">
      <c r="A286" s="107" t="s">
        <v>578</v>
      </c>
      <c r="B286" s="41" t="s">
        <v>54</v>
      </c>
      <c r="C286" s="94">
        <v>55815.611599999997</v>
      </c>
      <c r="D286" s="94" t="s">
        <v>628</v>
      </c>
      <c r="E286" s="1">
        <f>(C286-C$7)/C$8</f>
        <v>25476.529231303051</v>
      </c>
      <c r="F286" s="1">
        <f>ROUND(2*E286,0)/2</f>
        <v>25476.5</v>
      </c>
      <c r="G286" s="1">
        <f>C286-(C$7+C$8*F286)</f>
        <v>1.172644999314798E-2</v>
      </c>
      <c r="K286" s="1">
        <f>G286</f>
        <v>1.172644999314798E-2</v>
      </c>
      <c r="M286" s="5">
        <f ca="1">+C$11+C$12*F286</f>
        <v>1.0404286439979891E-2</v>
      </c>
      <c r="N286" s="1">
        <f>+O$2+O$3*F286+O$4*F286^2+O$5*SIN(RADIANS(O$6*F286+O$7))</f>
        <v>1.150531610075043E-2</v>
      </c>
      <c r="O286" s="8">
        <f>C286-15018.5</f>
        <v>40797.111599999997</v>
      </c>
      <c r="Q286" s="5">
        <f>+(G286-N286)^2</f>
        <v>4.8900198366891241E-8</v>
      </c>
      <c r="R286" s="1">
        <v>1</v>
      </c>
      <c r="S286" s="5">
        <f>+R286*Q286</f>
        <v>4.8900198366891241E-8</v>
      </c>
    </row>
    <row r="287" spans="1:19">
      <c r="A287" s="52" t="s">
        <v>94</v>
      </c>
      <c r="B287" s="48" t="s">
        <v>53</v>
      </c>
      <c r="C287" s="51">
        <v>55821.42755</v>
      </c>
      <c r="D287" s="51">
        <v>2.0000000000000001E-4</v>
      </c>
      <c r="E287" s="1">
        <f>(C287-C$7)/C$8</f>
        <v>25491.027037294523</v>
      </c>
      <c r="F287" s="1">
        <f>ROUND(2*E287,0)/2</f>
        <v>25491</v>
      </c>
      <c r="G287" s="1">
        <f>C287-(C$7+C$8*F287)</f>
        <v>1.0846299999684561E-2</v>
      </c>
      <c r="K287" s="1">
        <f>G287</f>
        <v>1.0846299999684561E-2</v>
      </c>
      <c r="M287" s="5">
        <f ca="1">+C$11+C$12*F287</f>
        <v>1.0430565223495232E-2</v>
      </c>
      <c r="N287" s="1">
        <f>+O$2+O$3*F287+O$4*F287^2+O$5*SIN(RADIANS(O$6*F287+O$7))</f>
        <v>1.1499078111134695E-2</v>
      </c>
      <c r="O287" s="8">
        <f>C287-15018.5</f>
        <v>40802.92755</v>
      </c>
      <c r="Q287" s="5">
        <f>+(G287-N287)^2</f>
        <v>4.2611926278840294E-7</v>
      </c>
      <c r="R287" s="1">
        <v>1</v>
      </c>
      <c r="S287" s="5">
        <f>+R287*Q287</f>
        <v>4.2611926278840294E-7</v>
      </c>
    </row>
    <row r="288" spans="1:19">
      <c r="A288" s="52" t="s">
        <v>94</v>
      </c>
      <c r="B288" s="48" t="s">
        <v>53</v>
      </c>
      <c r="C288" s="51">
        <v>55821.427960000001</v>
      </c>
      <c r="D288" s="51">
        <v>2.0000000000000001E-4</v>
      </c>
      <c r="E288" s="1">
        <f>(C288-C$7)/C$8</f>
        <v>25491.028059328837</v>
      </c>
      <c r="F288" s="1">
        <f>ROUND(2*E288,0)/2</f>
        <v>25491</v>
      </c>
      <c r="G288" s="1">
        <f>C288-(C$7+C$8*F288)</f>
        <v>1.1256300000241026E-2</v>
      </c>
      <c r="K288" s="1">
        <f>G288</f>
        <v>1.1256300000241026E-2</v>
      </c>
      <c r="M288" s="5">
        <f ca="1">+C$11+C$12*F288</f>
        <v>1.0430565223495232E-2</v>
      </c>
      <c r="N288" s="1">
        <f>+O$2+O$3*F288+O$4*F288^2+O$5*SIN(RADIANS(O$6*F288+O$7))</f>
        <v>1.1499078111134695E-2</v>
      </c>
      <c r="O288" s="8">
        <f>C288-15018.5</f>
        <v>40802.927960000001</v>
      </c>
      <c r="Q288" s="5">
        <f>+(G288-N288)^2</f>
        <v>5.8941211129098299E-8</v>
      </c>
      <c r="R288" s="1">
        <v>1</v>
      </c>
      <c r="S288" s="5">
        <f>+R288*Q288</f>
        <v>5.8941211129098299E-8</v>
      </c>
    </row>
    <row r="289" spans="1:19">
      <c r="A289" s="52" t="s">
        <v>94</v>
      </c>
      <c r="B289" s="48" t="s">
        <v>54</v>
      </c>
      <c r="C289" s="51">
        <v>55822.430670000002</v>
      </c>
      <c r="D289" s="51">
        <v>2.0000000000000001E-4</v>
      </c>
      <c r="E289" s="1">
        <f>(C289-C$7)/C$8</f>
        <v>25493.527581340841</v>
      </c>
      <c r="F289" s="1">
        <f>ROUND(2*E289,0)/2</f>
        <v>25493.5</v>
      </c>
      <c r="G289" s="1">
        <f>C289-(C$7+C$8*F289)</f>
        <v>1.1064549995353445E-2</v>
      </c>
      <c r="K289" s="1">
        <f>G289</f>
        <v>1.1064549995353445E-2</v>
      </c>
      <c r="M289" s="5">
        <f ca="1">+C$11+C$12*F289</f>
        <v>1.0435096048239258E-2</v>
      </c>
      <c r="N289" s="1">
        <f>+O$2+O$3*F289+O$4*F289^2+O$5*SIN(RADIANS(O$6*F289+O$7))</f>
        <v>1.1497979394925778E-2</v>
      </c>
      <c r="O289" s="8">
        <f>C289-15018.5</f>
        <v>40803.930670000002</v>
      </c>
      <c r="Q289" s="5">
        <f>+(G289-N289)^2</f>
        <v>1.8786104441363276E-7</v>
      </c>
      <c r="R289" s="1">
        <v>1</v>
      </c>
      <c r="S289" s="5">
        <f>+R289*Q289</f>
        <v>1.8786104441363276E-7</v>
      </c>
    </row>
    <row r="290" spans="1:19">
      <c r="A290" s="52" t="s">
        <v>94</v>
      </c>
      <c r="B290" s="48" t="s">
        <v>54</v>
      </c>
      <c r="C290" s="51">
        <v>55822.430670000002</v>
      </c>
      <c r="D290" s="51">
        <v>2.0000000000000001E-4</v>
      </c>
      <c r="E290" s="1">
        <f>(C290-C$7)/C$8</f>
        <v>25493.527581340841</v>
      </c>
      <c r="F290" s="1">
        <f>ROUND(2*E290,0)/2</f>
        <v>25493.5</v>
      </c>
      <c r="G290" s="1">
        <f>C290-(C$7+C$8*F290)</f>
        <v>1.1064549995353445E-2</v>
      </c>
      <c r="K290" s="1">
        <f>G290</f>
        <v>1.1064549995353445E-2</v>
      </c>
      <c r="M290" s="5">
        <f ca="1">+C$11+C$12*F290</f>
        <v>1.0435096048239258E-2</v>
      </c>
      <c r="N290" s="1">
        <f>+O$2+O$3*F290+O$4*F290^2+O$5*SIN(RADIANS(O$6*F290+O$7))</f>
        <v>1.1497979394925778E-2</v>
      </c>
      <c r="O290" s="8">
        <f>C290-15018.5</f>
        <v>40803.930670000002</v>
      </c>
      <c r="Q290" s="5">
        <f>+(G290-N290)^2</f>
        <v>1.8786104441363276E-7</v>
      </c>
      <c r="R290" s="1">
        <v>1</v>
      </c>
      <c r="S290" s="5">
        <f>+R290*Q290</f>
        <v>1.8786104441363276E-7</v>
      </c>
    </row>
    <row r="291" spans="1:19">
      <c r="A291" s="107" t="s">
        <v>592</v>
      </c>
      <c r="B291" s="41" t="s">
        <v>53</v>
      </c>
      <c r="C291" s="94">
        <v>55829.05</v>
      </c>
      <c r="D291" s="94" t="s">
        <v>628</v>
      </c>
      <c r="E291" s="1">
        <f>(C291-C$7)/C$8</f>
        <v>25510.028026175045</v>
      </c>
      <c r="F291" s="1">
        <f>ROUND(2*E291,0)/2</f>
        <v>25510</v>
      </c>
      <c r="G291" s="1">
        <f>C291-(C$7+C$8*F291)</f>
        <v>1.1243000000831671E-2</v>
      </c>
      <c r="K291" s="1">
        <f>G291</f>
        <v>1.1243000000831671E-2</v>
      </c>
      <c r="M291" s="5">
        <f ca="1">+C$11+C$12*F291</f>
        <v>1.0464999491549817E-2</v>
      </c>
      <c r="N291" s="1">
        <f>+O$2+O$3*F291+O$4*F291^2+O$5*SIN(RADIANS(O$6*F291+O$7))</f>
        <v>1.1490556963564097E-2</v>
      </c>
      <c r="O291" s="8">
        <f>C291-15018.5</f>
        <v>40810.550000000003</v>
      </c>
      <c r="Q291" s="5">
        <f>+(G291-N291)^2</f>
        <v>6.1284449797303877E-8</v>
      </c>
      <c r="R291" s="1">
        <v>1</v>
      </c>
      <c r="S291" s="5">
        <f>+R291*Q291</f>
        <v>6.1284449797303877E-8</v>
      </c>
    </row>
    <row r="292" spans="1:19">
      <c r="A292" s="52" t="s">
        <v>94</v>
      </c>
      <c r="B292" s="48" t="s">
        <v>53</v>
      </c>
      <c r="C292" s="51">
        <v>55831.4571</v>
      </c>
      <c r="D292" s="51">
        <v>5.0000000000000001E-4</v>
      </c>
      <c r="E292" s="1">
        <f>(C292-C$7)/C$8</f>
        <v>25516.028364692746</v>
      </c>
      <c r="F292" s="1">
        <f>ROUND(2*E292,0)/2</f>
        <v>25516</v>
      </c>
      <c r="G292" s="1">
        <f>C292-(C$7+C$8*F292)</f>
        <v>1.1378799994417932E-2</v>
      </c>
      <c r="K292" s="1">
        <f>G292</f>
        <v>1.1378799994417932E-2</v>
      </c>
      <c r="M292" s="5">
        <f ca="1">+C$11+C$12*F292</f>
        <v>1.0475873470935482E-2</v>
      </c>
      <c r="N292" s="1">
        <f>+O$2+O$3*F292+O$4*F292^2+O$5*SIN(RADIANS(O$6*F292+O$7))</f>
        <v>1.1487784380346575E-2</v>
      </c>
      <c r="O292" s="8">
        <f>C292-15018.5</f>
        <v>40812.9571</v>
      </c>
      <c r="Q292" s="5">
        <f>+(G292-N292)^2</f>
        <v>1.1877596376243329E-8</v>
      </c>
      <c r="R292" s="1">
        <v>1</v>
      </c>
      <c r="S292" s="5">
        <f>+R292*Q292</f>
        <v>1.1877596376243329E-8</v>
      </c>
    </row>
    <row r="293" spans="1:19">
      <c r="A293" s="52" t="s">
        <v>94</v>
      </c>
      <c r="B293" s="48" t="s">
        <v>53</v>
      </c>
      <c r="C293" s="51">
        <v>55831.457300000002</v>
      </c>
      <c r="D293" s="51">
        <v>2.9999999999999997E-4</v>
      </c>
      <c r="E293" s="1">
        <f>(C293-C$7)/C$8</f>
        <v>25516.028863246072</v>
      </c>
      <c r="F293" s="1">
        <f>ROUND(2*E293,0)/2</f>
        <v>25516</v>
      </c>
      <c r="G293" s="1">
        <f>C293-(C$7+C$8*F293)</f>
        <v>1.1578799996641465E-2</v>
      </c>
      <c r="K293" s="1">
        <f>G293</f>
        <v>1.1578799996641465E-2</v>
      </c>
      <c r="M293" s="5">
        <f ca="1">+C$11+C$12*F293</f>
        <v>1.0475873470935482E-2</v>
      </c>
      <c r="N293" s="1">
        <f>+O$2+O$3*F293+O$4*F293^2+O$5*SIN(RADIANS(O$6*F293+O$7))</f>
        <v>1.1487784380346575E-2</v>
      </c>
      <c r="O293" s="8">
        <f>C293-15018.5</f>
        <v>40812.957300000002</v>
      </c>
      <c r="Q293" s="5">
        <f>+(G293-N293)^2</f>
        <v>8.2838424095386408E-9</v>
      </c>
      <c r="R293" s="1">
        <v>1</v>
      </c>
      <c r="S293" s="5">
        <f>+R293*Q293</f>
        <v>8.2838424095386408E-9</v>
      </c>
    </row>
    <row r="294" spans="1:19">
      <c r="A294" s="107" t="s">
        <v>592</v>
      </c>
      <c r="B294" s="41" t="s">
        <v>54</v>
      </c>
      <c r="C294" s="94">
        <v>55832.058400000002</v>
      </c>
      <c r="D294" s="94" t="s">
        <v>628</v>
      </c>
      <c r="E294" s="1">
        <f>(C294-C$7)/C$8</f>
        <v>25517.527265258035</v>
      </c>
      <c r="F294" s="1">
        <f>ROUND(2*E294,0)/2</f>
        <v>25517.5</v>
      </c>
      <c r="G294" s="1">
        <f>C294-(C$7+C$8*F294)</f>
        <v>1.0937749997538049E-2</v>
      </c>
      <c r="K294" s="1">
        <f>G294</f>
        <v>1.0937749997538049E-2</v>
      </c>
      <c r="M294" s="5">
        <f ca="1">+C$11+C$12*F294</f>
        <v>1.0478591965781894E-2</v>
      </c>
      <c r="N294" s="1">
        <f>+O$2+O$3*F294+O$4*F294^2+O$5*SIN(RADIANS(O$6*F294+O$7))</f>
        <v>1.1487085114460028E-2</v>
      </c>
      <c r="O294" s="8">
        <f>C294-15018.5</f>
        <v>40813.558400000002</v>
      </c>
      <c r="Q294" s="5">
        <f>+(G294-N294)^2</f>
        <v>3.0176907068368412E-7</v>
      </c>
      <c r="R294" s="1">
        <v>1</v>
      </c>
      <c r="S294" s="5">
        <f>+R294*Q294</f>
        <v>3.0176907068368412E-7</v>
      </c>
    </row>
    <row r="295" spans="1:19">
      <c r="A295" s="107" t="s">
        <v>592</v>
      </c>
      <c r="B295" s="41" t="s">
        <v>53</v>
      </c>
      <c r="C295" s="94">
        <v>55832.259100000003</v>
      </c>
      <c r="D295" s="94" t="s">
        <v>628</v>
      </c>
      <c r="E295" s="1">
        <f>(C295-C$7)/C$8</f>
        <v>25518.027563517564</v>
      </c>
      <c r="F295" s="1">
        <f>ROUND(2*E295,0)/2</f>
        <v>25518</v>
      </c>
      <c r="G295" s="1">
        <f>C295-(C$7+C$8*F295)</f>
        <v>1.1057399999117479E-2</v>
      </c>
      <c r="K295" s="1">
        <f>G295</f>
        <v>1.1057399999117479E-2</v>
      </c>
      <c r="M295" s="5">
        <f ca="1">+C$11+C$12*F295</f>
        <v>1.0479498130730701E-2</v>
      </c>
      <c r="N295" s="1">
        <f>+O$2+O$3*F295+O$4*F295^2+O$5*SIN(RADIANS(O$6*F295+O$7))</f>
        <v>1.1486851482015593E-2</v>
      </c>
      <c r="O295" s="8">
        <f>C295-15018.5</f>
        <v>40813.759100000003</v>
      </c>
      <c r="Q295" s="5">
        <f>+(G295-N295)^2</f>
        <v>1.844285761633897E-7</v>
      </c>
      <c r="R295" s="1">
        <v>1</v>
      </c>
      <c r="S295" s="5">
        <f>+R295*Q295</f>
        <v>1.844285761633897E-7</v>
      </c>
    </row>
    <row r="296" spans="1:19">
      <c r="A296" s="107" t="s">
        <v>578</v>
      </c>
      <c r="B296" s="41" t="s">
        <v>54</v>
      </c>
      <c r="C296" s="94">
        <v>55851.314599999998</v>
      </c>
      <c r="D296" s="94" t="s">
        <v>628</v>
      </c>
      <c r="E296" s="1">
        <f>(C296-C$7)/C$8</f>
        <v>25565.528477739706</v>
      </c>
      <c r="F296" s="1">
        <f>ROUND(2*E296,0)/2</f>
        <v>25565.5</v>
      </c>
      <c r="G296" s="1">
        <f>C296-(C$7+C$8*F296)</f>
        <v>1.1424149997765198E-2</v>
      </c>
      <c r="K296" s="1">
        <f>G296</f>
        <v>1.1424149997765198E-2</v>
      </c>
      <c r="M296" s="5">
        <f ca="1">+C$11+C$12*F296</f>
        <v>1.0565583800867168E-2</v>
      </c>
      <c r="N296" s="1">
        <f>+O$2+O$3*F296+O$4*F296^2+O$5*SIN(RADIANS(O$6*F296+O$7))</f>
        <v>1.1463419312492061E-2</v>
      </c>
      <c r="O296" s="8">
        <f>C296-15018.5</f>
        <v>40832.814599999998</v>
      </c>
      <c r="Q296" s="5">
        <f>+(G296-N296)^2</f>
        <v>1.5420790791173714E-9</v>
      </c>
      <c r="R296" s="1">
        <v>1</v>
      </c>
      <c r="S296" s="5">
        <f>+R296*Q296</f>
        <v>1.5420790791173714E-9</v>
      </c>
    </row>
    <row r="297" spans="1:19">
      <c r="A297" s="107" t="s">
        <v>578</v>
      </c>
      <c r="B297" s="41" t="s">
        <v>53</v>
      </c>
      <c r="C297" s="94">
        <v>55851.515299999999</v>
      </c>
      <c r="D297" s="94" t="s">
        <v>628</v>
      </c>
      <c r="E297" s="1">
        <f>(C297-C$7)/C$8</f>
        <v>25566.028775999235</v>
      </c>
      <c r="F297" s="1">
        <f>ROUND(2*E297,0)/2</f>
        <v>25566</v>
      </c>
      <c r="G297" s="1">
        <f>C297-(C$7+C$8*F297)</f>
        <v>1.1543799992068671E-2</v>
      </c>
      <c r="K297" s="1">
        <f>G297</f>
        <v>1.1543799992068671E-2</v>
      </c>
      <c r="M297" s="5">
        <f ca="1">+C$11+C$12*F297</f>
        <v>1.0566489965815974E-2</v>
      </c>
      <c r="N297" s="1">
        <f>+O$2+O$3*F297+O$4*F297^2+O$5*SIN(RADIANS(O$6*F297+O$7))</f>
        <v>1.1463159666106245E-2</v>
      </c>
      <c r="O297" s="8">
        <f>C297-15018.5</f>
        <v>40833.015299999999</v>
      </c>
      <c r="Q297" s="5">
        <f>+(G297-N297)^2</f>
        <v>6.5028621713262095E-9</v>
      </c>
      <c r="R297" s="1">
        <v>1</v>
      </c>
      <c r="S297" s="5">
        <f>+R297*Q297</f>
        <v>6.5028621713262095E-9</v>
      </c>
    </row>
    <row r="298" spans="1:19">
      <c r="A298" s="107" t="s">
        <v>578</v>
      </c>
      <c r="B298" s="41" t="s">
        <v>53</v>
      </c>
      <c r="C298" s="94">
        <v>55882.404600000002</v>
      </c>
      <c r="D298" s="94" t="s">
        <v>628</v>
      </c>
      <c r="E298" s="1">
        <f>(C298-C$7)/C$8</f>
        <v>25643.028591783786</v>
      </c>
      <c r="F298" s="1">
        <f>ROUND(2*E298,0)/2</f>
        <v>25643</v>
      </c>
      <c r="G298" s="1">
        <f>C298-(C$7+C$8*F298)</f>
        <v>1.1469899996882305E-2</v>
      </c>
      <c r="K298" s="1">
        <f>G298</f>
        <v>1.1469899996882305E-2</v>
      </c>
      <c r="M298" s="5">
        <f ca="1">+C$11+C$12*F298</f>
        <v>1.0706039367931929E-2</v>
      </c>
      <c r="N298" s="1">
        <f>+O$2+O$3*F298+O$4*F298^2+O$5*SIN(RADIANS(O$6*F298+O$7))</f>
        <v>1.1419964548353695E-2</v>
      </c>
      <c r="O298" s="8">
        <f>C298-15018.5</f>
        <v>40863.904600000002</v>
      </c>
      <c r="Q298" s="5">
        <f>+(G298-N298)^2</f>
        <v>2.493549019753389E-9</v>
      </c>
      <c r="R298" s="1">
        <v>1</v>
      </c>
      <c r="S298" s="5">
        <f>+R298*Q298</f>
        <v>2.493549019753389E-9</v>
      </c>
    </row>
    <row r="299" spans="1:19">
      <c r="A299" s="52" t="s">
        <v>94</v>
      </c>
      <c r="B299" s="48" t="s">
        <v>53</v>
      </c>
      <c r="C299" s="51">
        <v>56097.426959999997</v>
      </c>
      <c r="D299" s="51">
        <v>1E-4</v>
      </c>
      <c r="E299" s="1">
        <f>(C299-C$7)/C$8</f>
        <v>26179.029152157713</v>
      </c>
      <c r="F299" s="1">
        <f>ROUND(2*E299,0)/2</f>
        <v>26179</v>
      </c>
      <c r="G299" s="1">
        <f>C299-(C$7+C$8*F299)</f>
        <v>1.1694699991494417E-2</v>
      </c>
      <c r="K299" s="1">
        <f>G299</f>
        <v>1.1694699991494417E-2</v>
      </c>
      <c r="M299" s="5">
        <f ca="1">+C$11+C$12*F299</f>
        <v>1.1677448193050798E-2</v>
      </c>
      <c r="N299" s="1">
        <f>+O$2+O$3*F299+O$4*F299^2+O$5*SIN(RADIANS(O$6*F299+O$7))</f>
        <v>1.0950409527932534E-2</v>
      </c>
      <c r="O299" s="8">
        <f>C299-15018.5</f>
        <v>41078.926959999997</v>
      </c>
      <c r="Q299" s="5">
        <f>+(G299-N299)^2</f>
        <v>5.5396829414916301E-7</v>
      </c>
      <c r="R299" s="1">
        <v>1</v>
      </c>
      <c r="S299" s="5">
        <f>+R299*Q299</f>
        <v>5.5396829414916301E-7</v>
      </c>
    </row>
    <row r="300" spans="1:19">
      <c r="A300" s="52" t="s">
        <v>95</v>
      </c>
      <c r="B300" s="48" t="s">
        <v>54</v>
      </c>
      <c r="C300" s="51">
        <v>56167.431299999997</v>
      </c>
      <c r="D300" s="51">
        <v>2.3E-3</v>
      </c>
      <c r="E300" s="1">
        <f>(C300-C$7)/C$8</f>
        <v>26353.53363377817</v>
      </c>
      <c r="F300" s="1">
        <f>ROUND(2*E300,0)/2</f>
        <v>26353.5</v>
      </c>
      <c r="G300" s="1">
        <f>C300-(C$7+C$8*F300)</f>
        <v>1.349254999513505E-2</v>
      </c>
      <c r="K300" s="1">
        <f>G300</f>
        <v>1.349254999513505E-2</v>
      </c>
      <c r="M300" s="5">
        <f ca="1">+C$11+C$12*F300</f>
        <v>1.1993699760183711E-2</v>
      </c>
      <c r="N300" s="1">
        <f>+O$2+O$3*F300+O$4*F300^2+O$5*SIN(RADIANS(O$6*F300+O$7))</f>
        <v>1.0738847213272475E-2</v>
      </c>
      <c r="O300" s="8">
        <f>C300-15018.5</f>
        <v>41148.931299999997</v>
      </c>
      <c r="Q300" s="5">
        <f>+(G300-N300)^2</f>
        <v>7.582879010837684E-6</v>
      </c>
      <c r="R300" s="1">
        <v>1</v>
      </c>
      <c r="S300" s="5">
        <f>+R300*Q300</f>
        <v>7.582879010837684E-6</v>
      </c>
    </row>
    <row r="301" spans="1:19">
      <c r="A301" s="107" t="s">
        <v>615</v>
      </c>
      <c r="B301" s="41" t="s">
        <v>54</v>
      </c>
      <c r="C301" s="94">
        <v>56183.0749</v>
      </c>
      <c r="D301" s="94" t="s">
        <v>628</v>
      </c>
      <c r="E301" s="1">
        <f>(C301-C$7)/C$8</f>
        <v>26392.529477588399</v>
      </c>
      <c r="F301" s="1">
        <f>ROUND(2*E301,0)/2</f>
        <v>26392.5</v>
      </c>
      <c r="G301" s="1">
        <f>C301-(C$7+C$8*F301)</f>
        <v>1.1825249996036291E-2</v>
      </c>
      <c r="K301" s="1">
        <f>G301</f>
        <v>1.1825249996036291E-2</v>
      </c>
      <c r="M301" s="5">
        <f ca="1">+C$11+C$12*F301</f>
        <v>1.2064380626190495E-2</v>
      </c>
      <c r="N301" s="1">
        <f>+O$2+O$3*F301+O$4*F301^2+O$5*SIN(RADIANS(O$6*F301+O$7))</f>
        <v>1.0688021611622731E-2</v>
      </c>
      <c r="O301" s="8">
        <f>C301-15018.5</f>
        <v>41164.5749</v>
      </c>
      <c r="Q301" s="5">
        <f>+(G301-N301)^2</f>
        <v>1.293288398315877E-6</v>
      </c>
      <c r="R301" s="1">
        <v>1</v>
      </c>
      <c r="S301" s="5">
        <f>+R301*Q301</f>
        <v>1.293288398315877E-6</v>
      </c>
    </row>
    <row r="302" spans="1:19">
      <c r="A302" s="107" t="s">
        <v>615</v>
      </c>
      <c r="B302" s="41" t="s">
        <v>54</v>
      </c>
      <c r="C302" s="94">
        <v>56183.274599999997</v>
      </c>
      <c r="D302" s="94" t="s">
        <v>628</v>
      </c>
      <c r="E302" s="1">
        <f>(C302-C$7)/C$8</f>
        <v>26393.027283081305</v>
      </c>
      <c r="F302" s="1">
        <f>ROUND(2*E302,0)/2</f>
        <v>26393</v>
      </c>
      <c r="G302" s="1">
        <f>C302-(C$7+C$8*F302)</f>
        <v>1.0944899993774015E-2</v>
      </c>
      <c r="K302" s="1">
        <f>G302</f>
        <v>1.0944899993774015E-2</v>
      </c>
      <c r="M302" s="5">
        <f ca="1">+C$11+C$12*F302</f>
        <v>1.2065286791139301E-2</v>
      </c>
      <c r="N302" s="1">
        <f>+O$2+O$3*F302+O$4*F302^2+O$5*SIN(RADIANS(O$6*F302+O$7))</f>
        <v>1.0687361914650265E-2</v>
      </c>
      <c r="O302" s="8">
        <f>C302-15018.5</f>
        <v>41164.774599999997</v>
      </c>
      <c r="Q302" s="5">
        <f>+(G302-N302)^2</f>
        <v>6.6325862198751341E-8</v>
      </c>
      <c r="R302" s="1">
        <v>1</v>
      </c>
      <c r="S302" s="5">
        <f>+R302*Q302</f>
        <v>6.6325862198751341E-8</v>
      </c>
    </row>
    <row r="303" spans="1:19">
      <c r="A303" s="52" t="s">
        <v>94</v>
      </c>
      <c r="B303" s="48" t="s">
        <v>54</v>
      </c>
      <c r="C303" s="51">
        <v>56196.310389999999</v>
      </c>
      <c r="D303" s="51">
        <v>2.0000000000000001E-4</v>
      </c>
      <c r="E303" s="1">
        <f>(C303-C$7)/C$8</f>
        <v>26425.522465186634</v>
      </c>
      <c r="F303" s="1">
        <f>ROUND(2*E303,0)/2</f>
        <v>26425.5</v>
      </c>
      <c r="G303" s="1">
        <f>C303-(C$7+C$8*F303)</f>
        <v>9.012149996124208E-3</v>
      </c>
      <c r="K303" s="1">
        <f>G303</f>
        <v>9.012149996124208E-3</v>
      </c>
      <c r="M303" s="5">
        <f ca="1">+C$11+C$12*F303</f>
        <v>1.2124187512811621E-2</v>
      </c>
      <c r="N303" s="1">
        <f>+O$2+O$3*F303+O$4*F303^2+O$5*SIN(RADIANS(O$6*F303+O$7))</f>
        <v>1.0644048488493329E-2</v>
      </c>
      <c r="O303" s="8">
        <f>C303-15018.5</f>
        <v>41177.810389999999</v>
      </c>
      <c r="Q303" s="5">
        <f>+(G303-N303)^2</f>
        <v>2.6630926893966096E-6</v>
      </c>
      <c r="R303" s="1">
        <v>1</v>
      </c>
      <c r="S303" s="5">
        <f>+R303*Q303</f>
        <v>2.6630926893966096E-6</v>
      </c>
    </row>
    <row r="304" spans="1:19">
      <c r="A304" s="52" t="s">
        <v>94</v>
      </c>
      <c r="B304" s="48" t="s">
        <v>54</v>
      </c>
      <c r="C304" s="51">
        <v>56196.312290000002</v>
      </c>
      <c r="D304" s="51">
        <v>2.0000000000000001E-4</v>
      </c>
      <c r="E304" s="1">
        <f>(C304-C$7)/C$8</f>
        <v>26425.527201443208</v>
      </c>
      <c r="F304" s="1">
        <f>ROUND(2*E304,0)/2</f>
        <v>26425.5</v>
      </c>
      <c r="G304" s="1">
        <f>C304-(C$7+C$8*F304)</f>
        <v>1.0912149999057874E-2</v>
      </c>
      <c r="K304" s="1">
        <f>G304</f>
        <v>1.0912149999057874E-2</v>
      </c>
      <c r="M304" s="5">
        <f ca="1">+C$11+C$12*F304</f>
        <v>1.2124187512811621E-2</v>
      </c>
      <c r="N304" s="1">
        <f>+O$2+O$3*F304+O$4*F304^2+O$5*SIN(RADIANS(O$6*F304+O$7))</f>
        <v>1.0644048488493329E-2</v>
      </c>
      <c r="O304" s="8">
        <f>C304-15018.5</f>
        <v>41177.812290000002</v>
      </c>
      <c r="Q304" s="5">
        <f>+(G304-N304)^2</f>
        <v>7.1878419966990972E-8</v>
      </c>
      <c r="R304" s="1">
        <v>1</v>
      </c>
      <c r="S304" s="5">
        <f>+R304*Q304</f>
        <v>7.1878419966990972E-8</v>
      </c>
    </row>
    <row r="305" spans="1:19">
      <c r="A305" s="115" t="s">
        <v>94</v>
      </c>
      <c r="B305" s="112" t="s">
        <v>54</v>
      </c>
      <c r="C305" s="110">
        <v>56196.312389999999</v>
      </c>
      <c r="D305" s="110">
        <v>2.0000000000000001E-4</v>
      </c>
      <c r="E305" s="1">
        <f>(C305-C$7)/C$8</f>
        <v>26425.527450719863</v>
      </c>
      <c r="F305" s="1">
        <f>ROUND(2*E305,0)/2</f>
        <v>26425.5</v>
      </c>
      <c r="G305" s="1">
        <f>C305-(C$7+C$8*F305)</f>
        <v>1.1012149996531662E-2</v>
      </c>
      <c r="K305" s="1">
        <f>G305</f>
        <v>1.1012149996531662E-2</v>
      </c>
      <c r="M305" s="5">
        <f ca="1">+C$11+C$12*F305</f>
        <v>1.2124187512811621E-2</v>
      </c>
      <c r="N305" s="1">
        <f>+O$2+O$3*F305+O$4*F305^2+O$5*SIN(RADIANS(O$6*F305+O$7))</f>
        <v>1.0644048488493329E-2</v>
      </c>
      <c r="O305" s="8">
        <f>C305-15018.5</f>
        <v>41177.812389999999</v>
      </c>
      <c r="Q305" s="5">
        <f>+(G305-N305)^2</f>
        <v>1.3549872022009477E-7</v>
      </c>
      <c r="R305" s="1">
        <v>1</v>
      </c>
      <c r="S305" s="5">
        <f>+R305*Q305</f>
        <v>1.3549872022009477E-7</v>
      </c>
    </row>
    <row r="306" spans="1:19">
      <c r="A306" s="113" t="s">
        <v>575</v>
      </c>
      <c r="B306" s="96" t="s">
        <v>54</v>
      </c>
      <c r="C306" s="97">
        <v>56219.3799</v>
      </c>
      <c r="D306" s="97" t="s">
        <v>628</v>
      </c>
      <c r="E306" s="1">
        <f>(C306-C$7)/C$8</f>
        <v>26483.029369526968</v>
      </c>
      <c r="F306" s="1">
        <f>ROUND(2*E306,0)/2</f>
        <v>26483</v>
      </c>
      <c r="G306" s="1">
        <f>C306-(C$7+C$8*F306)</f>
        <v>1.1781900000642054E-2</v>
      </c>
      <c r="K306" s="1">
        <f>G306</f>
        <v>1.1781900000642054E-2</v>
      </c>
      <c r="M306" s="5">
        <f ca="1">+C$11+C$12*F306</f>
        <v>1.2228396481924191E-2</v>
      </c>
      <c r="N306" s="1">
        <f>+O$2+O$3*F306+O$4*F306^2+O$5*SIN(RADIANS(O$6*F306+O$7))</f>
        <v>1.0565364402225368E-2</v>
      </c>
      <c r="O306" s="8">
        <f>C306-15018.5</f>
        <v>41200.8799</v>
      </c>
      <c r="Q306" s="5">
        <f>+(G306-N306)^2</f>
        <v>1.4799588622150431E-6</v>
      </c>
      <c r="R306" s="1">
        <v>1</v>
      </c>
      <c r="S306" s="5">
        <f>+R306*Q306</f>
        <v>1.4799588622150431E-6</v>
      </c>
    </row>
    <row r="307" spans="1:19">
      <c r="A307" s="118" t="s">
        <v>656</v>
      </c>
      <c r="B307" s="119" t="s">
        <v>53</v>
      </c>
      <c r="C307" s="118">
        <v>56540.309500000003</v>
      </c>
      <c r="D307" s="118">
        <v>2.0000000000000001E-4</v>
      </c>
      <c r="E307" s="1">
        <f>(C307-C$7)/C$8</f>
        <v>27283.031962004254</v>
      </c>
      <c r="F307" s="1">
        <f>ROUND(2*E307,0)/2</f>
        <v>27283</v>
      </c>
      <c r="G307" s="1">
        <f>C307-(C$7+C$8*F307)</f>
        <v>1.2821900003473274E-2</v>
      </c>
      <c r="K307" s="1">
        <f>G307</f>
        <v>1.2821900003473274E-2</v>
      </c>
      <c r="M307" s="5">
        <f ca="1">+C$11+C$12*F307</f>
        <v>1.3678260400012056E-2</v>
      </c>
      <c r="N307" s="1">
        <f>+O$2+O$3*F307+O$4*F307^2+O$5*SIN(RADIANS(O$6*F307+O$7))</f>
        <v>9.2531895634574111E-3</v>
      </c>
      <c r="O307" s="8">
        <f>C307-15018.5</f>
        <v>41521.809500000003</v>
      </c>
      <c r="Q307" s="5">
        <f>+(G307-N307)^2</f>
        <v>1.2735694204678216E-5</v>
      </c>
      <c r="R307" s="1">
        <v>1</v>
      </c>
      <c r="S307" s="5">
        <f>+R307*Q307</f>
        <v>1.2735694204678216E-5</v>
      </c>
    </row>
    <row r="308" spans="1:19">
      <c r="A308" s="108" t="s">
        <v>651</v>
      </c>
      <c r="B308" s="109" t="s">
        <v>53</v>
      </c>
      <c r="C308" s="110">
        <v>56588.450299999997</v>
      </c>
      <c r="D308" s="111">
        <v>5.0000000000000001E-4</v>
      </c>
      <c r="E308" s="1">
        <f>(C308-C$7)/C$8</f>
        <v>27403.035741038428</v>
      </c>
      <c r="F308" s="1">
        <f>ROUND(2*E308,0)/2</f>
        <v>27403</v>
      </c>
      <c r="G308" s="1">
        <f>C308-(C$7+C$8*F308)</f>
        <v>1.4337899992824532E-2</v>
      </c>
      <c r="K308" s="1">
        <f>G308</f>
        <v>1.4337899992824532E-2</v>
      </c>
      <c r="M308" s="5">
        <f ca="1">+C$11+C$12*F308</f>
        <v>1.3895739987725232E-2</v>
      </c>
      <c r="N308" s="1">
        <f>+O$2+O$3*F308+O$4*F308^2+O$5*SIN(RADIANS(O$6*F308+O$7))</f>
        <v>9.0320587294156953E-3</v>
      </c>
      <c r="O308" s="8">
        <f>C308-15018.5</f>
        <v>41569.950299999997</v>
      </c>
      <c r="Q308" s="5">
        <f>+(G308-N308)^2</f>
        <v>2.8151951512491881E-5</v>
      </c>
      <c r="R308" s="1">
        <v>1</v>
      </c>
      <c r="S308" s="5">
        <f>+R308*Q308</f>
        <v>2.8151951512491881E-5</v>
      </c>
    </row>
    <row r="309" spans="1:19">
      <c r="A309" s="108" t="s">
        <v>651</v>
      </c>
      <c r="B309" s="109" t="s">
        <v>53</v>
      </c>
      <c r="C309" s="110">
        <v>56588.650999999998</v>
      </c>
      <c r="D309" s="111">
        <v>1.6999999999999999E-3</v>
      </c>
      <c r="E309" s="1">
        <f>(C309-C$7)/C$8</f>
        <v>27403.536039297956</v>
      </c>
      <c r="F309" s="1">
        <f>ROUND(2*E309,0)/2</f>
        <v>27403.5</v>
      </c>
      <c r="G309" s="1">
        <f>C309-(C$7+C$8*F309)</f>
        <v>1.4457549994403962E-2</v>
      </c>
      <c r="K309" s="1">
        <f>G309</f>
        <v>1.4457549994403962E-2</v>
      </c>
      <c r="M309" s="5">
        <f ca="1">+C$11+C$12*F309</f>
        <v>1.3896646152674039E-2</v>
      </c>
      <c r="N309" s="1">
        <f>+O$2+O$3*F309+O$4*F309^2+O$5*SIN(RADIANS(O$6*F309+O$7))</f>
        <v>9.0311299881129861E-3</v>
      </c>
      <c r="O309" s="8">
        <f>C309-15018.5</f>
        <v>41570.150999999998</v>
      </c>
      <c r="Q309" s="5">
        <f>+(G309-N309)^2</f>
        <v>2.9446034084674955E-5</v>
      </c>
      <c r="R309" s="1">
        <v>1</v>
      </c>
      <c r="S309" s="5">
        <f>+R309*Q309</f>
        <v>2.9446034084674955E-5</v>
      </c>
    </row>
    <row r="310" spans="1:19">
      <c r="A310" s="110" t="s">
        <v>655</v>
      </c>
      <c r="B310" s="112" t="s">
        <v>54</v>
      </c>
      <c r="C310" s="117">
        <v>56857.429799999998</v>
      </c>
      <c r="D310" s="110">
        <v>1E-4</v>
      </c>
      <c r="E310" s="1">
        <f>(C310-C$7)/C$8</f>
        <v>28073.538858616997</v>
      </c>
      <c r="F310" s="1">
        <f>ROUND(2*E310,0)/2</f>
        <v>28073.5</v>
      </c>
      <c r="G310" s="1">
        <f>C310-(C$7+C$8*F310)</f>
        <v>1.5588549998938106E-2</v>
      </c>
      <c r="K310" s="1">
        <f>G310</f>
        <v>1.5588549998938106E-2</v>
      </c>
      <c r="M310" s="5">
        <f ca="1">+C$11+C$12*F310</f>
        <v>1.5110907184072625E-2</v>
      </c>
      <c r="N310" s="1">
        <f>+O$2+O$3*F310+O$4*F310^2+O$5*SIN(RADIANS(O$6*F310+O$7))</f>
        <v>7.7718684537339206E-3</v>
      </c>
      <c r="O310" s="8">
        <f>C310-15018.5</f>
        <v>41838.929799999998</v>
      </c>
      <c r="Q310" s="5">
        <f>+(G310-N310)^2</f>
        <v>6.1100510379135704E-5</v>
      </c>
      <c r="R310" s="1">
        <v>1</v>
      </c>
      <c r="S310" s="5">
        <f>+R310*Q310</f>
        <v>6.1100510379135704E-5</v>
      </c>
    </row>
    <row r="311" spans="1:19">
      <c r="A311" s="110" t="s">
        <v>652</v>
      </c>
      <c r="B311" s="112" t="s">
        <v>53</v>
      </c>
      <c r="C311" s="110">
        <v>56866.454899999997</v>
      </c>
      <c r="D311" s="110">
        <v>1E-4</v>
      </c>
      <c r="E311" s="1">
        <f>(C311-C$7)/C$8</f>
        <v>28096.036326589307</v>
      </c>
      <c r="F311" s="1">
        <f>ROUND(2*E311,0)/2</f>
        <v>28096</v>
      </c>
      <c r="G311" s="1">
        <f>C311-(C$7+C$8*F311)</f>
        <v>1.4572799991583452E-2</v>
      </c>
      <c r="K311" s="1">
        <f>G311</f>
        <v>1.4572799991583452E-2</v>
      </c>
      <c r="M311" s="5">
        <f ca="1">+C$11+C$12*F311</f>
        <v>1.5151684606768849E-2</v>
      </c>
      <c r="N311" s="1">
        <f>+O$2+O$3*F311+O$4*F311^2+O$5*SIN(RADIANS(O$6*F311+O$7))</f>
        <v>7.7302958411735387E-3</v>
      </c>
      <c r="O311" s="8">
        <f>C311-15018.5</f>
        <v>41847.954899999997</v>
      </c>
      <c r="Q311" s="5">
        <f>+(G311-N311)^2</f>
        <v>4.6819863048376885E-5</v>
      </c>
      <c r="R311" s="1">
        <v>1</v>
      </c>
      <c r="S311" s="5">
        <f>+R311*Q311</f>
        <v>4.6819863048376885E-5</v>
      </c>
    </row>
    <row r="312" spans="1:19">
      <c r="A312" s="111" t="s">
        <v>654</v>
      </c>
      <c r="B312" s="112"/>
      <c r="C312" s="111">
        <v>56924.423199999997</v>
      </c>
      <c r="D312" s="111">
        <v>4.0000000000000002E-4</v>
      </c>
      <c r="E312" s="1">
        <f>(C312-C$7)/C$8</f>
        <v>28240.537769527262</v>
      </c>
      <c r="F312" s="1">
        <f>ROUND(2*E312,0)/2</f>
        <v>28240.5</v>
      </c>
      <c r="G312" s="1">
        <f>C312-(C$7+C$8*F312)</f>
        <v>1.5151649997278582E-2</v>
      </c>
      <c r="K312" s="1">
        <f>G312</f>
        <v>1.5151649997278582E-2</v>
      </c>
      <c r="M312" s="5">
        <f ca="1">+C$11+C$12*F312</f>
        <v>1.5413566276973469E-2</v>
      </c>
      <c r="N312" s="1">
        <f>+O$2+O$3*F312+O$4*F312^2+O$5*SIN(RADIANS(O$6*F312+O$7))</f>
        <v>7.4666904909180092E-3</v>
      </c>
      <c r="O312" s="8">
        <f>C312-15018.5</f>
        <v>41905.923199999997</v>
      </c>
      <c r="Q312" s="5">
        <f>+(G312-N312)^2</f>
        <v>5.9058602614401741E-5</v>
      </c>
      <c r="R312" s="1">
        <v>1</v>
      </c>
      <c r="S312" s="5">
        <f>+R312*Q312</f>
        <v>5.9058602614401741E-5</v>
      </c>
    </row>
    <row r="313" spans="1:19">
      <c r="A313" s="111" t="s">
        <v>654</v>
      </c>
      <c r="B313" s="112"/>
      <c r="C313" s="111">
        <v>56924.623800000001</v>
      </c>
      <c r="D313" s="111">
        <v>1.4E-3</v>
      </c>
      <c r="E313" s="1">
        <f>(C313-C$7)/C$8</f>
        <v>28241.037818510133</v>
      </c>
      <c r="F313" s="1">
        <f>ROUND(2*E313,0)/2</f>
        <v>28241</v>
      </c>
      <c r="G313" s="1">
        <f>C313-(C$7+C$8*F313)</f>
        <v>1.5171299994108267E-2</v>
      </c>
      <c r="K313" s="1">
        <f>G313</f>
        <v>1.5171299994108267E-2</v>
      </c>
      <c r="M313" s="5">
        <f ca="1">+C$11+C$12*F313</f>
        <v>1.5414472441922275E-2</v>
      </c>
      <c r="N313" s="1">
        <f>+O$2+O$3*F313+O$4*F313^2+O$5*SIN(RADIANS(O$6*F313+O$7))</f>
        <v>7.4657898619911612E-3</v>
      </c>
      <c r="O313" s="8">
        <f>C313-15018.5</f>
        <v>41906.123800000001</v>
      </c>
      <c r="Q313" s="5">
        <f>+(G313-N313)^2</f>
        <v>5.9374886396159378E-5</v>
      </c>
      <c r="R313" s="1">
        <v>0.6</v>
      </c>
      <c r="S313" s="5">
        <f>+R313*Q313</f>
        <v>3.5624931837695625E-5</v>
      </c>
    </row>
    <row r="314" spans="1:19">
      <c r="A314" s="118" t="s">
        <v>656</v>
      </c>
      <c r="B314" s="119" t="s">
        <v>53</v>
      </c>
      <c r="C314" s="118">
        <v>56943.477400000003</v>
      </c>
      <c r="D314" s="118">
        <v>2.0000000000000001E-4</v>
      </c>
      <c r="E314" s="1">
        <f>(C314-C$7)/C$8</f>
        <v>28288.035443152832</v>
      </c>
      <c r="F314" s="1">
        <f>ROUND(2*E314,0)/2</f>
        <v>28288</v>
      </c>
      <c r="G314" s="1">
        <f>C314-(C$7+C$8*F314)</f>
        <v>1.4218399999663234E-2</v>
      </c>
      <c r="K314" s="1">
        <f>G314</f>
        <v>1.4218399999663234E-2</v>
      </c>
      <c r="M314" s="5">
        <f ca="1">+C$11+C$12*F314</f>
        <v>1.5499651947109935E-2</v>
      </c>
      <c r="N314" s="1">
        <f>+O$2+O$3*F314+O$4*F314^2+O$5*SIN(RADIANS(O$6*F314+O$7))</f>
        <v>7.3815315704653548E-3</v>
      </c>
      <c r="O314" s="8">
        <f>C314-15018.5</f>
        <v>41924.977400000003</v>
      </c>
      <c r="Q314" s="5">
        <f>+(G314-N314)^2</f>
        <v>4.6742769918162672E-5</v>
      </c>
      <c r="R314" s="1">
        <v>1</v>
      </c>
      <c r="S314" s="5">
        <f>+R314*Q314</f>
        <v>4.6742769918162672E-5</v>
      </c>
    </row>
    <row r="315" spans="1:19">
      <c r="A315" s="111" t="s">
        <v>654</v>
      </c>
      <c r="B315" s="112"/>
      <c r="C315" s="111">
        <v>56949.294699999999</v>
      </c>
      <c r="D315" s="111">
        <v>2.3E-3</v>
      </c>
      <c r="E315" s="1">
        <f>(C315-C$7)/C$8</f>
        <v>28302.536614379213</v>
      </c>
      <c r="F315" s="1">
        <f>ROUND(2*E315,0)/2</f>
        <v>28302.5</v>
      </c>
      <c r="G315" s="1">
        <f>C315-(C$7+C$8*F315)</f>
        <v>1.4688249997561797E-2</v>
      </c>
      <c r="K315" s="1">
        <f>G315</f>
        <v>1.4688249997561797E-2</v>
      </c>
      <c r="M315" s="5">
        <f ca="1">+C$11+C$12*F315</f>
        <v>1.5525930730625276E-2</v>
      </c>
      <c r="N315" s="1">
        <f>+O$2+O$3*F315+O$4*F315^2+O$5*SIN(RADIANS(O$6*F315+O$7))</f>
        <v>7.355703058987733E-3</v>
      </c>
      <c r="O315" s="8">
        <f>C315-15018.5</f>
        <v>41930.794699999999</v>
      </c>
      <c r="Q315" s="5">
        <f>+(G315-N315)^2</f>
        <v>5.3766244606391884E-5</v>
      </c>
      <c r="R315" s="1">
        <v>0.3</v>
      </c>
      <c r="S315" s="5">
        <f>+R315*Q315</f>
        <v>1.6129873381917563E-5</v>
      </c>
    </row>
    <row r="316" spans="1:19">
      <c r="A316" s="111" t="s">
        <v>654</v>
      </c>
      <c r="B316" s="112"/>
      <c r="C316" s="111">
        <v>56949.4951</v>
      </c>
      <c r="D316" s="111">
        <v>1.6999999999999999E-3</v>
      </c>
      <c r="E316" s="1">
        <f>(C316-C$7)/C$8</f>
        <v>28303.03616480876</v>
      </c>
      <c r="F316" s="1">
        <f>ROUND(2*E316,0)/2</f>
        <v>28303</v>
      </c>
      <c r="G316" s="1">
        <f>C316-(C$7+C$8*F316)</f>
        <v>1.4507899999443907E-2</v>
      </c>
      <c r="K316" s="1">
        <f>G316</f>
        <v>1.4507899999443907E-2</v>
      </c>
      <c r="M316" s="5">
        <f ca="1">+C$11+C$12*F316</f>
        <v>1.5526836895574082E-2</v>
      </c>
      <c r="N316" s="1">
        <f>+O$2+O$3*F316+O$4*F316^2+O$5*SIN(RADIANS(O$6*F316+O$7))</f>
        <v>7.3548138673285137E-3</v>
      </c>
      <c r="O316" s="8">
        <f>C316-15018.5</f>
        <v>41930.9951</v>
      </c>
      <c r="Q316" s="5">
        <f>+(G316-N316)^2</f>
        <v>5.1166641213461564E-5</v>
      </c>
      <c r="R316" s="1">
        <v>0.5</v>
      </c>
      <c r="S316" s="5">
        <f>+R316*Q316</f>
        <v>2.5583320606730782E-5</v>
      </c>
    </row>
    <row r="317" spans="1:19">
      <c r="A317" s="118" t="s">
        <v>656</v>
      </c>
      <c r="B317" s="119" t="s">
        <v>54</v>
      </c>
      <c r="C317" s="118">
        <v>57206.440600000002</v>
      </c>
      <c r="D317" s="118">
        <v>1E-4</v>
      </c>
      <c r="E317" s="1">
        <f>(C317-C$7)/C$8</f>
        <v>28943.541328948719</v>
      </c>
      <c r="F317" s="1">
        <f>ROUND(2*E317,0)/2</f>
        <v>28943.5</v>
      </c>
      <c r="G317" s="1">
        <f>C317-(C$7+C$8*F317)</f>
        <v>1.657954999973299E-2</v>
      </c>
      <c r="K317" s="1">
        <f>G317</f>
        <v>1.657954999973299E-2</v>
      </c>
      <c r="M317" s="5">
        <f ca="1">+C$11+C$12*F317</f>
        <v>1.6687634194993181E-2</v>
      </c>
      <c r="N317" s="1">
        <f>+O$2+O$3*F317+O$4*F317^2+O$5*SIN(RADIANS(O$6*F317+O$7))</f>
        <v>6.3224981885891696E-3</v>
      </c>
      <c r="O317" s="8">
        <f>C317-15018.5</f>
        <v>42187.940600000002</v>
      </c>
      <c r="Q317" s="5">
        <f>+(G317-N317)^2</f>
        <v>1.0520711185648872E-4</v>
      </c>
      <c r="R317" s="1">
        <v>1</v>
      </c>
      <c r="S317" s="5">
        <f>+R317*Q317</f>
        <v>1.0520711185648872E-4</v>
      </c>
    </row>
    <row r="318" spans="1:19">
      <c r="A318" s="118" t="s">
        <v>656</v>
      </c>
      <c r="B318" s="119" t="s">
        <v>54</v>
      </c>
      <c r="C318" s="118">
        <v>57224.492200000001</v>
      </c>
      <c r="D318" s="118">
        <v>1E-4</v>
      </c>
      <c r="E318" s="1">
        <f>(C318-C$7)/C$8</f>
        <v>28988.5397547666</v>
      </c>
      <c r="F318" s="1">
        <f>ROUND(2*E318,0)/2</f>
        <v>28988.5</v>
      </c>
      <c r="G318" s="1">
        <f>C318-(C$7+C$8*F318)</f>
        <v>1.5948049993312452E-2</v>
      </c>
      <c r="K318" s="1">
        <f>G318</f>
        <v>1.5948049993312452E-2</v>
      </c>
      <c r="M318" s="5">
        <f ca="1">+C$11+C$12*F318</f>
        <v>1.6769189040385622E-2</v>
      </c>
      <c r="N318" s="1">
        <f>+O$2+O$3*F318+O$4*F318^2+O$5*SIN(RADIANS(O$6*F318+O$7))</f>
        <v>6.2600272433195846E-3</v>
      </c>
      <c r="O318" s="8">
        <f>C318-15018.5</f>
        <v>42205.992200000001</v>
      </c>
      <c r="Q318" s="5">
        <f>+(G318-N318)^2</f>
        <v>9.3857784804379367E-5</v>
      </c>
      <c r="R318" s="1">
        <v>1</v>
      </c>
      <c r="S318" s="5">
        <f>+R318*Q318</f>
        <v>9.3857784804379367E-5</v>
      </c>
    </row>
    <row r="319" spans="1:19">
      <c r="A319" s="118" t="s">
        <v>656</v>
      </c>
      <c r="B319" s="119" t="s">
        <v>54</v>
      </c>
      <c r="C319" s="118">
        <v>57226.498099999997</v>
      </c>
      <c r="D319" s="118">
        <v>1E-4</v>
      </c>
      <c r="E319" s="1">
        <f>(C319-C$7)/C$8</f>
        <v>28993.53999531857</v>
      </c>
      <c r="F319" s="1">
        <f>ROUND(2*E319,0)/2</f>
        <v>28993.5</v>
      </c>
      <c r="G319" s="1">
        <f>C319-(C$7+C$8*F319)</f>
        <v>1.6044549993239343E-2</v>
      </c>
      <c r="K319" s="1">
        <f>G319</f>
        <v>1.6044549993239343E-2</v>
      </c>
      <c r="M319" s="5">
        <f ca="1">+C$11+C$12*F319</f>
        <v>1.6778250689873674E-2</v>
      </c>
      <c r="N319" s="1">
        <f>+O$2+O$3*F319+O$4*F319^2+O$5*SIN(RADIANS(O$6*F319+O$7))</f>
        <v>6.2531829631519466E-3</v>
      </c>
      <c r="O319" s="8">
        <f>C319-15018.5</f>
        <v>42207.998099999997</v>
      </c>
      <c r="Q319" s="5">
        <f>+(G319-N319)^2</f>
        <v>9.5870868317882483E-5</v>
      </c>
      <c r="R319" s="1">
        <v>1</v>
      </c>
      <c r="S319" s="5">
        <f>+R319*Q319</f>
        <v>9.5870868317882483E-5</v>
      </c>
    </row>
    <row r="320" spans="1:19">
      <c r="A320" s="118" t="s">
        <v>656</v>
      </c>
      <c r="B320" s="119" t="s">
        <v>54</v>
      </c>
      <c r="C320" s="118">
        <v>57228.503700000001</v>
      </c>
      <c r="D320" s="118">
        <v>1E-4</v>
      </c>
      <c r="E320" s="1">
        <f>(C320-C$7)/C$8</f>
        <v>28998.539488040573</v>
      </c>
      <c r="F320" s="1">
        <f>ROUND(2*E320,0)/2</f>
        <v>28998.5</v>
      </c>
      <c r="G320" s="1">
        <f>C320-(C$7+C$8*F320)</f>
        <v>1.5841050000744872E-2</v>
      </c>
      <c r="K320" s="1">
        <f>G320</f>
        <v>1.5841050000744872E-2</v>
      </c>
      <c r="M320" s="5">
        <f ca="1">+C$11+C$12*F320</f>
        <v>1.6787312339361725E-2</v>
      </c>
      <c r="N320" s="1">
        <f>+O$2+O$3*F320+O$4*F320^2+O$5*SIN(RADIANS(O$6*F320+O$7))</f>
        <v>6.2463582945912329E-3</v>
      </c>
      <c r="O320" s="8">
        <f>C320-15018.5</f>
        <v>42210.003700000001</v>
      </c>
      <c r="Q320" s="5">
        <f>+(G320-N320)^2</f>
        <v>9.2058108936133407E-5</v>
      </c>
      <c r="R320" s="1">
        <v>1</v>
      </c>
      <c r="S320" s="5">
        <f>+R320*Q320</f>
        <v>9.2058108936133407E-5</v>
      </c>
    </row>
    <row r="321" spans="1:19">
      <c r="A321" s="118" t="s">
        <v>656</v>
      </c>
      <c r="B321" s="119" t="s">
        <v>53</v>
      </c>
      <c r="C321" s="118">
        <v>57235.5236</v>
      </c>
      <c r="D321" s="118">
        <v>1E-4</v>
      </c>
      <c r="E321" s="1">
        <f>(C321-C$7)/C$8</f>
        <v>29016.038460397536</v>
      </c>
      <c r="F321" s="1">
        <f>ROUND(2*E321,0)/2</f>
        <v>29016</v>
      </c>
      <c r="G321" s="1">
        <f>C321-(C$7+C$8*F321)</f>
        <v>1.5428799997607712E-2</v>
      </c>
      <c r="K321" s="1">
        <f>G321</f>
        <v>1.5428799997607712E-2</v>
      </c>
      <c r="M321" s="5">
        <f ca="1">+C$11+C$12*F321</f>
        <v>1.6819028112569898E-2</v>
      </c>
      <c r="N321" s="1">
        <f>+O$2+O$3*F321+O$4*F321^2+O$5*SIN(RADIANS(O$6*F321+O$7))</f>
        <v>6.2226272699599326E-3</v>
      </c>
      <c r="O321" s="8">
        <f>C321-15018.5</f>
        <v>42217.0236</v>
      </c>
      <c r="Q321" s="5">
        <f>+(G321-N321)^2</f>
        <v>8.4753616291285752E-5</v>
      </c>
      <c r="R321" s="1">
        <v>1</v>
      </c>
      <c r="S321" s="5">
        <f>+R321*Q321</f>
        <v>8.4753616291285752E-5</v>
      </c>
    </row>
    <row r="322" spans="1:19">
      <c r="A322" s="120" t="s">
        <v>657</v>
      </c>
      <c r="B322" s="121" t="s">
        <v>53</v>
      </c>
      <c r="C322" s="122">
        <v>57298.505499999999</v>
      </c>
      <c r="D322" s="122">
        <v>2.8999999999999998E-3</v>
      </c>
      <c r="E322" s="1">
        <f>(C322-C$7)/C$8</f>
        <v>29173.037638033828</v>
      </c>
      <c r="F322" s="1">
        <f>ROUND(2*E322,0)/2</f>
        <v>29173</v>
      </c>
      <c r="G322" s="1">
        <f>C322-(C$7+C$8*F322)</f>
        <v>1.5098899995791726E-2</v>
      </c>
      <c r="K322" s="1">
        <f>G322</f>
        <v>1.5098899995791726E-2</v>
      </c>
      <c r="M322" s="5">
        <f ca="1">+C$11+C$12*F322</f>
        <v>1.7103563906494638E-2</v>
      </c>
      <c r="N322" s="1">
        <f>+O$2+O$3*F322+O$4*F322^2+O$5*SIN(RADIANS(O$6*F322+O$7))</f>
        <v>6.020918050419855E-3</v>
      </c>
      <c r="O322" s="8">
        <f>C322-15018.5</f>
        <v>42280.005499999999</v>
      </c>
      <c r="Q322" s="5">
        <f>+(G322-N322)^2</f>
        <v>8.2409756200497636E-5</v>
      </c>
      <c r="R322" s="1">
        <v>1</v>
      </c>
      <c r="S322" s="5">
        <f>+R322*Q322</f>
        <v>8.2409756200497636E-5</v>
      </c>
    </row>
    <row r="323" spans="1:19">
      <c r="A323" s="120" t="s">
        <v>657</v>
      </c>
      <c r="B323" s="121" t="s">
        <v>53</v>
      </c>
      <c r="C323" s="122">
        <v>57338.422200000001</v>
      </c>
      <c r="D323" s="122">
        <v>1.1000000000000001E-3</v>
      </c>
      <c r="E323" s="1">
        <f>(C323-C$7)/C$8</f>
        <v>29272.540655153902</v>
      </c>
      <c r="F323" s="1">
        <f>ROUND(2*E323,0)/2</f>
        <v>29272.5</v>
      </c>
      <c r="G323" s="1">
        <f>C323-(C$7+C$8*F323)</f>
        <v>1.6309250000631437E-2</v>
      </c>
      <c r="K323" s="1">
        <f>G323</f>
        <v>1.6309250000631437E-2</v>
      </c>
      <c r="M323" s="5">
        <f ca="1">+C$11+C$12*F323</f>
        <v>1.7283890731306817E-2</v>
      </c>
      <c r="N323" s="1">
        <f>+O$2+O$3*F323+O$4*F323^2+O$5*SIN(RADIANS(O$6*F323+O$7))</f>
        <v>5.9040317574320378E-3</v>
      </c>
      <c r="O323" s="8">
        <f>C323-15018.5</f>
        <v>42319.922200000001</v>
      </c>
      <c r="Q323" s="5">
        <f>+(G323-N323)^2</f>
        <v>1.0826856668860959E-4</v>
      </c>
      <c r="R323" s="1">
        <v>1</v>
      </c>
      <c r="S323" s="5">
        <f>+R323*Q323</f>
        <v>1.0826856668860959E-4</v>
      </c>
    </row>
    <row r="324" spans="1:19">
      <c r="A324" s="120" t="s">
        <v>657</v>
      </c>
      <c r="B324" s="121" t="s">
        <v>53</v>
      </c>
      <c r="C324" s="122">
        <v>57338.622199999998</v>
      </c>
      <c r="D324" s="122">
        <v>6.9999999999999999E-4</v>
      </c>
      <c r="E324" s="1">
        <f>(C324-C$7)/C$8</f>
        <v>29273.039208476792</v>
      </c>
      <c r="F324" s="1">
        <f>ROUND(2*E324,0)/2</f>
        <v>29273</v>
      </c>
      <c r="G324" s="1">
        <f>C324-(C$7+C$8*F324)</f>
        <v>1.5728899990790524E-2</v>
      </c>
      <c r="K324" s="1">
        <f>G324</f>
        <v>1.5728899990790524E-2</v>
      </c>
      <c r="M324" s="5">
        <f ca="1">+C$11+C$12*F324</f>
        <v>1.7284796896255623E-2</v>
      </c>
      <c r="N324" s="1">
        <f>+O$2+O$3*F324+O$4*F324^2+O$5*SIN(RADIANS(O$6*F324+O$7))</f>
        <v>5.903466750888966E-3</v>
      </c>
      <c r="O324" s="8">
        <f>C324-15018.5</f>
        <v>42320.122199999998</v>
      </c>
      <c r="Q324" s="5">
        <f>+(G324-N324)^2</f>
        <v>9.6539138351762438E-5</v>
      </c>
      <c r="R324" s="1">
        <v>1</v>
      </c>
      <c r="S324" s="5">
        <f>+R324*Q324</f>
        <v>9.6539138351762438E-5</v>
      </c>
    </row>
    <row r="325" spans="1:19">
      <c r="A325" s="120" t="s">
        <v>657</v>
      </c>
      <c r="B325" s="121" t="s">
        <v>53</v>
      </c>
      <c r="C325" s="122">
        <v>57345.442199999998</v>
      </c>
      <c r="D325" s="122">
        <v>4.0000000000000002E-4</v>
      </c>
      <c r="E325" s="1">
        <f>(C325-C$7)/C$8</f>
        <v>29290.039876787519</v>
      </c>
      <c r="F325" s="1">
        <f>ROUND(2*E325,0)/2</f>
        <v>29290</v>
      </c>
      <c r="G325" s="1">
        <f>C325-(C$7+C$8*F325)</f>
        <v>1.5996999994968064E-2</v>
      </c>
      <c r="K325" s="1">
        <f>G325</f>
        <v>1.5996999994968064E-2</v>
      </c>
      <c r="M325" s="5">
        <f ca="1">+C$11+C$12*F325</f>
        <v>1.731560650451499E-2</v>
      </c>
      <c r="N325" s="1">
        <f>+O$2+O$3*F325+O$4*F325^2+O$5*SIN(RADIANS(O$6*F325+O$7))</f>
        <v>5.8843919196537604E-3</v>
      </c>
      <c r="O325" s="8">
        <f>C325-15018.5</f>
        <v>42326.942199999998</v>
      </c>
      <c r="Q325" s="5">
        <f>+(G325-N325)^2</f>
        <v>1.0226484208491206E-4</v>
      </c>
      <c r="R325" s="1">
        <v>1</v>
      </c>
      <c r="S325" s="5">
        <f>+R325*Q325</f>
        <v>1.0226484208491206E-4</v>
      </c>
    </row>
    <row r="326" spans="1:19">
      <c r="A326" s="123" t="s">
        <v>658</v>
      </c>
      <c r="B326" s="124" t="s">
        <v>53</v>
      </c>
      <c r="C326" s="125">
        <v>57654.336309999999</v>
      </c>
      <c r="D326" s="125">
        <v>1E-4</v>
      </c>
      <c r="E326" s="1">
        <f>(C326-C$7)/C$8</f>
        <v>30060.040801603936</v>
      </c>
      <c r="F326" s="1">
        <f>ROUND(2*E326,0)/2</f>
        <v>30060</v>
      </c>
      <c r="G326" s="1">
        <f>C326-(C$7+C$8*F326)</f>
        <v>1.636799999687355E-2</v>
      </c>
      <c r="K326" s="1">
        <f>G326</f>
        <v>1.636799999687355E-2</v>
      </c>
      <c r="M326" s="5">
        <f ca="1">+C$11+C$12*F326</f>
        <v>1.8711100525674561E-2</v>
      </c>
      <c r="N326" s="1">
        <f>+O$2+O$3*F326+O$4*F326^2+O$5*SIN(RADIANS(O$6*F326+O$7))</f>
        <v>5.3218624678666665E-3</v>
      </c>
      <c r="O326" s="8">
        <f>C326-15018.5</f>
        <v>42635.836309999999</v>
      </c>
      <c r="Q326" s="5">
        <f>+(G326-N326)^2</f>
        <v>1.2201715430973432E-4</v>
      </c>
      <c r="R326" s="1">
        <v>1</v>
      </c>
      <c r="S326" s="5">
        <f>+R326*Q326</f>
        <v>1.2201715430973432E-4</v>
      </c>
    </row>
    <row r="327" spans="1:19">
      <c r="A327" s="123" t="s">
        <v>658</v>
      </c>
      <c r="B327" s="124" t="s">
        <v>53</v>
      </c>
      <c r="C327" s="125">
        <v>57654.336669999997</v>
      </c>
      <c r="D327" s="125">
        <v>1E-4</v>
      </c>
      <c r="E327" s="1">
        <f>(C327-C$7)/C$8</f>
        <v>30060.041698999914</v>
      </c>
      <c r="F327" s="1">
        <f>ROUND(2*E327,0)/2</f>
        <v>30060</v>
      </c>
      <c r="G327" s="1">
        <f>C327-(C$7+C$8*F327)</f>
        <v>1.6727999995055143E-2</v>
      </c>
      <c r="K327" s="1">
        <f>G327</f>
        <v>1.6727999995055143E-2</v>
      </c>
      <c r="M327" s="5">
        <f ca="1">+C$11+C$12*F327</f>
        <v>1.8711100525674561E-2</v>
      </c>
      <c r="N327" s="1">
        <f>+O$2+O$3*F327+O$4*F327^2+O$5*SIN(RADIANS(O$6*F327+O$7))</f>
        <v>5.3218624678666665E-3</v>
      </c>
      <c r="O327" s="8">
        <f>C327-15018.5</f>
        <v>42635.836669999997</v>
      </c>
      <c r="Q327" s="5">
        <f>+(G327-N327)^2</f>
        <v>1.3009997328913728E-4</v>
      </c>
      <c r="R327" s="1">
        <v>1</v>
      </c>
      <c r="S327" s="5">
        <f>+R327*Q327</f>
        <v>1.3009997328913728E-4</v>
      </c>
    </row>
    <row r="328" spans="1:19">
      <c r="A328" s="128" t="s">
        <v>660</v>
      </c>
      <c r="B328" s="129" t="s">
        <v>54</v>
      </c>
      <c r="C328" s="130">
        <v>57979.479610000002</v>
      </c>
      <c r="D328" s="130">
        <v>1.2E-4</v>
      </c>
      <c r="E328" s="1">
        <f>(C328-C$7)/C$8</f>
        <v>30870.547164764641</v>
      </c>
      <c r="F328" s="1">
        <f>ROUND(2*E328,0)/2</f>
        <v>30870.5</v>
      </c>
      <c r="G328" s="1">
        <f>C328-(C$7+C$8*F328)</f>
        <v>1.8920649999927264E-2</v>
      </c>
      <c r="K328" s="1">
        <f>G328</f>
        <v>1.8920649999927264E-2</v>
      </c>
      <c r="M328" s="5">
        <f ca="1">+C$11+C$12*F328</f>
        <v>2.0179993907687328E-2</v>
      </c>
      <c r="N328" s="1">
        <f>+O$2+O$3*F328+O$4*F328^2+O$5*SIN(RADIANS(O$6*F328+O$7))</f>
        <v>5.4231635446025757E-3</v>
      </c>
      <c r="O328" s="8">
        <f>C328-15018.5</f>
        <v>42960.979610000002</v>
      </c>
      <c r="Q328" s="5">
        <f>+(G328-N328)^2</f>
        <v>1.821821406116734E-4</v>
      </c>
      <c r="R328" s="1">
        <v>1</v>
      </c>
      <c r="S328" s="5">
        <f>+R328*Q328</f>
        <v>1.821821406116734E-4</v>
      </c>
    </row>
    <row r="329" spans="1:19">
      <c r="A329" s="131" t="s">
        <v>660</v>
      </c>
      <c r="B329" s="132" t="s">
        <v>54</v>
      </c>
      <c r="C329" s="133">
        <v>57979.479610000002</v>
      </c>
      <c r="D329" s="133">
        <v>1.2E-4</v>
      </c>
      <c r="E329" s="1">
        <f>(C329-C$7)/C$8</f>
        <v>30870.547164764641</v>
      </c>
      <c r="F329" s="1">
        <f>ROUND(2*E329,0)/2</f>
        <v>30870.5</v>
      </c>
      <c r="G329" s="1">
        <f>C329-(C$7+C$8*F329)</f>
        <v>1.8920649999927264E-2</v>
      </c>
      <c r="K329" s="1">
        <f>G329</f>
        <v>1.8920649999927264E-2</v>
      </c>
      <c r="M329" s="5">
        <f ca="1">+C$11+C$12*F329</f>
        <v>2.0179993907687328E-2</v>
      </c>
      <c r="N329" s="1">
        <f>+O$2+O$3*F329+O$4*F329^2+O$5*SIN(RADIANS(O$6*F329+O$7))</f>
        <v>5.4231635446025757E-3</v>
      </c>
      <c r="O329" s="8">
        <f>C329-15018.5</f>
        <v>42960.979610000002</v>
      </c>
      <c r="Q329" s="5">
        <f>+(G329-N329)^2</f>
        <v>1.821821406116734E-4</v>
      </c>
      <c r="R329" s="1">
        <v>1</v>
      </c>
      <c r="S329" s="5">
        <f>+R329*Q329</f>
        <v>1.821821406116734E-4</v>
      </c>
    </row>
    <row r="330" spans="1:19">
      <c r="A330" s="128" t="s">
        <v>660</v>
      </c>
      <c r="B330" s="129" t="s">
        <v>53</v>
      </c>
      <c r="C330" s="130">
        <v>58344.33584</v>
      </c>
      <c r="D330" s="130">
        <v>9.0000000000000006E-5</v>
      </c>
      <c r="E330" s="1">
        <f>(C330-C$7)/C$8</f>
        <v>31780.048593992375</v>
      </c>
      <c r="F330" s="1">
        <f>ROUND(2*E330,0)/2</f>
        <v>31780</v>
      </c>
      <c r="G330" s="1">
        <f>C330-(C$7+C$8*F330)</f>
        <v>1.9493999992846511E-2</v>
      </c>
      <c r="K330" s="1">
        <f>G330</f>
        <v>1.9493999992846511E-2</v>
      </c>
      <c r="M330" s="5">
        <f ca="1">+C$11+C$12*F330</f>
        <v>2.1828307949563475E-2</v>
      </c>
      <c r="N330" s="1">
        <f>+O$2+O$3*F330+O$4*F330^2+O$5*SIN(RADIANS(O$6*F330+O$7))</f>
        <v>6.3238922515352234E-3</v>
      </c>
      <c r="O330" s="8">
        <f>C330-15018.5</f>
        <v>43325.83584</v>
      </c>
      <c r="Q330" s="5">
        <f>+(G330-N330)^2</f>
        <v>1.734517379177475E-4</v>
      </c>
      <c r="R330" s="1">
        <v>1</v>
      </c>
      <c r="S330" s="5">
        <f>+R330*Q330</f>
        <v>1.734517379177475E-4</v>
      </c>
    </row>
    <row r="331" spans="1:19">
      <c r="A331" s="131" t="s">
        <v>660</v>
      </c>
      <c r="B331" s="132" t="s">
        <v>53</v>
      </c>
      <c r="C331" s="133">
        <v>58344.33584</v>
      </c>
      <c r="D331" s="133">
        <v>9.0000000000000006E-5</v>
      </c>
      <c r="E331" s="1">
        <f>(C331-C$7)/C$8</f>
        <v>31780.048593992375</v>
      </c>
      <c r="F331" s="1">
        <f>ROUND(2*E331,0)/2</f>
        <v>31780</v>
      </c>
      <c r="G331" s="1">
        <f>C331-(C$7+C$8*F331)</f>
        <v>1.9493999992846511E-2</v>
      </c>
      <c r="K331" s="1">
        <f>G331</f>
        <v>1.9493999992846511E-2</v>
      </c>
      <c r="M331" s="5">
        <f ca="1">+C$11+C$12*F331</f>
        <v>2.1828307949563475E-2</v>
      </c>
      <c r="N331" s="1">
        <f>+O$2+O$3*F331+O$4*F331^2+O$5*SIN(RADIANS(O$6*F331+O$7))</f>
        <v>6.3238922515352234E-3</v>
      </c>
      <c r="O331" s="8">
        <f>C331-15018.5</f>
        <v>43325.83584</v>
      </c>
      <c r="Q331" s="5">
        <f>+(G331-N331)^2</f>
        <v>1.734517379177475E-4</v>
      </c>
      <c r="R331" s="1">
        <v>1</v>
      </c>
      <c r="S331" s="5">
        <f>+R331*Q331</f>
        <v>1.734517379177475E-4</v>
      </c>
    </row>
    <row r="332" spans="1:19">
      <c r="A332" s="134" t="s">
        <v>661</v>
      </c>
      <c r="B332" s="135" t="s">
        <v>53</v>
      </c>
      <c r="C332" s="136">
        <v>59071.244400000003</v>
      </c>
      <c r="D332" s="136" t="s">
        <v>410</v>
      </c>
      <c r="E332" s="1">
        <f>(C332-C$7)/C$8</f>
        <v>33592.06198413753</v>
      </c>
      <c r="F332" s="1">
        <f>ROUND(2*E332,0)/2</f>
        <v>33592</v>
      </c>
      <c r="G332" s="1">
        <f>C332-(C$7+C$8*F332)</f>
        <v>2.4865599996701349E-2</v>
      </c>
      <c r="K332" s="1">
        <f>G332</f>
        <v>2.4865599996701349E-2</v>
      </c>
      <c r="M332" s="5">
        <f ca="1">+C$11+C$12*F332</f>
        <v>2.511224972403249E-2</v>
      </c>
      <c r="N332" s="1">
        <f>+O$2+O$3*F332+O$4*F332^2+O$5*SIN(RADIANS(O$6*F332+O$7))</f>
        <v>9.2648250020888993E-3</v>
      </c>
      <c r="O332" s="8">
        <f>C332-15018.5</f>
        <v>44052.744400000003</v>
      </c>
      <c r="Q332" s="5">
        <f>+(G332-N332)^2</f>
        <v>2.4338418043252507E-4</v>
      </c>
      <c r="R332" s="1">
        <v>1</v>
      </c>
      <c r="S332" s="5">
        <f>+R332*Q332</f>
        <v>2.4338418043252507E-4</v>
      </c>
    </row>
    <row r="333" spans="1:19">
      <c r="A333" s="138" t="s">
        <v>662</v>
      </c>
      <c r="B333" s="139" t="s">
        <v>53</v>
      </c>
      <c r="C333" s="140">
        <v>59463.383199999997</v>
      </c>
      <c r="D333" s="138">
        <v>5.9999999999999995E-4</v>
      </c>
      <c r="E333" s="1">
        <f>(C333-C$7)/C$8</f>
        <v>34569.572493018371</v>
      </c>
      <c r="F333" s="1">
        <f>ROUND(2*E333,0)/2</f>
        <v>34569.5</v>
      </c>
      <c r="G333" s="1">
        <f>C333-(C$7+C$8*F333)</f>
        <v>2.908134999597678E-2</v>
      </c>
      <c r="K333" s="1">
        <f>G333</f>
        <v>2.908134999597678E-2</v>
      </c>
      <c r="M333" s="5">
        <f ca="1">+C$11+C$12*F333</f>
        <v>2.6883802198946108E-2</v>
      </c>
      <c r="N333" s="1">
        <f>+O$2+O$3*F333+O$4*F333^2+O$5*SIN(RADIANS(O$6*F333+O$7))</f>
        <v>1.0426109521017005E-2</v>
      </c>
      <c r="O333" s="8">
        <f>C333-15018.5</f>
        <v>44444.883199999997</v>
      </c>
      <c r="Q333" s="5">
        <f>+(G333-N333)^2</f>
        <v>3.4801799717857745E-4</v>
      </c>
      <c r="R333" s="1">
        <v>1</v>
      </c>
      <c r="S333" s="5">
        <f>+R333*Q333</f>
        <v>3.4801799717857745E-4</v>
      </c>
    </row>
    <row r="334" spans="1:19">
      <c r="A334" s="138" t="s">
        <v>662</v>
      </c>
      <c r="B334" s="139" t="s">
        <v>53</v>
      </c>
      <c r="C334" s="140">
        <v>59463.584900000002</v>
      </c>
      <c r="D334" s="138">
        <v>1E-3</v>
      </c>
      <c r="E334" s="1">
        <f>(C334-C$7)/C$8</f>
        <v>34570.07528404452</v>
      </c>
      <c r="F334" s="1">
        <f>ROUND(2*E334,0)/2</f>
        <v>34570</v>
      </c>
      <c r="G334" s="1">
        <f>C334-(C$7+C$8*F334)</f>
        <v>3.0201000001397915E-2</v>
      </c>
      <c r="K334" s="1">
        <f>G334</f>
        <v>3.0201000001397915E-2</v>
      </c>
      <c r="M334" s="5">
        <f ca="1">+C$11+C$12*F334</f>
        <v>2.6884708363894907E-2</v>
      </c>
      <c r="N334" s="1">
        <f>+O$2+O$3*F334+O$4*F334^2+O$5*SIN(RADIANS(O$6*F334+O$7))</f>
        <v>1.0426496951896215E-2</v>
      </c>
      <c r="O334" s="8">
        <f>C334-15018.5</f>
        <v>44445.084900000002</v>
      </c>
      <c r="Q334" s="5">
        <f>+(G334-N334)^2</f>
        <v>3.9103097085475206E-4</v>
      </c>
      <c r="R334" s="1">
        <v>1</v>
      </c>
      <c r="S334" s="5">
        <f>+R334*Q334</f>
        <v>3.9103097085475206E-4</v>
      </c>
    </row>
    <row r="335" spans="1:19">
      <c r="A335" s="141" t="s">
        <v>663</v>
      </c>
      <c r="B335" s="139" t="s">
        <v>53</v>
      </c>
      <c r="C335" s="140">
        <v>59466.795700000002</v>
      </c>
      <c r="D335" s="138">
        <v>2.9999999999999997E-4</v>
      </c>
      <c r="E335" s="1">
        <f>(C335-C$7)/C$8</f>
        <v>34578.079059090283</v>
      </c>
      <c r="F335" s="1">
        <f>ROUND(2*E335,0)/2</f>
        <v>34578</v>
      </c>
      <c r="G335" s="1">
        <f>C335-(C$7+C$8*F335)</f>
        <v>3.1715400000393856E-2</v>
      </c>
      <c r="K335" s="1">
        <f>G335</f>
        <v>3.1715400000393856E-2</v>
      </c>
      <c r="M335" s="5">
        <f ca="1">+C$11+C$12*F335</f>
        <v>2.6899207003075784E-2</v>
      </c>
      <c r="N335" s="1">
        <f>+O$2+O$3*F335+O$4*F335^2+O$5*SIN(RADIANS(O$6*F335+O$7))</f>
        <v>1.0432662546651407E-2</v>
      </c>
      <c r="O335" s="8">
        <f>C335-15018.5</f>
        <v>44448.295700000002</v>
      </c>
      <c r="Q335" s="5">
        <f>+(G335-N335)^2</f>
        <v>4.5295491352493163E-4</v>
      </c>
      <c r="R335" s="1">
        <v>1</v>
      </c>
      <c r="S335" s="5">
        <f>+R335*Q335</f>
        <v>4.5295491352493163E-4</v>
      </c>
    </row>
    <row r="336" spans="1:19">
      <c r="A336" s="141" t="s">
        <v>663</v>
      </c>
      <c r="B336" s="139" t="s">
        <v>53</v>
      </c>
      <c r="C336" s="140">
        <v>59477.624900000003</v>
      </c>
      <c r="D336" s="138">
        <v>5.9999999999999995E-4</v>
      </c>
      <c r="E336" s="1">
        <f>(C336-C$7)/C$8</f>
        <v>34605.07372731177</v>
      </c>
      <c r="F336" s="1">
        <f>ROUND(2*E336,0)/2</f>
        <v>34605</v>
      </c>
      <c r="G336" s="1">
        <f>C336-(C$7+C$8*F336)</f>
        <v>2.9576499997347128E-2</v>
      </c>
      <c r="K336" s="1">
        <f>G336</f>
        <v>2.9576499997347128E-2</v>
      </c>
      <c r="M336" s="5">
        <f ca="1">+C$11+C$12*F336</f>
        <v>2.6948139910311253E-2</v>
      </c>
      <c r="N336" s="1">
        <f>+O$2+O$3*F336+O$4*F336^2+O$5*SIN(RADIANS(O$6*F336+O$7))</f>
        <v>1.0453006865306277E-2</v>
      </c>
      <c r="O336" s="8">
        <f>C336-15018.5</f>
        <v>44459.124900000003</v>
      </c>
      <c r="Q336" s="5">
        <f>+(G336-N336)^2</f>
        <v>3.6570798957121349E-4</v>
      </c>
      <c r="R336" s="1">
        <v>1</v>
      </c>
      <c r="S336" s="5">
        <f>+R336*Q336</f>
        <v>3.6570798957121349E-4</v>
      </c>
    </row>
    <row r="337" spans="1:19">
      <c r="A337" s="40"/>
      <c r="B337" s="40"/>
      <c r="C337" s="46"/>
      <c r="D337" s="46"/>
      <c r="O337" s="8"/>
      <c r="S337" s="5"/>
    </row>
    <row r="338" spans="1:19">
      <c r="A338" s="40"/>
      <c r="B338" s="40"/>
      <c r="C338" s="46"/>
      <c r="D338" s="46"/>
      <c r="O338" s="8"/>
      <c r="S338" s="5"/>
    </row>
    <row r="339" spans="1:19">
      <c r="A339" s="40"/>
      <c r="B339" s="40"/>
      <c r="C339" s="46"/>
      <c r="D339" s="46"/>
      <c r="O339" s="8"/>
      <c r="S339" s="5"/>
    </row>
    <row r="340" spans="1:19">
      <c r="A340" s="40"/>
      <c r="B340" s="40"/>
      <c r="C340" s="46"/>
      <c r="D340" s="46"/>
      <c r="O340" s="8"/>
      <c r="S340" s="5"/>
    </row>
    <row r="341" spans="1:19">
      <c r="A341" s="40"/>
      <c r="B341" s="40"/>
      <c r="C341" s="46"/>
      <c r="D341" s="46"/>
      <c r="O341" s="8"/>
      <c r="S341" s="5"/>
    </row>
    <row r="342" spans="1:19">
      <c r="A342" s="40"/>
      <c r="B342" s="40"/>
      <c r="C342" s="46"/>
      <c r="D342" s="46"/>
      <c r="O342" s="8"/>
      <c r="S342" s="5"/>
    </row>
    <row r="343" spans="1:19">
      <c r="A343" s="40"/>
      <c r="B343" s="40"/>
      <c r="C343" s="46"/>
      <c r="D343" s="46"/>
      <c r="O343" s="8"/>
      <c r="S343" s="5"/>
    </row>
    <row r="344" spans="1:19">
      <c r="A344" s="40"/>
      <c r="B344" s="40"/>
      <c r="C344" s="46"/>
      <c r="D344" s="46"/>
      <c r="O344" s="8"/>
      <c r="S344" s="5"/>
    </row>
    <row r="345" spans="1:19">
      <c r="A345" s="40"/>
      <c r="B345" s="40"/>
      <c r="C345" s="46"/>
      <c r="D345" s="46"/>
      <c r="O345" s="8"/>
      <c r="S345" s="5"/>
    </row>
    <row r="346" spans="1:19">
      <c r="A346" s="40"/>
      <c r="B346" s="40"/>
      <c r="C346" s="46"/>
      <c r="D346" s="46"/>
      <c r="O346" s="8"/>
      <c r="S346" s="5"/>
    </row>
    <row r="347" spans="1:19">
      <c r="A347" s="40"/>
      <c r="B347" s="40"/>
      <c r="C347" s="46"/>
      <c r="D347" s="46"/>
      <c r="O347" s="8"/>
      <c r="S347" s="5"/>
    </row>
    <row r="348" spans="1:19">
      <c r="A348" s="40"/>
      <c r="B348" s="40"/>
      <c r="C348" s="46"/>
      <c r="D348" s="46"/>
      <c r="O348" s="8"/>
      <c r="S348" s="5"/>
    </row>
    <row r="349" spans="1:19">
      <c r="A349" s="40"/>
      <c r="B349" s="40"/>
      <c r="C349" s="46"/>
      <c r="D349" s="46"/>
      <c r="O349" s="8"/>
      <c r="S349" s="5"/>
    </row>
    <row r="350" spans="1:19">
      <c r="A350" s="40"/>
      <c r="B350" s="40"/>
      <c r="C350" s="46"/>
      <c r="D350" s="46"/>
      <c r="O350" s="8"/>
      <c r="S350" s="5"/>
    </row>
    <row r="351" spans="1:19">
      <c r="A351" s="40"/>
      <c r="B351" s="40"/>
      <c r="C351" s="46"/>
      <c r="D351" s="46"/>
      <c r="O351" s="8"/>
      <c r="S351" s="5"/>
    </row>
    <row r="352" spans="1:19">
      <c r="A352" s="40"/>
      <c r="B352" s="40"/>
      <c r="C352" s="46"/>
      <c r="D352" s="46"/>
      <c r="O352" s="8"/>
      <c r="S352" s="5"/>
    </row>
    <row r="353" spans="1:19">
      <c r="A353" s="40"/>
      <c r="B353" s="40"/>
      <c r="C353" s="46"/>
      <c r="D353" s="46"/>
      <c r="O353" s="8"/>
      <c r="S353" s="5"/>
    </row>
    <row r="354" spans="1:19">
      <c r="A354" s="40"/>
      <c r="B354" s="40"/>
      <c r="C354" s="46"/>
      <c r="D354" s="46"/>
      <c r="O354" s="8"/>
      <c r="S354" s="5"/>
    </row>
    <row r="355" spans="1:19">
      <c r="A355" s="40"/>
      <c r="B355" s="40"/>
      <c r="C355" s="46"/>
      <c r="D355" s="46"/>
      <c r="O355" s="8"/>
    </row>
    <row r="356" spans="1:19">
      <c r="A356" s="40"/>
      <c r="B356" s="40"/>
      <c r="C356" s="46"/>
      <c r="D356" s="46"/>
      <c r="O356" s="8"/>
    </row>
    <row r="357" spans="1:19">
      <c r="A357" s="40"/>
      <c r="B357" s="40"/>
      <c r="C357" s="46"/>
      <c r="D357" s="46"/>
      <c r="O357" s="8"/>
    </row>
    <row r="358" spans="1:19">
      <c r="A358" s="40"/>
      <c r="B358" s="40"/>
      <c r="C358" s="46"/>
      <c r="D358" s="46"/>
      <c r="O358" s="8"/>
    </row>
    <row r="359" spans="1:19">
      <c r="A359" s="40"/>
      <c r="B359" s="40"/>
      <c r="C359" s="46"/>
      <c r="D359" s="46"/>
      <c r="O359" s="8"/>
    </row>
    <row r="360" spans="1:19">
      <c r="A360" s="40"/>
      <c r="B360" s="40"/>
      <c r="C360" s="46"/>
      <c r="D360" s="46"/>
      <c r="O360" s="8"/>
    </row>
    <row r="361" spans="1:19">
      <c r="A361" s="40"/>
      <c r="B361" s="40"/>
      <c r="C361" s="46"/>
      <c r="D361" s="46"/>
      <c r="O361" s="8"/>
    </row>
    <row r="362" spans="1:19">
      <c r="A362" s="40"/>
      <c r="B362" s="40"/>
      <c r="C362" s="46"/>
      <c r="D362" s="46"/>
      <c r="O362" s="8"/>
    </row>
    <row r="363" spans="1:19">
      <c r="A363" s="40"/>
      <c r="B363" s="40"/>
      <c r="C363" s="46"/>
      <c r="D363" s="46"/>
      <c r="O363" s="8"/>
    </row>
    <row r="364" spans="1:19">
      <c r="A364" s="40"/>
      <c r="B364" s="40"/>
      <c r="C364" s="46"/>
      <c r="D364" s="46"/>
      <c r="O364" s="8"/>
    </row>
    <row r="365" spans="1:19">
      <c r="A365" s="40"/>
      <c r="B365" s="40"/>
      <c r="C365" s="46"/>
      <c r="D365" s="46"/>
      <c r="O365" s="8"/>
    </row>
    <row r="366" spans="1:19">
      <c r="A366" s="40"/>
      <c r="B366" s="40"/>
      <c r="C366" s="46"/>
      <c r="D366" s="46"/>
      <c r="O366" s="8"/>
    </row>
    <row r="367" spans="1:19">
      <c r="A367" s="40"/>
      <c r="B367" s="40"/>
      <c r="C367" s="46"/>
      <c r="D367" s="46"/>
      <c r="O367" s="8"/>
    </row>
    <row r="368" spans="1:19">
      <c r="A368" s="40"/>
      <c r="B368" s="40"/>
      <c r="C368" s="46"/>
      <c r="D368" s="46"/>
      <c r="O368" s="8"/>
    </row>
    <row r="369" spans="1:15">
      <c r="A369" s="40"/>
      <c r="B369" s="40"/>
      <c r="C369" s="46"/>
      <c r="D369" s="46"/>
      <c r="O369" s="8"/>
    </row>
    <row r="370" spans="1:15">
      <c r="A370" s="40"/>
      <c r="B370" s="40"/>
      <c r="C370" s="46"/>
      <c r="D370" s="46"/>
      <c r="O370" s="8"/>
    </row>
    <row r="371" spans="1:15">
      <c r="A371" s="40"/>
      <c r="B371" s="40"/>
      <c r="C371" s="46"/>
      <c r="D371" s="46"/>
      <c r="O371" s="8"/>
    </row>
    <row r="372" spans="1:15">
      <c r="A372" s="40"/>
      <c r="B372" s="40"/>
      <c r="C372" s="46"/>
      <c r="D372" s="46"/>
      <c r="O372" s="8"/>
    </row>
    <row r="373" spans="1:15">
      <c r="A373" s="40"/>
      <c r="B373" s="40"/>
      <c r="C373" s="46"/>
      <c r="D373" s="46"/>
      <c r="O373" s="8"/>
    </row>
    <row r="374" spans="1:15">
      <c r="A374" s="40"/>
      <c r="B374" s="40"/>
      <c r="C374" s="46"/>
      <c r="D374" s="46"/>
      <c r="O374" s="8"/>
    </row>
    <row r="375" spans="1:15">
      <c r="A375" s="40"/>
      <c r="B375" s="40"/>
      <c r="C375" s="46"/>
      <c r="D375" s="46"/>
      <c r="O375" s="8"/>
    </row>
    <row r="376" spans="1:15">
      <c r="A376" s="40"/>
      <c r="B376" s="40"/>
      <c r="C376" s="46"/>
      <c r="D376" s="46"/>
      <c r="O376" s="8"/>
    </row>
    <row r="377" spans="1:15">
      <c r="A377" s="40"/>
      <c r="B377" s="40"/>
      <c r="C377" s="46"/>
      <c r="D377" s="46"/>
      <c r="O377" s="8"/>
    </row>
    <row r="378" spans="1:15">
      <c r="A378" s="40"/>
      <c r="B378" s="40"/>
      <c r="C378" s="46"/>
      <c r="D378" s="46"/>
      <c r="O378" s="8"/>
    </row>
    <row r="379" spans="1:15">
      <c r="A379" s="40"/>
      <c r="B379" s="40"/>
      <c r="C379" s="46"/>
      <c r="D379" s="46"/>
      <c r="O379" s="8"/>
    </row>
    <row r="380" spans="1:15">
      <c r="A380" s="40"/>
      <c r="B380" s="40"/>
      <c r="C380" s="46"/>
      <c r="D380" s="46"/>
      <c r="O380" s="8"/>
    </row>
    <row r="381" spans="1:15">
      <c r="A381" s="40"/>
      <c r="B381" s="40"/>
      <c r="C381" s="46"/>
      <c r="D381" s="46"/>
      <c r="O381" s="8"/>
    </row>
    <row r="382" spans="1:15">
      <c r="A382" s="40"/>
      <c r="B382" s="40"/>
      <c r="C382" s="46"/>
      <c r="D382" s="46"/>
      <c r="O382" s="8"/>
    </row>
    <row r="383" spans="1:15">
      <c r="A383" s="40"/>
      <c r="B383" s="40"/>
      <c r="C383" s="46"/>
      <c r="D383" s="46"/>
      <c r="O383" s="8"/>
    </row>
    <row r="384" spans="1:15">
      <c r="A384" s="40"/>
      <c r="B384" s="40"/>
      <c r="C384" s="46"/>
      <c r="D384" s="46"/>
      <c r="O384" s="8"/>
    </row>
    <row r="385" spans="1:15">
      <c r="A385" s="40"/>
      <c r="B385" s="40"/>
      <c r="C385" s="46"/>
      <c r="D385" s="46"/>
      <c r="O385" s="8"/>
    </row>
    <row r="386" spans="1:15">
      <c r="A386" s="40"/>
      <c r="B386" s="40"/>
      <c r="C386" s="46"/>
      <c r="D386" s="46"/>
      <c r="O386" s="8"/>
    </row>
    <row r="387" spans="1:15">
      <c r="A387" s="40"/>
      <c r="B387" s="40"/>
      <c r="C387" s="46"/>
      <c r="D387" s="46"/>
      <c r="O387" s="8"/>
    </row>
    <row r="388" spans="1:15">
      <c r="A388" s="40"/>
      <c r="B388" s="40"/>
      <c r="C388" s="46"/>
      <c r="D388" s="46"/>
      <c r="O388" s="8"/>
    </row>
    <row r="389" spans="1:15">
      <c r="A389" s="40"/>
      <c r="B389" s="40"/>
      <c r="C389" s="46"/>
      <c r="D389" s="46"/>
      <c r="O389" s="8"/>
    </row>
    <row r="390" spans="1:15">
      <c r="A390" s="40"/>
      <c r="B390" s="40"/>
      <c r="C390" s="46"/>
      <c r="D390" s="46"/>
      <c r="O390" s="8"/>
    </row>
    <row r="391" spans="1:15">
      <c r="A391" s="40"/>
      <c r="B391" s="40"/>
      <c r="C391" s="46"/>
      <c r="D391" s="46"/>
      <c r="O391" s="8"/>
    </row>
    <row r="392" spans="1:15">
      <c r="A392" s="40"/>
      <c r="B392" s="40"/>
      <c r="C392" s="46"/>
      <c r="D392" s="46"/>
      <c r="O392" s="8"/>
    </row>
    <row r="393" spans="1:15">
      <c r="A393" s="40"/>
      <c r="B393" s="40"/>
      <c r="C393" s="46"/>
      <c r="D393" s="46"/>
      <c r="O393" s="8"/>
    </row>
    <row r="394" spans="1:15">
      <c r="A394" s="40"/>
      <c r="B394" s="40"/>
      <c r="C394" s="46"/>
      <c r="D394" s="46"/>
      <c r="O394" s="8"/>
    </row>
    <row r="395" spans="1:15">
      <c r="A395" s="40"/>
      <c r="B395" s="40"/>
      <c r="C395" s="46"/>
      <c r="D395" s="46"/>
      <c r="O395" s="8"/>
    </row>
    <row r="396" spans="1:15">
      <c r="A396" s="40"/>
      <c r="B396" s="40"/>
      <c r="C396" s="46"/>
      <c r="D396" s="46"/>
      <c r="O396" s="8"/>
    </row>
    <row r="397" spans="1:15">
      <c r="A397" s="40"/>
      <c r="B397" s="40"/>
      <c r="C397" s="46"/>
      <c r="D397" s="46"/>
      <c r="O397" s="8"/>
    </row>
    <row r="398" spans="1:15">
      <c r="A398" s="40"/>
      <c r="B398" s="40"/>
      <c r="C398" s="46"/>
      <c r="D398" s="46"/>
      <c r="O398" s="8"/>
    </row>
    <row r="399" spans="1:15">
      <c r="A399" s="40"/>
      <c r="B399" s="40"/>
      <c r="C399" s="46"/>
      <c r="D399" s="46"/>
      <c r="O399" s="8"/>
    </row>
    <row r="400" spans="1:15">
      <c r="A400" s="40"/>
      <c r="B400" s="40"/>
      <c r="C400" s="46"/>
      <c r="D400" s="46"/>
      <c r="O400" s="8"/>
    </row>
    <row r="401" spans="1:15">
      <c r="A401" s="40"/>
      <c r="B401" s="40"/>
      <c r="C401" s="46"/>
      <c r="D401" s="46"/>
      <c r="O401" s="8"/>
    </row>
    <row r="402" spans="1:15">
      <c r="A402" s="40"/>
      <c r="B402" s="40"/>
      <c r="C402" s="46"/>
      <c r="D402" s="46"/>
      <c r="O402" s="8"/>
    </row>
    <row r="403" spans="1:15">
      <c r="A403" s="40"/>
      <c r="B403" s="40"/>
      <c r="C403" s="46"/>
      <c r="D403" s="46"/>
      <c r="O403" s="8"/>
    </row>
    <row r="404" spans="1:15">
      <c r="A404" s="40"/>
      <c r="B404" s="40"/>
      <c r="C404" s="46"/>
      <c r="D404" s="46"/>
      <c r="O404" s="8"/>
    </row>
    <row r="405" spans="1:15">
      <c r="A405" s="40"/>
      <c r="B405" s="40"/>
      <c r="C405" s="46"/>
      <c r="D405" s="46"/>
      <c r="O405" s="8"/>
    </row>
    <row r="406" spans="1:15">
      <c r="A406" s="40"/>
      <c r="B406" s="40"/>
      <c r="C406" s="46"/>
      <c r="D406" s="46"/>
      <c r="O406" s="8"/>
    </row>
    <row r="407" spans="1:15">
      <c r="A407" s="40"/>
      <c r="B407" s="40"/>
      <c r="C407" s="46"/>
      <c r="D407" s="46"/>
    </row>
    <row r="408" spans="1:15">
      <c r="A408" s="40"/>
      <c r="B408" s="40"/>
      <c r="C408" s="46"/>
      <c r="D408" s="46"/>
    </row>
    <row r="409" spans="1:15">
      <c r="A409" s="40"/>
      <c r="B409" s="40"/>
      <c r="C409" s="46"/>
      <c r="D409" s="46"/>
    </row>
    <row r="410" spans="1:15">
      <c r="A410" s="40"/>
      <c r="B410" s="40"/>
      <c r="C410" s="46"/>
      <c r="D410" s="46"/>
    </row>
    <row r="411" spans="1:15">
      <c r="A411" s="40"/>
      <c r="B411" s="40"/>
      <c r="C411" s="46"/>
      <c r="D411" s="46"/>
    </row>
    <row r="412" spans="1:15">
      <c r="A412" s="40"/>
      <c r="B412" s="40"/>
      <c r="C412" s="46"/>
      <c r="D412" s="46"/>
    </row>
    <row r="413" spans="1:15">
      <c r="A413" s="40"/>
      <c r="B413" s="40"/>
      <c r="C413" s="46"/>
      <c r="D413" s="46"/>
    </row>
    <row r="414" spans="1:15">
      <c r="A414" s="40"/>
      <c r="B414" s="40"/>
      <c r="C414" s="46"/>
      <c r="D414" s="46"/>
    </row>
    <row r="415" spans="1:15">
      <c r="A415" s="40"/>
      <c r="B415" s="40"/>
      <c r="C415" s="46"/>
      <c r="D415" s="46"/>
    </row>
    <row r="416" spans="1:15">
      <c r="A416" s="40"/>
      <c r="B416" s="40"/>
      <c r="C416" s="46"/>
      <c r="D416" s="46"/>
    </row>
    <row r="417" spans="1:4">
      <c r="A417" s="40"/>
      <c r="B417" s="40"/>
      <c r="C417" s="46"/>
      <c r="D417" s="46"/>
    </row>
    <row r="418" spans="1:4">
      <c r="A418" s="40"/>
      <c r="B418" s="40"/>
      <c r="C418" s="46"/>
      <c r="D418" s="46"/>
    </row>
    <row r="419" spans="1:4">
      <c r="A419" s="40"/>
      <c r="B419" s="40"/>
      <c r="C419" s="46"/>
      <c r="D419" s="46"/>
    </row>
    <row r="420" spans="1:4">
      <c r="A420" s="40"/>
      <c r="B420" s="40"/>
      <c r="C420" s="46"/>
      <c r="D420" s="46"/>
    </row>
    <row r="421" spans="1:4">
      <c r="A421" s="40"/>
      <c r="B421" s="40"/>
      <c r="C421" s="46"/>
      <c r="D421" s="46"/>
    </row>
    <row r="422" spans="1:4">
      <c r="A422" s="40"/>
      <c r="B422" s="40"/>
      <c r="C422" s="46"/>
      <c r="D422" s="46"/>
    </row>
    <row r="423" spans="1:4">
      <c r="A423" s="40"/>
      <c r="B423" s="40"/>
      <c r="C423" s="46"/>
      <c r="D423" s="46"/>
    </row>
    <row r="424" spans="1:4">
      <c r="A424" s="40"/>
      <c r="B424" s="40"/>
      <c r="C424" s="46"/>
      <c r="D424" s="46"/>
    </row>
    <row r="425" spans="1:4">
      <c r="A425" s="40"/>
      <c r="B425" s="40"/>
      <c r="C425" s="46"/>
      <c r="D425" s="46"/>
    </row>
    <row r="426" spans="1:4">
      <c r="A426" s="40"/>
      <c r="B426" s="40"/>
      <c r="C426" s="46"/>
      <c r="D426" s="46"/>
    </row>
    <row r="427" spans="1:4">
      <c r="A427" s="40"/>
      <c r="B427" s="40"/>
      <c r="C427" s="46"/>
      <c r="D427" s="46"/>
    </row>
    <row r="428" spans="1:4">
      <c r="A428" s="40"/>
      <c r="B428" s="40"/>
      <c r="C428" s="46"/>
      <c r="D428" s="46"/>
    </row>
    <row r="429" spans="1:4">
      <c r="A429" s="40"/>
      <c r="B429" s="40"/>
      <c r="C429" s="46"/>
      <c r="D429" s="46"/>
    </row>
    <row r="430" spans="1:4">
      <c r="A430" s="40"/>
      <c r="B430" s="40"/>
      <c r="C430" s="46"/>
      <c r="D430" s="46"/>
    </row>
    <row r="431" spans="1:4">
      <c r="A431" s="40"/>
      <c r="B431" s="40"/>
      <c r="C431" s="46"/>
      <c r="D431" s="46"/>
    </row>
    <row r="432" spans="1:4">
      <c r="A432" s="40"/>
      <c r="B432" s="40"/>
      <c r="C432" s="46"/>
      <c r="D432" s="46"/>
    </row>
    <row r="433" spans="1:4">
      <c r="A433" s="40"/>
      <c r="B433" s="40"/>
      <c r="C433" s="46"/>
      <c r="D433" s="46"/>
    </row>
    <row r="434" spans="1:4">
      <c r="A434" s="40"/>
      <c r="B434" s="40"/>
      <c r="C434" s="46"/>
      <c r="D434" s="46"/>
    </row>
    <row r="435" spans="1:4">
      <c r="A435" s="40"/>
      <c r="B435" s="40"/>
      <c r="C435" s="46"/>
      <c r="D435" s="46"/>
    </row>
    <row r="436" spans="1:4">
      <c r="A436" s="40"/>
      <c r="B436" s="40"/>
      <c r="C436" s="46"/>
      <c r="D436" s="46"/>
    </row>
    <row r="437" spans="1:4">
      <c r="A437" s="40"/>
      <c r="B437" s="40"/>
      <c r="C437" s="46"/>
      <c r="D437" s="46"/>
    </row>
    <row r="438" spans="1:4">
      <c r="A438" s="40"/>
      <c r="B438" s="40"/>
      <c r="C438" s="46"/>
      <c r="D438" s="46"/>
    </row>
    <row r="439" spans="1:4">
      <c r="A439" s="40"/>
      <c r="B439" s="40"/>
      <c r="C439" s="46"/>
      <c r="D439" s="46"/>
    </row>
    <row r="440" spans="1:4">
      <c r="A440" s="40"/>
      <c r="B440" s="40"/>
      <c r="C440" s="46"/>
      <c r="D440" s="46"/>
    </row>
    <row r="441" spans="1:4">
      <c r="A441" s="40"/>
      <c r="B441" s="40"/>
      <c r="C441" s="46"/>
      <c r="D441" s="46"/>
    </row>
    <row r="442" spans="1:4">
      <c r="A442" s="40"/>
      <c r="B442" s="40"/>
      <c r="C442" s="46"/>
      <c r="D442" s="46"/>
    </row>
    <row r="443" spans="1:4">
      <c r="A443" s="40"/>
      <c r="B443" s="40"/>
      <c r="C443" s="46"/>
      <c r="D443" s="46"/>
    </row>
    <row r="444" spans="1:4">
      <c r="A444" s="40"/>
      <c r="B444" s="40"/>
      <c r="C444" s="46"/>
      <c r="D444" s="46"/>
    </row>
    <row r="445" spans="1:4">
      <c r="A445" s="40"/>
      <c r="B445" s="40"/>
      <c r="C445" s="46"/>
      <c r="D445" s="46"/>
    </row>
    <row r="446" spans="1:4">
      <c r="A446" s="40"/>
      <c r="B446" s="40"/>
      <c r="C446" s="46"/>
      <c r="D446" s="46"/>
    </row>
    <row r="447" spans="1:4">
      <c r="A447" s="40"/>
      <c r="B447" s="40"/>
      <c r="C447" s="46"/>
      <c r="D447" s="46"/>
    </row>
    <row r="448" spans="1:4">
      <c r="A448" s="40"/>
      <c r="B448" s="40"/>
      <c r="C448" s="46"/>
      <c r="D448" s="46"/>
    </row>
    <row r="449" spans="1:4">
      <c r="A449" s="40"/>
      <c r="B449" s="40"/>
      <c r="C449" s="46"/>
      <c r="D449" s="46"/>
    </row>
    <row r="450" spans="1:4">
      <c r="A450" s="40"/>
      <c r="B450" s="40"/>
      <c r="C450" s="46"/>
      <c r="D450" s="46"/>
    </row>
    <row r="451" spans="1:4">
      <c r="A451" s="40"/>
      <c r="B451" s="40"/>
      <c r="C451" s="46"/>
      <c r="D451" s="46"/>
    </row>
    <row r="452" spans="1:4">
      <c r="A452" s="40"/>
      <c r="B452" s="40"/>
      <c r="C452" s="46"/>
      <c r="D452" s="46"/>
    </row>
    <row r="453" spans="1:4">
      <c r="A453" s="40"/>
      <c r="B453" s="40"/>
      <c r="C453" s="46"/>
      <c r="D453" s="46"/>
    </row>
    <row r="454" spans="1:4">
      <c r="A454" s="40"/>
      <c r="B454" s="40"/>
      <c r="C454" s="46"/>
      <c r="D454" s="46"/>
    </row>
    <row r="455" spans="1:4">
      <c r="A455" s="40"/>
      <c r="B455" s="40"/>
      <c r="C455" s="46"/>
      <c r="D455" s="46"/>
    </row>
    <row r="456" spans="1:4">
      <c r="A456" s="40"/>
      <c r="B456" s="40"/>
      <c r="C456" s="46"/>
      <c r="D456" s="46"/>
    </row>
    <row r="457" spans="1:4">
      <c r="A457" s="40"/>
      <c r="B457" s="40"/>
      <c r="C457" s="46"/>
      <c r="D457" s="46"/>
    </row>
    <row r="458" spans="1:4">
      <c r="A458" s="40"/>
      <c r="B458" s="40"/>
      <c r="C458" s="46"/>
      <c r="D458" s="46"/>
    </row>
    <row r="459" spans="1:4">
      <c r="A459" s="40"/>
      <c r="B459" s="40"/>
      <c r="C459" s="46"/>
      <c r="D459" s="46"/>
    </row>
    <row r="460" spans="1:4">
      <c r="A460" s="40"/>
      <c r="B460" s="40"/>
      <c r="C460" s="46"/>
      <c r="D460" s="46"/>
    </row>
    <row r="461" spans="1:4">
      <c r="A461" s="40"/>
      <c r="B461" s="40"/>
      <c r="C461" s="46"/>
      <c r="D461" s="46"/>
    </row>
    <row r="462" spans="1:4">
      <c r="A462" s="40"/>
      <c r="B462" s="40"/>
      <c r="C462" s="46"/>
      <c r="D462" s="46"/>
    </row>
    <row r="463" spans="1:4">
      <c r="A463" s="40"/>
      <c r="B463" s="40"/>
      <c r="C463" s="46"/>
      <c r="D463" s="46"/>
    </row>
    <row r="464" spans="1:4">
      <c r="A464" s="40"/>
      <c r="B464" s="40"/>
      <c r="C464" s="46"/>
      <c r="D464" s="46"/>
    </row>
    <row r="465" spans="1:4">
      <c r="A465" s="40"/>
      <c r="B465" s="40"/>
      <c r="C465" s="46"/>
      <c r="D465" s="46"/>
    </row>
    <row r="466" spans="1:4">
      <c r="A466" s="40"/>
      <c r="B466" s="40"/>
      <c r="C466" s="46"/>
      <c r="D466" s="46"/>
    </row>
    <row r="467" spans="1:4">
      <c r="A467" s="40"/>
      <c r="B467" s="40"/>
      <c r="C467" s="46"/>
      <c r="D467" s="46"/>
    </row>
    <row r="468" spans="1:4">
      <c r="A468" s="40"/>
      <c r="B468" s="40"/>
      <c r="C468" s="46"/>
      <c r="D468" s="46"/>
    </row>
    <row r="469" spans="1:4">
      <c r="A469" s="40"/>
      <c r="B469" s="40"/>
      <c r="C469" s="46"/>
      <c r="D469" s="46"/>
    </row>
    <row r="470" spans="1:4">
      <c r="A470" s="40"/>
      <c r="B470" s="40"/>
      <c r="C470" s="46"/>
      <c r="D470" s="46"/>
    </row>
    <row r="471" spans="1:4">
      <c r="A471" s="40"/>
      <c r="B471" s="40"/>
      <c r="C471" s="46"/>
      <c r="D471" s="46"/>
    </row>
    <row r="472" spans="1:4">
      <c r="A472" s="40"/>
      <c r="B472" s="40"/>
      <c r="C472" s="46"/>
      <c r="D472" s="46"/>
    </row>
    <row r="473" spans="1:4">
      <c r="A473" s="40"/>
      <c r="B473" s="40"/>
      <c r="C473" s="46"/>
      <c r="D473" s="46"/>
    </row>
    <row r="474" spans="1:4">
      <c r="A474" s="40"/>
      <c r="B474" s="40"/>
      <c r="C474" s="46"/>
      <c r="D474" s="46"/>
    </row>
    <row r="475" spans="1:4">
      <c r="A475" s="40"/>
      <c r="B475" s="40"/>
      <c r="C475" s="46"/>
      <c r="D475" s="46"/>
    </row>
    <row r="476" spans="1:4">
      <c r="A476" s="40"/>
      <c r="B476" s="40"/>
      <c r="C476" s="46"/>
      <c r="D476" s="46"/>
    </row>
    <row r="477" spans="1:4">
      <c r="A477" s="40"/>
      <c r="B477" s="40"/>
      <c r="C477" s="46"/>
      <c r="D477" s="46"/>
    </row>
    <row r="478" spans="1:4">
      <c r="A478" s="40"/>
      <c r="B478" s="40"/>
      <c r="C478" s="46"/>
      <c r="D478" s="46"/>
    </row>
    <row r="479" spans="1:4">
      <c r="A479" s="40"/>
      <c r="B479" s="40"/>
      <c r="C479" s="46"/>
      <c r="D479" s="46"/>
    </row>
    <row r="480" spans="1:4">
      <c r="A480" s="40"/>
      <c r="B480" s="40"/>
      <c r="C480" s="46"/>
      <c r="D480" s="46"/>
    </row>
    <row r="481" spans="1:4">
      <c r="A481" s="40"/>
      <c r="B481" s="40"/>
      <c r="C481" s="46"/>
      <c r="D481" s="46"/>
    </row>
    <row r="482" spans="1:4">
      <c r="A482" s="40"/>
      <c r="B482" s="40"/>
      <c r="C482" s="46"/>
      <c r="D482" s="46"/>
    </row>
    <row r="483" spans="1:4">
      <c r="A483" s="40"/>
      <c r="B483" s="40"/>
      <c r="C483" s="46"/>
      <c r="D483" s="46"/>
    </row>
    <row r="484" spans="1:4">
      <c r="A484" s="40"/>
      <c r="B484" s="40"/>
      <c r="C484" s="46"/>
      <c r="D484" s="46"/>
    </row>
    <row r="485" spans="1:4">
      <c r="A485" s="40"/>
      <c r="B485" s="40"/>
      <c r="C485" s="46"/>
      <c r="D485" s="46"/>
    </row>
    <row r="486" spans="1:4">
      <c r="A486" s="40"/>
      <c r="B486" s="40"/>
      <c r="C486" s="46"/>
      <c r="D486" s="46"/>
    </row>
    <row r="487" spans="1:4">
      <c r="A487" s="40"/>
      <c r="B487" s="40"/>
      <c r="C487" s="46"/>
      <c r="D487" s="46"/>
    </row>
    <row r="488" spans="1:4">
      <c r="A488" s="40"/>
      <c r="B488" s="40"/>
      <c r="C488" s="46"/>
      <c r="D488" s="46"/>
    </row>
    <row r="489" spans="1:4">
      <c r="A489" s="40"/>
      <c r="B489" s="40"/>
      <c r="C489" s="46"/>
      <c r="D489" s="46"/>
    </row>
    <row r="490" spans="1:4">
      <c r="A490" s="40"/>
      <c r="B490" s="40"/>
      <c r="C490" s="46"/>
      <c r="D490" s="46"/>
    </row>
    <row r="491" spans="1:4">
      <c r="A491" s="40"/>
      <c r="B491" s="40"/>
      <c r="C491" s="46"/>
      <c r="D491" s="46"/>
    </row>
    <row r="492" spans="1:4">
      <c r="A492" s="40"/>
      <c r="B492" s="40"/>
      <c r="C492" s="46"/>
      <c r="D492" s="46"/>
    </row>
    <row r="493" spans="1:4">
      <c r="A493" s="40"/>
      <c r="B493" s="40"/>
      <c r="C493" s="46"/>
      <c r="D493" s="46"/>
    </row>
    <row r="494" spans="1:4">
      <c r="A494" s="40"/>
      <c r="B494" s="40"/>
      <c r="C494" s="46"/>
      <c r="D494" s="46"/>
    </row>
    <row r="495" spans="1:4">
      <c r="A495" s="40"/>
      <c r="B495" s="40"/>
      <c r="C495" s="46"/>
      <c r="D495" s="46"/>
    </row>
    <row r="496" spans="1:4">
      <c r="A496" s="40"/>
      <c r="B496" s="40"/>
      <c r="C496" s="46"/>
      <c r="D496" s="46"/>
    </row>
    <row r="497" spans="1:4">
      <c r="A497" s="40"/>
      <c r="B497" s="40"/>
      <c r="C497" s="46"/>
      <c r="D497" s="46"/>
    </row>
    <row r="498" spans="1:4">
      <c r="A498" s="40"/>
      <c r="B498" s="40"/>
      <c r="C498" s="46"/>
      <c r="D498" s="46"/>
    </row>
    <row r="499" spans="1:4">
      <c r="A499" s="40"/>
      <c r="B499" s="40"/>
      <c r="C499" s="46"/>
      <c r="D499" s="46"/>
    </row>
    <row r="500" spans="1:4">
      <c r="A500" s="40"/>
      <c r="B500" s="40"/>
      <c r="C500" s="46"/>
      <c r="D500" s="46"/>
    </row>
  </sheetData>
  <protectedRanges>
    <protectedRange sqref="A328:D332" name="Range1"/>
  </protectedRanges>
  <sortState xmlns:xlrd2="http://schemas.microsoft.com/office/spreadsheetml/2017/richdata2" ref="A21:S336">
    <sortCondition ref="C21:C336"/>
  </sortState>
  <phoneticPr fontId="7" type="noConversion"/>
  <hyperlinks>
    <hyperlink ref="A147" r:id="rId1" display="http://www.bav-astro.de/sfs/BAVM_link.php?BAVMnr=50"/>
    <hyperlink ref="A166" r:id="rId2" display="http://www.bav-astro.de/sfs/BAVM_link.php?BAVMnr=50"/>
    <hyperlink ref="A167" r:id="rId3" display="http://www.bav-astro.de/sfs/BAVM_link.php?BAVMnr=50"/>
    <hyperlink ref="A168" r:id="rId4" display="http://www.bav-astro.de/sfs/BAVM_link.php?BAVMnr=50"/>
    <hyperlink ref="A190" r:id="rId5" display="http://www.konkoly.hu/cgi-bin/IBVS?3478"/>
    <hyperlink ref="A217" r:id="rId6" display="http://var.astro.cz/oejv/issues/oejv0074.pdf"/>
    <hyperlink ref="A226" r:id="rId7" display="http://www.konkoly.hu/cgi-bin/IBVS?5493"/>
    <hyperlink ref="A246" r:id="rId8" display="http://www.bav-astro.de/sfs/BAVM_link.php?BAVMnr=193"/>
    <hyperlink ref="A247" r:id="rId9" display="http://www.bav-astro.de/sfs/BAVM_link.php?BAVMnr=193"/>
    <hyperlink ref="A249" r:id="rId10" display="http://vsolj.cetus-net.org/no46.pdf"/>
    <hyperlink ref="A250" r:id="rId11" display="http://www.bav-astro.de/sfs/BAVM_link.php?BAVMnr=203"/>
    <hyperlink ref="A251" r:id="rId12" display="http://www.bav-astro.de/sfs/BAVM_link.php?BAVMnr=203"/>
    <hyperlink ref="A252" r:id="rId13" display="http://www.bav-astro.de/sfs/BAVM_link.php?BAVMnr=203"/>
    <hyperlink ref="A257" r:id="rId14" display="http://var.astro.cz/oejv/issues/oejv0137.pdf"/>
    <hyperlink ref="A259" r:id="rId15" display="http://var.astro.cz/oejv/issues/oejv0137.pdf"/>
    <hyperlink ref="A261" r:id="rId16" display="http://var.astro.cz/oejv/issues/oejv0137.pdf"/>
    <hyperlink ref="A263" r:id="rId17" display="http://www.bav-astro.de/sfs/BAVM_link.php?BAVMnr=212"/>
    <hyperlink ref="A266" r:id="rId18" display="http://var.astro.cz/oejv/issues/oejv0137.pdf"/>
    <hyperlink ref="A268" r:id="rId19" display="http://vsolj.cetus-net.org/vsoljno50.pdf"/>
    <hyperlink ref="A269" r:id="rId20" display="http://vsolj.cetus-net.org/vsoljno50.pdf"/>
    <hyperlink ref="A270" r:id="rId21" display="http://var.astro.cz/oejv/issues/oejv0137.pdf"/>
    <hyperlink ref="A273" r:id="rId22" display="http://vsolj.cetus-net.org/vsoljno51.pdf"/>
    <hyperlink ref="A274" r:id="rId23" display="http://www.bav-astro.de/sfs/BAVM_link.php?BAVMnr=215"/>
    <hyperlink ref="A276" r:id="rId24" display="http://www.bav-astro.de/sfs/BAVM_link.php?BAVMnr=215"/>
    <hyperlink ref="A278" r:id="rId25" display="http://var.astro.cz/oejv/issues/oejv0137.pdf"/>
    <hyperlink ref="A282" r:id="rId26" display="http://www.konkoly.hu/cgi-bin/IBVS?6044"/>
    <hyperlink ref="A283" r:id="rId27" display="http://www.bav-astro.de/sfs/BAVM_link.php?BAVMnr=225"/>
    <hyperlink ref="A284" r:id="rId28" display="http://www.bav-astro.de/sfs/BAVM_link.php?BAVMnr=225"/>
    <hyperlink ref="A285" r:id="rId29" display="http://www.bav-astro.de/sfs/BAVM_link.php?BAVMnr=225"/>
    <hyperlink ref="A286" r:id="rId30" display="http://www.bav-astro.de/sfs/BAVM_link.php?BAVMnr=225"/>
    <hyperlink ref="A291" r:id="rId31" display="http://vsolj.cetus-net.org/vsoljno53.pdf"/>
    <hyperlink ref="A294" r:id="rId32" display="http://vsolj.cetus-net.org/vsoljno53.pdf"/>
    <hyperlink ref="A295" r:id="rId33" display="http://vsolj.cetus-net.org/vsoljno53.pdf"/>
    <hyperlink ref="A296" r:id="rId34" display="http://www.bav-astro.de/sfs/BAVM_link.php?BAVMnr=225"/>
    <hyperlink ref="A297" r:id="rId35" display="http://www.bav-astro.de/sfs/BAVM_link.php?BAVMnr=225"/>
    <hyperlink ref="A298" r:id="rId36" display="http://www.bav-astro.de/sfs/BAVM_link.php?BAVMnr=225"/>
    <hyperlink ref="A301" r:id="rId37" display="http://vsolj.cetus-net.org/vsoljno55.pdf"/>
    <hyperlink ref="A302" r:id="rId38" display="http://vsolj.cetus-net.org/vsoljno55.pdf"/>
    <hyperlink ref="A306" r:id="rId39" display="http://www.konkoly.hu/cgi-bin/IBVS?6044"/>
  </hyperlinks>
  <pageMargins left="0.75" right="0.75" top="1" bottom="1" header="0.5" footer="0.5"/>
  <pageSetup orientation="portrait" horizontalDpi="300" verticalDpi="300" r:id="rId40"/>
  <headerFooter alignWithMargins="0"/>
  <drawing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0"/>
  </sheetPr>
  <dimension ref="A1:AG406"/>
  <sheetViews>
    <sheetView workbookViewId="0">
      <pane xSplit="13" ySplit="22" topLeftCell="N319" activePane="bottomRight" state="frozen"/>
      <selection pane="topRight" activeCell="N1" sqref="N1"/>
      <selection pane="bottomLeft" activeCell="A23" sqref="A23"/>
      <selection pane="bottomRight" activeCell="C17" sqref="C17"/>
    </sheetView>
  </sheetViews>
  <sheetFormatPr defaultRowHeight="12.75"/>
  <cols>
    <col min="1" max="1" width="14.85546875" style="1" customWidth="1"/>
    <col min="2" max="2" width="4.5703125" style="1" customWidth="1"/>
    <col min="3" max="3" width="11.5703125" style="19" customWidth="1"/>
    <col min="4" max="4" width="9.5703125" style="19" customWidth="1"/>
    <col min="5" max="5" width="15.28515625" style="1" customWidth="1"/>
    <col min="6" max="6" width="8.140625" style="1" customWidth="1"/>
    <col min="7" max="7" width="9.5703125" style="1" customWidth="1"/>
    <col min="8" max="8" width="9" style="1" customWidth="1"/>
    <col min="9" max="12" width="10.42578125" style="1" customWidth="1"/>
    <col min="13" max="13" width="9.140625" style="1"/>
    <col min="14" max="14" width="12" style="1" customWidth="1"/>
    <col min="15" max="15" width="10.7109375" style="1" customWidth="1"/>
    <col min="16" max="16384" width="9.140625" style="1"/>
  </cols>
  <sheetData>
    <row r="1" spans="1:7" ht="20.25">
      <c r="A1" s="14" t="s">
        <v>64</v>
      </c>
    </row>
    <row r="2" spans="1:7">
      <c r="A2" s="9" t="s">
        <v>19</v>
      </c>
      <c r="B2" s="1" t="s">
        <v>3</v>
      </c>
    </row>
    <row r="3" spans="1:7" ht="13.5" thickBot="1">
      <c r="A3" s="39" t="s">
        <v>92</v>
      </c>
      <c r="C3" s="67"/>
      <c r="D3" s="67"/>
    </row>
    <row r="4" spans="1:7" ht="13.5" thickBot="1">
      <c r="A4" s="10" t="s">
        <v>20</v>
      </c>
      <c r="B4" s="2"/>
      <c r="C4" s="68">
        <v>45595.438000000002</v>
      </c>
      <c r="D4" s="69">
        <v>0.40116299999999999</v>
      </c>
      <c r="E4" s="3"/>
    </row>
    <row r="5" spans="1:7">
      <c r="A5" s="26" t="s">
        <v>637</v>
      </c>
      <c r="C5" s="18"/>
      <c r="D5" s="18"/>
    </row>
    <row r="6" spans="1:7">
      <c r="A6" s="10" t="s">
        <v>21</v>
      </c>
    </row>
    <row r="7" spans="1:7">
      <c r="A7" s="9" t="s">
        <v>1</v>
      </c>
      <c r="C7" s="19">
        <v>45595.438000000002</v>
      </c>
      <c r="D7" s="26" t="s">
        <v>637</v>
      </c>
    </row>
    <row r="8" spans="1:7">
      <c r="A8" s="9" t="s">
        <v>13</v>
      </c>
      <c r="C8" s="19">
        <v>0.40116299999999999</v>
      </c>
      <c r="D8" s="26" t="s">
        <v>637</v>
      </c>
    </row>
    <row r="9" spans="1:7" s="9" customFormat="1">
      <c r="A9" s="20" t="s">
        <v>65</v>
      </c>
      <c r="C9" s="137">
        <v>-9.5</v>
      </c>
      <c r="D9" s="70" t="s">
        <v>66</v>
      </c>
    </row>
    <row r="10" spans="1:7" s="9" customFormat="1" ht="13.5" thickBot="1">
      <c r="C10" s="71" t="s">
        <v>26</v>
      </c>
      <c r="D10" s="71" t="s">
        <v>27</v>
      </c>
    </row>
    <row r="11" spans="1:7" s="9" customFormat="1">
      <c r="A11" s="9" t="s">
        <v>22</v>
      </c>
      <c r="C11" s="72">
        <f ca="1">INTERCEPT(INDIRECT($G$11):G996,INDIRECT($F$11):F996)</f>
        <v>-8.2108890994755657E-3</v>
      </c>
      <c r="D11" s="70"/>
      <c r="F11" s="27" t="str">
        <f>"F"&amp;E19</f>
        <v>F71</v>
      </c>
      <c r="G11" s="26" t="str">
        <f>"G"&amp;E19</f>
        <v>G71</v>
      </c>
    </row>
    <row r="12" spans="1:7" s="9" customFormat="1">
      <c r="A12" s="9" t="s">
        <v>23</v>
      </c>
      <c r="C12" s="72">
        <f ca="1">SLOPE(INDIRECT($G$11):G996,INDIRECT($F$11):F996)</f>
        <v>-1.7722088558277809E-6</v>
      </c>
      <c r="D12" s="70"/>
    </row>
    <row r="13" spans="1:7" s="9" customFormat="1">
      <c r="A13" s="9" t="s">
        <v>24</v>
      </c>
      <c r="C13" s="70" t="s">
        <v>9</v>
      </c>
      <c r="D13" s="73" t="s">
        <v>81</v>
      </c>
      <c r="E13" s="21">
        <v>1</v>
      </c>
    </row>
    <row r="14" spans="1:7" s="9" customFormat="1">
      <c r="C14" s="70"/>
      <c r="D14" s="73" t="s">
        <v>67</v>
      </c>
      <c r="E14" s="22">
        <f ca="1">NOW()+15018.5+$C$9/24</f>
        <v>59961.595135532407</v>
      </c>
    </row>
    <row r="15" spans="1:7" s="9" customFormat="1">
      <c r="A15" s="11" t="s">
        <v>25</v>
      </c>
      <c r="C15" s="72">
        <f ca="1">(C7+C11)+(C8+C12)*INT(MAX(F21:F3537))</f>
        <v>59477.614076823447</v>
      </c>
      <c r="D15" s="73" t="s">
        <v>82</v>
      </c>
      <c r="E15" s="22">
        <f ca="1">ROUND(2*(E14-$C$7)/$C$8,0)/2+E13</f>
        <v>35812.5</v>
      </c>
    </row>
    <row r="16" spans="1:7" s="9" customFormat="1">
      <c r="A16" s="10" t="s">
        <v>11</v>
      </c>
      <c r="C16" s="74">
        <f ca="1">+C8+C12</f>
        <v>0.40116122779114416</v>
      </c>
      <c r="D16" s="73" t="s">
        <v>68</v>
      </c>
      <c r="E16" s="26">
        <f ca="1">ROUND(2*(E14-$C$15)/$C$16,0)/2+E13</f>
        <v>1207.5</v>
      </c>
    </row>
    <row r="17" spans="1:16" s="9" customFormat="1" ht="13.5" thickBot="1">
      <c r="A17" s="16" t="s">
        <v>61</v>
      </c>
      <c r="C17" s="127">
        <f>COUNT(C21:C2195)</f>
        <v>314</v>
      </c>
      <c r="D17" s="73" t="s">
        <v>69</v>
      </c>
      <c r="E17" s="23">
        <f ca="1">+$C$15+$C$16*E16-15018.5-$C$9/24</f>
        <v>44943.912092714592</v>
      </c>
    </row>
    <row r="18" spans="1:16" s="9" customFormat="1" ht="14.25" thickTop="1" thickBot="1">
      <c r="A18" s="10" t="s">
        <v>10</v>
      </c>
      <c r="C18" s="75">
        <f ca="1">+C15</f>
        <v>59477.614076823447</v>
      </c>
      <c r="D18" s="76">
        <f ca="1">+C16</f>
        <v>0.40116122779114416</v>
      </c>
      <c r="E18" s="24" t="s">
        <v>70</v>
      </c>
    </row>
    <row r="19" spans="1:16" s="9" customFormat="1" ht="13.5" thickTop="1">
      <c r="A19" s="28" t="s">
        <v>74</v>
      </c>
      <c r="C19" s="70"/>
      <c r="D19" s="70"/>
      <c r="E19" s="29">
        <v>71</v>
      </c>
    </row>
    <row r="20" spans="1:16" ht="13.5" thickBot="1">
      <c r="A20" s="6" t="s">
        <v>14</v>
      </c>
      <c r="B20" s="6" t="s">
        <v>16</v>
      </c>
      <c r="C20" s="77" t="s">
        <v>15</v>
      </c>
      <c r="D20" s="77" t="s">
        <v>2</v>
      </c>
      <c r="E20" s="6" t="s">
        <v>8</v>
      </c>
      <c r="F20" s="6" t="s">
        <v>7</v>
      </c>
      <c r="G20" s="6" t="s">
        <v>12</v>
      </c>
      <c r="H20" s="12" t="s">
        <v>634</v>
      </c>
      <c r="I20" s="12" t="s">
        <v>78</v>
      </c>
      <c r="J20" s="12" t="s">
        <v>635</v>
      </c>
      <c r="K20" s="12" t="s">
        <v>79</v>
      </c>
      <c r="L20" s="12" t="s">
        <v>80</v>
      </c>
      <c r="M20" s="12" t="s">
        <v>28</v>
      </c>
      <c r="N20" s="6" t="s">
        <v>29</v>
      </c>
      <c r="O20" s="6" t="s">
        <v>18</v>
      </c>
      <c r="P20" s="6" t="s">
        <v>636</v>
      </c>
    </row>
    <row r="21" spans="1:16">
      <c r="A21" s="5" t="s">
        <v>6</v>
      </c>
      <c r="B21" s="15" t="s">
        <v>53</v>
      </c>
      <c r="C21" s="17">
        <v>42903.235000000001</v>
      </c>
      <c r="D21" s="18">
        <v>2E-3</v>
      </c>
      <c r="E21" s="5">
        <f>(C21-C$7)/C$8</f>
        <v>-6710.9952812198571</v>
      </c>
      <c r="F21" s="5">
        <f>ROUND(2*E21,0)/2</f>
        <v>-6711</v>
      </c>
      <c r="G21" s="5">
        <f>C21-(C$7+C$8*F21)</f>
        <v>1.8930000005639158E-3</v>
      </c>
      <c r="H21" s="5"/>
      <c r="I21" s="5"/>
      <c r="J21" s="1">
        <f>G21</f>
        <v>1.8930000005639158E-3</v>
      </c>
      <c r="M21" s="5"/>
      <c r="N21" s="5"/>
      <c r="O21" s="7">
        <f>C21-15018.5</f>
        <v>27884.735000000001</v>
      </c>
      <c r="P21" s="5"/>
    </row>
    <row r="22" spans="1:16">
      <c r="A22" s="1" t="s">
        <v>0</v>
      </c>
      <c r="B22" s="13" t="s">
        <v>54</v>
      </c>
      <c r="C22" s="19">
        <v>42919.99</v>
      </c>
      <c r="D22" s="19" t="s">
        <v>9</v>
      </c>
      <c r="E22" s="1">
        <f>(C22-C$7)/C$8</f>
        <v>-6669.229216054332</v>
      </c>
      <c r="F22" s="5">
        <f>ROUND(2*E22,0)/2</f>
        <v>-6669</v>
      </c>
      <c r="G22" s="1">
        <f>C22-(C$7+C$8*F22)</f>
        <v>-9.1953000002831686E-2</v>
      </c>
      <c r="J22" s="1">
        <f>G22</f>
        <v>-9.1953000002831686E-2</v>
      </c>
      <c r="L22" s="5"/>
      <c r="M22" s="5"/>
      <c r="O22" s="8">
        <f>C22-15018.5</f>
        <v>27901.489999999998</v>
      </c>
    </row>
    <row r="23" spans="1:16">
      <c r="A23" s="1" t="s">
        <v>0</v>
      </c>
      <c r="B23" s="13" t="s">
        <v>53</v>
      </c>
      <c r="C23" s="19">
        <v>42922.51</v>
      </c>
      <c r="D23" s="19" t="s">
        <v>9</v>
      </c>
      <c r="E23" s="1">
        <f>(C23-C$7)/C$8</f>
        <v>-6662.9474802013146</v>
      </c>
      <c r="F23" s="5">
        <f>ROUND(2*E23,0)/2</f>
        <v>-6663</v>
      </c>
      <c r="G23" s="1">
        <f>C23-(C$7+C$8*F23)</f>
        <v>2.1069000002171379E-2</v>
      </c>
      <c r="J23" s="1">
        <f>G23</f>
        <v>2.1069000002171379E-2</v>
      </c>
      <c r="L23" s="5"/>
      <c r="M23" s="5"/>
      <c r="O23" s="8">
        <f>C23-15018.5</f>
        <v>27904.010000000002</v>
      </c>
    </row>
    <row r="24" spans="1:16">
      <c r="A24" s="1" t="s">
        <v>0</v>
      </c>
      <c r="B24" s="13" t="s">
        <v>54</v>
      </c>
      <c r="C24" s="19">
        <v>42991.49</v>
      </c>
      <c r="D24" s="19" t="s">
        <v>9</v>
      </c>
      <c r="E24" s="1">
        <f>(C24-C$7)/C$8</f>
        <v>-6490.997424986861</v>
      </c>
      <c r="F24" s="5">
        <f>ROUND(2*E24,0)/2</f>
        <v>-6491</v>
      </c>
      <c r="G24" s="1">
        <f>C24-(C$7+C$8*F24)</f>
        <v>1.0329999931855127E-3</v>
      </c>
      <c r="J24" s="1">
        <f>G24</f>
        <v>1.0329999931855127E-3</v>
      </c>
      <c r="L24" s="5"/>
      <c r="M24" s="5"/>
      <c r="O24" s="8">
        <f>C24-15018.5</f>
        <v>27972.989999999998</v>
      </c>
    </row>
    <row r="25" spans="1:16">
      <c r="A25" s="1" t="s">
        <v>0</v>
      </c>
      <c r="B25" s="13" t="s">
        <v>53</v>
      </c>
      <c r="C25" s="19">
        <v>42994.559999999998</v>
      </c>
      <c r="D25" s="19" t="s">
        <v>9</v>
      </c>
      <c r="E25" s="1">
        <f>(C25-C$7)/C$8</f>
        <v>-6483.3446753564122</v>
      </c>
      <c r="F25" s="5">
        <f>ROUND(2*E25,0)/2</f>
        <v>-6483.5</v>
      </c>
      <c r="G25" s="1">
        <f>C25-(C$7+C$8*F25)</f>
        <v>6.2310499997693114E-2</v>
      </c>
      <c r="J25" s="1">
        <f>G25</f>
        <v>6.2310499997693114E-2</v>
      </c>
      <c r="L25" s="5"/>
      <c r="M25" s="5"/>
      <c r="O25" s="8">
        <f>C25-15018.5</f>
        <v>27976.059999999998</v>
      </c>
    </row>
    <row r="26" spans="1:16">
      <c r="A26" s="1" t="s">
        <v>5</v>
      </c>
      <c r="B26" s="13"/>
      <c r="C26" s="19">
        <v>43023.391000000003</v>
      </c>
      <c r="D26" s="19" t="s">
        <v>9</v>
      </c>
      <c r="E26" s="1">
        <f>(C26-C$7)/C$8</f>
        <v>-6411.4761331428836</v>
      </c>
      <c r="F26" s="5">
        <f>ROUND(2*E26,0)/2</f>
        <v>-6411.5</v>
      </c>
      <c r="G26" s="1">
        <f>C26-(C$7+C$8*F26)</f>
        <v>9.5744999998714775E-3</v>
      </c>
      <c r="J26" s="1">
        <f>G26</f>
        <v>9.5744999998714775E-3</v>
      </c>
      <c r="L26" s="5"/>
      <c r="M26" s="5"/>
      <c r="O26" s="8">
        <f>C26-15018.5</f>
        <v>28004.891000000003</v>
      </c>
    </row>
    <row r="27" spans="1:16">
      <c r="A27" s="1" t="s">
        <v>5</v>
      </c>
      <c r="B27" s="13"/>
      <c r="C27" s="19">
        <v>43040.434000000001</v>
      </c>
      <c r="D27" s="19" t="s">
        <v>9</v>
      </c>
      <c r="E27" s="1">
        <f>(C27-C$7)/C$8</f>
        <v>-6368.9921553084432</v>
      </c>
      <c r="F27" s="5">
        <f>ROUND(2*E27,0)/2</f>
        <v>-6369</v>
      </c>
      <c r="G27" s="1">
        <f>C27-(C$7+C$8*F27)</f>
        <v>3.1469999958062544E-3</v>
      </c>
      <c r="J27" s="1">
        <f>G27</f>
        <v>3.1469999958062544E-3</v>
      </c>
      <c r="L27" s="5"/>
      <c r="M27" s="5"/>
      <c r="O27" s="8">
        <f>C27-15018.5</f>
        <v>28021.934000000001</v>
      </c>
    </row>
    <row r="28" spans="1:16">
      <c r="A28" s="1" t="s">
        <v>5</v>
      </c>
      <c r="B28" s="13"/>
      <c r="C28" s="19">
        <v>43040.625</v>
      </c>
      <c r="D28" s="19" t="s">
        <v>9</v>
      </c>
      <c r="E28" s="1">
        <f>(C28-C$7)/C$8</f>
        <v>-6368.5160396148249</v>
      </c>
      <c r="F28" s="5">
        <f>ROUND(2*E28,0)/2</f>
        <v>-6368.5</v>
      </c>
      <c r="G28" s="1">
        <f>C28-(C$7+C$8*F28)</f>
        <v>-6.4344999991590157E-3</v>
      </c>
      <c r="J28" s="1">
        <f>G28</f>
        <v>-6.4344999991590157E-3</v>
      </c>
      <c r="L28" s="5"/>
      <c r="M28" s="5"/>
      <c r="O28" s="8">
        <f>C28-15018.5</f>
        <v>28022.125</v>
      </c>
    </row>
    <row r="29" spans="1:16">
      <c r="A29" s="66" t="s">
        <v>110</v>
      </c>
      <c r="B29" s="65" t="s">
        <v>54</v>
      </c>
      <c r="C29" s="66">
        <v>43041.402000000002</v>
      </c>
      <c r="D29" s="66" t="s">
        <v>630</v>
      </c>
      <c r="E29" s="1">
        <f>(C29-C$7)/C$8</f>
        <v>-6366.5791710601425</v>
      </c>
      <c r="F29" s="5">
        <f>ROUND(2*E29,0)/2</f>
        <v>-6366.5</v>
      </c>
      <c r="G29" s="1">
        <f>C29-(C$7+C$8*F29)</f>
        <v>-3.1760500001837499E-2</v>
      </c>
      <c r="I29" s="1">
        <f>G29</f>
        <v>-3.1760500001837499E-2</v>
      </c>
      <c r="L29" s="5"/>
      <c r="M29" s="5"/>
      <c r="O29" s="8">
        <f>C29-15018.5</f>
        <v>28022.902000000002</v>
      </c>
    </row>
    <row r="30" spans="1:16">
      <c r="A30" s="66" t="s">
        <v>110</v>
      </c>
      <c r="B30" s="65" t="s">
        <v>53</v>
      </c>
      <c r="C30" s="66">
        <v>43042.411</v>
      </c>
      <c r="D30" s="66" t="s">
        <v>630</v>
      </c>
      <c r="E30" s="1">
        <f>(C30-C$7)/C$8</f>
        <v>-6364.0639839666219</v>
      </c>
      <c r="F30" s="5">
        <f>ROUND(2*E30,0)/2</f>
        <v>-6364</v>
      </c>
      <c r="G30" s="1">
        <f>C30-(C$7+C$8*F30)</f>
        <v>-2.566800000204239E-2</v>
      </c>
      <c r="I30" s="1">
        <f>G30</f>
        <v>-2.566800000204239E-2</v>
      </c>
      <c r="L30" s="5"/>
      <c r="M30" s="5"/>
      <c r="O30" s="8">
        <f>C30-15018.5</f>
        <v>28023.911</v>
      </c>
    </row>
    <row r="31" spans="1:16">
      <c r="A31" s="1" t="s">
        <v>5</v>
      </c>
      <c r="B31" s="13"/>
      <c r="C31" s="19">
        <v>43050.442000000003</v>
      </c>
      <c r="D31" s="19" t="s">
        <v>9</v>
      </c>
      <c r="E31" s="1">
        <f>(C31-C$7)/C$8</f>
        <v>-6344.044690063638</v>
      </c>
      <c r="F31" s="5">
        <f>ROUND(2*E31,0)/2</f>
        <v>-6344</v>
      </c>
      <c r="G31" s="1">
        <f>C31-(C$7+C$8*F31)</f>
        <v>-1.7928000001120381E-2</v>
      </c>
      <c r="J31" s="1">
        <f>G31</f>
        <v>-1.7928000001120381E-2</v>
      </c>
      <c r="L31" s="5"/>
      <c r="M31" s="5"/>
      <c r="O31" s="8">
        <f>C31-15018.5</f>
        <v>28031.942000000003</v>
      </c>
    </row>
    <row r="32" spans="1:16">
      <c r="A32" s="1" t="s">
        <v>5</v>
      </c>
      <c r="B32" s="13"/>
      <c r="C32" s="19">
        <v>43068.32</v>
      </c>
      <c r="D32" s="19" t="s">
        <v>9</v>
      </c>
      <c r="E32" s="1">
        <f>(C32-C$7)/C$8</f>
        <v>-6299.47926403981</v>
      </c>
      <c r="F32" s="5">
        <f>ROUND(2*E32,0)/2</f>
        <v>-6299.5</v>
      </c>
      <c r="G32" s="1">
        <f>C32-(C$7+C$8*F32)</f>
        <v>8.3184999966761097E-3</v>
      </c>
      <c r="J32" s="1">
        <f>G32</f>
        <v>8.3184999966761097E-3</v>
      </c>
      <c r="L32" s="5"/>
      <c r="M32" s="5"/>
      <c r="O32" s="8">
        <f>C32-15018.5</f>
        <v>28049.82</v>
      </c>
    </row>
    <row r="33" spans="1:33">
      <c r="A33" s="1" t="s">
        <v>5</v>
      </c>
      <c r="B33" s="13"/>
      <c r="C33" s="19">
        <v>43068.516000000003</v>
      </c>
      <c r="D33" s="19" t="s">
        <v>9</v>
      </c>
      <c r="E33" s="1">
        <f>(C33-C$7)/C$8</f>
        <v>-6298.9906845845671</v>
      </c>
      <c r="F33" s="5">
        <f>ROUND(2*E33,0)/2</f>
        <v>-6299</v>
      </c>
      <c r="G33" s="1">
        <f>C33-(C$7+C$8*F33)</f>
        <v>3.7369999990914948E-3</v>
      </c>
      <c r="J33" s="1">
        <f>G33</f>
        <v>3.7369999990914948E-3</v>
      </c>
      <c r="L33" s="5"/>
      <c r="M33" s="5"/>
      <c r="O33" s="8">
        <f>C33-15018.5</f>
        <v>28050.016000000003</v>
      </c>
      <c r="AC33" s="1">
        <v>21</v>
      </c>
      <c r="AE33" s="1" t="s">
        <v>30</v>
      </c>
      <c r="AG33" s="1" t="s">
        <v>32</v>
      </c>
    </row>
    <row r="34" spans="1:33">
      <c r="A34" s="1" t="s">
        <v>5</v>
      </c>
      <c r="B34" s="13"/>
      <c r="C34" s="19">
        <v>43069.311999999998</v>
      </c>
      <c r="D34" s="19" t="s">
        <v>9</v>
      </c>
      <c r="E34" s="1">
        <f>(C34-C$7)/C$8</f>
        <v>-6297.006453735773</v>
      </c>
      <c r="F34" s="5">
        <f>ROUND(2*E34,0)/2</f>
        <v>-6297</v>
      </c>
      <c r="G34" s="1">
        <f>C34-(C$7+C$8*F34)</f>
        <v>-2.5890000033541583E-3</v>
      </c>
      <c r="J34" s="1">
        <f>G34</f>
        <v>-2.5890000033541583E-3</v>
      </c>
      <c r="M34" s="5"/>
      <c r="O34" s="8">
        <f>C34-15018.5</f>
        <v>28050.811999999998</v>
      </c>
      <c r="AC34" s="1">
        <v>11</v>
      </c>
      <c r="AE34" s="1" t="s">
        <v>33</v>
      </c>
      <c r="AG34" s="1" t="s">
        <v>32</v>
      </c>
    </row>
    <row r="35" spans="1:33">
      <c r="A35" s="1" t="s">
        <v>31</v>
      </c>
      <c r="B35" s="13" t="s">
        <v>54</v>
      </c>
      <c r="C35" s="19">
        <v>43096.396999999997</v>
      </c>
      <c r="E35" s="1">
        <f>(C35-C$7)/C$8</f>
        <v>-6229.4902570775594</v>
      </c>
      <c r="F35" s="5">
        <f>ROUND(2*E35,0)/2</f>
        <v>-6229.5</v>
      </c>
      <c r="G35" s="1">
        <f>C35-(C$7+C$8*F35)</f>
        <v>3.9084999953047372E-3</v>
      </c>
      <c r="H35" s="1">
        <f>G35</f>
        <v>3.9084999953047372E-3</v>
      </c>
      <c r="M35" s="5"/>
      <c r="O35" s="8">
        <f>C35-15018.5</f>
        <v>28077.896999999997</v>
      </c>
      <c r="AC35" s="1">
        <v>7</v>
      </c>
      <c r="AE35" s="1" t="s">
        <v>33</v>
      </c>
      <c r="AG35" s="1" t="s">
        <v>32</v>
      </c>
    </row>
    <row r="36" spans="1:33">
      <c r="A36" s="66" t="s">
        <v>110</v>
      </c>
      <c r="B36" s="65" t="s">
        <v>54</v>
      </c>
      <c r="C36" s="66">
        <v>43096.406000000003</v>
      </c>
      <c r="D36" s="66" t="s">
        <v>630</v>
      </c>
      <c r="E36" s="1">
        <f>(C36-C$7)/C$8</f>
        <v>-6229.4678223066421</v>
      </c>
      <c r="F36" s="5">
        <f>ROUND(2*E36,0)/2</f>
        <v>-6229.5</v>
      </c>
      <c r="G36" s="1">
        <f>C36-(C$7+C$8*F36)</f>
        <v>1.2908500000776257E-2</v>
      </c>
      <c r="I36" s="1">
        <f>G36</f>
        <v>1.2908500000776257E-2</v>
      </c>
      <c r="M36" s="5"/>
      <c r="O36" s="8">
        <f>C36-15018.5</f>
        <v>28077.906000000003</v>
      </c>
      <c r="AC36" s="1">
        <v>6</v>
      </c>
      <c r="AE36" s="1" t="s">
        <v>33</v>
      </c>
      <c r="AG36" s="1" t="s">
        <v>32</v>
      </c>
    </row>
    <row r="37" spans="1:33">
      <c r="A37" s="66" t="s">
        <v>110</v>
      </c>
      <c r="B37" s="65" t="s">
        <v>53</v>
      </c>
      <c r="C37" s="66">
        <v>43101.417000000001</v>
      </c>
      <c r="D37" s="66" t="s">
        <v>630</v>
      </c>
      <c r="E37" s="1">
        <f>(C37-C$7)/C$8</f>
        <v>-6216.9766404179863</v>
      </c>
      <c r="F37" s="5">
        <f>ROUND(2*E37,0)/2</f>
        <v>-6217</v>
      </c>
      <c r="G37" s="1">
        <f>C37-(C$7+C$8*F37)</f>
        <v>9.3710000001010485E-3</v>
      </c>
      <c r="I37" s="1">
        <f>G37</f>
        <v>9.3710000001010485E-3</v>
      </c>
      <c r="M37" s="5"/>
      <c r="O37" s="8">
        <f>C37-15018.5</f>
        <v>28082.917000000001</v>
      </c>
      <c r="AC37" s="1">
        <v>6</v>
      </c>
      <c r="AE37" s="1" t="s">
        <v>33</v>
      </c>
      <c r="AG37" s="1" t="s">
        <v>32</v>
      </c>
    </row>
    <row r="38" spans="1:33">
      <c r="A38" s="66" t="s">
        <v>110</v>
      </c>
      <c r="B38" s="65" t="s">
        <v>54</v>
      </c>
      <c r="C38" s="66">
        <v>43102.421999999999</v>
      </c>
      <c r="D38" s="66" t="s">
        <v>630</v>
      </c>
      <c r="E38" s="1">
        <f>(C38-C$7)/C$8</f>
        <v>-6214.4714243337576</v>
      </c>
      <c r="F38" s="5">
        <f>ROUND(2*E38,0)/2</f>
        <v>-6214.5</v>
      </c>
      <c r="G38" s="1">
        <f>C38-(C$7+C$8*F38)</f>
        <v>1.146349999908125E-2</v>
      </c>
      <c r="I38" s="1">
        <f>G38</f>
        <v>1.146349999908125E-2</v>
      </c>
      <c r="M38" s="5"/>
      <c r="O38" s="8">
        <f>C38-15018.5</f>
        <v>28083.921999999999</v>
      </c>
      <c r="AC38" s="1">
        <v>7</v>
      </c>
      <c r="AE38" s="1" t="s">
        <v>33</v>
      </c>
      <c r="AG38" s="1" t="s">
        <v>32</v>
      </c>
    </row>
    <row r="39" spans="1:33">
      <c r="A39" s="66" t="s">
        <v>110</v>
      </c>
      <c r="B39" s="65" t="s">
        <v>54</v>
      </c>
      <c r="C39" s="66">
        <v>43104.411999999997</v>
      </c>
      <c r="D39" s="66" t="s">
        <v>630</v>
      </c>
      <c r="E39" s="1">
        <f>(C39-C$7)/C$8</f>
        <v>-6209.5108472117454</v>
      </c>
      <c r="F39" s="5">
        <f>ROUND(2*E39,0)/2</f>
        <v>-6209.5</v>
      </c>
      <c r="G39" s="1">
        <f>C39-(C$7+C$8*F39)</f>
        <v>-4.3515000070328824E-3</v>
      </c>
      <c r="I39" s="1">
        <f>G39</f>
        <v>-4.3515000070328824E-3</v>
      </c>
      <c r="M39" s="5"/>
      <c r="O39" s="8">
        <f>C39-15018.5</f>
        <v>28085.911999999997</v>
      </c>
      <c r="AC39" s="1">
        <v>7</v>
      </c>
      <c r="AE39" s="1" t="s">
        <v>33</v>
      </c>
      <c r="AG39" s="1" t="s">
        <v>32</v>
      </c>
    </row>
    <row r="40" spans="1:33">
      <c r="A40" s="66" t="s">
        <v>110</v>
      </c>
      <c r="B40" s="65" t="s">
        <v>54</v>
      </c>
      <c r="C40" s="66">
        <v>43123.271999999997</v>
      </c>
      <c r="D40" s="66" t="s">
        <v>630</v>
      </c>
      <c r="E40" s="1">
        <f>(C40-C$7)/C$8</f>
        <v>-6162.4975384070931</v>
      </c>
      <c r="F40" s="5">
        <f>ROUND(2*E40,0)/2</f>
        <v>-6162.5</v>
      </c>
      <c r="G40" s="1">
        <f>C40-(C$7+C$8*F40)</f>
        <v>9.8749999597202986E-4</v>
      </c>
      <c r="I40" s="1">
        <f>G40</f>
        <v>9.8749999597202986E-4</v>
      </c>
      <c r="M40" s="5"/>
      <c r="O40" s="8">
        <f>C40-15018.5</f>
        <v>28104.771999999997</v>
      </c>
      <c r="AC40" s="1">
        <v>8</v>
      </c>
      <c r="AE40" s="1" t="s">
        <v>33</v>
      </c>
      <c r="AG40" s="1" t="s">
        <v>32</v>
      </c>
    </row>
    <row r="41" spans="1:33">
      <c r="A41" s="1" t="s">
        <v>31</v>
      </c>
      <c r="B41" s="13" t="s">
        <v>54</v>
      </c>
      <c r="C41" s="19">
        <v>43188.665999999997</v>
      </c>
      <c r="E41" s="1">
        <f>(C41-C$7)/C$8</f>
        <v>-5999.4864930215508</v>
      </c>
      <c r="F41" s="5">
        <f>ROUND(2*E41,0)/2</f>
        <v>-5999.5</v>
      </c>
      <c r="G41" s="1">
        <f>C41-(C$7+C$8*F41)</f>
        <v>5.4184999971766956E-3</v>
      </c>
      <c r="H41" s="1">
        <f>G41</f>
        <v>5.4184999971766956E-3</v>
      </c>
      <c r="M41" s="5"/>
      <c r="O41" s="8">
        <f>C41-15018.5</f>
        <v>28170.165999999997</v>
      </c>
      <c r="AC41" s="1">
        <v>8</v>
      </c>
      <c r="AE41" s="1" t="s">
        <v>33</v>
      </c>
      <c r="AG41" s="1" t="s">
        <v>32</v>
      </c>
    </row>
    <row r="42" spans="1:33">
      <c r="A42" s="1" t="s">
        <v>31</v>
      </c>
      <c r="B42" s="13"/>
      <c r="C42" s="19">
        <v>43189.667999999998</v>
      </c>
      <c r="E42" s="1">
        <f>(C42-C$7)/C$8</f>
        <v>-5996.9887551942829</v>
      </c>
      <c r="F42" s="5">
        <f>ROUND(2*E42,0)/2</f>
        <v>-5997</v>
      </c>
      <c r="G42" s="1">
        <f>C42-(C$7+C$8*F42)</f>
        <v>4.5109999991836958E-3</v>
      </c>
      <c r="H42" s="1">
        <f>G42</f>
        <v>4.5109999991836958E-3</v>
      </c>
      <c r="M42" s="5"/>
      <c r="O42" s="8">
        <f>C42-15018.5</f>
        <v>28171.167999999998</v>
      </c>
      <c r="AC42" s="1">
        <v>7</v>
      </c>
      <c r="AE42" s="1" t="s">
        <v>33</v>
      </c>
      <c r="AG42" s="1" t="s">
        <v>32</v>
      </c>
    </row>
    <row r="43" spans="1:33">
      <c r="A43" s="1" t="s">
        <v>34</v>
      </c>
      <c r="B43" s="13"/>
      <c r="C43" s="19">
        <v>43291.56</v>
      </c>
      <c r="E43" s="1">
        <f>(C43-C$7)/C$8</f>
        <v>-5742.9972355376849</v>
      </c>
      <c r="F43" s="5">
        <f>ROUND(2*E43,0)/2</f>
        <v>-5743</v>
      </c>
      <c r="G43" s="1">
        <f>C43-(C$7+C$8*F43)</f>
        <v>1.1089999970863573E-3</v>
      </c>
      <c r="H43" s="1">
        <f>G43</f>
        <v>1.1089999970863573E-3</v>
      </c>
      <c r="M43" s="5"/>
      <c r="O43" s="8">
        <f>C43-15018.5</f>
        <v>28273.059999999998</v>
      </c>
      <c r="AC43" s="1">
        <v>10</v>
      </c>
      <c r="AE43" s="1" t="s">
        <v>33</v>
      </c>
      <c r="AG43" s="1" t="s">
        <v>32</v>
      </c>
    </row>
    <row r="44" spans="1:33">
      <c r="A44" s="1" t="s">
        <v>34</v>
      </c>
      <c r="B44" s="13" t="s">
        <v>54</v>
      </c>
      <c r="C44" s="19">
        <v>43292.572999999997</v>
      </c>
      <c r="E44" s="1">
        <f>(C44-C$7)/C$8</f>
        <v>-5740.4720774348716</v>
      </c>
      <c r="F44" s="5">
        <f>ROUND(2*E44,0)/2</f>
        <v>-5740.5</v>
      </c>
      <c r="G44" s="1">
        <f>C44-(C$7+C$8*F44)</f>
        <v>1.1201499997696374E-2</v>
      </c>
      <c r="H44" s="1">
        <f>G44</f>
        <v>1.1201499997696374E-2</v>
      </c>
      <c r="M44" s="5"/>
      <c r="O44" s="8">
        <f>C44-15018.5</f>
        <v>28274.072999999997</v>
      </c>
      <c r="AC44" s="1">
        <v>6</v>
      </c>
      <c r="AE44" s="1" t="s">
        <v>33</v>
      </c>
      <c r="AG44" s="1" t="s">
        <v>32</v>
      </c>
    </row>
    <row r="45" spans="1:33">
      <c r="A45" s="66" t="s">
        <v>110</v>
      </c>
      <c r="B45" s="65" t="s">
        <v>54</v>
      </c>
      <c r="C45" s="66">
        <v>43292.576000000001</v>
      </c>
      <c r="D45" s="66" t="s">
        <v>630</v>
      </c>
      <c r="E45" s="1">
        <f>(C45-C$7)/C$8</f>
        <v>-5740.4645991778925</v>
      </c>
      <c r="F45" s="5">
        <f>ROUND(2*E45,0)/2</f>
        <v>-5740.5</v>
      </c>
      <c r="G45" s="1">
        <f>C45-(C$7+C$8*F45)</f>
        <v>1.4201500001945533E-2</v>
      </c>
      <c r="I45" s="1">
        <f>G45</f>
        <v>1.4201500001945533E-2</v>
      </c>
      <c r="M45" s="5"/>
      <c r="O45" s="8">
        <f>C45-15018.5</f>
        <v>28274.076000000001</v>
      </c>
      <c r="AC45" s="1">
        <v>7</v>
      </c>
      <c r="AE45" s="1" t="s">
        <v>33</v>
      </c>
      <c r="AG45" s="1" t="s">
        <v>32</v>
      </c>
    </row>
    <row r="46" spans="1:33">
      <c r="A46" s="66" t="s">
        <v>110</v>
      </c>
      <c r="B46" s="65" t="s">
        <v>53</v>
      </c>
      <c r="C46" s="66">
        <v>43358.552000000003</v>
      </c>
      <c r="D46" s="66" t="s">
        <v>630</v>
      </c>
      <c r="E46" s="1">
        <f>(C46-C$7)/C$8</f>
        <v>-5576.0027719405798</v>
      </c>
      <c r="F46" s="5">
        <f>ROUND(2*E46,0)/2</f>
        <v>-5576</v>
      </c>
      <c r="G46" s="1">
        <f>C46-(C$7+C$8*F46)</f>
        <v>-1.1119999981019646E-3</v>
      </c>
      <c r="I46" s="1">
        <f>G46</f>
        <v>-1.1119999981019646E-3</v>
      </c>
      <c r="M46" s="5"/>
      <c r="O46" s="8">
        <f>C46-15018.5</f>
        <v>28340.052000000003</v>
      </c>
      <c r="AC46" s="1">
        <v>6</v>
      </c>
      <c r="AE46" s="1" t="s">
        <v>33</v>
      </c>
      <c r="AG46" s="1" t="s">
        <v>32</v>
      </c>
    </row>
    <row r="47" spans="1:33">
      <c r="A47" s="66" t="s">
        <v>110</v>
      </c>
      <c r="B47" s="65" t="s">
        <v>53</v>
      </c>
      <c r="C47" s="66">
        <v>43361.375</v>
      </c>
      <c r="D47" s="66" t="s">
        <v>630</v>
      </c>
      <c r="E47" s="1">
        <f>(C47-C$7)/C$8</f>
        <v>-5568.9657321338254</v>
      </c>
      <c r="F47" s="5">
        <f>ROUND(2*E47,0)/2</f>
        <v>-5569</v>
      </c>
      <c r="G47" s="1">
        <f>C47-(C$7+C$8*F47)</f>
        <v>1.3746999997238163E-2</v>
      </c>
      <c r="I47" s="1">
        <f>G47</f>
        <v>1.3746999997238163E-2</v>
      </c>
      <c r="M47" s="5"/>
      <c r="O47" s="8">
        <f>C47-15018.5</f>
        <v>28342.875</v>
      </c>
      <c r="AC47" s="1">
        <v>6</v>
      </c>
      <c r="AE47" s="1" t="s">
        <v>33</v>
      </c>
      <c r="AG47" s="1" t="s">
        <v>32</v>
      </c>
    </row>
    <row r="48" spans="1:33">
      <c r="A48" s="66" t="s">
        <v>110</v>
      </c>
      <c r="B48" s="65" t="s">
        <v>53</v>
      </c>
      <c r="C48" s="66">
        <v>43361.379000000001</v>
      </c>
      <c r="D48" s="66" t="s">
        <v>630</v>
      </c>
      <c r="E48" s="1">
        <f>(C48-C$7)/C$8</f>
        <v>-5568.9557611245336</v>
      </c>
      <c r="F48" s="5">
        <f>ROUND(2*E48,0)/2</f>
        <v>-5569</v>
      </c>
      <c r="G48" s="1">
        <f>C48-(C$7+C$8*F48)</f>
        <v>1.774699999805307E-2</v>
      </c>
      <c r="I48" s="1">
        <f>G48</f>
        <v>1.774699999805307E-2</v>
      </c>
      <c r="M48" s="5"/>
      <c r="O48" s="8">
        <f>C48-15018.5</f>
        <v>28342.879000000001</v>
      </c>
      <c r="AC48" s="1">
        <v>5</v>
      </c>
      <c r="AE48" s="1" t="s">
        <v>33</v>
      </c>
      <c r="AG48" s="1" t="s">
        <v>32</v>
      </c>
    </row>
    <row r="49" spans="1:33">
      <c r="A49" s="66" t="s">
        <v>110</v>
      </c>
      <c r="B49" s="65" t="s">
        <v>54</v>
      </c>
      <c r="C49" s="66">
        <v>43361.555999999997</v>
      </c>
      <c r="D49" s="66" t="s">
        <v>630</v>
      </c>
      <c r="E49" s="1">
        <f>(C49-C$7)/C$8</f>
        <v>-5568.5145439634389</v>
      </c>
      <c r="F49" s="5">
        <f>ROUND(2*E49,0)/2</f>
        <v>-5568.5</v>
      </c>
      <c r="G49" s="1">
        <f>C49-(C$7+C$8*F49)</f>
        <v>-5.834500007040333E-3</v>
      </c>
      <c r="I49" s="1">
        <f>G49</f>
        <v>-5.834500007040333E-3</v>
      </c>
      <c r="M49" s="5"/>
      <c r="O49" s="8">
        <f>C49-15018.5</f>
        <v>28343.055999999997</v>
      </c>
      <c r="AC49" s="1">
        <v>6</v>
      </c>
      <c r="AE49" s="1" t="s">
        <v>33</v>
      </c>
      <c r="AG49" s="1" t="s">
        <v>32</v>
      </c>
    </row>
    <row r="50" spans="1:33">
      <c r="A50" s="66" t="s">
        <v>110</v>
      </c>
      <c r="B50" s="65" t="s">
        <v>54</v>
      </c>
      <c r="C50" s="66">
        <v>43361.561999999998</v>
      </c>
      <c r="D50" s="66" t="s">
        <v>630</v>
      </c>
      <c r="E50" s="1">
        <f>(C50-C$7)/C$8</f>
        <v>-5568.4995874495007</v>
      </c>
      <c r="F50" s="5">
        <f>ROUND(2*E50,0)/2</f>
        <v>-5568.5</v>
      </c>
      <c r="G50" s="1">
        <f>C50-(C$7+C$8*F50)</f>
        <v>1.6549999418202788E-4</v>
      </c>
      <c r="I50" s="1">
        <f>G50</f>
        <v>1.6549999418202788E-4</v>
      </c>
      <c r="M50" s="5"/>
      <c r="O50" s="8">
        <f>C50-15018.5</f>
        <v>28343.061999999998</v>
      </c>
      <c r="AC50" s="1">
        <v>6</v>
      </c>
      <c r="AE50" s="1" t="s">
        <v>33</v>
      </c>
      <c r="AG50" s="1" t="s">
        <v>32</v>
      </c>
    </row>
    <row r="51" spans="1:33">
      <c r="A51" s="66" t="s">
        <v>110</v>
      </c>
      <c r="B51" s="65" t="s">
        <v>53</v>
      </c>
      <c r="C51" s="66">
        <v>43363.364000000001</v>
      </c>
      <c r="D51" s="66" t="s">
        <v>630</v>
      </c>
      <c r="E51" s="1">
        <f>(C51-C$7)/C$8</f>
        <v>-5564.0076477641269</v>
      </c>
      <c r="F51" s="5">
        <f>ROUND(2*E51,0)/2</f>
        <v>-5564</v>
      </c>
      <c r="G51" s="1">
        <f>C51-(C$7+C$8*F51)</f>
        <v>-3.0679999981657602E-3</v>
      </c>
      <c r="I51" s="1">
        <f>G51</f>
        <v>-3.0679999981657602E-3</v>
      </c>
      <c r="M51" s="5"/>
      <c r="O51" s="8">
        <f>C51-15018.5</f>
        <v>28344.864000000001</v>
      </c>
      <c r="AC51" s="1">
        <v>7</v>
      </c>
      <c r="AE51" s="1" t="s">
        <v>33</v>
      </c>
      <c r="AG51" s="1" t="s">
        <v>32</v>
      </c>
    </row>
    <row r="52" spans="1:33">
      <c r="A52" s="66" t="s">
        <v>110</v>
      </c>
      <c r="B52" s="65" t="s">
        <v>53</v>
      </c>
      <c r="C52" s="66">
        <v>43363.37</v>
      </c>
      <c r="D52" s="66" t="s">
        <v>630</v>
      </c>
      <c r="E52" s="1">
        <f>(C52-C$7)/C$8</f>
        <v>-5563.9926912501887</v>
      </c>
      <c r="F52" s="5">
        <f>ROUND(2*E52,0)/2</f>
        <v>-5564</v>
      </c>
      <c r="G52" s="1">
        <f>C52-(C$7+C$8*F52)</f>
        <v>2.9320000030566007E-3</v>
      </c>
      <c r="I52" s="1">
        <f>G52</f>
        <v>2.9320000030566007E-3</v>
      </c>
      <c r="M52" s="5"/>
      <c r="O52" s="8">
        <f>C52-15018.5</f>
        <v>28344.870000000003</v>
      </c>
      <c r="AC52" s="1">
        <v>9</v>
      </c>
      <c r="AE52" s="1" t="s">
        <v>41</v>
      </c>
      <c r="AG52" s="1" t="s">
        <v>32</v>
      </c>
    </row>
    <row r="53" spans="1:33">
      <c r="A53" s="66" t="s">
        <v>110</v>
      </c>
      <c r="B53" s="65" t="s">
        <v>53</v>
      </c>
      <c r="C53" s="66">
        <v>43363.383000000002</v>
      </c>
      <c r="D53" s="66" t="s">
        <v>630</v>
      </c>
      <c r="E53" s="1">
        <f>(C53-C$7)/C$8</f>
        <v>-5563.960285469997</v>
      </c>
      <c r="F53" s="5">
        <f>ROUND(2*E53,0)/2</f>
        <v>-5564</v>
      </c>
      <c r="G53" s="1">
        <f>C53-(C$7+C$8*F53)</f>
        <v>1.593200000206707E-2</v>
      </c>
      <c r="I53" s="1">
        <f>G53</f>
        <v>1.593200000206707E-2</v>
      </c>
      <c r="M53" s="5"/>
      <c r="O53" s="8">
        <f>C53-15018.5</f>
        <v>28344.883000000002</v>
      </c>
      <c r="AC53" s="1">
        <v>10</v>
      </c>
      <c r="AE53" s="1" t="s">
        <v>41</v>
      </c>
      <c r="AG53" s="1" t="s">
        <v>32</v>
      </c>
    </row>
    <row r="54" spans="1:33">
      <c r="A54" s="66" t="s">
        <v>110</v>
      </c>
      <c r="B54" s="65" t="s">
        <v>54</v>
      </c>
      <c r="C54" s="66">
        <v>43364.370999999999</v>
      </c>
      <c r="D54" s="66" t="s">
        <v>630</v>
      </c>
      <c r="E54" s="1">
        <f>(C54-C$7)/C$8</f>
        <v>-5561.4974461752527</v>
      </c>
      <c r="F54" s="5">
        <f>ROUND(2*E54,0)/2</f>
        <v>-5561.5</v>
      </c>
      <c r="G54" s="1">
        <f>C54-(C$7+C$8*F54)</f>
        <v>1.0244999939459376E-3</v>
      </c>
      <c r="I54" s="1">
        <f>G54</f>
        <v>1.0244999939459376E-3</v>
      </c>
      <c r="M54" s="5"/>
      <c r="O54" s="8">
        <f>C54-15018.5</f>
        <v>28345.870999999999</v>
      </c>
      <c r="AC54" s="1">
        <v>9</v>
      </c>
      <c r="AE54" s="1" t="s">
        <v>41</v>
      </c>
      <c r="AG54" s="1" t="s">
        <v>32</v>
      </c>
    </row>
    <row r="55" spans="1:33">
      <c r="A55" s="66" t="s">
        <v>110</v>
      </c>
      <c r="B55" s="65" t="s">
        <v>54</v>
      </c>
      <c r="C55" s="66">
        <v>43364.372000000003</v>
      </c>
      <c r="D55" s="66" t="s">
        <v>630</v>
      </c>
      <c r="E55" s="1">
        <f>(C55-C$7)/C$8</f>
        <v>-5561.4949534229199</v>
      </c>
      <c r="F55" s="5">
        <f>ROUND(2*E55,0)/2</f>
        <v>-5561.5</v>
      </c>
      <c r="G55" s="1">
        <f>C55-(C$7+C$8*F55)</f>
        <v>2.0244999977876432E-3</v>
      </c>
      <c r="I55" s="1">
        <f>G55</f>
        <v>2.0244999977876432E-3</v>
      </c>
      <c r="M55" s="5"/>
      <c r="O55" s="8">
        <f>C55-15018.5</f>
        <v>28345.872000000003</v>
      </c>
      <c r="AC55" s="1">
        <v>10</v>
      </c>
      <c r="AE55" s="1" t="s">
        <v>41</v>
      </c>
      <c r="AG55" s="1" t="s">
        <v>32</v>
      </c>
    </row>
    <row r="56" spans="1:33">
      <c r="A56" s="66" t="s">
        <v>110</v>
      </c>
      <c r="B56" s="65" t="s">
        <v>54</v>
      </c>
      <c r="C56" s="66">
        <v>43364.377</v>
      </c>
      <c r="D56" s="66" t="s">
        <v>630</v>
      </c>
      <c r="E56" s="1">
        <f>(C56-C$7)/C$8</f>
        <v>-5561.4824896613136</v>
      </c>
      <c r="F56" s="5">
        <f>ROUND(2*E56,0)/2</f>
        <v>-5561.5</v>
      </c>
      <c r="G56" s="1">
        <f>C56-(C$7+C$8*F56)</f>
        <v>7.0244999951682985E-3</v>
      </c>
      <c r="I56" s="1">
        <f>G56</f>
        <v>7.0244999951682985E-3</v>
      </c>
      <c r="M56" s="5"/>
      <c r="O56" s="8">
        <f>C56-15018.5</f>
        <v>28345.877</v>
      </c>
    </row>
    <row r="57" spans="1:33">
      <c r="A57" s="66" t="s">
        <v>110</v>
      </c>
      <c r="B57" s="65" t="s">
        <v>54</v>
      </c>
      <c r="C57" s="66">
        <v>43364.381000000001</v>
      </c>
      <c r="D57" s="66" t="s">
        <v>630</v>
      </c>
      <c r="E57" s="1">
        <f>(C57-C$7)/C$8</f>
        <v>-5561.4725186520209</v>
      </c>
      <c r="F57" s="5">
        <f>ROUND(2*E57,0)/2</f>
        <v>-5561.5</v>
      </c>
      <c r="G57" s="1">
        <f>C57-(C$7+C$8*F57)</f>
        <v>1.1024499995983206E-2</v>
      </c>
      <c r="I57" s="1">
        <f>G57</f>
        <v>1.1024499995983206E-2</v>
      </c>
      <c r="M57" s="5"/>
      <c r="O57" s="8">
        <f>C57-15018.5</f>
        <v>28345.881000000001</v>
      </c>
      <c r="AC57" s="1">
        <v>6</v>
      </c>
      <c r="AE57" s="1" t="s">
        <v>41</v>
      </c>
      <c r="AG57" s="1" t="s">
        <v>32</v>
      </c>
    </row>
    <row r="58" spans="1:33">
      <c r="A58" s="66" t="s">
        <v>110</v>
      </c>
      <c r="B58" s="65" t="s">
        <v>53</v>
      </c>
      <c r="C58" s="66">
        <v>43364.557999999997</v>
      </c>
      <c r="D58" s="66" t="s">
        <v>630</v>
      </c>
      <c r="E58" s="1">
        <f>(C58-C$7)/C$8</f>
        <v>-5561.031301490927</v>
      </c>
      <c r="F58" s="1">
        <f>ROUND(2*E58,0)/2</f>
        <v>-5561</v>
      </c>
      <c r="G58" s="1">
        <f>C58-(C$7+C$8*F58)</f>
        <v>-1.255700000183424E-2</v>
      </c>
      <c r="I58" s="1">
        <f>G58</f>
        <v>-1.255700000183424E-2</v>
      </c>
      <c r="O58" s="8">
        <f>C58-15018.5</f>
        <v>28346.057999999997</v>
      </c>
      <c r="AC58" s="1">
        <v>6</v>
      </c>
      <c r="AE58" s="1" t="s">
        <v>41</v>
      </c>
      <c r="AG58" s="1" t="s">
        <v>32</v>
      </c>
    </row>
    <row r="59" spans="1:33">
      <c r="A59" s="66" t="s">
        <v>110</v>
      </c>
      <c r="B59" s="65" t="s">
        <v>53</v>
      </c>
      <c r="C59" s="66">
        <v>43364.565000000002</v>
      </c>
      <c r="D59" s="66" t="s">
        <v>630</v>
      </c>
      <c r="E59" s="1">
        <f>(C59-C$7)/C$8</f>
        <v>-5561.0138522246561</v>
      </c>
      <c r="F59" s="1">
        <f>ROUND(2*E59,0)/2</f>
        <v>-5561</v>
      </c>
      <c r="G59" s="1">
        <f>C59-(C$7+C$8*F59)</f>
        <v>-5.5569999967701733E-3</v>
      </c>
      <c r="I59" s="1">
        <f>G59</f>
        <v>-5.5569999967701733E-3</v>
      </c>
      <c r="O59" s="8">
        <f>C59-15018.5</f>
        <v>28346.065000000002</v>
      </c>
      <c r="AC59" s="1">
        <v>6</v>
      </c>
      <c r="AE59" s="1" t="s">
        <v>41</v>
      </c>
      <c r="AG59" s="1" t="s">
        <v>32</v>
      </c>
    </row>
    <row r="60" spans="1:33">
      <c r="A60" s="66" t="s">
        <v>110</v>
      </c>
      <c r="B60" s="65" t="s">
        <v>53</v>
      </c>
      <c r="C60" s="66">
        <v>43364.57</v>
      </c>
      <c r="D60" s="66" t="s">
        <v>630</v>
      </c>
      <c r="E60" s="1">
        <f>(C60-C$7)/C$8</f>
        <v>-5561.0013884630489</v>
      </c>
      <c r="F60" s="1">
        <f>ROUND(2*E60,0)/2</f>
        <v>-5561</v>
      </c>
      <c r="G60" s="1">
        <f>C60-(C$7+C$8*F60)</f>
        <v>-5.5699999938951805E-4</v>
      </c>
      <c r="I60" s="1">
        <f>G60</f>
        <v>-5.5699999938951805E-4</v>
      </c>
      <c r="O60" s="8">
        <f>C60-15018.5</f>
        <v>28346.07</v>
      </c>
      <c r="AC60" s="1">
        <v>20</v>
      </c>
      <c r="AE60" s="1" t="s">
        <v>44</v>
      </c>
      <c r="AG60" s="1" t="s">
        <v>32</v>
      </c>
    </row>
    <row r="61" spans="1:33">
      <c r="A61" s="66" t="s">
        <v>110</v>
      </c>
      <c r="B61" s="65" t="s">
        <v>53</v>
      </c>
      <c r="C61" s="66">
        <v>43364.571000000004</v>
      </c>
      <c r="D61" s="66" t="s">
        <v>630</v>
      </c>
      <c r="E61" s="1">
        <f>(C61-C$7)/C$8</f>
        <v>-5560.9988957107171</v>
      </c>
      <c r="F61" s="1">
        <f>ROUND(2*E61,0)/2</f>
        <v>-5561</v>
      </c>
      <c r="G61" s="1">
        <f>C61-(C$7+C$8*F61)</f>
        <v>4.4300000445218757E-4</v>
      </c>
      <c r="I61" s="1">
        <f>G61</f>
        <v>4.4300000445218757E-4</v>
      </c>
      <c r="O61" s="8">
        <f>C61-15018.5</f>
        <v>28346.071000000004</v>
      </c>
      <c r="AC61" s="1">
        <v>12</v>
      </c>
      <c r="AE61" s="1" t="s">
        <v>44</v>
      </c>
      <c r="AG61" s="1" t="s">
        <v>32</v>
      </c>
    </row>
    <row r="62" spans="1:33">
      <c r="A62" s="66" t="s">
        <v>110</v>
      </c>
      <c r="B62" s="65" t="s">
        <v>53</v>
      </c>
      <c r="C62" s="66">
        <v>43364.582000000002</v>
      </c>
      <c r="D62" s="66" t="s">
        <v>630</v>
      </c>
      <c r="E62" s="1">
        <f>(C62-C$7)/C$8</f>
        <v>-5560.9714754351717</v>
      </c>
      <c r="F62" s="1">
        <f>ROUND(2*E62,0)/2</f>
        <v>-5561</v>
      </c>
      <c r="G62" s="1">
        <f>C62-(C$7+C$8*F62)</f>
        <v>1.1443000003055204E-2</v>
      </c>
      <c r="I62" s="1">
        <f>G62</f>
        <v>1.1443000003055204E-2</v>
      </c>
      <c r="O62" s="8">
        <f>C62-15018.5</f>
        <v>28346.082000000002</v>
      </c>
      <c r="AC62" s="1">
        <v>12</v>
      </c>
      <c r="AE62" s="1" t="s">
        <v>44</v>
      </c>
      <c r="AG62" s="1" t="s">
        <v>32</v>
      </c>
    </row>
    <row r="63" spans="1:33">
      <c r="A63" s="66" t="s">
        <v>110</v>
      </c>
      <c r="B63" s="65" t="s">
        <v>53</v>
      </c>
      <c r="C63" s="66">
        <v>43364.587</v>
      </c>
      <c r="D63" s="66" t="s">
        <v>630</v>
      </c>
      <c r="E63" s="1">
        <f>(C63-C$7)/C$8</f>
        <v>-5560.9590116735653</v>
      </c>
      <c r="F63" s="1">
        <f>ROUND(2*E63,0)/2</f>
        <v>-5561</v>
      </c>
      <c r="G63" s="1">
        <f>C63-(C$7+C$8*F63)</f>
        <v>1.6443000000435859E-2</v>
      </c>
      <c r="I63" s="1">
        <f>G63</f>
        <v>1.6443000000435859E-2</v>
      </c>
      <c r="O63" s="8">
        <f>C63-15018.5</f>
        <v>28346.087</v>
      </c>
      <c r="AC63" s="1">
        <v>26</v>
      </c>
      <c r="AE63" s="1" t="s">
        <v>47</v>
      </c>
      <c r="AG63" s="1" t="s">
        <v>32</v>
      </c>
    </row>
    <row r="64" spans="1:33">
      <c r="A64" s="66" t="s">
        <v>110</v>
      </c>
      <c r="B64" s="65" t="s">
        <v>53</v>
      </c>
      <c r="C64" s="66">
        <v>43364.588000000003</v>
      </c>
      <c r="D64" s="66" t="s">
        <v>630</v>
      </c>
      <c r="E64" s="1">
        <f>(C64-C$7)/C$8</f>
        <v>-5560.9565189212326</v>
      </c>
      <c r="F64" s="1">
        <f>ROUND(2*E64,0)/2</f>
        <v>-5561</v>
      </c>
      <c r="G64" s="1">
        <f>C64-(C$7+C$8*F64)</f>
        <v>1.7443000004277565E-2</v>
      </c>
      <c r="I64" s="1">
        <f>G64</f>
        <v>1.7443000004277565E-2</v>
      </c>
      <c r="O64" s="8">
        <f>C64-15018.5</f>
        <v>28346.088000000003</v>
      </c>
      <c r="AC64" s="1">
        <v>14</v>
      </c>
      <c r="AE64" s="1" t="s">
        <v>48</v>
      </c>
      <c r="AG64" s="1" t="s">
        <v>32</v>
      </c>
    </row>
    <row r="65" spans="1:33">
      <c r="A65" s="66" t="s">
        <v>110</v>
      </c>
      <c r="B65" s="65" t="s">
        <v>53</v>
      </c>
      <c r="C65" s="66">
        <v>43370.589</v>
      </c>
      <c r="D65" s="66" t="s">
        <v>630</v>
      </c>
      <c r="E65" s="1">
        <f>(C65-C$7)/C$8</f>
        <v>-5545.9975122331871</v>
      </c>
      <c r="F65" s="1">
        <f>ROUND(2*E65,0)/2</f>
        <v>-5546</v>
      </c>
      <c r="G65" s="1">
        <f>C65-(C$7+C$8*F65)</f>
        <v>9.9799999588867649E-4</v>
      </c>
      <c r="I65" s="1">
        <f>G65</f>
        <v>9.9799999588867649E-4</v>
      </c>
      <c r="O65" s="8">
        <f>C65-15018.5</f>
        <v>28352.089</v>
      </c>
      <c r="AC65" s="1">
        <v>24</v>
      </c>
      <c r="AE65" s="1" t="s">
        <v>47</v>
      </c>
      <c r="AG65" s="1" t="s">
        <v>32</v>
      </c>
    </row>
    <row r="66" spans="1:33">
      <c r="A66" s="66" t="s">
        <v>110</v>
      </c>
      <c r="B66" s="65" t="s">
        <v>54</v>
      </c>
      <c r="C66" s="66">
        <v>43386.432999999997</v>
      </c>
      <c r="D66" s="66" t="s">
        <v>630</v>
      </c>
      <c r="E66" s="1">
        <f>(C66-C$7)/C$8</f>
        <v>-5506.5023444335711</v>
      </c>
      <c r="F66" s="1">
        <f>ROUND(2*E66,0)/2</f>
        <v>-5506.5</v>
      </c>
      <c r="G66" s="1">
        <f>C66-(C$7+C$8*F66)</f>
        <v>-9.4050000188872218E-4</v>
      </c>
      <c r="I66" s="1">
        <f>G66</f>
        <v>-9.4050000188872218E-4</v>
      </c>
      <c r="O66" s="8">
        <f>C66-15018.5</f>
        <v>28367.932999999997</v>
      </c>
      <c r="AC66" s="1">
        <v>9</v>
      </c>
      <c r="AE66" s="1" t="s">
        <v>49</v>
      </c>
      <c r="AG66" s="1" t="s">
        <v>32</v>
      </c>
    </row>
    <row r="67" spans="1:33">
      <c r="A67" s="66" t="s">
        <v>110</v>
      </c>
      <c r="B67" s="65" t="s">
        <v>54</v>
      </c>
      <c r="C67" s="66">
        <v>43388.447</v>
      </c>
      <c r="D67" s="66" t="s">
        <v>630</v>
      </c>
      <c r="E67" s="1">
        <f>(C67-C$7)/C$8</f>
        <v>-5501.4819412558036</v>
      </c>
      <c r="F67" s="1">
        <f>ROUND(2*E67,0)/2</f>
        <v>-5501.5</v>
      </c>
      <c r="G67" s="1">
        <f>C67-(C$7+C$8*F67)</f>
        <v>7.2444999968865886E-3</v>
      </c>
      <c r="I67" s="1">
        <f>G67</f>
        <v>7.2444999968865886E-3</v>
      </c>
      <c r="O67" s="8">
        <f>C67-15018.5</f>
        <v>28369.947</v>
      </c>
      <c r="AC67" s="1">
        <v>10</v>
      </c>
      <c r="AE67" s="1" t="s">
        <v>49</v>
      </c>
      <c r="AG67" s="1" t="s">
        <v>32</v>
      </c>
    </row>
    <row r="68" spans="1:33">
      <c r="A68" s="66" t="s">
        <v>110</v>
      </c>
      <c r="B68" s="65" t="s">
        <v>53</v>
      </c>
      <c r="C68" s="66">
        <v>43391.445</v>
      </c>
      <c r="D68" s="66" t="s">
        <v>630</v>
      </c>
      <c r="E68" s="1">
        <f>(C68-C$7)/C$8</f>
        <v>-5494.0086697925835</v>
      </c>
      <c r="F68" s="1">
        <f>ROUND(2*E68,0)/2</f>
        <v>-5494</v>
      </c>
      <c r="G68" s="1">
        <f>C68-(C$7+C$8*F68)</f>
        <v>-3.478000005998183E-3</v>
      </c>
      <c r="I68" s="1">
        <f>G68</f>
        <v>-3.478000005998183E-3</v>
      </c>
      <c r="O68" s="8">
        <f>C68-15018.5</f>
        <v>28372.945</v>
      </c>
      <c r="AC68" s="1">
        <v>8</v>
      </c>
      <c r="AE68" s="1" t="s">
        <v>49</v>
      </c>
      <c r="AG68" s="1" t="s">
        <v>32</v>
      </c>
    </row>
    <row r="69" spans="1:33">
      <c r="A69" s="66" t="s">
        <v>110</v>
      </c>
      <c r="B69" s="65" t="s">
        <v>54</v>
      </c>
      <c r="C69" s="66">
        <v>43392.442000000003</v>
      </c>
      <c r="D69" s="66" t="s">
        <v>630</v>
      </c>
      <c r="E69" s="1">
        <f>(C69-C$7)/C$8</f>
        <v>-5491.523395726922</v>
      </c>
      <c r="F69" s="1">
        <f>ROUND(2*E69,0)/2</f>
        <v>-5491.5</v>
      </c>
      <c r="G69" s="1">
        <f>C69-(C$7+C$8*F69)</f>
        <v>-9.3855000013718382E-3</v>
      </c>
      <c r="I69" s="1">
        <f>G69</f>
        <v>-9.3855000013718382E-3</v>
      </c>
      <c r="O69" s="8">
        <f>C69-15018.5</f>
        <v>28373.942000000003</v>
      </c>
      <c r="AC69" s="1">
        <v>10</v>
      </c>
      <c r="AE69" s="1" t="s">
        <v>49</v>
      </c>
      <c r="AG69" s="1" t="s">
        <v>32</v>
      </c>
    </row>
    <row r="70" spans="1:33">
      <c r="A70" s="66" t="s">
        <v>110</v>
      </c>
      <c r="B70" s="65" t="s">
        <v>54</v>
      </c>
      <c r="C70" s="66">
        <v>43396.464</v>
      </c>
      <c r="D70" s="66" t="s">
        <v>630</v>
      </c>
      <c r="E70" s="1">
        <f>(C70-C$7)/C$8</f>
        <v>-5481.4975458853432</v>
      </c>
      <c r="F70" s="1">
        <f>ROUND(2*E70,0)/2</f>
        <v>-5481.5</v>
      </c>
      <c r="G70" s="1">
        <f>C70-(C$7+C$8*F70)</f>
        <v>9.844999949564226E-4</v>
      </c>
      <c r="I70" s="1">
        <f>G70</f>
        <v>9.844999949564226E-4</v>
      </c>
      <c r="O70" s="8">
        <f>C70-15018.5</f>
        <v>28377.964</v>
      </c>
      <c r="AC70" s="1">
        <v>8</v>
      </c>
      <c r="AE70" s="1" t="s">
        <v>49</v>
      </c>
      <c r="AG70" s="1" t="s">
        <v>32</v>
      </c>
    </row>
    <row r="71" spans="1:33">
      <c r="A71" s="66" t="s">
        <v>110</v>
      </c>
      <c r="B71" s="65" t="s">
        <v>53</v>
      </c>
      <c r="C71" s="66">
        <v>43397.457000000002</v>
      </c>
      <c r="D71" s="66" t="s">
        <v>630</v>
      </c>
      <c r="E71" s="1">
        <f>(C71-C$7)/C$8</f>
        <v>-5479.0222428289744</v>
      </c>
      <c r="F71" s="1">
        <f>ROUND(2*E71,0)/2</f>
        <v>-5479</v>
      </c>
      <c r="G71" s="1">
        <f>C71-(C$7+C$8*F71)</f>
        <v>-8.9230000012321398E-3</v>
      </c>
      <c r="I71" s="1">
        <f>G71</f>
        <v>-8.9230000012321398E-3</v>
      </c>
      <c r="O71" s="8">
        <f>C71-15018.5</f>
        <v>28378.957000000002</v>
      </c>
    </row>
    <row r="72" spans="1:33">
      <c r="A72" s="66" t="s">
        <v>110</v>
      </c>
      <c r="B72" s="65" t="s">
        <v>54</v>
      </c>
      <c r="C72" s="66">
        <v>43398.455999999998</v>
      </c>
      <c r="D72" s="66" t="s">
        <v>630</v>
      </c>
      <c r="E72" s="1">
        <f>(C72-C$7)/C$8</f>
        <v>-5476.5319832586847</v>
      </c>
      <c r="F72" s="1">
        <f>ROUND(2*E72,0)/2</f>
        <v>-5476.5</v>
      </c>
      <c r="G72" s="1">
        <f>C72-(C$7+C$8*F72)</f>
        <v>-1.2830500003474299E-2</v>
      </c>
      <c r="I72" s="1">
        <f>G72</f>
        <v>-1.2830500003474299E-2</v>
      </c>
      <c r="O72" s="8">
        <f>C72-15018.5</f>
        <v>28379.955999999998</v>
      </c>
    </row>
    <row r="73" spans="1:33">
      <c r="A73" s="1" t="s">
        <v>35</v>
      </c>
      <c r="B73" s="13" t="s">
        <v>54</v>
      </c>
      <c r="C73" s="19">
        <v>43417.321000000004</v>
      </c>
      <c r="E73" s="1">
        <f>(C73-C$7)/C$8</f>
        <v>-5429.5062106924079</v>
      </c>
      <c r="F73" s="1">
        <f>ROUND(2*E73,0)/2</f>
        <v>-5429.5</v>
      </c>
      <c r="G73" s="1">
        <f>C73-(C$7+C$8*F73)</f>
        <v>-2.4914999958127737E-3</v>
      </c>
      <c r="H73" s="1">
        <f>G73</f>
        <v>-2.4914999958127737E-3</v>
      </c>
      <c r="O73" s="8">
        <f>C73-15018.5</f>
        <v>28398.821000000004</v>
      </c>
    </row>
    <row r="74" spans="1:33">
      <c r="A74" s="66" t="s">
        <v>110</v>
      </c>
      <c r="B74" s="65" t="s">
        <v>54</v>
      </c>
      <c r="C74" s="66">
        <v>43427.360999999997</v>
      </c>
      <c r="D74" s="66" t="s">
        <v>630</v>
      </c>
      <c r="E74" s="1">
        <f>(C74-C$7)/C$8</f>
        <v>-5404.4789773732991</v>
      </c>
      <c r="F74" s="1">
        <f>ROUND(2*E74,0)/2</f>
        <v>-5404.5</v>
      </c>
      <c r="G74" s="1">
        <f>C74-(C$7+C$8*F74)</f>
        <v>8.433499991951976E-3</v>
      </c>
      <c r="I74" s="1">
        <f>G74</f>
        <v>8.433499991951976E-3</v>
      </c>
      <c r="O74" s="8">
        <f>C74-15018.5</f>
        <v>28408.860999999997</v>
      </c>
    </row>
    <row r="75" spans="1:33">
      <c r="A75" s="66" t="s">
        <v>110</v>
      </c>
      <c r="B75" s="65" t="s">
        <v>53</v>
      </c>
      <c r="C75" s="66">
        <v>43428.362000000001</v>
      </c>
      <c r="D75" s="66" t="s">
        <v>630</v>
      </c>
      <c r="E75" s="1">
        <f>(C75-C$7)/C$8</f>
        <v>-5401.9837322983449</v>
      </c>
      <c r="F75" s="1">
        <f>ROUND(2*E75,0)/2</f>
        <v>-5402</v>
      </c>
      <c r="G75" s="1">
        <f>C75-(C$7+C$8*F75)</f>
        <v>6.5259999973932281E-3</v>
      </c>
      <c r="I75" s="1">
        <f>G75</f>
        <v>6.5259999973932281E-3</v>
      </c>
      <c r="O75" s="8">
        <f>C75-15018.5</f>
        <v>28409.862000000001</v>
      </c>
    </row>
    <row r="76" spans="1:33">
      <c r="A76" s="66" t="s">
        <v>110</v>
      </c>
      <c r="B76" s="65" t="s">
        <v>53</v>
      </c>
      <c r="C76" s="66">
        <v>43432.368999999999</v>
      </c>
      <c r="D76" s="66" t="s">
        <v>630</v>
      </c>
      <c r="E76" s="1">
        <f>(C76-C$7)/C$8</f>
        <v>-5391.9952737416043</v>
      </c>
      <c r="F76" s="1">
        <f>ROUND(2*E76,0)/2</f>
        <v>-5392</v>
      </c>
      <c r="G76" s="1">
        <f>C76-(C$7+C$8*F76)</f>
        <v>1.8959999943035655E-3</v>
      </c>
      <c r="I76" s="1">
        <f>G76</f>
        <v>1.8959999943035655E-3</v>
      </c>
      <c r="O76" s="8">
        <f>C76-15018.5</f>
        <v>28413.868999999999</v>
      </c>
    </row>
    <row r="77" spans="1:33">
      <c r="A77" s="66" t="s">
        <v>110</v>
      </c>
      <c r="B77" s="65" t="s">
        <v>53</v>
      </c>
      <c r="C77" s="66">
        <v>43495.345999999998</v>
      </c>
      <c r="D77" s="66" t="s">
        <v>630</v>
      </c>
      <c r="E77" s="1">
        <f>(C77-C$7)/C$8</f>
        <v>-5235.0092107198425</v>
      </c>
      <c r="F77" s="1">
        <f>ROUND(2*E77,0)/2</f>
        <v>-5235</v>
      </c>
      <c r="G77" s="1">
        <f>C77-(C$7+C$8*F77)</f>
        <v>-3.6950000067008659E-3</v>
      </c>
      <c r="I77" s="1">
        <f>G77</f>
        <v>-3.6950000067008659E-3</v>
      </c>
      <c r="O77" s="8">
        <f>C77-15018.5</f>
        <v>28476.845999999998</v>
      </c>
    </row>
    <row r="78" spans="1:33">
      <c r="A78" s="66" t="s">
        <v>110</v>
      </c>
      <c r="B78" s="65" t="s">
        <v>54</v>
      </c>
      <c r="C78" s="66">
        <v>43496.351999999999</v>
      </c>
      <c r="D78" s="66" t="s">
        <v>630</v>
      </c>
      <c r="E78" s="1">
        <f>(C78-C$7)/C$8</f>
        <v>-5232.5015018832819</v>
      </c>
      <c r="F78" s="1">
        <f>ROUND(2*E78,0)/2</f>
        <v>-5232.5</v>
      </c>
      <c r="G78" s="1">
        <f>C78-(C$7+C$8*F78)</f>
        <v>-6.0250000387895852E-4</v>
      </c>
      <c r="I78" s="1">
        <f>G78</f>
        <v>-6.0250000387895852E-4</v>
      </c>
      <c r="O78" s="8">
        <f>C78-15018.5</f>
        <v>28477.851999999999</v>
      </c>
    </row>
    <row r="79" spans="1:33">
      <c r="A79" s="66" t="s">
        <v>110</v>
      </c>
      <c r="B79" s="65" t="s">
        <v>54</v>
      </c>
      <c r="C79" s="66">
        <v>43690.502</v>
      </c>
      <c r="D79" s="66" t="s">
        <v>630</v>
      </c>
      <c r="E79" s="1">
        <f>(C79-C$7)/C$8</f>
        <v>-4748.5336384462216</v>
      </c>
      <c r="F79" s="1">
        <f>ROUND(2*E79,0)/2</f>
        <v>-4748.5</v>
      </c>
      <c r="G79" s="1">
        <f>C79-(C$7+C$8*F79)</f>
        <v>-1.3494500002707355E-2</v>
      </c>
      <c r="I79" s="1">
        <f>G79</f>
        <v>-1.3494500002707355E-2</v>
      </c>
      <c r="O79" s="8">
        <f>C79-15018.5</f>
        <v>28672.002</v>
      </c>
    </row>
    <row r="80" spans="1:33">
      <c r="A80" s="66" t="s">
        <v>110</v>
      </c>
      <c r="B80" s="65" t="s">
        <v>53</v>
      </c>
      <c r="C80" s="66">
        <v>43705.561000000002</v>
      </c>
      <c r="D80" s="66" t="s">
        <v>630</v>
      </c>
      <c r="E80" s="1">
        <f>(C80-C$7)/C$8</f>
        <v>-4710.9952812198544</v>
      </c>
      <c r="F80" s="1">
        <f>ROUND(2*E80,0)/2</f>
        <v>-4711</v>
      </c>
      <c r="G80" s="1">
        <f>C80-(C$7+C$8*F80)</f>
        <v>1.8930000005639158E-3</v>
      </c>
      <c r="I80" s="1">
        <f>G80</f>
        <v>1.8930000005639158E-3</v>
      </c>
      <c r="O80" s="8">
        <f>C80-15018.5</f>
        <v>28687.061000000002</v>
      </c>
    </row>
    <row r="81" spans="1:24">
      <c r="A81" s="66" t="s">
        <v>110</v>
      </c>
      <c r="B81" s="65" t="s">
        <v>54</v>
      </c>
      <c r="C81" s="66">
        <v>43712.574000000001</v>
      </c>
      <c r="D81" s="66" t="s">
        <v>630</v>
      </c>
      <c r="E81" s="1">
        <f>(C81-C$7)/C$8</f>
        <v>-4693.5136091813092</v>
      </c>
      <c r="F81" s="1">
        <f>ROUND(2*E81,0)/2</f>
        <v>-4693.5</v>
      </c>
      <c r="G81" s="1">
        <f>C81-(C$7+C$8*F81)</f>
        <v>-5.459500003780704E-3</v>
      </c>
      <c r="I81" s="1">
        <f>G81</f>
        <v>-5.459500003780704E-3</v>
      </c>
      <c r="O81" s="8">
        <f>C81-15018.5</f>
        <v>28694.074000000001</v>
      </c>
    </row>
    <row r="82" spans="1:24">
      <c r="A82" s="1" t="s">
        <v>36</v>
      </c>
      <c r="B82" s="13" t="s">
        <v>54</v>
      </c>
      <c r="C82" s="19">
        <v>43715.387000000002</v>
      </c>
      <c r="E82" s="1">
        <f>(C82-C$7)/C$8</f>
        <v>-4686.5014968977684</v>
      </c>
      <c r="F82" s="1">
        <f>ROUND(2*E82,0)/2</f>
        <v>-4686.5</v>
      </c>
      <c r="G82" s="1">
        <f>C82-(C$7+C$8*F82)</f>
        <v>-6.0050000320188701E-4</v>
      </c>
      <c r="H82" s="1">
        <f>G82</f>
        <v>-6.0050000320188701E-4</v>
      </c>
      <c r="O82" s="8">
        <f>C82-15018.5</f>
        <v>28696.887000000002</v>
      </c>
    </row>
    <row r="83" spans="1:24">
      <c r="A83" s="1" t="s">
        <v>36</v>
      </c>
      <c r="B83" s="13" t="s">
        <v>54</v>
      </c>
      <c r="C83" s="19">
        <v>43717.400999999998</v>
      </c>
      <c r="E83" s="1">
        <f>(C83-C$7)/C$8</f>
        <v>-4681.4810937200191</v>
      </c>
      <c r="F83" s="1">
        <f>ROUND(2*E83,0)/2</f>
        <v>-4681.5</v>
      </c>
      <c r="G83" s="1">
        <f>C83-(C$7+C$8*F83)</f>
        <v>7.5844999955734238E-3</v>
      </c>
      <c r="H83" s="1">
        <f>G83</f>
        <v>7.5844999955734238E-3</v>
      </c>
      <c r="O83" s="8">
        <f>C83-15018.5</f>
        <v>28698.900999999998</v>
      </c>
    </row>
    <row r="84" spans="1:24">
      <c r="A84" s="66" t="s">
        <v>110</v>
      </c>
      <c r="B84" s="65" t="s">
        <v>54</v>
      </c>
      <c r="C84" s="66">
        <v>43718.572999999997</v>
      </c>
      <c r="D84" s="66" t="s">
        <v>630</v>
      </c>
      <c r="E84" s="1">
        <f>(C84-C$7)/C$8</f>
        <v>-4678.5595879979091</v>
      </c>
      <c r="F84" s="1">
        <f>ROUND(2*E84,0)/2</f>
        <v>-4678.5</v>
      </c>
      <c r="G84" s="1">
        <f>C84-(C$7+C$8*F84)</f>
        <v>-2.3904500005301088E-2</v>
      </c>
      <c r="I84" s="1">
        <f>G84</f>
        <v>-2.3904500005301088E-2</v>
      </c>
      <c r="O84" s="8">
        <f>C84-15018.5</f>
        <v>28700.072999999997</v>
      </c>
    </row>
    <row r="85" spans="1:24">
      <c r="A85" s="66" t="s">
        <v>110</v>
      </c>
      <c r="B85" s="65" t="s">
        <v>54</v>
      </c>
      <c r="C85" s="66">
        <v>43718.574999999997</v>
      </c>
      <c r="D85" s="66" t="s">
        <v>630</v>
      </c>
      <c r="E85" s="1">
        <f>(C85-C$7)/C$8</f>
        <v>-4678.5546024932628</v>
      </c>
      <c r="F85" s="1">
        <f>ROUND(2*E85,0)/2</f>
        <v>-4678.5</v>
      </c>
      <c r="G85" s="1">
        <f>C85-(C$7+C$8*F85)</f>
        <v>-2.1904500004893634E-2</v>
      </c>
      <c r="I85" s="1">
        <f>G85</f>
        <v>-2.1904500004893634E-2</v>
      </c>
      <c r="O85" s="8">
        <f>C85-15018.5</f>
        <v>28700.074999999997</v>
      </c>
    </row>
    <row r="86" spans="1:24">
      <c r="A86" s="1" t="s">
        <v>36</v>
      </c>
      <c r="B86" s="13" t="s">
        <v>54</v>
      </c>
      <c r="C86" s="19">
        <v>43719.398000000001</v>
      </c>
      <c r="E86" s="1">
        <f>(C86-C$7)/C$8</f>
        <v>-4676.5030673317351</v>
      </c>
      <c r="F86" s="1">
        <f>ROUND(2*E86,0)/2</f>
        <v>-4676.5</v>
      </c>
      <c r="G86" s="1">
        <f>C86-(C$7+C$8*F86)</f>
        <v>-1.2304999982006848E-3</v>
      </c>
      <c r="H86" s="1">
        <f>G86</f>
        <v>-1.2304999982006848E-3</v>
      </c>
      <c r="O86" s="8">
        <f>C86-15018.5</f>
        <v>28700.898000000001</v>
      </c>
    </row>
    <row r="87" spans="1:24">
      <c r="A87" s="66" t="s">
        <v>110</v>
      </c>
      <c r="B87" s="65" t="s">
        <v>53</v>
      </c>
      <c r="C87" s="66">
        <v>43720.404999999999</v>
      </c>
      <c r="D87" s="66" t="s">
        <v>630</v>
      </c>
      <c r="E87" s="1">
        <f>(C87-C$7)/C$8</f>
        <v>-4673.9928657428609</v>
      </c>
      <c r="F87" s="1">
        <f>ROUND(2*E87,0)/2</f>
        <v>-4674</v>
      </c>
      <c r="G87" s="1">
        <f>C87-(C$7+C$8*F87)</f>
        <v>2.861999993911013E-3</v>
      </c>
      <c r="I87" s="1">
        <f>G87</f>
        <v>2.861999993911013E-3</v>
      </c>
      <c r="O87" s="8">
        <f>C87-15018.5</f>
        <v>28701.904999999999</v>
      </c>
    </row>
    <row r="88" spans="1:24">
      <c r="A88" s="1" t="s">
        <v>36</v>
      </c>
      <c r="B88" s="13" t="s">
        <v>54</v>
      </c>
      <c r="C88" s="19">
        <v>43723.404999999999</v>
      </c>
      <c r="E88" s="1">
        <f>(C88-C$7)/C$8</f>
        <v>-4666.5146087749945</v>
      </c>
      <c r="F88" s="1">
        <f>ROUND(2*E88,0)/2</f>
        <v>-4666.5</v>
      </c>
      <c r="G88" s="1">
        <f>C88-(C$7+C$8*F88)</f>
        <v>-5.8605000012903474E-3</v>
      </c>
      <c r="H88" s="1">
        <f>G88</f>
        <v>-5.8605000012903474E-3</v>
      </c>
      <c r="O88" s="8">
        <f>C88-15018.5</f>
        <v>28704.904999999999</v>
      </c>
      <c r="X88" s="1" t="s">
        <v>91</v>
      </c>
    </row>
    <row r="89" spans="1:24">
      <c r="A89" s="1" t="s">
        <v>36</v>
      </c>
      <c r="B89" s="13" t="s">
        <v>54</v>
      </c>
      <c r="C89" s="19">
        <v>43725.413999999997</v>
      </c>
      <c r="E89" s="1">
        <f>(C89-C$7)/C$8</f>
        <v>-4661.5066693588515</v>
      </c>
      <c r="F89" s="1">
        <f>ROUND(2*E89,0)/2</f>
        <v>-4661.5</v>
      </c>
      <c r="G89" s="1">
        <f>C89-(C$7+C$8*F89)</f>
        <v>-2.6755000071716495E-3</v>
      </c>
      <c r="H89" s="1">
        <f>G89</f>
        <v>-2.6755000071716495E-3</v>
      </c>
      <c r="O89" s="8">
        <f>C89-15018.5</f>
        <v>28706.913999999997</v>
      </c>
      <c r="X89" s="1" t="s">
        <v>91</v>
      </c>
    </row>
    <row r="90" spans="1:24">
      <c r="A90" s="66" t="s">
        <v>110</v>
      </c>
      <c r="B90" s="65" t="s">
        <v>54</v>
      </c>
      <c r="C90" s="66">
        <v>43733.434999999998</v>
      </c>
      <c r="D90" s="66" t="s">
        <v>630</v>
      </c>
      <c r="E90" s="1">
        <f>(C90-C$7)/C$8</f>
        <v>-4641.5123029790993</v>
      </c>
      <c r="F90" s="1">
        <f>ROUND(2*E90,0)/2</f>
        <v>-4641.5</v>
      </c>
      <c r="G90" s="1">
        <f>C90-(C$7+C$8*F90)</f>
        <v>-4.9355000010109507E-3</v>
      </c>
      <c r="I90" s="1">
        <f>G90</f>
        <v>-4.9355000010109507E-3</v>
      </c>
      <c r="O90" s="8">
        <f>C90-15018.5</f>
        <v>28714.934999999998</v>
      </c>
      <c r="X90" s="1" t="s">
        <v>91</v>
      </c>
    </row>
    <row r="91" spans="1:24">
      <c r="A91" s="66" t="s">
        <v>110</v>
      </c>
      <c r="B91" s="65" t="s">
        <v>53</v>
      </c>
      <c r="C91" s="66">
        <v>43740.457000000002</v>
      </c>
      <c r="D91" s="66" t="s">
        <v>630</v>
      </c>
      <c r="E91" s="1">
        <f>(C91-C$7)/C$8</f>
        <v>-4624.008196169636</v>
      </c>
      <c r="F91" s="1">
        <f>ROUND(2*E91,0)/2</f>
        <v>-4624</v>
      </c>
      <c r="G91" s="1">
        <f>C91-(C$7+C$8*F91)</f>
        <v>-3.2879999998840503E-3</v>
      </c>
      <c r="I91" s="1">
        <f>G91</f>
        <v>-3.2879999998840503E-3</v>
      </c>
      <c r="O91" s="8">
        <f>C91-15018.5</f>
        <v>28721.957000000002</v>
      </c>
      <c r="X91" s="1" t="s">
        <v>91</v>
      </c>
    </row>
    <row r="92" spans="1:24">
      <c r="A92" s="66" t="s">
        <v>110</v>
      </c>
      <c r="B92" s="65" t="s">
        <v>54</v>
      </c>
      <c r="C92" s="66">
        <v>43741.462</v>
      </c>
      <c r="D92" s="66" t="s">
        <v>630</v>
      </c>
      <c r="E92" s="1">
        <f>(C92-C$7)/C$8</f>
        <v>-4621.5029800854081</v>
      </c>
      <c r="F92" s="1">
        <f>ROUND(2*E92,0)/2</f>
        <v>-4621.5</v>
      </c>
      <c r="G92" s="1">
        <f>C92-(C$7+C$8*F92)</f>
        <v>-1.1955000009038486E-3</v>
      </c>
      <c r="I92" s="1">
        <f>G92</f>
        <v>-1.1955000009038486E-3</v>
      </c>
      <c r="O92" s="8">
        <f>C92-15018.5</f>
        <v>28722.962</v>
      </c>
    </row>
    <row r="93" spans="1:24">
      <c r="A93" s="66" t="s">
        <v>110</v>
      </c>
      <c r="B93" s="65" t="s">
        <v>53</v>
      </c>
      <c r="C93" s="66">
        <v>43746.493000000002</v>
      </c>
      <c r="D93" s="66" t="s">
        <v>630</v>
      </c>
      <c r="E93" s="1">
        <f>(C93-C$7)/C$8</f>
        <v>-4608.9619431502897</v>
      </c>
      <c r="F93" s="1">
        <f>ROUND(2*E93,0)/2</f>
        <v>-4609</v>
      </c>
      <c r="G93" s="1">
        <f>C93-(C$7+C$8*F93)</f>
        <v>1.5267000002495479E-2</v>
      </c>
      <c r="I93" s="1">
        <f>G93</f>
        <v>1.5267000002495479E-2</v>
      </c>
      <c r="O93" s="8">
        <f>C93-15018.5</f>
        <v>28727.993000000002</v>
      </c>
    </row>
    <row r="94" spans="1:24">
      <c r="A94" s="86" t="s">
        <v>110</v>
      </c>
      <c r="B94" s="80" t="s">
        <v>54</v>
      </c>
      <c r="C94" s="83">
        <v>43747.487000000001</v>
      </c>
      <c r="D94" s="83" t="s">
        <v>630</v>
      </c>
      <c r="E94" s="1">
        <f>(C94-C$7)/C$8</f>
        <v>-4606.4841473416063</v>
      </c>
      <c r="F94" s="1">
        <f>ROUND(2*E94,0)/2</f>
        <v>-4606.5</v>
      </c>
      <c r="G94" s="1">
        <f>C94-(C$7+C$8*F94)</f>
        <v>6.3594999955967069E-3</v>
      </c>
      <c r="I94" s="1">
        <f>G94</f>
        <v>6.3594999955967069E-3</v>
      </c>
      <c r="O94" s="8">
        <f>C94-15018.5</f>
        <v>28728.987000000001</v>
      </c>
    </row>
    <row r="95" spans="1:24">
      <c r="A95" s="86" t="s">
        <v>110</v>
      </c>
      <c r="B95" s="80" t="s">
        <v>53</v>
      </c>
      <c r="C95" s="83">
        <v>43765.337</v>
      </c>
      <c r="D95" s="83" t="s">
        <v>630</v>
      </c>
      <c r="E95" s="1">
        <f>(C95-C$7)/C$8</f>
        <v>-4561.9885183828083</v>
      </c>
      <c r="F95" s="1">
        <f>ROUND(2*E95,0)/2</f>
        <v>-4562</v>
      </c>
      <c r="G95" s="1">
        <f>C95-(C$7+C$8*F95)</f>
        <v>4.6059999949648045E-3</v>
      </c>
      <c r="I95" s="1">
        <f>G95</f>
        <v>4.6059999949648045E-3</v>
      </c>
      <c r="O95" s="8">
        <f>C95-15018.5</f>
        <v>28746.837</v>
      </c>
    </row>
    <row r="96" spans="1:24">
      <c r="A96" s="86" t="s">
        <v>110</v>
      </c>
      <c r="B96" s="80" t="s">
        <v>53</v>
      </c>
      <c r="C96" s="83">
        <v>43767.34</v>
      </c>
      <c r="D96" s="83" t="s">
        <v>630</v>
      </c>
      <c r="E96" s="1">
        <f>(C96-C$7)/C$8</f>
        <v>-4556.9955354806034</v>
      </c>
      <c r="F96" s="1">
        <f>ROUND(2*E96,0)/2</f>
        <v>-4557</v>
      </c>
      <c r="G96" s="1">
        <f>C96-(C$7+C$8*F96)</f>
        <v>1.7909999951370992E-3</v>
      </c>
      <c r="I96" s="1">
        <f>G96</f>
        <v>1.7909999951370992E-3</v>
      </c>
      <c r="O96" s="8">
        <f>C96-15018.5</f>
        <v>28748.839999999997</v>
      </c>
    </row>
    <row r="97" spans="1:15">
      <c r="A97" s="86" t="s">
        <v>110</v>
      </c>
      <c r="B97" s="80" t="s">
        <v>54</v>
      </c>
      <c r="C97" s="83">
        <v>43767.53</v>
      </c>
      <c r="D97" s="83" t="s">
        <v>630</v>
      </c>
      <c r="E97" s="1">
        <f>(C97-C$7)/C$8</f>
        <v>-4556.5219125392996</v>
      </c>
      <c r="F97" s="1">
        <f>ROUND(2*E97,0)/2</f>
        <v>-4556.5</v>
      </c>
      <c r="G97" s="1">
        <f>C97-(C$7+C$8*F97)</f>
        <v>-8.7905000036698766E-3</v>
      </c>
      <c r="I97" s="1">
        <f>G97</f>
        <v>-8.7905000036698766E-3</v>
      </c>
      <c r="O97" s="8">
        <f>C97-15018.5</f>
        <v>28749.03</v>
      </c>
    </row>
    <row r="98" spans="1:15">
      <c r="A98" s="86" t="s">
        <v>110</v>
      </c>
      <c r="B98" s="80" t="s">
        <v>54</v>
      </c>
      <c r="C98" s="83">
        <v>43768.341999999997</v>
      </c>
      <c r="D98" s="83" t="s">
        <v>630</v>
      </c>
      <c r="E98" s="1">
        <f>(C98-C$7)/C$8</f>
        <v>-4554.4977976533355</v>
      </c>
      <c r="F98" s="1">
        <f>ROUND(2*E98,0)/2</f>
        <v>-4554.5</v>
      </c>
      <c r="G98" s="1">
        <f>C98-(C$7+C$8*F98)</f>
        <v>8.8349999714409932E-4</v>
      </c>
      <c r="I98" s="1">
        <f>G98</f>
        <v>8.8349999714409932E-4</v>
      </c>
      <c r="O98" s="8">
        <f>C98-15018.5</f>
        <v>28749.841999999997</v>
      </c>
    </row>
    <row r="99" spans="1:15">
      <c r="A99" s="66" t="s">
        <v>110</v>
      </c>
      <c r="B99" s="65" t="s">
        <v>54</v>
      </c>
      <c r="C99" s="66">
        <v>43770.345999999998</v>
      </c>
      <c r="D99" s="66" t="s">
        <v>630</v>
      </c>
      <c r="E99" s="1">
        <f>(C99-C$7)/C$8</f>
        <v>-4549.5023219987988</v>
      </c>
      <c r="F99" s="1">
        <f>ROUND(2*E99,0)/2</f>
        <v>-4549.5</v>
      </c>
      <c r="G99" s="1">
        <f>C99-(C$7+C$8*F99)</f>
        <v>-9.3150000611785799E-4</v>
      </c>
      <c r="I99" s="1">
        <f>G99</f>
        <v>-9.3150000611785799E-4</v>
      </c>
      <c r="O99" s="8">
        <f>C99-15018.5</f>
        <v>28751.845999999998</v>
      </c>
    </row>
    <row r="100" spans="1:15">
      <c r="A100" s="86" t="s">
        <v>110</v>
      </c>
      <c r="B100" s="80" t="s">
        <v>54</v>
      </c>
      <c r="C100" s="83">
        <v>43770.355000000003</v>
      </c>
      <c r="D100" s="83" t="s">
        <v>630</v>
      </c>
      <c r="E100" s="1">
        <f>(C100-C$7)/C$8</f>
        <v>-4549.4798872278816</v>
      </c>
      <c r="F100" s="1">
        <f>ROUND(2*E100,0)/2</f>
        <v>-4549.5</v>
      </c>
      <c r="G100" s="1">
        <f>C100-(C$7+C$8*F100)</f>
        <v>8.0684999993536621E-3</v>
      </c>
      <c r="I100" s="1">
        <f>G100</f>
        <v>8.0684999993536621E-3</v>
      </c>
      <c r="O100" s="8">
        <f>C100-15018.5</f>
        <v>28751.855000000003</v>
      </c>
    </row>
    <row r="101" spans="1:15">
      <c r="A101" s="86" t="s">
        <v>110</v>
      </c>
      <c r="B101" s="80" t="s">
        <v>54</v>
      </c>
      <c r="C101" s="83">
        <v>43776.355000000003</v>
      </c>
      <c r="D101" s="83" t="s">
        <v>630</v>
      </c>
      <c r="E101" s="1">
        <f>(C101-C$7)/C$8</f>
        <v>-4534.5233732921497</v>
      </c>
      <c r="F101" s="1">
        <f>ROUND(2*E101,0)/2</f>
        <v>-4534.5</v>
      </c>
      <c r="G101" s="1">
        <f>C101-(C$7+C$8*F101)</f>
        <v>-9.3764999983250163E-3</v>
      </c>
      <c r="I101" s="1">
        <f>G101</f>
        <v>-9.3764999983250163E-3</v>
      </c>
      <c r="O101" s="8">
        <f>C101-15018.5</f>
        <v>28757.855000000003</v>
      </c>
    </row>
    <row r="102" spans="1:15">
      <c r="A102" s="86" t="s">
        <v>110</v>
      </c>
      <c r="B102" s="80" t="s">
        <v>54</v>
      </c>
      <c r="C102" s="83">
        <v>43784.385000000002</v>
      </c>
      <c r="D102" s="83" t="s">
        <v>630</v>
      </c>
      <c r="E102" s="1">
        <f>(C102-C$7)/C$8</f>
        <v>-4514.5065721414985</v>
      </c>
      <c r="F102" s="1">
        <f>ROUND(2*E102,0)/2</f>
        <v>-4514.5</v>
      </c>
      <c r="G102" s="1">
        <f>C102-(C$7+C$8*F102)</f>
        <v>-2.6365000012447126E-3</v>
      </c>
      <c r="I102" s="1">
        <f>G102</f>
        <v>-2.6365000012447126E-3</v>
      </c>
      <c r="O102" s="8">
        <f>C102-15018.5</f>
        <v>28765.885000000002</v>
      </c>
    </row>
    <row r="103" spans="1:15">
      <c r="A103" s="86" t="s">
        <v>110</v>
      </c>
      <c r="B103" s="80" t="s">
        <v>53</v>
      </c>
      <c r="C103" s="83">
        <v>43789.381999999998</v>
      </c>
      <c r="D103" s="83" t="s">
        <v>630</v>
      </c>
      <c r="E103" s="1">
        <f>(C103-C$7)/C$8</f>
        <v>-4502.0502887853672</v>
      </c>
      <c r="F103" s="1">
        <f>ROUND(2*E103,0)/2</f>
        <v>-4502</v>
      </c>
      <c r="G103" s="1">
        <f>C103-(C$7+C$8*F103)</f>
        <v>-2.0174000004772097E-2</v>
      </c>
      <c r="I103" s="1">
        <f>G103</f>
        <v>-2.0174000004772097E-2</v>
      </c>
      <c r="O103" s="8">
        <f>C103-15018.5</f>
        <v>28770.881999999998</v>
      </c>
    </row>
    <row r="104" spans="1:15">
      <c r="A104" s="86" t="s">
        <v>110</v>
      </c>
      <c r="B104" s="80" t="s">
        <v>53</v>
      </c>
      <c r="C104" s="83">
        <v>43793.381999999998</v>
      </c>
      <c r="D104" s="83" t="s">
        <v>630</v>
      </c>
      <c r="E104" s="1">
        <f>(C104-C$7)/C$8</f>
        <v>-4492.0792794948793</v>
      </c>
      <c r="F104" s="1">
        <f>ROUND(2*E104,0)/2</f>
        <v>-4492</v>
      </c>
      <c r="G104" s="1">
        <f>C104-(C$7+C$8*F104)</f>
        <v>-3.1804000005649868E-2</v>
      </c>
      <c r="I104" s="1">
        <f>G104</f>
        <v>-3.1804000005649868E-2</v>
      </c>
      <c r="O104" s="8">
        <f>C104-15018.5</f>
        <v>28774.881999999998</v>
      </c>
    </row>
    <row r="105" spans="1:15">
      <c r="A105" s="87" t="s">
        <v>37</v>
      </c>
      <c r="B105" s="81" t="s">
        <v>54</v>
      </c>
      <c r="C105" s="84">
        <v>43823.292000000001</v>
      </c>
      <c r="D105" s="84"/>
      <c r="E105" s="1">
        <f>(C105-C$7)/C$8</f>
        <v>-4417.5210575252468</v>
      </c>
      <c r="F105" s="1">
        <f>ROUND(2*E105,0)/2</f>
        <v>-4417.5</v>
      </c>
      <c r="G105" s="1">
        <f>C105-(C$7+C$8*F105)</f>
        <v>-8.4475000039674342E-3</v>
      </c>
      <c r="H105" s="1">
        <f>G105</f>
        <v>-8.4475000039674342E-3</v>
      </c>
      <c r="O105" s="8">
        <f>C105-15018.5</f>
        <v>28804.792000000001</v>
      </c>
    </row>
    <row r="106" spans="1:15">
      <c r="A106" s="86" t="s">
        <v>110</v>
      </c>
      <c r="B106" s="80" t="s">
        <v>54</v>
      </c>
      <c r="C106" s="83">
        <v>43825.29</v>
      </c>
      <c r="D106" s="83" t="s">
        <v>630</v>
      </c>
      <c r="E106" s="1">
        <f>(C106-C$7)/C$8</f>
        <v>-4412.5405383846492</v>
      </c>
      <c r="F106" s="1">
        <f>ROUND(2*E106,0)/2</f>
        <v>-4412.5</v>
      </c>
      <c r="G106" s="1">
        <f>C106-(C$7+C$8*F106)</f>
        <v>-1.6262500001175795E-2</v>
      </c>
      <c r="I106" s="1">
        <f>G106</f>
        <v>-1.6262500001175795E-2</v>
      </c>
      <c r="O106" s="8">
        <f>C106-15018.5</f>
        <v>28806.79</v>
      </c>
    </row>
    <row r="107" spans="1:15">
      <c r="A107" s="87" t="s">
        <v>38</v>
      </c>
      <c r="B107" s="81"/>
      <c r="C107" s="84">
        <v>43950.661999999997</v>
      </c>
      <c r="D107" s="84"/>
      <c r="E107" s="1">
        <f>(C107-C$7)/C$8</f>
        <v>-4100.0191941928979</v>
      </c>
      <c r="F107" s="1">
        <f>ROUND(2*E107,0)/2</f>
        <v>-4100</v>
      </c>
      <c r="G107" s="1">
        <f>C107-(C$7+C$8*F107)</f>
        <v>-7.7000000019324943E-3</v>
      </c>
      <c r="H107" s="1">
        <f>G107</f>
        <v>-7.7000000019324943E-3</v>
      </c>
      <c r="O107" s="8">
        <f>C107-15018.5</f>
        <v>28932.161999999997</v>
      </c>
    </row>
    <row r="108" spans="1:15">
      <c r="A108" s="87" t="s">
        <v>39</v>
      </c>
      <c r="B108" s="81"/>
      <c r="C108" s="84">
        <v>44036.517</v>
      </c>
      <c r="D108" s="84"/>
      <c r="E108" s="1">
        <f>(C108-C$7)/C$8</f>
        <v>-3886.0039435341796</v>
      </c>
      <c r="F108" s="1">
        <f>ROUND(2*E108,0)/2</f>
        <v>-3886</v>
      </c>
      <c r="G108" s="1">
        <f>C108-(C$7+C$8*F108)</f>
        <v>-1.58200000441866E-3</v>
      </c>
      <c r="H108" s="1">
        <f>G108</f>
        <v>-1.58200000441866E-3</v>
      </c>
      <c r="O108" s="8">
        <f>C108-15018.5</f>
        <v>29018.017</v>
      </c>
    </row>
    <row r="109" spans="1:15">
      <c r="A109" s="87" t="s">
        <v>39</v>
      </c>
      <c r="B109" s="81" t="s">
        <v>54</v>
      </c>
      <c r="C109" s="84">
        <v>44072.428</v>
      </c>
      <c r="D109" s="84"/>
      <c r="E109" s="1">
        <f>(C109-C$7)/C$8</f>
        <v>-3796.4867148765015</v>
      </c>
      <c r="F109" s="1">
        <f>ROUND(2*E109,0)/2</f>
        <v>-3796.5</v>
      </c>
      <c r="G109" s="1">
        <f>C109-(C$7+C$8*F109)</f>
        <v>5.3294999961508438E-3</v>
      </c>
      <c r="H109" s="1">
        <f>G109</f>
        <v>5.3294999961508438E-3</v>
      </c>
      <c r="O109" s="8">
        <f>C109-15018.5</f>
        <v>29053.928</v>
      </c>
    </row>
    <row r="110" spans="1:15">
      <c r="A110" s="87" t="s">
        <v>39</v>
      </c>
      <c r="B110" s="81"/>
      <c r="C110" s="84">
        <v>44077.463000000003</v>
      </c>
      <c r="D110" s="84"/>
      <c r="E110" s="1">
        <f>(C110-C$7)/C$8</f>
        <v>-3783.9357069320913</v>
      </c>
      <c r="F110" s="1">
        <f>ROUND(2*E110,0)/2</f>
        <v>-3784</v>
      </c>
      <c r="G110" s="1">
        <f>C110-(C$7+C$8*F110)</f>
        <v>2.5792000000365078E-2</v>
      </c>
      <c r="H110" s="1">
        <f>G110</f>
        <v>2.5792000000365078E-2</v>
      </c>
      <c r="O110" s="8">
        <f>C110-15018.5</f>
        <v>29058.963000000003</v>
      </c>
    </row>
    <row r="111" spans="1:15">
      <c r="A111" s="87" t="s">
        <v>40</v>
      </c>
      <c r="B111" s="81"/>
      <c r="C111" s="84">
        <v>44122.372000000003</v>
      </c>
      <c r="D111" s="84"/>
      <c r="E111" s="1">
        <f>(C111-C$7)/C$8</f>
        <v>-3671.9886928754618</v>
      </c>
      <c r="F111" s="1">
        <f>ROUND(2*E111,0)/2</f>
        <v>-3672</v>
      </c>
      <c r="G111" s="1">
        <f>C111-(C$7+C$8*F111)</f>
        <v>4.536000000371132E-3</v>
      </c>
      <c r="H111" s="1">
        <f>G111</f>
        <v>4.536000000371132E-3</v>
      </c>
      <c r="O111" s="8">
        <f>C111-15018.5</f>
        <v>29103.872000000003</v>
      </c>
    </row>
    <row r="112" spans="1:15">
      <c r="A112" s="86" t="s">
        <v>110</v>
      </c>
      <c r="B112" s="80" t="s">
        <v>54</v>
      </c>
      <c r="C112" s="83">
        <v>44143.436000000002</v>
      </c>
      <c r="D112" s="83" t="s">
        <v>630</v>
      </c>
      <c r="E112" s="1">
        <f>(C112-C$7)/C$8</f>
        <v>-3619.4813579517563</v>
      </c>
      <c r="F112" s="1">
        <f>ROUND(2*E112,0)/2</f>
        <v>-3619.5</v>
      </c>
      <c r="G112" s="1">
        <f>C112-(C$7+C$8*F112)</f>
        <v>7.4784999960684218E-3</v>
      </c>
      <c r="I112" s="1">
        <f>G112</f>
        <v>7.4784999960684218E-3</v>
      </c>
      <c r="O112" s="8">
        <f>C112-15018.5</f>
        <v>29124.936000000002</v>
      </c>
    </row>
    <row r="113" spans="1:15">
      <c r="A113" s="86" t="s">
        <v>110</v>
      </c>
      <c r="B113" s="80" t="s">
        <v>53</v>
      </c>
      <c r="C113" s="83">
        <v>44152.464999999997</v>
      </c>
      <c r="D113" s="83" t="s">
        <v>630</v>
      </c>
      <c r="E113" s="1">
        <f>(C113-C$7)/C$8</f>
        <v>-3596.974297230815</v>
      </c>
      <c r="F113" s="1">
        <f>ROUND(2*E113,0)/2</f>
        <v>-3597</v>
      </c>
      <c r="G113" s="1">
        <f>C113-(C$7+C$8*F113)</f>
        <v>1.0310999990906566E-2</v>
      </c>
      <c r="I113" s="1">
        <f>G113</f>
        <v>1.0310999990906566E-2</v>
      </c>
      <c r="O113" s="8">
        <f>C113-15018.5</f>
        <v>29133.964999999997</v>
      </c>
    </row>
    <row r="114" spans="1:15">
      <c r="A114" s="87" t="s">
        <v>40</v>
      </c>
      <c r="B114" s="81" t="s">
        <v>54</v>
      </c>
      <c r="C114" s="84">
        <v>44178.3</v>
      </c>
      <c r="D114" s="84"/>
      <c r="E114" s="1">
        <f>(C114-C$7)/C$8</f>
        <v>-3532.5740409758605</v>
      </c>
      <c r="F114" s="1">
        <f>ROUND(2*E114,0)/2</f>
        <v>-3532.5</v>
      </c>
      <c r="G114" s="1">
        <f>C114-(C$7+C$8*F114)</f>
        <v>-2.9702499996346887E-2</v>
      </c>
      <c r="H114" s="1">
        <f>G114</f>
        <v>-2.9702499996346887E-2</v>
      </c>
      <c r="O114" s="8">
        <f>C114-15018.5</f>
        <v>29159.800000000003</v>
      </c>
    </row>
    <row r="115" spans="1:15">
      <c r="A115" s="86" t="s">
        <v>110</v>
      </c>
      <c r="B115" s="80" t="s">
        <v>54</v>
      </c>
      <c r="C115" s="83">
        <v>44180.322</v>
      </c>
      <c r="D115" s="83" t="s">
        <v>630</v>
      </c>
      <c r="E115" s="1">
        <f>(C115-C$7)/C$8</f>
        <v>-3527.5336957795257</v>
      </c>
      <c r="F115" s="1">
        <f>ROUND(2*E115,0)/2</f>
        <v>-3527.5</v>
      </c>
      <c r="G115" s="1">
        <f>C115-(C$7+C$8*F115)</f>
        <v>-1.3517500003217719E-2</v>
      </c>
      <c r="I115" s="1">
        <f>G115</f>
        <v>-1.3517500003217719E-2</v>
      </c>
      <c r="O115" s="8">
        <f>C115-15018.5</f>
        <v>29161.822</v>
      </c>
    </row>
    <row r="116" spans="1:15">
      <c r="A116" s="87" t="s">
        <v>40</v>
      </c>
      <c r="B116" s="81"/>
      <c r="C116" s="84">
        <v>44181.334999999999</v>
      </c>
      <c r="D116" s="84"/>
      <c r="E116" s="1">
        <f>(C116-C$7)/C$8</f>
        <v>-3525.008537676712</v>
      </c>
      <c r="F116" s="1">
        <f>ROUND(2*E116,0)/2</f>
        <v>-3525</v>
      </c>
      <c r="G116" s="1">
        <f>C116-(C$7+C$8*F116)</f>
        <v>-3.4250000026077032E-3</v>
      </c>
      <c r="H116" s="1">
        <f>G116</f>
        <v>-3.4250000026077032E-3</v>
      </c>
      <c r="O116" s="8">
        <f>C116-15018.5</f>
        <v>29162.834999999999</v>
      </c>
    </row>
    <row r="117" spans="1:15">
      <c r="A117" s="86" t="s">
        <v>110</v>
      </c>
      <c r="B117" s="80" t="s">
        <v>53</v>
      </c>
      <c r="C117" s="83">
        <v>44489.409</v>
      </c>
      <c r="D117" s="83" t="s">
        <v>630</v>
      </c>
      <c r="E117" s="1">
        <f>(C117-C$7)/C$8</f>
        <v>-2757.0563586372677</v>
      </c>
      <c r="F117" s="1">
        <f>ROUND(2*E117,0)/2</f>
        <v>-2757</v>
      </c>
      <c r="G117" s="1">
        <f>C117-(C$7+C$8*F117)</f>
        <v>-2.2608999999647494E-2</v>
      </c>
      <c r="I117" s="1">
        <f>G117</f>
        <v>-2.2608999999647494E-2</v>
      </c>
      <c r="O117" s="8">
        <f>C117-15018.5</f>
        <v>29470.909</v>
      </c>
    </row>
    <row r="118" spans="1:15">
      <c r="A118" s="86" t="s">
        <v>110</v>
      </c>
      <c r="B118" s="80" t="s">
        <v>54</v>
      </c>
      <c r="C118" s="83">
        <v>44490.427000000003</v>
      </c>
      <c r="D118" s="83" t="s">
        <v>630</v>
      </c>
      <c r="E118" s="1">
        <f>(C118-C$7)/C$8</f>
        <v>-2754.5187367728295</v>
      </c>
      <c r="F118" s="1">
        <f>ROUND(2*E118,0)/2</f>
        <v>-2754.5</v>
      </c>
      <c r="G118" s="1">
        <f>C118-(C$7+C$8*F118)</f>
        <v>-7.5165000016568229E-3</v>
      </c>
      <c r="I118" s="1">
        <f>G118</f>
        <v>-7.5165000016568229E-3</v>
      </c>
      <c r="O118" s="8">
        <f>C118-15018.5</f>
        <v>29471.927000000003</v>
      </c>
    </row>
    <row r="119" spans="1:15">
      <c r="A119" s="86" t="s">
        <v>110</v>
      </c>
      <c r="B119" s="80" t="s">
        <v>54</v>
      </c>
      <c r="C119" s="83">
        <v>44490.44</v>
      </c>
      <c r="D119" s="83" t="s">
        <v>630</v>
      </c>
      <c r="E119" s="1">
        <f>(C119-C$7)/C$8</f>
        <v>-2754.4863309926382</v>
      </c>
      <c r="F119" s="1">
        <f>ROUND(2*E119,0)/2</f>
        <v>-2754.5</v>
      </c>
      <c r="G119" s="1">
        <f>C119-(C$7+C$8*F119)</f>
        <v>5.4834999973536469E-3</v>
      </c>
      <c r="I119" s="1">
        <f>G119</f>
        <v>5.4834999973536469E-3</v>
      </c>
      <c r="O119" s="8">
        <f>C119-15018.5</f>
        <v>29471.940000000002</v>
      </c>
    </row>
    <row r="120" spans="1:15">
      <c r="A120" s="86" t="s">
        <v>110</v>
      </c>
      <c r="B120" s="80" t="s">
        <v>54</v>
      </c>
      <c r="C120" s="83">
        <v>44498.436999999998</v>
      </c>
      <c r="D120" s="83" t="s">
        <v>630</v>
      </c>
      <c r="E120" s="1">
        <f>(C120-C$7)/C$8</f>
        <v>-2734.5517906686405</v>
      </c>
      <c r="F120" s="1">
        <f>ROUND(2*E120,0)/2</f>
        <v>-2734.5</v>
      </c>
      <c r="G120" s="1">
        <f>C120-(C$7+C$8*F120)</f>
        <v>-2.0776500001375098E-2</v>
      </c>
      <c r="I120" s="1">
        <f>G120</f>
        <v>-2.0776500001375098E-2</v>
      </c>
      <c r="O120" s="8">
        <f>C120-15018.5</f>
        <v>29479.936999999998</v>
      </c>
    </row>
    <row r="121" spans="1:15">
      <c r="A121" s="83" t="s">
        <v>110</v>
      </c>
      <c r="B121" s="80" t="s">
        <v>54</v>
      </c>
      <c r="C121" s="83">
        <v>44515.313000000002</v>
      </c>
      <c r="D121" s="83" t="s">
        <v>630</v>
      </c>
      <c r="E121" s="1">
        <f>(C121-C$7)/C$8</f>
        <v>-2692.4841024720627</v>
      </c>
      <c r="F121" s="1">
        <f>ROUND(2*E121,0)/2</f>
        <v>-2692.5</v>
      </c>
      <c r="G121" s="1">
        <f>C121-(C$7+C$8*F121)</f>
        <v>6.3775000016903505E-3</v>
      </c>
      <c r="I121" s="1">
        <f>G121</f>
        <v>6.3775000016903505E-3</v>
      </c>
      <c r="O121" s="8">
        <f>C121-15018.5</f>
        <v>29496.813000000002</v>
      </c>
    </row>
    <row r="122" spans="1:15">
      <c r="A122" s="83" t="s">
        <v>110</v>
      </c>
      <c r="B122" s="80" t="s">
        <v>53</v>
      </c>
      <c r="C122" s="83">
        <v>44599.357000000004</v>
      </c>
      <c r="D122" s="83" t="s">
        <v>630</v>
      </c>
      <c r="E122" s="1">
        <f>(C122-C$7)/C$8</f>
        <v>-2482.9832262696168</v>
      </c>
      <c r="F122" s="1">
        <f>ROUND(2*E122,0)/2</f>
        <v>-2483</v>
      </c>
      <c r="G122" s="1">
        <f>C122-(C$7+C$8*F122)</f>
        <v>6.729000000632368E-3</v>
      </c>
      <c r="I122" s="1">
        <f>G122</f>
        <v>6.729000000632368E-3</v>
      </c>
      <c r="O122" s="8">
        <f>C122-15018.5</f>
        <v>29580.857000000004</v>
      </c>
    </row>
    <row r="123" spans="1:15">
      <c r="A123" s="83" t="s">
        <v>110</v>
      </c>
      <c r="B123" s="80" t="s">
        <v>54</v>
      </c>
      <c r="C123" s="83">
        <v>44792.514999999999</v>
      </c>
      <c r="D123" s="83" t="s">
        <v>630</v>
      </c>
      <c r="E123" s="1">
        <f>(C123-C$7)/C$8</f>
        <v>-2001.4881731366115</v>
      </c>
      <c r="F123" s="1">
        <f>ROUND(2*E123,0)/2</f>
        <v>-2001.5</v>
      </c>
      <c r="G123" s="1">
        <f>C123-(C$7+C$8*F123)</f>
        <v>4.7444999945582822E-3</v>
      </c>
      <c r="I123" s="1">
        <f>G123</f>
        <v>4.7444999945582822E-3</v>
      </c>
      <c r="O123" s="8">
        <f>C123-15018.5</f>
        <v>29774.014999999999</v>
      </c>
    </row>
    <row r="124" spans="1:15">
      <c r="A124" s="83" t="s">
        <v>110</v>
      </c>
      <c r="B124" s="80" t="s">
        <v>54</v>
      </c>
      <c r="C124" s="83">
        <v>44804.538999999997</v>
      </c>
      <c r="D124" s="83" t="s">
        <v>630</v>
      </c>
      <c r="E124" s="1">
        <f>(C124-C$7)/C$8</f>
        <v>-1971.5153192094108</v>
      </c>
      <c r="F124" s="1">
        <f>ROUND(2*E124,0)/2</f>
        <v>-1971.5</v>
      </c>
      <c r="G124" s="1">
        <f>C124-(C$7+C$8*F124)</f>
        <v>-6.1455000031855889E-3</v>
      </c>
      <c r="I124" s="1">
        <f>G124</f>
        <v>-6.1455000031855889E-3</v>
      </c>
      <c r="O124" s="8">
        <f>C124-15018.5</f>
        <v>29786.038999999997</v>
      </c>
    </row>
    <row r="125" spans="1:15">
      <c r="A125" s="83" t="s">
        <v>110</v>
      </c>
      <c r="B125" s="80" t="s">
        <v>54</v>
      </c>
      <c r="C125" s="83">
        <v>44810.555</v>
      </c>
      <c r="D125" s="83" t="s">
        <v>630</v>
      </c>
      <c r="E125" s="1">
        <f>(C125-C$7)/C$8</f>
        <v>-1956.518921236509</v>
      </c>
      <c r="F125" s="1">
        <f>ROUND(2*E125,0)/2</f>
        <v>-1956.5</v>
      </c>
      <c r="G125" s="1">
        <f>C125-(C$7+C$8*F125)</f>
        <v>-7.590500004880596E-3</v>
      </c>
      <c r="I125" s="1">
        <f>G125</f>
        <v>-7.590500004880596E-3</v>
      </c>
      <c r="O125" s="8">
        <f>C125-15018.5</f>
        <v>29792.055</v>
      </c>
    </row>
    <row r="126" spans="1:15">
      <c r="A126" s="83" t="s">
        <v>110</v>
      </c>
      <c r="B126" s="80" t="s">
        <v>54</v>
      </c>
      <c r="C126" s="83">
        <v>44812.561000000002</v>
      </c>
      <c r="D126" s="83" t="s">
        <v>630</v>
      </c>
      <c r="E126" s="1">
        <f>(C126-C$7)/C$8</f>
        <v>-1951.5184600773262</v>
      </c>
      <c r="F126" s="1">
        <f>ROUND(2*E126,0)/2</f>
        <v>-1951.5</v>
      </c>
      <c r="G126" s="1">
        <f>C126-(C$7+C$8*F126)</f>
        <v>-7.405500000459142E-3</v>
      </c>
      <c r="I126" s="1">
        <f>G126</f>
        <v>-7.405500000459142E-3</v>
      </c>
      <c r="O126" s="8">
        <f>C126-15018.5</f>
        <v>29794.061000000002</v>
      </c>
    </row>
    <row r="127" spans="1:15">
      <c r="A127" s="83" t="s">
        <v>110</v>
      </c>
      <c r="B127" s="80" t="s">
        <v>54</v>
      </c>
      <c r="C127" s="83">
        <v>44812.561999999998</v>
      </c>
      <c r="D127" s="83" t="s">
        <v>630</v>
      </c>
      <c r="E127" s="1">
        <f>(C127-C$7)/C$8</f>
        <v>-1951.5159673250121</v>
      </c>
      <c r="F127" s="1">
        <f>ROUND(2*E127,0)/2</f>
        <v>-1951.5</v>
      </c>
      <c r="G127" s="1">
        <f>C127-(C$7+C$8*F127)</f>
        <v>-6.405500003893394E-3</v>
      </c>
      <c r="I127" s="1">
        <f>G127</f>
        <v>-6.405500003893394E-3</v>
      </c>
      <c r="O127" s="8">
        <f>C127-15018.5</f>
        <v>29794.061999999998</v>
      </c>
    </row>
    <row r="128" spans="1:15">
      <c r="A128" s="83" t="s">
        <v>110</v>
      </c>
      <c r="B128" s="80" t="s">
        <v>54</v>
      </c>
      <c r="C128" s="83">
        <v>44814.563999999998</v>
      </c>
      <c r="D128" s="83" t="s">
        <v>630</v>
      </c>
      <c r="E128" s="1">
        <f>(C128-C$7)/C$8</f>
        <v>-1946.525477175122</v>
      </c>
      <c r="F128" s="1">
        <f>ROUND(2*E128,0)/2</f>
        <v>-1946.5</v>
      </c>
      <c r="G128" s="1">
        <f>C128-(C$7+C$8*F128)</f>
        <v>-1.0220500000286847E-2</v>
      </c>
      <c r="I128" s="1">
        <f>G128</f>
        <v>-1.0220500000286847E-2</v>
      </c>
      <c r="O128" s="8">
        <f>C128-15018.5</f>
        <v>29796.063999999998</v>
      </c>
    </row>
    <row r="129" spans="1:15">
      <c r="A129" s="66" t="s">
        <v>110</v>
      </c>
      <c r="B129" s="65" t="s">
        <v>54</v>
      </c>
      <c r="C129" s="66">
        <v>44816.565999999999</v>
      </c>
      <c r="D129" s="66" t="s">
        <v>630</v>
      </c>
      <c r="E129" s="1">
        <f>(C129-C$7)/C$8</f>
        <v>-1941.5349870252317</v>
      </c>
      <c r="F129" s="1">
        <f>ROUND(2*E129,0)/2</f>
        <v>-1941.5</v>
      </c>
      <c r="G129" s="1">
        <f>C129-(C$7+C$8*F129)</f>
        <v>-1.4035500003956258E-2</v>
      </c>
      <c r="I129" s="1">
        <f>G129</f>
        <v>-1.4035500003956258E-2</v>
      </c>
      <c r="O129" s="8">
        <f>C129-15018.5</f>
        <v>29798.065999999999</v>
      </c>
    </row>
    <row r="130" spans="1:15">
      <c r="A130" s="66" t="s">
        <v>110</v>
      </c>
      <c r="B130" s="65" t="s">
        <v>53</v>
      </c>
      <c r="C130" s="66">
        <v>44844.457999999999</v>
      </c>
      <c r="D130" s="66" t="s">
        <v>630</v>
      </c>
      <c r="E130" s="1">
        <f>(C130-C$7)/C$8</f>
        <v>-1872.0071392426601</v>
      </c>
      <c r="F130" s="1">
        <f>ROUND(2*E130,0)/2</f>
        <v>-1872</v>
      </c>
      <c r="G130" s="1">
        <f>C130-(C$7+C$8*F130)</f>
        <v>-2.8640000018640421E-3</v>
      </c>
      <c r="I130" s="1">
        <f>G130</f>
        <v>-2.8640000018640421E-3</v>
      </c>
      <c r="O130" s="8">
        <f>C130-15018.5</f>
        <v>29825.957999999999</v>
      </c>
    </row>
    <row r="131" spans="1:15">
      <c r="A131" s="66" t="s">
        <v>110</v>
      </c>
      <c r="B131" s="65" t="s">
        <v>54</v>
      </c>
      <c r="C131" s="66">
        <v>44853.481</v>
      </c>
      <c r="D131" s="66" t="s">
        <v>630</v>
      </c>
      <c r="E131" s="1">
        <f>(C131-C$7)/C$8</f>
        <v>-1849.5150350356394</v>
      </c>
      <c r="F131" s="1">
        <f>ROUND(2*E131,0)/2</f>
        <v>-1849.5</v>
      </c>
      <c r="G131" s="1">
        <f>C131-(C$7+C$8*F131)</f>
        <v>-6.0315000009723008E-3</v>
      </c>
      <c r="I131" s="1">
        <f>G131</f>
        <v>-6.0315000009723008E-3</v>
      </c>
      <c r="O131" s="8">
        <f>C131-15018.5</f>
        <v>29834.981</v>
      </c>
    </row>
    <row r="132" spans="1:15">
      <c r="A132" s="66" t="s">
        <v>110</v>
      </c>
      <c r="B132" s="65" t="s">
        <v>53</v>
      </c>
      <c r="C132" s="66">
        <v>45266.485999999997</v>
      </c>
      <c r="D132" s="66" t="s">
        <v>630</v>
      </c>
      <c r="E132" s="1">
        <f>(C132-C$7)/C$8</f>
        <v>-819.99586203115632</v>
      </c>
      <c r="F132" s="1">
        <f>ROUND(2*E132,0)/2</f>
        <v>-820</v>
      </c>
      <c r="G132" s="1">
        <f>C132-(C$7+C$8*F132)</f>
        <v>1.6599999944446608E-3</v>
      </c>
      <c r="I132" s="1">
        <f>G132</f>
        <v>1.6599999944446608E-3</v>
      </c>
      <c r="O132" s="8">
        <f>C132-15018.5</f>
        <v>30247.985999999997</v>
      </c>
    </row>
    <row r="133" spans="1:15">
      <c r="A133" s="66" t="s">
        <v>110</v>
      </c>
      <c r="B133" s="65" t="s">
        <v>53</v>
      </c>
      <c r="C133" s="66">
        <v>45267.271999999997</v>
      </c>
      <c r="D133" s="66" t="s">
        <v>630</v>
      </c>
      <c r="E133" s="1">
        <f>(C133-C$7)/C$8</f>
        <v>-818.03655870557532</v>
      </c>
      <c r="F133" s="1">
        <f>ROUND(2*E133,0)/2</f>
        <v>-818</v>
      </c>
      <c r="G133" s="1">
        <f>C133-(C$7+C$8*F133)</f>
        <v>-1.4666000002762303E-2</v>
      </c>
      <c r="I133" s="1">
        <f>G133</f>
        <v>-1.4666000002762303E-2</v>
      </c>
      <c r="O133" s="8">
        <f>C133-15018.5</f>
        <v>30248.771999999997</v>
      </c>
    </row>
    <row r="134" spans="1:15">
      <c r="A134" s="66" t="s">
        <v>110</v>
      </c>
      <c r="B134" s="65" t="s">
        <v>54</v>
      </c>
      <c r="C134" s="66">
        <v>45294.362999999998</v>
      </c>
      <c r="D134" s="66" t="s">
        <v>630</v>
      </c>
      <c r="E134" s="1">
        <f>(C134-C$7)/C$8</f>
        <v>-750.5054055334225</v>
      </c>
      <c r="F134" s="1">
        <f>ROUND(2*E134,0)/2</f>
        <v>-750.5</v>
      </c>
      <c r="G134" s="1">
        <f>C134-(C$7+C$8*F134)</f>
        <v>-2.1685000028810464E-3</v>
      </c>
      <c r="I134" s="1">
        <f>G134</f>
        <v>-2.1685000028810464E-3</v>
      </c>
      <c r="O134" s="8">
        <f>C134-15018.5</f>
        <v>30275.862999999998</v>
      </c>
    </row>
    <row r="135" spans="1:15">
      <c r="A135" s="66" t="s">
        <v>110</v>
      </c>
      <c r="B135" s="65" t="s">
        <v>54</v>
      </c>
      <c r="C135" s="66">
        <v>45561.531999999999</v>
      </c>
      <c r="D135" s="66" t="s">
        <v>630</v>
      </c>
      <c r="E135" s="1">
        <f>(C135-C$7)/C$8</f>
        <v>-84.519260250827415</v>
      </c>
      <c r="F135" s="1">
        <f>ROUND(2*E135,0)/2</f>
        <v>-84.5</v>
      </c>
      <c r="G135" s="1">
        <f>C135-(C$7+C$8*F135)</f>
        <v>-7.7264999999897555E-3</v>
      </c>
      <c r="I135" s="1">
        <f>G135</f>
        <v>-7.7264999999897555E-3</v>
      </c>
      <c r="O135" s="8">
        <f>C135-15018.5</f>
        <v>30543.031999999999</v>
      </c>
    </row>
    <row r="136" spans="1:15">
      <c r="A136" s="66" t="s">
        <v>110</v>
      </c>
      <c r="B136" s="65" t="s">
        <v>54</v>
      </c>
      <c r="C136" s="66">
        <v>45561.540999999997</v>
      </c>
      <c r="D136" s="66" t="s">
        <v>630</v>
      </c>
      <c r="E136" s="1">
        <f>(C136-C$7)/C$8</f>
        <v>-84.496825479928319</v>
      </c>
      <c r="F136" s="1">
        <f>ROUND(2*E136,0)/2</f>
        <v>-84.5</v>
      </c>
      <c r="G136" s="1">
        <f>C136-(C$7+C$8*F136)</f>
        <v>1.2734999982058071E-3</v>
      </c>
      <c r="I136" s="1">
        <f>G136</f>
        <v>1.2734999982058071E-3</v>
      </c>
      <c r="O136" s="8">
        <f>C136-15018.5</f>
        <v>30543.040999999997</v>
      </c>
    </row>
    <row r="137" spans="1:15">
      <c r="A137" s="66" t="s">
        <v>110</v>
      </c>
      <c r="B137" s="65" t="s">
        <v>54</v>
      </c>
      <c r="C137" s="66">
        <v>45561.553999999996</v>
      </c>
      <c r="D137" s="66" t="s">
        <v>630</v>
      </c>
      <c r="E137" s="1">
        <f>(C137-C$7)/C$8</f>
        <v>-84.464419699736695</v>
      </c>
      <c r="F137" s="1">
        <f>ROUND(2*E137,0)/2</f>
        <v>-84.5</v>
      </c>
      <c r="G137" s="1">
        <f>C137-(C$7+C$8*F137)</f>
        <v>1.4273499997216277E-2</v>
      </c>
      <c r="I137" s="1">
        <f>G137</f>
        <v>1.4273499997216277E-2</v>
      </c>
      <c r="O137" s="8">
        <f>C137-15018.5</f>
        <v>30543.053999999996</v>
      </c>
    </row>
    <row r="138" spans="1:15">
      <c r="A138" s="66" t="s">
        <v>110</v>
      </c>
      <c r="B138" s="65" t="s">
        <v>53</v>
      </c>
      <c r="C138" s="66">
        <v>45562.538</v>
      </c>
      <c r="D138" s="66" t="s">
        <v>630</v>
      </c>
      <c r="E138" s="1">
        <f>(C138-C$7)/C$8</f>
        <v>-82.011551414266663</v>
      </c>
      <c r="F138" s="1">
        <f>ROUND(2*E138,0)/2</f>
        <v>-82</v>
      </c>
      <c r="G138" s="1">
        <f>C138-(C$7+C$8*F138)</f>
        <v>-4.6340000044438057E-3</v>
      </c>
      <c r="I138" s="1">
        <f>G138</f>
        <v>-4.6340000044438057E-3</v>
      </c>
      <c r="O138" s="8">
        <f>C138-15018.5</f>
        <v>30544.038</v>
      </c>
    </row>
    <row r="139" spans="1:15">
      <c r="A139" s="1" t="s">
        <v>42</v>
      </c>
      <c r="B139" s="13"/>
      <c r="C139" s="19">
        <v>45577.375</v>
      </c>
      <c r="E139" s="1">
        <f>(C139-C$7)/C$8</f>
        <v>-45.026585203525549</v>
      </c>
      <c r="F139" s="1">
        <f>ROUND(2*E139,0)/2</f>
        <v>-45</v>
      </c>
      <c r="G139" s="1">
        <f>C139-(C$7+C$8*F139)</f>
        <v>-1.066500000160886E-2</v>
      </c>
      <c r="H139" s="1">
        <f>G139</f>
        <v>-1.066500000160886E-2</v>
      </c>
      <c r="O139" s="8">
        <f>C139-15018.5</f>
        <v>30558.875</v>
      </c>
    </row>
    <row r="140" spans="1:15">
      <c r="A140" s="1" t="s">
        <v>42</v>
      </c>
      <c r="B140" s="13" t="s">
        <v>54</v>
      </c>
      <c r="C140" s="19">
        <v>45578.385000000002</v>
      </c>
      <c r="E140" s="1">
        <f>(C140-C$7)/C$8</f>
        <v>-42.508905357672276</v>
      </c>
      <c r="F140" s="1">
        <f>ROUND(2*E140,0)/2</f>
        <v>-42.5</v>
      </c>
      <c r="G140" s="1">
        <f>C140-(C$7+C$8*F140)</f>
        <v>-3.5724999979720451E-3</v>
      </c>
      <c r="H140" s="1">
        <f>G140</f>
        <v>-3.5724999979720451E-3</v>
      </c>
      <c r="O140" s="8">
        <f>C140-15018.5</f>
        <v>30559.885000000002</v>
      </c>
    </row>
    <row r="141" spans="1:15">
      <c r="A141" s="1" t="s">
        <v>42</v>
      </c>
      <c r="B141" s="13"/>
      <c r="C141" s="19">
        <v>45583.39</v>
      </c>
      <c r="E141" s="1">
        <f>(C141-C$7)/C$8</f>
        <v>-30.032679982955813</v>
      </c>
      <c r="F141" s="1">
        <f>ROUND(2*E141,0)/2</f>
        <v>-30</v>
      </c>
      <c r="G141" s="1">
        <f>C141-(C$7+C$8*F141)</f>
        <v>-1.3109999999869615E-2</v>
      </c>
      <c r="H141" s="1">
        <f>G141</f>
        <v>-1.3109999999869615E-2</v>
      </c>
      <c r="O141" s="8">
        <f>C141-15018.5</f>
        <v>30564.89</v>
      </c>
    </row>
    <row r="142" spans="1:15">
      <c r="A142" s="1" t="s">
        <v>4</v>
      </c>
      <c r="B142" s="13"/>
      <c r="C142" s="19">
        <v>45595.438000000002</v>
      </c>
      <c r="D142" s="19" t="s">
        <v>9</v>
      </c>
      <c r="E142" s="1">
        <f>(C142-C$7)/C$8</f>
        <v>0</v>
      </c>
      <c r="F142" s="1">
        <f>ROUND(2*E142,0)/2</f>
        <v>0</v>
      </c>
      <c r="G142" s="1">
        <f>C142-(C$7+C$8*F142)</f>
        <v>0</v>
      </c>
      <c r="O142" s="8">
        <f>C142-15018.5</f>
        <v>30576.938000000002</v>
      </c>
    </row>
    <row r="143" spans="1:15">
      <c r="A143" s="1" t="s">
        <v>42</v>
      </c>
      <c r="B143" s="13"/>
      <c r="C143" s="19">
        <v>45595.438000000002</v>
      </c>
      <c r="E143" s="1">
        <f>(C143-C$7)/C$8</f>
        <v>0</v>
      </c>
      <c r="F143" s="1">
        <f>ROUND(2*E143,0)/2</f>
        <v>0</v>
      </c>
      <c r="G143" s="1">
        <f>C143-(C$7+C$8*F143)</f>
        <v>0</v>
      </c>
      <c r="H143" s="1">
        <f>G143</f>
        <v>0</v>
      </c>
      <c r="O143" s="8">
        <f>C143-15018.5</f>
        <v>30576.938000000002</v>
      </c>
    </row>
    <row r="144" spans="1:15">
      <c r="A144" s="1" t="s">
        <v>42</v>
      </c>
      <c r="B144" s="13" t="s">
        <v>54</v>
      </c>
      <c r="C144" s="19">
        <v>45600.444000000003</v>
      </c>
      <c r="E144" s="1">
        <f>(C144-C$7)/C$8</f>
        <v>12.478718127048662</v>
      </c>
      <c r="F144" s="1">
        <f>ROUND(2*E144,0)/2</f>
        <v>12.5</v>
      </c>
      <c r="G144" s="1">
        <f>C144-(C$7+C$8*F144)</f>
        <v>-8.5374999980558641E-3</v>
      </c>
      <c r="H144" s="1">
        <f>G144</f>
        <v>-8.5374999980558641E-3</v>
      </c>
      <c r="O144" s="8">
        <f>C144-15018.5</f>
        <v>30581.944000000003</v>
      </c>
    </row>
    <row r="145" spans="1:15">
      <c r="A145" s="1" t="s">
        <v>43</v>
      </c>
      <c r="B145" s="13"/>
      <c r="C145" s="19">
        <v>45603.451999999997</v>
      </c>
      <c r="E145" s="1">
        <f>(C145-C$7)/C$8</f>
        <v>19.976917113481495</v>
      </c>
      <c r="F145" s="1">
        <f>ROUND(2*E145,0)/2</f>
        <v>20</v>
      </c>
      <c r="G145" s="1">
        <f>C145-(C$7+C$8*F145)</f>
        <v>-9.2600000061793253E-3</v>
      </c>
      <c r="H145" s="1">
        <f>G145</f>
        <v>-9.2600000061793253E-3</v>
      </c>
      <c r="O145" s="8">
        <f>C145-15018.5</f>
        <v>30584.951999999997</v>
      </c>
    </row>
    <row r="146" spans="1:15">
      <c r="A146" s="1" t="s">
        <v>43</v>
      </c>
      <c r="B146" s="13"/>
      <c r="C146" s="19">
        <v>45614.294000000002</v>
      </c>
      <c r="E146" s="1">
        <f>(C146-C$7)/C$8</f>
        <v>47.003337795359414</v>
      </c>
      <c r="F146" s="1">
        <f>ROUND(2*E146,0)/2</f>
        <v>47</v>
      </c>
      <c r="G146" s="1">
        <f>C146-(C$7+C$8*F146)</f>
        <v>1.339000002190005E-3</v>
      </c>
      <c r="H146" s="1">
        <f>G146</f>
        <v>1.339000002190005E-3</v>
      </c>
      <c r="O146" s="8">
        <f>C146-15018.5</f>
        <v>30595.794000000002</v>
      </c>
    </row>
    <row r="147" spans="1:15">
      <c r="A147" s="64" t="s">
        <v>290</v>
      </c>
      <c r="B147" s="65" t="s">
        <v>54</v>
      </c>
      <c r="C147" s="66">
        <v>45622.5</v>
      </c>
      <c r="D147" s="66" t="s">
        <v>631</v>
      </c>
      <c r="E147" s="1">
        <f>(C147-C$7)/C$8</f>
        <v>67.458863354791148</v>
      </c>
      <c r="F147" s="1">
        <f>ROUND(2*E147,0)/2</f>
        <v>67.5</v>
      </c>
      <c r="G147" s="1">
        <f>C147-(C$7+C$8*F147)</f>
        <v>-1.6502500002388842E-2</v>
      </c>
      <c r="I147" s="1">
        <f>G147</f>
        <v>-1.6502500002388842E-2</v>
      </c>
      <c r="O147" s="8">
        <f>C147-15018.5</f>
        <v>30604</v>
      </c>
    </row>
    <row r="148" spans="1:15">
      <c r="A148" s="66" t="s">
        <v>110</v>
      </c>
      <c r="B148" s="65" t="s">
        <v>54</v>
      </c>
      <c r="C148" s="66">
        <v>45882.459000000003</v>
      </c>
      <c r="D148" s="66" t="s">
        <v>630</v>
      </c>
      <c r="E148" s="1">
        <f>(C148-C$7)/C$8</f>
        <v>715.47226439128394</v>
      </c>
      <c r="F148" s="1">
        <f>ROUND(2*E148,0)/2</f>
        <v>715.5</v>
      </c>
      <c r="G148" s="1">
        <f>C148-(C$7+C$8*F148)</f>
        <v>-1.1126500001410022E-2</v>
      </c>
      <c r="I148" s="1">
        <f>G148</f>
        <v>-1.1126500001410022E-2</v>
      </c>
      <c r="O148" s="8">
        <f>C148-15018.5</f>
        <v>30863.959000000003</v>
      </c>
    </row>
    <row r="149" spans="1:15">
      <c r="A149" s="66" t="s">
        <v>110</v>
      </c>
      <c r="B149" s="65" t="s">
        <v>53</v>
      </c>
      <c r="C149" s="66">
        <v>45887.47</v>
      </c>
      <c r="D149" s="66" t="s">
        <v>630</v>
      </c>
      <c r="E149" s="1">
        <f>(C149-C$7)/C$8</f>
        <v>727.96344627993915</v>
      </c>
      <c r="F149" s="1">
        <f>ROUND(2*E149,0)/2</f>
        <v>728</v>
      </c>
      <c r="G149" s="1">
        <f>C149-(C$7+C$8*F149)</f>
        <v>-1.4664000002085231E-2</v>
      </c>
      <c r="I149" s="1">
        <f>G149</f>
        <v>-1.4664000002085231E-2</v>
      </c>
      <c r="O149" s="8">
        <f>C149-15018.5</f>
        <v>30868.97</v>
      </c>
    </row>
    <row r="150" spans="1:15">
      <c r="A150" s="66" t="s">
        <v>110</v>
      </c>
      <c r="B150" s="65" t="s">
        <v>53</v>
      </c>
      <c r="C150" s="66">
        <v>45889.481</v>
      </c>
      <c r="D150" s="66" t="s">
        <v>630</v>
      </c>
      <c r="E150" s="1">
        <f>(C150-C$7)/C$8</f>
        <v>732.97637120072852</v>
      </c>
      <c r="F150" s="1">
        <f>ROUND(2*E150,0)/2</f>
        <v>733</v>
      </c>
      <c r="G150" s="1">
        <f>C150-(C$7+C$8*F150)</f>
        <v>-9.4790000002831221E-3</v>
      </c>
      <c r="I150" s="1">
        <f>G150</f>
        <v>-9.4790000002831221E-3</v>
      </c>
      <c r="O150" s="8">
        <f>C150-15018.5</f>
        <v>30870.981</v>
      </c>
    </row>
    <row r="151" spans="1:15">
      <c r="A151" s="66" t="s">
        <v>110</v>
      </c>
      <c r="B151" s="65" t="s">
        <v>54</v>
      </c>
      <c r="C151" s="66">
        <v>45904.523000000001</v>
      </c>
      <c r="D151" s="66" t="s">
        <v>630</v>
      </c>
      <c r="E151" s="1">
        <f>(C151-C$7)/C$8</f>
        <v>770.4723516376115</v>
      </c>
      <c r="F151" s="1">
        <f>ROUND(2*E151,0)/2</f>
        <v>770.5</v>
      </c>
      <c r="G151" s="1">
        <f>C151-(C$7+C$8*F151)</f>
        <v>-1.1091500004113186E-2</v>
      </c>
      <c r="I151" s="1">
        <f>G151</f>
        <v>-1.1091500004113186E-2</v>
      </c>
      <c r="O151" s="8">
        <f>C151-15018.5</f>
        <v>30886.023000000001</v>
      </c>
    </row>
    <row r="152" spans="1:15">
      <c r="A152" s="66" t="s">
        <v>110</v>
      </c>
      <c r="B152" s="65" t="s">
        <v>54</v>
      </c>
      <c r="C152" s="66">
        <v>45906.525000000001</v>
      </c>
      <c r="D152" s="66" t="s">
        <v>630</v>
      </c>
      <c r="E152" s="1">
        <f>(C152-C$7)/C$8</f>
        <v>775.4628417875017</v>
      </c>
      <c r="F152" s="1">
        <f>ROUND(2*E152,0)/2</f>
        <v>775.5</v>
      </c>
      <c r="G152" s="1">
        <f>C152-(C$7+C$8*F152)</f>
        <v>-1.4906500000506639E-2</v>
      </c>
      <c r="I152" s="1">
        <f>G152</f>
        <v>-1.4906500000506639E-2</v>
      </c>
      <c r="O152" s="8">
        <f>C152-15018.5</f>
        <v>30888.025000000001</v>
      </c>
    </row>
    <row r="153" spans="1:15">
      <c r="A153" s="66" t="s">
        <v>110</v>
      </c>
      <c r="B153" s="65" t="s">
        <v>54</v>
      </c>
      <c r="C153" s="66">
        <v>45910.546999999999</v>
      </c>
      <c r="D153" s="66" t="s">
        <v>630</v>
      </c>
      <c r="E153" s="1">
        <f>(C153-C$7)/C$8</f>
        <v>785.48869162908034</v>
      </c>
      <c r="F153" s="1">
        <f>ROUND(2*E153,0)/2</f>
        <v>785.5</v>
      </c>
      <c r="G153" s="1">
        <f>C153-(C$7+C$8*F153)</f>
        <v>-4.5365000041783787E-3</v>
      </c>
      <c r="I153" s="1">
        <f>G153</f>
        <v>-4.5365000041783787E-3</v>
      </c>
      <c r="O153" s="8">
        <f>C153-15018.5</f>
        <v>30892.046999999999</v>
      </c>
    </row>
    <row r="154" spans="1:15">
      <c r="A154" s="66" t="s">
        <v>110</v>
      </c>
      <c r="B154" s="65" t="s">
        <v>53</v>
      </c>
      <c r="C154" s="66">
        <v>46303.48</v>
      </c>
      <c r="D154" s="66" t="s">
        <v>630</v>
      </c>
      <c r="E154" s="1">
        <f>(C154-C$7)/C$8</f>
        <v>1764.9733400139128</v>
      </c>
      <c r="F154" s="1">
        <f>ROUND(2*E154,0)/2</f>
        <v>1765</v>
      </c>
      <c r="G154" s="1">
        <f>C154-(C$7+C$8*F154)</f>
        <v>-1.0694999997213017E-2</v>
      </c>
      <c r="I154" s="1">
        <f>G154</f>
        <v>-1.0694999997213017E-2</v>
      </c>
      <c r="O154" s="8">
        <f>C154-15018.5</f>
        <v>31284.980000000003</v>
      </c>
    </row>
    <row r="155" spans="1:15">
      <c r="A155" s="66" t="s">
        <v>110</v>
      </c>
      <c r="B155" s="65" t="s">
        <v>54</v>
      </c>
      <c r="C155" s="66">
        <v>46319.328999999998</v>
      </c>
      <c r="D155" s="66" t="s">
        <v>630</v>
      </c>
      <c r="E155" s="1">
        <f>(C155-C$7)/C$8</f>
        <v>1804.4809715751353</v>
      </c>
      <c r="F155" s="1">
        <f>ROUND(2*E155,0)/2</f>
        <v>1804.5</v>
      </c>
      <c r="G155" s="1">
        <f>C155-(C$7+C$8*F155)</f>
        <v>-7.6335000048857182E-3</v>
      </c>
      <c r="I155" s="1">
        <f>G155</f>
        <v>-7.6335000048857182E-3</v>
      </c>
      <c r="O155" s="8">
        <f>C155-15018.5</f>
        <v>31300.828999999998</v>
      </c>
    </row>
    <row r="156" spans="1:15">
      <c r="A156" s="66" t="s">
        <v>110</v>
      </c>
      <c r="B156" s="65" t="s">
        <v>53</v>
      </c>
      <c r="C156" s="66">
        <v>46320.328999999998</v>
      </c>
      <c r="D156" s="66" t="s">
        <v>630</v>
      </c>
      <c r="E156" s="1">
        <f>(C156-C$7)/C$8</f>
        <v>1806.9737238977573</v>
      </c>
      <c r="F156" s="1">
        <f>ROUND(2*E156,0)/2</f>
        <v>1807</v>
      </c>
      <c r="G156" s="1">
        <f>C156-(C$7+C$8*F156)</f>
        <v>-1.0541000003286172E-2</v>
      </c>
      <c r="I156" s="1">
        <f>G156</f>
        <v>-1.0541000003286172E-2</v>
      </c>
      <c r="O156" s="8">
        <f>C156-15018.5</f>
        <v>31301.828999999998</v>
      </c>
    </row>
    <row r="157" spans="1:15">
      <c r="A157" s="66" t="s">
        <v>110</v>
      </c>
      <c r="B157" s="65" t="s">
        <v>54</v>
      </c>
      <c r="C157" s="66">
        <v>46625.415999999997</v>
      </c>
      <c r="D157" s="66" t="s">
        <v>630</v>
      </c>
      <c r="E157" s="1">
        <f>(C157-C$7)/C$8</f>
        <v>2567.4800517495273</v>
      </c>
      <c r="F157" s="1">
        <f>ROUND(2*E157,0)/2</f>
        <v>2567.5</v>
      </c>
      <c r="G157" s="1">
        <f>C157-(C$7+C$8*F157)</f>
        <v>-8.0025000061141327E-3</v>
      </c>
      <c r="I157" s="1">
        <f>G157</f>
        <v>-8.0025000061141327E-3</v>
      </c>
      <c r="O157" s="8">
        <f>C157-15018.5</f>
        <v>31606.915999999997</v>
      </c>
    </row>
    <row r="158" spans="1:15">
      <c r="A158" s="66" t="s">
        <v>110</v>
      </c>
      <c r="B158" s="65" t="s">
        <v>54</v>
      </c>
      <c r="C158" s="66">
        <v>46651.487000000001</v>
      </c>
      <c r="D158" s="66" t="s">
        <v>630</v>
      </c>
      <c r="E158" s="1">
        <f>(C158-C$7)/C$8</f>
        <v>2632.4685975526136</v>
      </c>
      <c r="F158" s="1">
        <f>ROUND(2*E158,0)/2</f>
        <v>2632.5</v>
      </c>
      <c r="G158" s="1">
        <f>C158-(C$7+C$8*F158)</f>
        <v>-1.2597500004631002E-2</v>
      </c>
      <c r="I158" s="1">
        <f>G158</f>
        <v>-1.2597500004631002E-2</v>
      </c>
      <c r="O158" s="8">
        <f>C158-15018.5</f>
        <v>31632.987000000001</v>
      </c>
    </row>
    <row r="159" spans="1:15">
      <c r="A159" s="66" t="s">
        <v>110</v>
      </c>
      <c r="B159" s="65" t="s">
        <v>54</v>
      </c>
      <c r="C159" s="66">
        <v>46651.491999999998</v>
      </c>
      <c r="D159" s="66" t="s">
        <v>630</v>
      </c>
      <c r="E159" s="1">
        <f>(C159-C$7)/C$8</f>
        <v>2632.4810613142199</v>
      </c>
      <c r="F159" s="1">
        <f>ROUND(2*E159,0)/2</f>
        <v>2632.5</v>
      </c>
      <c r="G159" s="1">
        <f>C159-(C$7+C$8*F159)</f>
        <v>-7.5975000072503462E-3</v>
      </c>
      <c r="I159" s="1">
        <f>G159</f>
        <v>-7.5975000072503462E-3</v>
      </c>
      <c r="O159" s="8">
        <f>C159-15018.5</f>
        <v>31632.991999999998</v>
      </c>
    </row>
    <row r="160" spans="1:15">
      <c r="A160" s="66" t="s">
        <v>110</v>
      </c>
      <c r="B160" s="65" t="s">
        <v>53</v>
      </c>
      <c r="C160" s="66">
        <v>46652.493999999999</v>
      </c>
      <c r="D160" s="66" t="s">
        <v>630</v>
      </c>
      <c r="E160" s="1">
        <f>(C160-C$7)/C$8</f>
        <v>2634.9787991414883</v>
      </c>
      <c r="F160" s="1">
        <f>ROUND(2*E160,0)/2</f>
        <v>2635</v>
      </c>
      <c r="G160" s="1">
        <f>C160-(C$7+C$8*F160)</f>
        <v>-8.5050000052433461E-3</v>
      </c>
      <c r="I160" s="1">
        <f>G160</f>
        <v>-8.5050000052433461E-3</v>
      </c>
      <c r="O160" s="8">
        <f>C160-15018.5</f>
        <v>31633.993999999999</v>
      </c>
    </row>
    <row r="161" spans="1:15">
      <c r="A161" s="66" t="s">
        <v>110</v>
      </c>
      <c r="B161" s="65" t="s">
        <v>54</v>
      </c>
      <c r="C161" s="66">
        <v>46676.358</v>
      </c>
      <c r="D161" s="66" t="s">
        <v>630</v>
      </c>
      <c r="E161" s="1">
        <f>(C161-C$7)/C$8</f>
        <v>2694.4658405685427</v>
      </c>
      <c r="F161" s="1">
        <f>ROUND(2*E161,0)/2</f>
        <v>2694.5</v>
      </c>
      <c r="G161" s="1">
        <f>C161-(C$7+C$8*F161)</f>
        <v>-1.3703500000701752E-2</v>
      </c>
      <c r="I161" s="1">
        <f>G161</f>
        <v>-1.3703500000701752E-2</v>
      </c>
      <c r="O161" s="8">
        <f>C161-15018.5</f>
        <v>31657.858</v>
      </c>
    </row>
    <row r="162" spans="1:15">
      <c r="A162" s="66" t="s">
        <v>110</v>
      </c>
      <c r="B162" s="65" t="s">
        <v>53</v>
      </c>
      <c r="C162" s="66">
        <v>46677.358</v>
      </c>
      <c r="D162" s="66" t="s">
        <v>630</v>
      </c>
      <c r="E162" s="1">
        <f>(C162-C$7)/C$8</f>
        <v>2696.9585928911647</v>
      </c>
      <c r="F162" s="1">
        <f>ROUND(2*E162,0)/2</f>
        <v>2697</v>
      </c>
      <c r="G162" s="1">
        <f>C162-(C$7+C$8*F162)</f>
        <v>-1.6610999999102205E-2</v>
      </c>
      <c r="I162" s="1">
        <f>G162</f>
        <v>-1.6610999999102205E-2</v>
      </c>
      <c r="O162" s="8">
        <f>C162-15018.5</f>
        <v>31658.858</v>
      </c>
    </row>
    <row r="163" spans="1:15">
      <c r="A163" s="66" t="s">
        <v>110</v>
      </c>
      <c r="B163" s="65" t="s">
        <v>54</v>
      </c>
      <c r="C163" s="66">
        <v>46678.375</v>
      </c>
      <c r="D163" s="66" t="s">
        <v>630</v>
      </c>
      <c r="E163" s="1">
        <f>(C163-C$7)/C$8</f>
        <v>2699.4937220032707</v>
      </c>
      <c r="F163" s="1">
        <f>ROUND(2*E163,0)/2</f>
        <v>2699.5</v>
      </c>
      <c r="G163" s="1">
        <f>C163-(C$7+C$8*F163)</f>
        <v>-2.5185000049532391E-3</v>
      </c>
      <c r="I163" s="1">
        <f>G163</f>
        <v>-2.5185000049532391E-3</v>
      </c>
      <c r="O163" s="8">
        <f>C163-15018.5</f>
        <v>31659.875</v>
      </c>
    </row>
    <row r="164" spans="1:15">
      <c r="A164" s="66" t="s">
        <v>110</v>
      </c>
      <c r="B164" s="65" t="s">
        <v>54</v>
      </c>
      <c r="C164" s="66">
        <v>46680.377</v>
      </c>
      <c r="D164" s="66" t="s">
        <v>630</v>
      </c>
      <c r="E164" s="1">
        <f>(C164-C$7)/C$8</f>
        <v>2704.484212153161</v>
      </c>
      <c r="F164" s="1">
        <f>ROUND(2*E164,0)/2</f>
        <v>2704.5</v>
      </c>
      <c r="G164" s="1">
        <f>C164-(C$7+C$8*F164)</f>
        <v>-6.3335000013466924E-3</v>
      </c>
      <c r="I164" s="1">
        <f>G164</f>
        <v>-6.3335000013466924E-3</v>
      </c>
      <c r="O164" s="8">
        <f>C164-15018.5</f>
        <v>31661.877</v>
      </c>
    </row>
    <row r="165" spans="1:15">
      <c r="A165" s="66" t="s">
        <v>110</v>
      </c>
      <c r="B165" s="65" t="s">
        <v>54</v>
      </c>
      <c r="C165" s="66">
        <v>46682.38</v>
      </c>
      <c r="D165" s="66" t="s">
        <v>630</v>
      </c>
      <c r="E165" s="1">
        <f>(C165-C$7)/C$8</f>
        <v>2709.4771950553654</v>
      </c>
      <c r="F165" s="1">
        <f>ROUND(2*E165,0)/2</f>
        <v>2709.5</v>
      </c>
      <c r="G165" s="1">
        <f>C165-(C$7+C$8*F165)</f>
        <v>-9.1485000011743978E-3</v>
      </c>
      <c r="I165" s="1">
        <f>G165</f>
        <v>-9.1485000011743978E-3</v>
      </c>
      <c r="O165" s="8">
        <f>C165-15018.5</f>
        <v>31663.879999999997</v>
      </c>
    </row>
    <row r="166" spans="1:15">
      <c r="A166" s="64" t="s">
        <v>290</v>
      </c>
      <c r="B166" s="65" t="s">
        <v>54</v>
      </c>
      <c r="C166" s="66">
        <v>46704.432999999997</v>
      </c>
      <c r="D166" s="66" t="s">
        <v>631</v>
      </c>
      <c r="E166" s="1">
        <f>(C166-C$7)/C$8</f>
        <v>2764.4498620261475</v>
      </c>
      <c r="F166" s="1">
        <f>ROUND(2*E166,0)/2</f>
        <v>2764.5</v>
      </c>
      <c r="G166" s="1">
        <f>C166-(C$7+C$8*F166)</f>
        <v>-2.0113500002480578E-2</v>
      </c>
      <c r="I166" s="1">
        <f>G166</f>
        <v>-2.0113500002480578E-2</v>
      </c>
      <c r="O166" s="8">
        <f>C166-15018.5</f>
        <v>31685.932999999997</v>
      </c>
    </row>
    <row r="167" spans="1:15">
      <c r="A167" s="64" t="s">
        <v>290</v>
      </c>
      <c r="B167" s="65" t="s">
        <v>54</v>
      </c>
      <c r="C167" s="66">
        <v>46706.438000000002</v>
      </c>
      <c r="D167" s="66" t="s">
        <v>631</v>
      </c>
      <c r="E167" s="1">
        <f>(C167-C$7)/C$8</f>
        <v>2769.447830433016</v>
      </c>
      <c r="F167" s="1">
        <f>ROUND(2*E167,0)/2</f>
        <v>2769.5</v>
      </c>
      <c r="G167" s="1">
        <f>C167-(C$7+C$8*F167)</f>
        <v>-2.0928500001900829E-2</v>
      </c>
      <c r="I167" s="1">
        <f>G167</f>
        <v>-2.0928500001900829E-2</v>
      </c>
      <c r="O167" s="8">
        <f>C167-15018.5</f>
        <v>31687.938000000002</v>
      </c>
    </row>
    <row r="168" spans="1:15">
      <c r="A168" s="64" t="s">
        <v>290</v>
      </c>
      <c r="B168" s="65" t="s">
        <v>54</v>
      </c>
      <c r="C168" s="66">
        <v>46769.421000000002</v>
      </c>
      <c r="D168" s="66" t="s">
        <v>631</v>
      </c>
      <c r="E168" s="1">
        <f>(C168-C$7)/C$8</f>
        <v>2926.4488499687163</v>
      </c>
      <c r="F168" s="1">
        <f>ROUND(2*E168,0)/2</f>
        <v>2926.5</v>
      </c>
      <c r="G168" s="1">
        <f>C168-(C$7+C$8*F168)</f>
        <v>-2.05195000016829E-2</v>
      </c>
      <c r="I168" s="1">
        <f>G168</f>
        <v>-2.05195000016829E-2</v>
      </c>
      <c r="O168" s="8">
        <f>C168-15018.5</f>
        <v>31750.921000000002</v>
      </c>
    </row>
    <row r="169" spans="1:15">
      <c r="A169" s="66" t="s">
        <v>110</v>
      </c>
      <c r="B169" s="65" t="s">
        <v>53</v>
      </c>
      <c r="C169" s="66">
        <v>47024.364000000001</v>
      </c>
      <c r="D169" s="66" t="s">
        <v>630</v>
      </c>
      <c r="E169" s="1">
        <f>(C169-C$7)/C$8</f>
        <v>3561.9586053549292</v>
      </c>
      <c r="F169" s="1">
        <f>ROUND(2*E169,0)/2</f>
        <v>3562</v>
      </c>
      <c r="G169" s="1">
        <f>C169-(C$7+C$8*F169)</f>
        <v>-1.6605999997409526E-2</v>
      </c>
      <c r="I169" s="1">
        <f>G169</f>
        <v>-1.6605999997409526E-2</v>
      </c>
      <c r="O169" s="8">
        <f>C169-15018.5</f>
        <v>32005.864000000001</v>
      </c>
    </row>
    <row r="170" spans="1:15">
      <c r="A170" s="66" t="s">
        <v>110</v>
      </c>
      <c r="B170" s="65" t="s">
        <v>54</v>
      </c>
      <c r="C170" s="66">
        <v>47025.377999999997</v>
      </c>
      <c r="D170" s="66" t="s">
        <v>630</v>
      </c>
      <c r="E170" s="1">
        <f>(C170-C$7)/C$8</f>
        <v>3564.486256210057</v>
      </c>
      <c r="F170" s="1">
        <f>ROUND(2*E170,0)/2</f>
        <v>3564.5</v>
      </c>
      <c r="G170" s="1">
        <f>C170-(C$7+C$8*F170)</f>
        <v>-5.5135000075097196E-3</v>
      </c>
      <c r="I170" s="1">
        <f>G170</f>
        <v>-5.5135000075097196E-3</v>
      </c>
      <c r="O170" s="8">
        <f>C170-15018.5</f>
        <v>32006.877999999997</v>
      </c>
    </row>
    <row r="171" spans="1:15">
      <c r="A171" s="66" t="s">
        <v>110</v>
      </c>
      <c r="B171" s="65" t="s">
        <v>54</v>
      </c>
      <c r="C171" s="66">
        <v>47035.396000000001</v>
      </c>
      <c r="D171" s="66" t="s">
        <v>630</v>
      </c>
      <c r="E171" s="1">
        <f>(C171-C$7)/C$8</f>
        <v>3589.4586489780932</v>
      </c>
      <c r="F171" s="1">
        <f>ROUND(2*E171,0)/2</f>
        <v>3589.5</v>
      </c>
      <c r="G171" s="1">
        <f>C171-(C$7+C$8*F171)</f>
        <v>-1.6588500002399087E-2</v>
      </c>
      <c r="I171" s="1">
        <f>G171</f>
        <v>-1.6588500002399087E-2</v>
      </c>
      <c r="O171" s="8">
        <f>C171-15018.5</f>
        <v>32016.896000000001</v>
      </c>
    </row>
    <row r="172" spans="1:15">
      <c r="A172" s="66" t="s">
        <v>110</v>
      </c>
      <c r="B172" s="65" t="s">
        <v>54</v>
      </c>
      <c r="C172" s="66">
        <v>47037.394</v>
      </c>
      <c r="D172" s="66" t="s">
        <v>630</v>
      </c>
      <c r="E172" s="1">
        <f>(C172-C$7)/C$8</f>
        <v>3594.4391681186908</v>
      </c>
      <c r="F172" s="1">
        <f>ROUND(2*E172,0)/2</f>
        <v>3594.5</v>
      </c>
      <c r="G172" s="1">
        <f>C172-(C$7+C$8*F172)</f>
        <v>-2.4403499999607448E-2</v>
      </c>
      <c r="I172" s="1">
        <f>G172</f>
        <v>-2.4403499999607448E-2</v>
      </c>
      <c r="O172" s="8">
        <f>C172-15018.5</f>
        <v>32018.894</v>
      </c>
    </row>
    <row r="173" spans="1:15">
      <c r="A173" s="66" t="s">
        <v>110</v>
      </c>
      <c r="B173" s="65" t="s">
        <v>53</v>
      </c>
      <c r="C173" s="66">
        <v>47038.400000000001</v>
      </c>
      <c r="D173" s="66" t="s">
        <v>630</v>
      </c>
      <c r="E173" s="1">
        <f>(C173-C$7)/C$8</f>
        <v>3596.9468769552514</v>
      </c>
      <c r="F173" s="1">
        <f>ROUND(2*E173,0)/2</f>
        <v>3597</v>
      </c>
      <c r="G173" s="1">
        <f>C173-(C$7+C$8*F173)</f>
        <v>-2.131099999678554E-2</v>
      </c>
      <c r="I173" s="1">
        <f>G173</f>
        <v>-2.131099999678554E-2</v>
      </c>
      <c r="O173" s="8">
        <f>C173-15018.5</f>
        <v>32019.9</v>
      </c>
    </row>
    <row r="174" spans="1:15">
      <c r="A174" s="66" t="s">
        <v>321</v>
      </c>
      <c r="B174" s="65" t="s">
        <v>53</v>
      </c>
      <c r="C174" s="66">
        <v>47040.419000000002</v>
      </c>
      <c r="D174" s="66" t="s">
        <v>630</v>
      </c>
      <c r="E174" s="1">
        <f>(C174-C$7)/C$8</f>
        <v>3601.9797438946257</v>
      </c>
      <c r="F174" s="1">
        <f>ROUND(2*E174,0)/2</f>
        <v>3602</v>
      </c>
      <c r="G174" s="1">
        <f>C174-(C$7+C$8*F174)</f>
        <v>-8.1260000006295741E-3</v>
      </c>
      <c r="I174" s="1">
        <f>G174</f>
        <v>-8.1260000006295741E-3</v>
      </c>
      <c r="O174" s="8">
        <f>C174-15018.5</f>
        <v>32021.919000000002</v>
      </c>
    </row>
    <row r="175" spans="1:15">
      <c r="A175" s="66" t="s">
        <v>321</v>
      </c>
      <c r="B175" s="65" t="s">
        <v>53</v>
      </c>
      <c r="C175" s="66">
        <v>47040.42</v>
      </c>
      <c r="D175" s="66" t="s">
        <v>630</v>
      </c>
      <c r="E175" s="1">
        <f>(C175-C$7)/C$8</f>
        <v>3601.9822366469398</v>
      </c>
      <c r="F175" s="1">
        <f>ROUND(2*E175,0)/2</f>
        <v>3602</v>
      </c>
      <c r="G175" s="1">
        <f>C175-(C$7+C$8*F175)</f>
        <v>-7.1260000040638261E-3</v>
      </c>
      <c r="I175" s="1">
        <f>G175</f>
        <v>-7.1260000040638261E-3</v>
      </c>
      <c r="O175" s="8">
        <f>C175-15018.5</f>
        <v>32021.919999999998</v>
      </c>
    </row>
    <row r="176" spans="1:15">
      <c r="A176" s="66" t="s">
        <v>110</v>
      </c>
      <c r="B176" s="65" t="s">
        <v>53</v>
      </c>
      <c r="C176" s="66">
        <v>47115.43</v>
      </c>
      <c r="D176" s="66" t="s">
        <v>630</v>
      </c>
      <c r="E176" s="1">
        <f>(C176-C$7)/C$8</f>
        <v>3788.9635883668193</v>
      </c>
      <c r="F176" s="1">
        <f>ROUND(2*E176,0)/2</f>
        <v>3789</v>
      </c>
      <c r="G176" s="1">
        <f>C176-(C$7+C$8*F176)</f>
        <v>-1.4607000004616566E-2</v>
      </c>
      <c r="I176" s="1">
        <f>G176</f>
        <v>-1.4607000004616566E-2</v>
      </c>
      <c r="O176" s="8">
        <f>C176-15018.5</f>
        <v>32096.93</v>
      </c>
    </row>
    <row r="177" spans="1:15">
      <c r="A177" s="66" t="s">
        <v>110</v>
      </c>
      <c r="B177" s="65" t="s">
        <v>54</v>
      </c>
      <c r="C177" s="66">
        <v>47353.514999999999</v>
      </c>
      <c r="D177" s="66" t="s">
        <v>630</v>
      </c>
      <c r="E177" s="1">
        <f>(C177-C$7)/C$8</f>
        <v>4382.4505250982702</v>
      </c>
      <c r="F177" s="1">
        <f>ROUND(2*E177,0)/2</f>
        <v>4382.5</v>
      </c>
      <c r="G177" s="1">
        <f>C177-(C$7+C$8*F177)</f>
        <v>-1.9847499999741558E-2</v>
      </c>
      <c r="I177" s="1">
        <f>G177</f>
        <v>-1.9847499999741558E-2</v>
      </c>
      <c r="O177" s="8">
        <f>C177-15018.5</f>
        <v>32335.014999999999</v>
      </c>
    </row>
    <row r="178" spans="1:15">
      <c r="A178" s="66" t="s">
        <v>110</v>
      </c>
      <c r="B178" s="65" t="s">
        <v>54</v>
      </c>
      <c r="C178" s="66">
        <v>47357.531000000003</v>
      </c>
      <c r="D178" s="66" t="s">
        <v>630</v>
      </c>
      <c r="E178" s="1">
        <f>(C178-C$7)/C$8</f>
        <v>4392.461418425929</v>
      </c>
      <c r="F178" s="1">
        <f>ROUND(2*E178,0)/2</f>
        <v>4392.5</v>
      </c>
      <c r="G178" s="1">
        <f>C178-(C$7+C$8*F178)</f>
        <v>-1.5477499997359701E-2</v>
      </c>
      <c r="I178" s="1">
        <f>G178</f>
        <v>-1.5477499997359701E-2</v>
      </c>
      <c r="O178" s="8">
        <f>C178-15018.5</f>
        <v>32339.031000000003</v>
      </c>
    </row>
    <row r="179" spans="1:15">
      <c r="A179" s="66" t="s">
        <v>110</v>
      </c>
      <c r="B179" s="65" t="s">
        <v>54</v>
      </c>
      <c r="C179" s="66">
        <v>47376.383000000002</v>
      </c>
      <c r="D179" s="66" t="s">
        <v>630</v>
      </c>
      <c r="E179" s="1">
        <f>(C179-C$7)/C$8</f>
        <v>4439.4547852119958</v>
      </c>
      <c r="F179" s="1">
        <f>ROUND(2*E179,0)/2</f>
        <v>4439.5</v>
      </c>
      <c r="G179" s="1">
        <f>C179-(C$7+C$8*F179)</f>
        <v>-1.813850000326056E-2</v>
      </c>
      <c r="I179" s="1">
        <f>G179</f>
        <v>-1.813850000326056E-2</v>
      </c>
      <c r="O179" s="8">
        <f>C179-15018.5</f>
        <v>32357.883000000002</v>
      </c>
    </row>
    <row r="180" spans="1:15">
      <c r="A180" s="66" t="s">
        <v>110</v>
      </c>
      <c r="B180" s="65" t="s">
        <v>53</v>
      </c>
      <c r="C180" s="66">
        <v>47377.385000000002</v>
      </c>
      <c r="D180" s="66" t="s">
        <v>630</v>
      </c>
      <c r="E180" s="1">
        <f>(C180-C$7)/C$8</f>
        <v>4441.9525230392637</v>
      </c>
      <c r="F180" s="1">
        <f>ROUND(2*E180,0)/2</f>
        <v>4442</v>
      </c>
      <c r="G180" s="1">
        <f>C180-(C$7+C$8*F180)</f>
        <v>-1.904600000125356E-2</v>
      </c>
      <c r="I180" s="1">
        <f>G180</f>
        <v>-1.904600000125356E-2</v>
      </c>
      <c r="O180" s="8">
        <f>C180-15018.5</f>
        <v>32358.885000000002</v>
      </c>
    </row>
    <row r="181" spans="1:15">
      <c r="A181" s="66" t="s">
        <v>110</v>
      </c>
      <c r="B181" s="65" t="s">
        <v>53</v>
      </c>
      <c r="C181" s="66">
        <v>47379.387999999999</v>
      </c>
      <c r="D181" s="66" t="s">
        <v>630</v>
      </c>
      <c r="E181" s="1">
        <f>(C181-C$7)/C$8</f>
        <v>4446.9455059414677</v>
      </c>
      <c r="F181" s="1">
        <f>ROUND(2*E181,0)/2</f>
        <v>4447</v>
      </c>
      <c r="G181" s="1">
        <f>C181-(C$7+C$8*F181)</f>
        <v>-2.1861000001081266E-2</v>
      </c>
      <c r="I181" s="1">
        <f>G181</f>
        <v>-2.1861000001081266E-2</v>
      </c>
      <c r="O181" s="8">
        <f>C181-15018.5</f>
        <v>32360.887999999999</v>
      </c>
    </row>
    <row r="182" spans="1:15">
      <c r="A182" s="66" t="s">
        <v>321</v>
      </c>
      <c r="B182" s="65" t="s">
        <v>53</v>
      </c>
      <c r="C182" s="66">
        <v>47381.411</v>
      </c>
      <c r="D182" s="66" t="s">
        <v>630</v>
      </c>
      <c r="E182" s="1">
        <f>(C182-C$7)/C$8</f>
        <v>4451.9883438901352</v>
      </c>
      <c r="F182" s="1">
        <f>ROUND(2*E182,0)/2</f>
        <v>4452</v>
      </c>
      <c r="G182" s="1">
        <f>C182-(C$7+C$8*F182)</f>
        <v>-4.6760000041103922E-3</v>
      </c>
      <c r="I182" s="1">
        <f>G182</f>
        <v>-4.6760000041103922E-3</v>
      </c>
      <c r="O182" s="8">
        <f>C182-15018.5</f>
        <v>32362.911</v>
      </c>
    </row>
    <row r="183" spans="1:15">
      <c r="A183" s="66" t="s">
        <v>321</v>
      </c>
      <c r="B183" s="65" t="s">
        <v>53</v>
      </c>
      <c r="C183" s="66">
        <v>47381.421000000002</v>
      </c>
      <c r="D183" s="66" t="s">
        <v>630</v>
      </c>
      <c r="E183" s="1">
        <f>(C183-C$7)/C$8</f>
        <v>4452.0132714133661</v>
      </c>
      <c r="F183" s="1">
        <f>ROUND(2*E183,0)/2</f>
        <v>4452</v>
      </c>
      <c r="G183" s="1">
        <f>C183-(C$7+C$8*F183)</f>
        <v>5.3239999979268759E-3</v>
      </c>
      <c r="I183" s="1">
        <f>G183</f>
        <v>5.3239999979268759E-3</v>
      </c>
      <c r="O183" s="8">
        <f>C183-15018.5</f>
        <v>32362.921000000002</v>
      </c>
    </row>
    <row r="184" spans="1:15">
      <c r="A184" s="66" t="s">
        <v>321</v>
      </c>
      <c r="B184" s="65" t="s">
        <v>53</v>
      </c>
      <c r="C184" s="66">
        <v>47381.427000000003</v>
      </c>
      <c r="D184" s="66" t="s">
        <v>630</v>
      </c>
      <c r="E184" s="1">
        <f>(C184-C$7)/C$8</f>
        <v>4452.0282279273051</v>
      </c>
      <c r="F184" s="1">
        <f>ROUND(2*E184,0)/2</f>
        <v>4452</v>
      </c>
      <c r="G184" s="1">
        <f>C184-(C$7+C$8*F184)</f>
        <v>1.1323999999149237E-2</v>
      </c>
      <c r="I184" s="1">
        <f>G184</f>
        <v>1.1323999999149237E-2</v>
      </c>
      <c r="O184" s="8">
        <f>C184-15018.5</f>
        <v>32362.927000000003</v>
      </c>
    </row>
    <row r="185" spans="1:15">
      <c r="A185" s="66" t="s">
        <v>321</v>
      </c>
      <c r="B185" s="65" t="s">
        <v>53</v>
      </c>
      <c r="C185" s="66">
        <v>47387.417999999998</v>
      </c>
      <c r="D185" s="66" t="s">
        <v>630</v>
      </c>
      <c r="E185" s="1">
        <f>(C185-C$7)/C$8</f>
        <v>4466.9623070921198</v>
      </c>
      <c r="F185" s="1">
        <f>ROUND(2*E185,0)/2</f>
        <v>4467</v>
      </c>
      <c r="G185" s="1">
        <f>C185-(C$7+C$8*F185)</f>
        <v>-1.5121000004000962E-2</v>
      </c>
      <c r="I185" s="1">
        <f>G185</f>
        <v>-1.5121000004000962E-2</v>
      </c>
      <c r="O185" s="8">
        <f>C185-15018.5</f>
        <v>32368.917999999998</v>
      </c>
    </row>
    <row r="186" spans="1:15">
      <c r="A186" s="66" t="s">
        <v>321</v>
      </c>
      <c r="B186" s="65" t="s">
        <v>53</v>
      </c>
      <c r="C186" s="66">
        <v>47387.42</v>
      </c>
      <c r="D186" s="66" t="s">
        <v>630</v>
      </c>
      <c r="E186" s="1">
        <f>(C186-C$7)/C$8</f>
        <v>4466.9672925967661</v>
      </c>
      <c r="F186" s="1">
        <f>ROUND(2*E186,0)/2</f>
        <v>4467</v>
      </c>
      <c r="G186" s="1">
        <f>C186-(C$7+C$8*F186)</f>
        <v>-1.3121000003593508E-2</v>
      </c>
      <c r="I186" s="1">
        <f>G186</f>
        <v>-1.3121000003593508E-2</v>
      </c>
      <c r="O186" s="8">
        <f>C186-15018.5</f>
        <v>32368.92</v>
      </c>
    </row>
    <row r="187" spans="1:15">
      <c r="A187" s="66" t="s">
        <v>321</v>
      </c>
      <c r="B187" s="65" t="s">
        <v>53</v>
      </c>
      <c r="C187" s="66">
        <v>47387.421999999999</v>
      </c>
      <c r="D187" s="66" t="s">
        <v>630</v>
      </c>
      <c r="E187" s="1">
        <f>(C187-C$7)/C$8</f>
        <v>4466.9722781014125</v>
      </c>
      <c r="F187" s="1">
        <f>ROUND(2*E187,0)/2</f>
        <v>4467</v>
      </c>
      <c r="G187" s="1">
        <f>C187-(C$7+C$8*F187)</f>
        <v>-1.1121000003186055E-2</v>
      </c>
      <c r="I187" s="1">
        <f>G187</f>
        <v>-1.1121000003186055E-2</v>
      </c>
      <c r="O187" s="8">
        <f>C187-15018.5</f>
        <v>32368.921999999999</v>
      </c>
    </row>
    <row r="188" spans="1:15">
      <c r="A188" s="66" t="s">
        <v>321</v>
      </c>
      <c r="B188" s="65" t="s">
        <v>53</v>
      </c>
      <c r="C188" s="66">
        <v>47387.423999999999</v>
      </c>
      <c r="D188" s="66" t="s">
        <v>630</v>
      </c>
      <c r="E188" s="1">
        <f>(C188-C$7)/C$8</f>
        <v>4466.9772636060579</v>
      </c>
      <c r="F188" s="1">
        <f>ROUND(2*E188,0)/2</f>
        <v>4467</v>
      </c>
      <c r="G188" s="1">
        <f>C188-(C$7+C$8*F188)</f>
        <v>-9.1210000027786009E-3</v>
      </c>
      <c r="I188" s="1">
        <f>G188</f>
        <v>-9.1210000027786009E-3</v>
      </c>
      <c r="O188" s="8">
        <f>C188-15018.5</f>
        <v>32368.923999999999</v>
      </c>
    </row>
    <row r="189" spans="1:15">
      <c r="A189" s="66" t="s">
        <v>321</v>
      </c>
      <c r="B189" s="65" t="s">
        <v>53</v>
      </c>
      <c r="C189" s="66">
        <v>47464.447999999997</v>
      </c>
      <c r="D189" s="66" t="s">
        <v>630</v>
      </c>
      <c r="E189" s="1">
        <f>(C189-C$7)/C$8</f>
        <v>4658.9790185036873</v>
      </c>
      <c r="F189" s="1">
        <f>ROUND(2*E189,0)/2</f>
        <v>4659</v>
      </c>
      <c r="G189" s="1">
        <f>C189-(C$7+C$8*F189)</f>
        <v>-8.41700000455603E-3</v>
      </c>
      <c r="I189" s="1">
        <f>G189</f>
        <v>-8.41700000455603E-3</v>
      </c>
      <c r="O189" s="8">
        <f>C189-15018.5</f>
        <v>32445.947999999997</v>
      </c>
    </row>
    <row r="190" spans="1:15">
      <c r="A190" s="64" t="s">
        <v>351</v>
      </c>
      <c r="B190" s="65" t="s">
        <v>54</v>
      </c>
      <c r="C190" s="66">
        <v>47775.538</v>
      </c>
      <c r="D190" s="66" t="s">
        <v>629</v>
      </c>
      <c r="E190" s="1">
        <f>(C190-C$7)/C$8</f>
        <v>5434.4493385481674</v>
      </c>
      <c r="F190" s="1">
        <f>ROUND(2*E190,0)/2</f>
        <v>5434.5</v>
      </c>
      <c r="G190" s="1">
        <f>C190-(C$7+C$8*F190)</f>
        <v>-2.032350000081351E-2</v>
      </c>
      <c r="J190" s="1">
        <f>G190</f>
        <v>-2.032350000081351E-2</v>
      </c>
      <c r="O190" s="8">
        <f>C190-15018.5</f>
        <v>32757.038</v>
      </c>
    </row>
    <row r="191" spans="1:15">
      <c r="A191" s="66" t="s">
        <v>353</v>
      </c>
      <c r="B191" s="65" t="s">
        <v>53</v>
      </c>
      <c r="C191" s="66">
        <v>48168.483999999997</v>
      </c>
      <c r="D191" s="66" t="s">
        <v>630</v>
      </c>
      <c r="E191" s="1">
        <f>(C191-C$7)/C$8</f>
        <v>6413.9663927131733</v>
      </c>
      <c r="F191" s="1">
        <f>ROUND(2*E191,0)/2</f>
        <v>6414</v>
      </c>
      <c r="G191" s="1">
        <f>C191-(C$7+C$8*F191)</f>
        <v>-1.3482000002113637E-2</v>
      </c>
      <c r="I191" s="1">
        <f>G191</f>
        <v>-1.3482000002113637E-2</v>
      </c>
      <c r="O191" s="8">
        <f>C191-15018.5</f>
        <v>33149.983999999997</v>
      </c>
    </row>
    <row r="192" spans="1:15">
      <c r="A192" s="66" t="s">
        <v>353</v>
      </c>
      <c r="B192" s="65" t="s">
        <v>53</v>
      </c>
      <c r="C192" s="66">
        <v>48485.404999999999</v>
      </c>
      <c r="D192" s="66" t="s">
        <v>630</v>
      </c>
      <c r="E192" s="1">
        <f>(C192-C$7)/C$8</f>
        <v>7203.9719515508586</v>
      </c>
      <c r="F192" s="1">
        <f>ROUND(2*E192,0)/2</f>
        <v>7204</v>
      </c>
      <c r="G192" s="1">
        <f>C192-(C$7+C$8*F192)</f>
        <v>-1.1252000003878493E-2</v>
      </c>
      <c r="I192" s="1">
        <f>G192</f>
        <v>-1.1252000003878493E-2</v>
      </c>
      <c r="O192" s="8">
        <f>C192-15018.5</f>
        <v>33466.904999999999</v>
      </c>
    </row>
    <row r="193" spans="1:15">
      <c r="A193" s="66" t="s">
        <v>353</v>
      </c>
      <c r="B193" s="65" t="s">
        <v>53</v>
      </c>
      <c r="C193" s="66">
        <v>48485.417999999998</v>
      </c>
      <c r="D193" s="66" t="s">
        <v>630</v>
      </c>
      <c r="E193" s="1">
        <f>(C193-C$7)/C$8</f>
        <v>7204.0043573310495</v>
      </c>
      <c r="F193" s="1">
        <f>ROUND(2*E193,0)/2</f>
        <v>7204</v>
      </c>
      <c r="G193" s="1">
        <f>C193-(C$7+C$8*F193)</f>
        <v>1.7479999951319769E-3</v>
      </c>
      <c r="I193" s="1">
        <f>G193</f>
        <v>1.7479999951319769E-3</v>
      </c>
      <c r="O193" s="8">
        <f>C193-15018.5</f>
        <v>33466.917999999998</v>
      </c>
    </row>
    <row r="194" spans="1:15">
      <c r="A194" s="1" t="s">
        <v>45</v>
      </c>
      <c r="B194" s="13"/>
      <c r="C194" s="19">
        <v>49591.398999999998</v>
      </c>
      <c r="D194" s="19">
        <v>6.0000000000000001E-3</v>
      </c>
      <c r="E194" s="1">
        <f>(C194-C$7)/C$8</f>
        <v>9960.9410638568261</v>
      </c>
      <c r="F194" s="1">
        <f>ROUND(2*E194,0)/2</f>
        <v>9961</v>
      </c>
      <c r="G194" s="1">
        <f>C194-(C$7+C$8*F194)</f>
        <v>-2.36430000004475E-2</v>
      </c>
      <c r="K194" s="1">
        <f>G194</f>
        <v>-2.36430000004475E-2</v>
      </c>
      <c r="O194" s="8">
        <f>C194-15018.5</f>
        <v>34572.898999999998</v>
      </c>
    </row>
    <row r="195" spans="1:15">
      <c r="A195" s="1" t="s">
        <v>46</v>
      </c>
      <c r="B195" s="13"/>
      <c r="C195" s="19">
        <v>49989.372000000003</v>
      </c>
      <c r="D195" s="19">
        <v>3.0000000000000001E-3</v>
      </c>
      <c r="E195" s="1">
        <f>(C195-C$7)/C$8</f>
        <v>10952.989183947675</v>
      </c>
      <c r="F195" s="1">
        <f>ROUND(2*E195,0)/2</f>
        <v>10953</v>
      </c>
      <c r="G195" s="1">
        <f>C195-(C$7+C$8*F195)</f>
        <v>-4.3389999991632067E-3</v>
      </c>
      <c r="K195" s="1">
        <f>G195</f>
        <v>-4.3389999991632067E-3</v>
      </c>
      <c r="O195" s="8">
        <f>C195-15018.5</f>
        <v>34970.872000000003</v>
      </c>
    </row>
    <row r="196" spans="1:15">
      <c r="A196" s="1" t="s">
        <v>46</v>
      </c>
      <c r="B196" s="13" t="s">
        <v>54</v>
      </c>
      <c r="C196" s="19">
        <v>49990.375999999997</v>
      </c>
      <c r="D196" s="19">
        <v>2E-3</v>
      </c>
      <c r="E196" s="1">
        <f>(C196-C$7)/C$8</f>
        <v>10955.491907279571</v>
      </c>
      <c r="F196" s="1">
        <f>ROUND(2*E196,0)/2</f>
        <v>10955.5</v>
      </c>
      <c r="G196" s="1">
        <f>C196-(C$7+C$8*F196)</f>
        <v>-3.2465000040247105E-3</v>
      </c>
      <c r="K196" s="1">
        <f>G196</f>
        <v>-3.2465000040247105E-3</v>
      </c>
      <c r="O196" s="8">
        <f>C196-15018.5</f>
        <v>34971.875999999997</v>
      </c>
    </row>
    <row r="197" spans="1:15">
      <c r="A197" s="1" t="s">
        <v>46</v>
      </c>
      <c r="B197" s="13" t="s">
        <v>54</v>
      </c>
      <c r="C197" s="19">
        <v>50380.286</v>
      </c>
      <c r="D197" s="19">
        <v>1.1999999999999999E-3</v>
      </c>
      <c r="E197" s="1">
        <f>(C197-C$7)/C$8</f>
        <v>11927.440965393114</v>
      </c>
      <c r="F197" s="1">
        <f>ROUND(2*E197,0)/2</f>
        <v>11927.5</v>
      </c>
      <c r="G197" s="1">
        <f>C197-(C$7+C$8*F197)</f>
        <v>-2.3682500002905726E-2</v>
      </c>
      <c r="K197" s="1">
        <f>G197</f>
        <v>-2.3682500002905726E-2</v>
      </c>
      <c r="O197" s="8">
        <f>C197-15018.5</f>
        <v>35361.786</v>
      </c>
    </row>
    <row r="198" spans="1:15">
      <c r="A198" s="66" t="s">
        <v>362</v>
      </c>
      <c r="B198" s="65" t="s">
        <v>54</v>
      </c>
      <c r="C198" s="66">
        <v>50380.286200000002</v>
      </c>
      <c r="D198" s="66" t="s">
        <v>629</v>
      </c>
      <c r="E198" s="1">
        <f>(C198-C$7)/C$8</f>
        <v>11927.441463943585</v>
      </c>
      <c r="F198" s="1">
        <f>ROUND(2*E198,0)/2</f>
        <v>11927.5</v>
      </c>
      <c r="G198" s="1">
        <f>C198-(C$7+C$8*F198)</f>
        <v>-2.3482500000682194E-2</v>
      </c>
      <c r="J198" s="1">
        <f>G198</f>
        <v>-2.3482500000682194E-2</v>
      </c>
      <c r="O198" s="8">
        <f>C198-15018.5</f>
        <v>35361.786200000002</v>
      </c>
    </row>
    <row r="199" spans="1:15">
      <c r="A199" s="1" t="s">
        <v>46</v>
      </c>
      <c r="B199" s="13" t="s">
        <v>54</v>
      </c>
      <c r="C199" s="19">
        <v>50380.288</v>
      </c>
      <c r="D199" s="19">
        <v>8.9999999999999998E-4</v>
      </c>
      <c r="E199" s="1">
        <f>(C199-C$7)/C$8</f>
        <v>11927.445950897762</v>
      </c>
      <c r="F199" s="1">
        <f>ROUND(2*E199,0)/2</f>
        <v>11927.5</v>
      </c>
      <c r="G199" s="1">
        <f>C199-(C$7+C$8*F199)</f>
        <v>-2.1682500002498273E-2</v>
      </c>
      <c r="K199" s="1">
        <f>G199</f>
        <v>-2.1682500002498273E-2</v>
      </c>
      <c r="O199" s="8">
        <f>C199-15018.5</f>
        <v>35361.788</v>
      </c>
    </row>
    <row r="200" spans="1:15">
      <c r="A200" s="66" t="s">
        <v>362</v>
      </c>
      <c r="B200" s="65" t="s">
        <v>54</v>
      </c>
      <c r="C200" s="66">
        <v>50380.288800000002</v>
      </c>
      <c r="D200" s="66" t="s">
        <v>629</v>
      </c>
      <c r="E200" s="1">
        <f>(C200-C$7)/C$8</f>
        <v>11927.447945099624</v>
      </c>
      <c r="F200" s="1">
        <f>ROUND(2*E200,0)/2</f>
        <v>11927.5</v>
      </c>
      <c r="G200" s="1">
        <f>C200-(C$7+C$8*F200)</f>
        <v>-2.08825000008801E-2</v>
      </c>
      <c r="J200" s="1">
        <f>G200</f>
        <v>-2.08825000008801E-2</v>
      </c>
      <c r="O200" s="8">
        <f>C200-15018.5</f>
        <v>35361.788800000002</v>
      </c>
    </row>
    <row r="201" spans="1:15">
      <c r="A201" s="1" t="s">
        <v>46</v>
      </c>
      <c r="B201" s="13"/>
      <c r="C201" s="19">
        <v>50380.481</v>
      </c>
      <c r="D201" s="19">
        <v>5.0000000000000001E-4</v>
      </c>
      <c r="E201" s="1">
        <f>(C201-C$7)/C$8</f>
        <v>11927.927052096025</v>
      </c>
      <c r="F201" s="1">
        <f>ROUND(2*E201,0)/2</f>
        <v>11928</v>
      </c>
      <c r="G201" s="1">
        <f>C201-(C$7+C$8*F201)</f>
        <v>-2.9264000004332047E-2</v>
      </c>
      <c r="K201" s="1">
        <f>G201</f>
        <v>-2.9264000004332047E-2</v>
      </c>
      <c r="O201" s="8">
        <f>C201-15018.5</f>
        <v>35361.981</v>
      </c>
    </row>
    <row r="202" spans="1:15">
      <c r="A202" s="66" t="s">
        <v>362</v>
      </c>
      <c r="B202" s="65" t="s">
        <v>53</v>
      </c>
      <c r="C202" s="66">
        <v>50380.481299999999</v>
      </c>
      <c r="D202" s="66" t="s">
        <v>629</v>
      </c>
      <c r="E202" s="1">
        <f>(C202-C$7)/C$8</f>
        <v>11927.927799921721</v>
      </c>
      <c r="F202" s="1">
        <f>ROUND(2*E202,0)/2</f>
        <v>11928</v>
      </c>
      <c r="G202" s="1">
        <f>C202-(C$7+C$8*F202)</f>
        <v>-2.8964000004634727E-2</v>
      </c>
      <c r="J202" s="1">
        <f>G202</f>
        <v>-2.8964000004634727E-2</v>
      </c>
      <c r="O202" s="8">
        <f>C202-15018.5</f>
        <v>35361.981299999999</v>
      </c>
    </row>
    <row r="203" spans="1:15">
      <c r="A203" s="1" t="s">
        <v>50</v>
      </c>
      <c r="B203" s="13"/>
      <c r="C203" s="19">
        <v>50638.440999999999</v>
      </c>
      <c r="D203" s="19">
        <v>5.0000000000000001E-3</v>
      </c>
      <c r="E203" s="1">
        <f>(C203-C$7)/C$8</f>
        <v>12570.957441239589</v>
      </c>
      <c r="F203" s="1">
        <f>ROUND(2*E203,0)/2</f>
        <v>12571</v>
      </c>
      <c r="G203" s="1">
        <f>C203-(C$7+C$8*F203)</f>
        <v>-1.7073000002710614E-2</v>
      </c>
      <c r="K203" s="1">
        <f>G203</f>
        <v>-1.7073000002710614E-2</v>
      </c>
      <c r="O203" s="8">
        <f>C203-15018.5</f>
        <v>35619.940999999999</v>
      </c>
    </row>
    <row r="204" spans="1:15">
      <c r="A204" s="1" t="s">
        <v>50</v>
      </c>
      <c r="B204" s="13"/>
      <c r="C204" s="19">
        <v>50658.498</v>
      </c>
      <c r="D204" s="19">
        <v>5.0000000000000001E-3</v>
      </c>
      <c r="E204" s="1">
        <f>(C204-C$7)/C$8</f>
        <v>12620.95457457442</v>
      </c>
      <c r="F204" s="1">
        <f>ROUND(2*E204,0)/2</f>
        <v>12621</v>
      </c>
      <c r="G204" s="1">
        <f>C204-(C$7+C$8*F204)</f>
        <v>-1.8222999999125022E-2</v>
      </c>
      <c r="K204" s="1">
        <f>G204</f>
        <v>-1.8222999999125022E-2</v>
      </c>
      <c r="O204" s="8">
        <f>C204-15018.5</f>
        <v>35639.998</v>
      </c>
    </row>
    <row r="205" spans="1:15">
      <c r="A205" s="1" t="s">
        <v>51</v>
      </c>
      <c r="B205" s="13"/>
      <c r="C205" s="19">
        <v>50701.413</v>
      </c>
      <c r="D205" s="19">
        <v>4.0000000000000001E-3</v>
      </c>
      <c r="E205" s="1">
        <f>(C205-C$7)/C$8</f>
        <v>12727.931040499743</v>
      </c>
      <c r="F205" s="1">
        <f>ROUND(2*E205,0)/2</f>
        <v>12728</v>
      </c>
      <c r="G205" s="1">
        <f>C205-(C$7+C$8*F205)</f>
        <v>-2.7664000001095701E-2</v>
      </c>
      <c r="K205" s="1">
        <f>G205</f>
        <v>-2.7664000001095701E-2</v>
      </c>
      <c r="O205" s="8">
        <f>C205-15018.5</f>
        <v>35682.913</v>
      </c>
    </row>
    <row r="206" spans="1:15">
      <c r="A206" s="1" t="s">
        <v>51</v>
      </c>
      <c r="B206" s="13"/>
      <c r="C206" s="19">
        <v>50703.42</v>
      </c>
      <c r="D206" s="19">
        <v>4.0000000000000001E-3</v>
      </c>
      <c r="E206" s="1">
        <f>(C206-C$7)/C$8</f>
        <v>12732.93399441124</v>
      </c>
      <c r="F206" s="1">
        <f>ROUND(2*E206,0)/2</f>
        <v>12733</v>
      </c>
      <c r="G206" s="1">
        <f>C206-(C$7+C$8*F206)</f>
        <v>-2.6479000007384457E-2</v>
      </c>
      <c r="K206" s="1">
        <f>G206</f>
        <v>-2.6479000007384457E-2</v>
      </c>
      <c r="O206" s="8">
        <f>C206-15018.5</f>
        <v>35684.92</v>
      </c>
    </row>
    <row r="207" spans="1:15">
      <c r="A207" s="1" t="s">
        <v>51</v>
      </c>
      <c r="B207" s="13"/>
      <c r="C207" s="19">
        <v>50754.370999999999</v>
      </c>
      <c r="D207" s="19">
        <v>7.0000000000000001E-3</v>
      </c>
      <c r="E207" s="1">
        <f>(C207-C$7)/C$8</f>
        <v>12859.942218001155</v>
      </c>
      <c r="F207" s="1">
        <f>ROUND(2*E207,0)/2</f>
        <v>12860</v>
      </c>
      <c r="G207" s="1">
        <f>C207-(C$7+C$8*F207)</f>
        <v>-2.3180000003776513E-2</v>
      </c>
      <c r="K207" s="1">
        <f>G207</f>
        <v>-2.3180000003776513E-2</v>
      </c>
      <c r="O207" s="8">
        <f>C207-15018.5</f>
        <v>35735.870999999999</v>
      </c>
    </row>
    <row r="208" spans="1:15">
      <c r="A208" s="66" t="s">
        <v>384</v>
      </c>
      <c r="B208" s="65" t="s">
        <v>53</v>
      </c>
      <c r="C208" s="66">
        <v>51036.381000000001</v>
      </c>
      <c r="D208" s="66" t="s">
        <v>629</v>
      </c>
      <c r="E208" s="1">
        <f>(C208-C$7)/C$8</f>
        <v>13562.923300503784</v>
      </c>
      <c r="F208" s="1">
        <f>ROUND(2*E208,0)/2</f>
        <v>13563</v>
      </c>
      <c r="G208" s="1">
        <f>C208-(C$7+C$8*F208)</f>
        <v>-3.0768999997235369E-2</v>
      </c>
      <c r="J208" s="1">
        <f>G208</f>
        <v>-3.0768999997235369E-2</v>
      </c>
      <c r="O208" s="8">
        <f>C208-15018.5</f>
        <v>36017.881000000001</v>
      </c>
    </row>
    <row r="209" spans="1:16">
      <c r="A209" s="66" t="s">
        <v>384</v>
      </c>
      <c r="B209" s="65" t="s">
        <v>54</v>
      </c>
      <c r="C209" s="66">
        <v>51045.407800000001</v>
      </c>
      <c r="D209" s="66" t="s">
        <v>630</v>
      </c>
      <c r="E209" s="1">
        <f>(C209-C$7)/C$8</f>
        <v>13585.424877169628</v>
      </c>
      <c r="F209" s="1">
        <f>ROUND(2*E209,0)/2</f>
        <v>13585.5</v>
      </c>
      <c r="G209" s="1">
        <f>C209-(C$7+C$8*F209)</f>
        <v>-3.0136500005028211E-2</v>
      </c>
      <c r="I209" s="1">
        <f>G209</f>
        <v>-3.0136500005028211E-2</v>
      </c>
      <c r="O209" s="8">
        <f>C209-15018.5</f>
        <v>36026.907800000001</v>
      </c>
    </row>
    <row r="210" spans="1:16">
      <c r="A210" s="66" t="s">
        <v>384</v>
      </c>
      <c r="B210" s="65" t="s">
        <v>54</v>
      </c>
      <c r="C210" s="66">
        <v>51045.4349</v>
      </c>
      <c r="D210" s="66" t="s">
        <v>630</v>
      </c>
      <c r="E210" s="1">
        <f>(C210-C$7)/C$8</f>
        <v>13585.492430757567</v>
      </c>
      <c r="F210" s="1">
        <f>ROUND(2*E210,0)/2</f>
        <v>13585.5</v>
      </c>
      <c r="G210" s="1">
        <f>C210-(C$7+C$8*F210)</f>
        <v>-3.0365000056917779E-3</v>
      </c>
      <c r="I210" s="1">
        <f>G210</f>
        <v>-3.0365000056917779E-3</v>
      </c>
      <c r="O210" s="8">
        <f>C210-15018.5</f>
        <v>36026.9349</v>
      </c>
    </row>
    <row r="211" spans="1:16">
      <c r="A211" s="30" t="s">
        <v>75</v>
      </c>
      <c r="B211" s="31" t="s">
        <v>53</v>
      </c>
      <c r="C211" s="30">
        <v>51785.3505</v>
      </c>
      <c r="D211" s="30">
        <v>2.0000000000000001E-4</v>
      </c>
      <c r="E211" s="1">
        <f>(C211-C$7)/C$8</f>
        <v>15429.918761201803</v>
      </c>
      <c r="F211" s="1">
        <f>ROUND(2*E211,0)/2</f>
        <v>15430</v>
      </c>
      <c r="G211" s="1">
        <f>C211-(C$7+C$8*F211)</f>
        <v>-3.2590000002528541E-2</v>
      </c>
      <c r="K211" s="1">
        <f>G211</f>
        <v>-3.2590000002528541E-2</v>
      </c>
      <c r="O211" s="8">
        <f>C211-15018.5</f>
        <v>36766.8505</v>
      </c>
    </row>
    <row r="212" spans="1:16">
      <c r="A212" s="32" t="s">
        <v>17</v>
      </c>
      <c r="B212" s="33"/>
      <c r="C212" s="34">
        <v>51808.654600000002</v>
      </c>
      <c r="D212" s="34">
        <v>1.2E-4</v>
      </c>
      <c r="E212" s="1">
        <f>(C212-C$7)/C$8</f>
        <v>15488.01011060342</v>
      </c>
      <c r="F212" s="1">
        <f>ROUND(2*E212,0)/2</f>
        <v>15488</v>
      </c>
      <c r="O212" s="8">
        <f>C212-15018.5</f>
        <v>36790.154600000002</v>
      </c>
      <c r="P212" s="25">
        <v>3.5461500003293622E-2</v>
      </c>
    </row>
    <row r="213" spans="1:16">
      <c r="A213" s="35" t="s">
        <v>56</v>
      </c>
      <c r="B213" s="31" t="s">
        <v>54</v>
      </c>
      <c r="C213" s="36">
        <v>51841.311399999999</v>
      </c>
      <c r="D213" s="36">
        <v>2E-3</v>
      </c>
      <c r="E213" s="1">
        <f>(C213-C$7)/C$8</f>
        <v>15569.415424652814</v>
      </c>
      <c r="F213" s="1">
        <f>ROUND(2*E213,0)/2</f>
        <v>15569.5</v>
      </c>
      <c r="G213" s="1">
        <f>C213-(C$7+C$8*F213)</f>
        <v>-3.3928500000911299E-2</v>
      </c>
      <c r="K213" s="1">
        <f>G213</f>
        <v>-3.3928500000911299E-2</v>
      </c>
      <c r="O213" s="8">
        <f>C213-15018.5</f>
        <v>36822.811399999999</v>
      </c>
    </row>
    <row r="214" spans="1:16">
      <c r="A214" s="35" t="s">
        <v>56</v>
      </c>
      <c r="B214" s="31" t="s">
        <v>53</v>
      </c>
      <c r="C214" s="36">
        <v>51841.513899999998</v>
      </c>
      <c r="D214" s="36">
        <v>4.7000000000000002E-3</v>
      </c>
      <c r="E214" s="1">
        <f>(C214-C$7)/C$8</f>
        <v>15569.920206998144</v>
      </c>
      <c r="F214" s="1">
        <f>ROUND(2*E214,0)/2</f>
        <v>15570</v>
      </c>
      <c r="G214" s="1">
        <f>C214-(C$7+C$8*F214)</f>
        <v>-3.2010000002628658E-2</v>
      </c>
      <c r="K214" s="1">
        <f>G214</f>
        <v>-3.2010000002628658E-2</v>
      </c>
      <c r="O214" s="8">
        <f>C214-15018.5</f>
        <v>36823.013899999998</v>
      </c>
    </row>
    <row r="215" spans="1:16">
      <c r="A215" s="66" t="s">
        <v>407</v>
      </c>
      <c r="B215" s="65" t="s">
        <v>53</v>
      </c>
      <c r="C215" s="66">
        <v>51901.286399999997</v>
      </c>
      <c r="D215" s="66" t="s">
        <v>629</v>
      </c>
      <c r="E215" s="1">
        <f>(C215-C$7)/C$8</f>
        <v>15718.918245202063</v>
      </c>
      <c r="F215" s="1">
        <f>ROUND(2*E215,0)/2</f>
        <v>15719</v>
      </c>
      <c r="G215" s="1">
        <f>C215-(C$7+C$8*F215)</f>
        <v>-3.2797000007121824E-2</v>
      </c>
      <c r="J215" s="1">
        <f>G215</f>
        <v>-3.2797000007121824E-2</v>
      </c>
      <c r="O215" s="8">
        <f>C215-15018.5</f>
        <v>36882.786399999997</v>
      </c>
    </row>
    <row r="216" spans="1:16">
      <c r="A216" s="37" t="s">
        <v>76</v>
      </c>
      <c r="B216" s="38" t="s">
        <v>53</v>
      </c>
      <c r="C216" s="37">
        <v>52119.518600000003</v>
      </c>
      <c r="D216" s="37" t="s">
        <v>77</v>
      </c>
      <c r="E216" s="1">
        <f>(C216-C$7)/C$8</f>
        <v>16262.917068622983</v>
      </c>
      <c r="F216" s="1">
        <f>ROUND(2*E216,0)/2</f>
        <v>16263</v>
      </c>
      <c r="G216" s="1">
        <f>C216-(C$7+C$8*F216)</f>
        <v>-3.3268999999563675E-2</v>
      </c>
      <c r="K216" s="1">
        <f>G216</f>
        <v>-3.3268999999563675E-2</v>
      </c>
      <c r="O216" s="8">
        <f>C216-15018.5</f>
        <v>37101.018600000003</v>
      </c>
    </row>
    <row r="217" spans="1:16">
      <c r="A217" s="64" t="s">
        <v>412</v>
      </c>
      <c r="B217" s="65" t="s">
        <v>54</v>
      </c>
      <c r="C217" s="66">
        <v>52147.402999999998</v>
      </c>
      <c r="D217" s="66" t="s">
        <v>630</v>
      </c>
      <c r="E217" s="1">
        <f>(C217-C$7)/C$8</f>
        <v>16332.42597148789</v>
      </c>
      <c r="F217" s="1">
        <f>ROUND(2*E217,0)/2</f>
        <v>16332.5</v>
      </c>
      <c r="G217" s="1">
        <f>C217-(C$7+C$8*F217)</f>
        <v>-2.9697500001930166E-2</v>
      </c>
      <c r="I217" s="1">
        <f>G217</f>
        <v>-2.9697500001930166E-2</v>
      </c>
      <c r="O217" s="8">
        <f>C217-15018.5</f>
        <v>37128.902999999998</v>
      </c>
    </row>
    <row r="218" spans="1:16">
      <c r="A218" s="37" t="s">
        <v>76</v>
      </c>
      <c r="B218" s="38" t="s">
        <v>54</v>
      </c>
      <c r="C218" s="37">
        <v>52147.403899999998</v>
      </c>
      <c r="D218" s="37" t="s">
        <v>78</v>
      </c>
      <c r="E218" s="1">
        <f>(C218-C$7)/C$8</f>
        <v>16332.428214964979</v>
      </c>
      <c r="F218" s="1">
        <f>ROUND(2*E218,0)/2</f>
        <v>16332.5</v>
      </c>
      <c r="G218" s="1">
        <f>C218-(C$7+C$8*F218)</f>
        <v>-2.8797500002838206E-2</v>
      </c>
      <c r="I218" s="1">
        <f>G218</f>
        <v>-2.8797500002838206E-2</v>
      </c>
      <c r="L218" s="25"/>
      <c r="O218" s="8">
        <f>C218-15018.5</f>
        <v>37128.903899999998</v>
      </c>
    </row>
    <row r="219" spans="1:16">
      <c r="A219" s="30" t="s">
        <v>75</v>
      </c>
      <c r="B219" s="31" t="s">
        <v>53</v>
      </c>
      <c r="C219" s="30">
        <v>52148.399899999997</v>
      </c>
      <c r="D219" s="30">
        <v>2.7000000000000001E-3</v>
      </c>
      <c r="E219" s="1">
        <f>(C219-C$7)/C$8</f>
        <v>16334.910996278308</v>
      </c>
      <c r="F219" s="1">
        <f>ROUND(2*E219,0)/2</f>
        <v>16335</v>
      </c>
      <c r="G219" s="1">
        <f>C219-(C$7+C$8*F219)</f>
        <v>-3.5705000002053566E-2</v>
      </c>
      <c r="K219" s="1">
        <f>G219</f>
        <v>-3.5705000002053566E-2</v>
      </c>
      <c r="O219" s="8">
        <f>C219-15018.5</f>
        <v>37129.899899999997</v>
      </c>
    </row>
    <row r="220" spans="1:16">
      <c r="A220" s="37" t="s">
        <v>76</v>
      </c>
      <c r="B220" s="38" t="s">
        <v>54</v>
      </c>
      <c r="C220" s="37">
        <v>52195.538099999998</v>
      </c>
      <c r="D220" s="37" t="s">
        <v>79</v>
      </c>
      <c r="E220" s="1">
        <f>(C220-C$7)/C$8</f>
        <v>16452.41485381253</v>
      </c>
      <c r="F220" s="1">
        <f>ROUND(2*E220,0)/2</f>
        <v>16452.5</v>
      </c>
      <c r="G220" s="1">
        <f>C220-(C$7+C$8*F220)</f>
        <v>-3.4157500005676411E-2</v>
      </c>
      <c r="K220" s="1">
        <f>G220</f>
        <v>-3.4157500005676411E-2</v>
      </c>
      <c r="O220" s="8">
        <f>C220-15018.5</f>
        <v>37177.038099999998</v>
      </c>
    </row>
    <row r="221" spans="1:16">
      <c r="A221" s="66" t="s">
        <v>423</v>
      </c>
      <c r="B221" s="65" t="s">
        <v>53</v>
      </c>
      <c r="C221" s="66">
        <v>52215.395100000002</v>
      </c>
      <c r="D221" s="66" t="s">
        <v>629</v>
      </c>
      <c r="E221" s="1">
        <f>(C221-C$7)/C$8</f>
        <v>16501.913436682844</v>
      </c>
      <c r="F221" s="1">
        <f>ROUND(2*E221,0)/2</f>
        <v>16502</v>
      </c>
      <c r="G221" s="1">
        <f>C221-(C$7+C$8*F221)</f>
        <v>-3.4725999998045154E-2</v>
      </c>
      <c r="J221" s="1">
        <f>G221</f>
        <v>-3.4725999998045154E-2</v>
      </c>
      <c r="O221" s="8">
        <f>C221-15018.5</f>
        <v>37196.895100000002</v>
      </c>
    </row>
    <row r="222" spans="1:16">
      <c r="A222" s="43" t="s">
        <v>52</v>
      </c>
      <c r="B222" s="44" t="s">
        <v>53</v>
      </c>
      <c r="C222" s="43">
        <v>52589.676399999997</v>
      </c>
      <c r="D222" s="43">
        <v>3E-10</v>
      </c>
      <c r="E222" s="1">
        <f>(C222-C$7)/C$8</f>
        <v>17434.904016571803</v>
      </c>
      <c r="F222" s="1">
        <f>ROUND(2*E222,0)/2</f>
        <v>17435</v>
      </c>
      <c r="G222" s="1">
        <f>C222-(C$7+C$8*F222)</f>
        <v>-3.8505000004079193E-2</v>
      </c>
      <c r="K222" s="1">
        <f>G222</f>
        <v>-3.8505000004079193E-2</v>
      </c>
      <c r="O222" s="8">
        <f>C222-15018.5</f>
        <v>37571.176399999997</v>
      </c>
    </row>
    <row r="223" spans="1:16">
      <c r="A223" s="40" t="s">
        <v>52</v>
      </c>
      <c r="B223" s="41" t="s">
        <v>53</v>
      </c>
      <c r="C223" s="42">
        <v>52589.676399999997</v>
      </c>
      <c r="D223" s="42">
        <v>2.9999999999999997E-4</v>
      </c>
      <c r="E223" s="1">
        <f>(C223-C$7)/C$8</f>
        <v>17434.904016571803</v>
      </c>
      <c r="F223" s="1">
        <f>ROUND(2*E223,0)/2</f>
        <v>17435</v>
      </c>
      <c r="G223" s="1">
        <f>C223-(C$7+C$8*F223)</f>
        <v>-3.8505000004079193E-2</v>
      </c>
      <c r="K223" s="1">
        <f>G223</f>
        <v>-3.8505000004079193E-2</v>
      </c>
      <c r="O223" s="8">
        <f>C223-15018.5</f>
        <v>37571.176399999997</v>
      </c>
    </row>
    <row r="224" spans="1:16">
      <c r="A224" s="40" t="s">
        <v>52</v>
      </c>
      <c r="B224" s="41" t="s">
        <v>53</v>
      </c>
      <c r="C224" s="42">
        <v>52602.513500000001</v>
      </c>
      <c r="D224" s="42">
        <v>4.0000000000000002E-4</v>
      </c>
      <c r="E224" s="1">
        <f>(C224-C$7)/C$8</f>
        <v>17466.903727412548</v>
      </c>
      <c r="F224" s="1">
        <f>ROUND(2*E224,0)/2</f>
        <v>17467</v>
      </c>
      <c r="G224" s="1">
        <f>C224-(C$7+C$8*F224)</f>
        <v>-3.8620999999693595E-2</v>
      </c>
      <c r="K224" s="1">
        <f>G224</f>
        <v>-3.8620999999693595E-2</v>
      </c>
      <c r="O224" s="8">
        <f>C224-15018.5</f>
        <v>37584.013500000001</v>
      </c>
    </row>
    <row r="225" spans="1:15">
      <c r="A225" s="45" t="s">
        <v>55</v>
      </c>
      <c r="B225" s="41"/>
      <c r="C225" s="46">
        <v>52859.856243413444</v>
      </c>
      <c r="D225" s="46">
        <v>2.0000000000000001E-4</v>
      </c>
      <c r="E225" s="1">
        <f>(C225-C$7)/C$8</f>
        <v>18108.395448766318</v>
      </c>
      <c r="F225" s="1">
        <f>ROUND(2*E225,0)/2</f>
        <v>18108.5</v>
      </c>
      <c r="G225" s="1">
        <f>C225-(C$7+C$8*F225)</f>
        <v>-4.1942086558265146E-2</v>
      </c>
      <c r="K225" s="1">
        <f>G225</f>
        <v>-4.1942086558265146E-2</v>
      </c>
      <c r="O225" s="8">
        <f>C225-15018.5</f>
        <v>37841.356243413444</v>
      </c>
    </row>
    <row r="226" spans="1:15">
      <c r="A226" s="64" t="s">
        <v>432</v>
      </c>
      <c r="B226" s="65" t="s">
        <v>54</v>
      </c>
      <c r="C226" s="66">
        <v>52859.856299999999</v>
      </c>
      <c r="D226" s="66" t="s">
        <v>629</v>
      </c>
      <c r="E226" s="1">
        <f>(C226-C$7)/C$8</f>
        <v>18108.395589822587</v>
      </c>
      <c r="F226" s="1">
        <f>ROUND(2*E226,0)/2</f>
        <v>18108.5</v>
      </c>
      <c r="G226" s="1">
        <f>C226-(C$7+C$8*F226)</f>
        <v>-4.1885500002535991E-2</v>
      </c>
      <c r="J226" s="1">
        <f>G226</f>
        <v>-4.1885500002535991E-2</v>
      </c>
      <c r="O226" s="8">
        <f>C226-15018.5</f>
        <v>37841.356299999999</v>
      </c>
    </row>
    <row r="227" spans="1:15">
      <c r="A227" s="47" t="s">
        <v>57</v>
      </c>
      <c r="B227" s="48" t="s">
        <v>54</v>
      </c>
      <c r="C227" s="49">
        <v>52981.408100000001</v>
      </c>
      <c r="D227" s="49">
        <v>8.9999999999999998E-4</v>
      </c>
      <c r="E227" s="1">
        <f>(C227-C$7)/C$8</f>
        <v>18411.394121591471</v>
      </c>
      <c r="F227" s="1">
        <f>ROUND(2*E227,0)/2</f>
        <v>18411.5</v>
      </c>
      <c r="G227" s="1">
        <f>C227-(C$7+C$8*F227)</f>
        <v>-4.2474499998206738E-2</v>
      </c>
      <c r="K227" s="1">
        <f>G227</f>
        <v>-4.2474499998206738E-2</v>
      </c>
      <c r="O227" s="8">
        <f>C227-15018.5</f>
        <v>37962.908100000001</v>
      </c>
    </row>
    <row r="228" spans="1:15">
      <c r="A228" s="47" t="s">
        <v>59</v>
      </c>
      <c r="B228" s="50"/>
      <c r="C228" s="51">
        <v>53233.533799999997</v>
      </c>
      <c r="D228" s="51">
        <v>4.1999999999999997E-3</v>
      </c>
      <c r="E228" s="1">
        <f>(C228-C$7)/C$8</f>
        <v>19039.881045859154</v>
      </c>
      <c r="F228" s="1">
        <f>ROUND(2*E228,0)/2</f>
        <v>19040</v>
      </c>
      <c r="G228" s="1">
        <f>C228-(C$7+C$8*F228)</f>
        <v>-4.7720000002300367E-2</v>
      </c>
      <c r="K228" s="1">
        <f>G228</f>
        <v>-4.7720000002300367E-2</v>
      </c>
      <c r="O228" s="8">
        <f>C228-15018.5</f>
        <v>38215.033799999997</v>
      </c>
    </row>
    <row r="229" spans="1:15">
      <c r="A229" s="52" t="s">
        <v>71</v>
      </c>
      <c r="B229" s="50" t="s">
        <v>54</v>
      </c>
      <c r="C229" s="53">
        <v>53259.409899999999</v>
      </c>
      <c r="D229" s="53">
        <v>5.0000000000000001E-4</v>
      </c>
      <c r="E229" s="1">
        <f>(C229-C$7)/C$8</f>
        <v>19104.383754234557</v>
      </c>
      <c r="F229" s="1">
        <f>ROUND(2*E229,0)/2</f>
        <v>19104.5</v>
      </c>
      <c r="G229" s="1">
        <f>C229-(C$7+C$8*F229)</f>
        <v>-4.6633500001917128E-2</v>
      </c>
      <c r="K229" s="1">
        <f>G229</f>
        <v>-4.6633500001917128E-2</v>
      </c>
      <c r="O229" s="8">
        <f>C229-15018.5</f>
        <v>38240.909899999999</v>
      </c>
    </row>
    <row r="230" spans="1:15">
      <c r="A230" s="52" t="s">
        <v>71</v>
      </c>
      <c r="B230" s="50" t="s">
        <v>53</v>
      </c>
      <c r="C230" s="53">
        <v>53259.610800000002</v>
      </c>
      <c r="D230" s="53">
        <v>2.0000000000000001E-4</v>
      </c>
      <c r="E230" s="1">
        <f>(C230-C$7)/C$8</f>
        <v>19104.884548176178</v>
      </c>
      <c r="F230" s="1">
        <f>ROUND(2*E230,0)/2</f>
        <v>19105</v>
      </c>
      <c r="G230" s="1">
        <f>C230-(C$7+C$8*F230)</f>
        <v>-4.6314999999594875E-2</v>
      </c>
      <c r="K230" s="1">
        <f>G230</f>
        <v>-4.6314999999594875E-2</v>
      </c>
      <c r="O230" s="8">
        <f>C230-15018.5</f>
        <v>38241.110800000002</v>
      </c>
    </row>
    <row r="231" spans="1:15">
      <c r="A231" s="47" t="s">
        <v>59</v>
      </c>
      <c r="B231" s="50"/>
      <c r="C231" s="51">
        <v>53262.418599999997</v>
      </c>
      <c r="D231" s="51">
        <v>2.8999999999999998E-3</v>
      </c>
      <c r="E231" s="1">
        <f>(C231-C$7)/C$8</f>
        <v>19111.883698147623</v>
      </c>
      <c r="F231" s="1">
        <f>ROUND(2*E231,0)/2</f>
        <v>19112</v>
      </c>
      <c r="G231" s="1">
        <f>C231-(C$7+C$8*F231)</f>
        <v>-4.6656000005896203E-2</v>
      </c>
      <c r="K231" s="1">
        <f>G231</f>
        <v>-4.6656000005896203E-2</v>
      </c>
      <c r="O231" s="8">
        <f>C231-15018.5</f>
        <v>38243.918599999997</v>
      </c>
    </row>
    <row r="232" spans="1:15">
      <c r="A232" s="88" t="s">
        <v>90</v>
      </c>
      <c r="B232" s="54" t="s">
        <v>53</v>
      </c>
      <c r="C232" s="51">
        <v>53337.035300000003</v>
      </c>
      <c r="D232" s="51">
        <v>1E-4</v>
      </c>
      <c r="E232" s="1">
        <f>(C232-C$7)/C$8</f>
        <v>19297.884650379026</v>
      </c>
      <c r="F232" s="1">
        <f>ROUND(2*E232,0)/2</f>
        <v>19298</v>
      </c>
      <c r="G232" s="1">
        <f>C232-(C$7+C$8*F232)</f>
        <v>-4.6274000000266824E-2</v>
      </c>
      <c r="K232" s="1">
        <f>G232</f>
        <v>-4.6274000000266824E-2</v>
      </c>
      <c r="O232" s="8">
        <f>C232-15018.5</f>
        <v>38318.535300000003</v>
      </c>
    </row>
    <row r="233" spans="1:15">
      <c r="A233" s="88" t="s">
        <v>90</v>
      </c>
      <c r="B233" s="54" t="s">
        <v>54</v>
      </c>
      <c r="C233" s="51">
        <v>53338.036899999999</v>
      </c>
      <c r="D233" s="51">
        <v>2.0000000000000001E-4</v>
      </c>
      <c r="E233" s="1">
        <f>(C233-C$7)/C$8</f>
        <v>19300.381391105355</v>
      </c>
      <c r="F233" s="1">
        <f>ROUND(2*E233,0)/2</f>
        <v>19300.5</v>
      </c>
      <c r="G233" s="1">
        <f>C233-(C$7+C$8*F233)</f>
        <v>-4.7581500002706889E-2</v>
      </c>
      <c r="K233" s="1">
        <f>G233</f>
        <v>-4.7581500002706889E-2</v>
      </c>
      <c r="O233" s="8">
        <f>C233-15018.5</f>
        <v>38319.536899999999</v>
      </c>
    </row>
    <row r="234" spans="1:15">
      <c r="A234" s="88" t="s">
        <v>90</v>
      </c>
      <c r="B234" s="50" t="s">
        <v>53</v>
      </c>
      <c r="C234" s="51">
        <v>53339.041299999997</v>
      </c>
      <c r="D234" s="51">
        <v>1E-4</v>
      </c>
      <c r="E234" s="1">
        <f>(C234-C$7)/C$8</f>
        <v>19302.885111538191</v>
      </c>
      <c r="F234" s="1">
        <f>ROUND(2*E234,0)/2</f>
        <v>19303</v>
      </c>
      <c r="G234" s="1">
        <f>C234-(C$7+C$8*F234)</f>
        <v>-4.6089000003121328E-2</v>
      </c>
      <c r="K234" s="1">
        <f>G234</f>
        <v>-4.6089000003121328E-2</v>
      </c>
      <c r="O234" s="8">
        <f>C234-15018.5</f>
        <v>38320.541299999997</v>
      </c>
    </row>
    <row r="235" spans="1:15">
      <c r="A235" s="88" t="s">
        <v>90</v>
      </c>
      <c r="B235" s="54" t="s">
        <v>54</v>
      </c>
      <c r="C235" s="51">
        <v>53340.043100000003</v>
      </c>
      <c r="D235" s="51">
        <v>2.0000000000000001E-4</v>
      </c>
      <c r="E235" s="1">
        <f>(C235-C$7)/C$8</f>
        <v>19305.382350815009</v>
      </c>
      <c r="F235" s="1">
        <f>ROUND(2*E235,0)/2</f>
        <v>19305.5</v>
      </c>
      <c r="G235" s="1">
        <f>C235-(C$7+C$8*F235)</f>
        <v>-4.7196499996061902E-2</v>
      </c>
      <c r="K235" s="1">
        <f>G235</f>
        <v>-4.7196499996061902E-2</v>
      </c>
      <c r="O235" s="8">
        <f>C235-15018.5</f>
        <v>38321.543100000003</v>
      </c>
    </row>
    <row r="236" spans="1:15">
      <c r="A236" s="52" t="s">
        <v>63</v>
      </c>
      <c r="B236" s="48" t="s">
        <v>54</v>
      </c>
      <c r="C236" s="51">
        <v>53343.252</v>
      </c>
      <c r="D236" s="51">
        <v>8.0000000000000004E-4</v>
      </c>
      <c r="E236" s="1">
        <f>(C236-C$7)/C$8</f>
        <v>19313.381343743065</v>
      </c>
      <c r="F236" s="1">
        <f>ROUND(2*E236,0)/2</f>
        <v>19313.5</v>
      </c>
      <c r="G236" s="1">
        <f>C236-(C$7+C$8*F236)</f>
        <v>-4.7600500001863111E-2</v>
      </c>
      <c r="K236" s="1">
        <f>G236</f>
        <v>-4.7600500001863111E-2</v>
      </c>
      <c r="O236" s="8">
        <f>C236-15018.5</f>
        <v>38324.752</v>
      </c>
    </row>
    <row r="237" spans="1:15">
      <c r="A237" s="43" t="s">
        <v>89</v>
      </c>
      <c r="B237" s="44" t="s">
        <v>53</v>
      </c>
      <c r="C237" s="43">
        <v>53370.330999999998</v>
      </c>
      <c r="D237" s="43">
        <v>3.0000000000000001E-3</v>
      </c>
      <c r="E237" s="1">
        <f>(C237-C$7)/C$8</f>
        <v>19380.882583887338</v>
      </c>
      <c r="F237" s="1">
        <f>ROUND(2*E237,0)/2</f>
        <v>19381</v>
      </c>
      <c r="G237" s="1">
        <f>C237-(C$7+C$8*F237)</f>
        <v>-4.7103000004426576E-2</v>
      </c>
      <c r="K237" s="1">
        <f>G237</f>
        <v>-4.7103000004426576E-2</v>
      </c>
      <c r="O237" s="8">
        <f>C237-15018.5</f>
        <v>38351.830999999998</v>
      </c>
    </row>
    <row r="238" spans="1:15">
      <c r="A238" s="52" t="s">
        <v>62</v>
      </c>
      <c r="B238" s="79"/>
      <c r="C238" s="51">
        <v>53632.288699999997</v>
      </c>
      <c r="D238" s="51">
        <v>1E-4</v>
      </c>
      <c r="E238" s="1">
        <f>(C238-C$7)/C$8</f>
        <v>20033.878248991048</v>
      </c>
      <c r="F238" s="1">
        <f>ROUND(2*E238,0)/2</f>
        <v>20034</v>
      </c>
      <c r="G238" s="1">
        <f>C238-(C$7+C$8*F238)</f>
        <v>-4.8842000003787689E-2</v>
      </c>
      <c r="K238" s="1">
        <f>G238</f>
        <v>-4.8842000003787689E-2</v>
      </c>
      <c r="O238" s="8">
        <f>C238-15018.5</f>
        <v>38613.788699999997</v>
      </c>
    </row>
    <row r="239" spans="1:15">
      <c r="A239" s="47" t="s">
        <v>60</v>
      </c>
      <c r="B239" s="50" t="s">
        <v>53</v>
      </c>
      <c r="C239" s="53">
        <v>53632.689700000003</v>
      </c>
      <c r="D239" s="53">
        <v>1E-4</v>
      </c>
      <c r="E239" s="1">
        <f>(C239-C$7)/C$8</f>
        <v>20034.877842672431</v>
      </c>
      <c r="F239" s="1">
        <f>ROUND(2*E239,0)/2</f>
        <v>20035</v>
      </c>
      <c r="G239" s="1">
        <f>C239-(C$7+C$8*F239)</f>
        <v>-4.9005000000761356E-2</v>
      </c>
      <c r="K239" s="1">
        <f>G239</f>
        <v>-4.9005000000761356E-2</v>
      </c>
      <c r="O239" s="8">
        <f>C239-15018.5</f>
        <v>38614.189700000003</v>
      </c>
    </row>
    <row r="240" spans="1:15">
      <c r="A240" s="52" t="s">
        <v>71</v>
      </c>
      <c r="B240" s="50" t="s">
        <v>53</v>
      </c>
      <c r="C240" s="53">
        <v>53674.410900000003</v>
      </c>
      <c r="D240" s="53">
        <v>4.0000000000000002E-4</v>
      </c>
      <c r="E240" s="1">
        <f>(C240-C$7)/C$8</f>
        <v>20138.878460875007</v>
      </c>
      <c r="F240" s="1">
        <f>ROUND(2*E240,0)/2</f>
        <v>20139</v>
      </c>
      <c r="G240" s="1">
        <f>C240-(C$7+C$8*F240)</f>
        <v>-4.8756999996840023E-2</v>
      </c>
      <c r="K240" s="1">
        <f>G240</f>
        <v>-4.8756999996840023E-2</v>
      </c>
      <c r="O240" s="8">
        <f>C240-15018.5</f>
        <v>38655.910900000003</v>
      </c>
    </row>
    <row r="241" spans="1:15">
      <c r="A241" s="45" t="s">
        <v>58</v>
      </c>
      <c r="B241" s="40"/>
      <c r="C241" s="46">
        <v>53682.635499999997</v>
      </c>
      <c r="D241" s="46">
        <v>1E-4</v>
      </c>
      <c r="E241" s="1">
        <f>(C241-C$7)/C$8</f>
        <v>20159.380351627631</v>
      </c>
      <c r="F241" s="1">
        <f>ROUND(2*E241,0)/2</f>
        <v>20159.5</v>
      </c>
      <c r="G241" s="1">
        <f>C241-(C$7+C$8*F241)</f>
        <v>-4.7998500005633105E-2</v>
      </c>
      <c r="K241" s="1">
        <f>G241</f>
        <v>-4.7998500005633105E-2</v>
      </c>
      <c r="O241" s="8">
        <f>C241-15018.5</f>
        <v>38664.135499999997</v>
      </c>
    </row>
    <row r="242" spans="1:15">
      <c r="A242" s="43" t="s">
        <v>72</v>
      </c>
      <c r="B242" s="55" t="s">
        <v>53</v>
      </c>
      <c r="C242" s="56">
        <v>53944.391499999998</v>
      </c>
      <c r="D242" s="56">
        <v>1E-4</v>
      </c>
      <c r="E242" s="1">
        <f>(C242-C$7)/C$8</f>
        <v>20811.873228587872</v>
      </c>
      <c r="F242" s="1">
        <f>ROUND(2*E242,0)/2</f>
        <v>20812</v>
      </c>
      <c r="G242" s="1">
        <f>C242-(C$7+C$8*F242)</f>
        <v>-5.0856000001658686E-2</v>
      </c>
      <c r="K242" s="1">
        <f>G242</f>
        <v>-5.0856000001658686E-2</v>
      </c>
      <c r="O242" s="8">
        <f>C242-15018.5</f>
        <v>38925.891499999998</v>
      </c>
    </row>
    <row r="243" spans="1:15">
      <c r="A243" s="43" t="s">
        <v>72</v>
      </c>
      <c r="B243" s="55" t="s">
        <v>53</v>
      </c>
      <c r="C243" s="56">
        <v>53964.4499</v>
      </c>
      <c r="D243" s="56">
        <v>1E-4</v>
      </c>
      <c r="E243" s="1">
        <f>(C243-C$7)/C$8</f>
        <v>20861.873851775956</v>
      </c>
      <c r="F243" s="1">
        <f>ROUND(2*E243,0)/2</f>
        <v>20862</v>
      </c>
      <c r="G243" s="1">
        <f>C243-(C$7+C$8*F243)</f>
        <v>-5.0606000004336238E-2</v>
      </c>
      <c r="K243" s="1">
        <f>G243</f>
        <v>-5.0606000004336238E-2</v>
      </c>
      <c r="O243" s="8">
        <f>C243-15018.5</f>
        <v>38945.9499</v>
      </c>
    </row>
    <row r="244" spans="1:15">
      <c r="A244" s="43" t="s">
        <v>72</v>
      </c>
      <c r="B244" s="44" t="s">
        <v>53</v>
      </c>
      <c r="C244" s="43">
        <v>54001.356500000002</v>
      </c>
      <c r="D244" s="43">
        <v>1E-4</v>
      </c>
      <c r="E244" s="1">
        <f>(C244-C$7)/C$8</f>
        <v>20953.87286464604</v>
      </c>
      <c r="F244" s="1">
        <f>ROUND(2*E244,0)/2</f>
        <v>20954</v>
      </c>
      <c r="G244" s="1">
        <f>C244-(C$7+C$8*F244)</f>
        <v>-5.1002000000153203E-2</v>
      </c>
      <c r="K244" s="1">
        <f>G244</f>
        <v>-5.1002000000153203E-2</v>
      </c>
      <c r="O244" s="8">
        <f>C244-15018.5</f>
        <v>38982.856500000002</v>
      </c>
    </row>
    <row r="245" spans="1:15">
      <c r="A245" s="43" t="s">
        <v>86</v>
      </c>
      <c r="B245" s="44" t="s">
        <v>53</v>
      </c>
      <c r="C245" s="43">
        <v>54299.420100000003</v>
      </c>
      <c r="D245" s="43">
        <v>2.0000000000000001E-4</v>
      </c>
      <c r="E245" s="1">
        <f>(C245-C$7)/C$8</f>
        <v>21696.871595835113</v>
      </c>
      <c r="F245" s="1">
        <f>ROUND(2*E245,0)/2</f>
        <v>21697</v>
      </c>
      <c r="G245" s="1">
        <f>C245-(C$7+C$8*F245)</f>
        <v>-5.151099999784492E-2</v>
      </c>
      <c r="K245" s="1">
        <f>G245</f>
        <v>-5.151099999784492E-2</v>
      </c>
      <c r="O245" s="8">
        <f>C245-15018.5</f>
        <v>39280.920100000003</v>
      </c>
    </row>
    <row r="246" spans="1:15">
      <c r="A246" s="64" t="s">
        <v>494</v>
      </c>
      <c r="B246" s="65" t="s">
        <v>54</v>
      </c>
      <c r="C246" s="66">
        <v>54359.395100000002</v>
      </c>
      <c r="D246" s="66" t="s">
        <v>628</v>
      </c>
      <c r="E246" s="1">
        <f>(C246-C$7)/C$8</f>
        <v>21846.374416384362</v>
      </c>
      <c r="F246" s="1">
        <f>ROUND(2*E246,0)/2</f>
        <v>21846.5</v>
      </c>
      <c r="G246" s="1">
        <f>C246-(C$7+C$8*F246)</f>
        <v>-5.0379500004055444E-2</v>
      </c>
      <c r="K246" s="1">
        <f>G246</f>
        <v>-5.0379500004055444E-2</v>
      </c>
      <c r="O246" s="8">
        <f>C246-15018.5</f>
        <v>39340.895100000002</v>
      </c>
    </row>
    <row r="247" spans="1:15">
      <c r="A247" s="64" t="s">
        <v>494</v>
      </c>
      <c r="B247" s="65" t="s">
        <v>54</v>
      </c>
      <c r="C247" s="66">
        <v>54359.5939</v>
      </c>
      <c r="D247" s="66" t="s">
        <v>628</v>
      </c>
      <c r="E247" s="1">
        <f>(C247-C$7)/C$8</f>
        <v>21846.869975546095</v>
      </c>
      <c r="F247" s="1">
        <f>ROUND(2*E247,0)/2</f>
        <v>21847</v>
      </c>
      <c r="G247" s="1">
        <f>C247-(C$7+C$8*F247)</f>
        <v>-5.2160999999614432E-2</v>
      </c>
      <c r="K247" s="1">
        <f>G247</f>
        <v>-5.2160999999614432E-2</v>
      </c>
      <c r="O247" s="8">
        <f>C247-15018.5</f>
        <v>39341.0939</v>
      </c>
    </row>
    <row r="248" spans="1:15">
      <c r="A248" s="79" t="s">
        <v>73</v>
      </c>
      <c r="B248" s="50" t="s">
        <v>53</v>
      </c>
      <c r="C248" s="53">
        <v>54422.576999999997</v>
      </c>
      <c r="D248" s="53">
        <v>1E-4</v>
      </c>
      <c r="E248" s="1">
        <f>(C248-C$7)/C$8</f>
        <v>22003.871244357022</v>
      </c>
      <c r="F248" s="1">
        <f>ROUND(2*E248,0)/2</f>
        <v>22004</v>
      </c>
      <c r="G248" s="1">
        <f>C248-(C$7+C$8*F248)</f>
        <v>-5.1652000001922715E-2</v>
      </c>
      <c r="K248" s="1">
        <f>G248</f>
        <v>-5.1652000001922715E-2</v>
      </c>
      <c r="O248" s="8">
        <f>C248-15018.5</f>
        <v>39404.076999999997</v>
      </c>
    </row>
    <row r="249" spans="1:15">
      <c r="A249" s="64" t="s">
        <v>506</v>
      </c>
      <c r="B249" s="65" t="s">
        <v>54</v>
      </c>
      <c r="C249" s="66">
        <v>54437.021200000003</v>
      </c>
      <c r="D249" s="66" t="s">
        <v>628</v>
      </c>
      <c r="E249" s="1">
        <f>(C249-C$7)/C$8</f>
        <v>22039.877057455451</v>
      </c>
      <c r="F249" s="1">
        <f>ROUND(2*E249,0)/2</f>
        <v>22040</v>
      </c>
      <c r="G249" s="1">
        <f>C249-(C$7+C$8*F249)</f>
        <v>-4.9319999998260755E-2</v>
      </c>
      <c r="K249" s="1">
        <f>G249</f>
        <v>-4.9319999998260755E-2</v>
      </c>
      <c r="O249" s="8">
        <f>C249-15018.5</f>
        <v>39418.521200000003</v>
      </c>
    </row>
    <row r="250" spans="1:15">
      <c r="A250" s="64" t="s">
        <v>510</v>
      </c>
      <c r="B250" s="65" t="s">
        <v>54</v>
      </c>
      <c r="C250" s="66">
        <v>54737.49</v>
      </c>
      <c r="D250" s="66" t="s">
        <v>628</v>
      </c>
      <c r="E250" s="1">
        <f>(C250-C$7)/C$8</f>
        <v>22788.871356530875</v>
      </c>
      <c r="F250" s="1">
        <f>ROUND(2*E250,0)/2</f>
        <v>22789</v>
      </c>
      <c r="G250" s="1">
        <f>C250-(C$7+C$8*F250)</f>
        <v>-5.1607000001240522E-2</v>
      </c>
      <c r="K250" s="1">
        <f>G250</f>
        <v>-5.1607000001240522E-2</v>
      </c>
      <c r="O250" s="8">
        <f>C250-15018.5</f>
        <v>39718.99</v>
      </c>
    </row>
    <row r="251" spans="1:15">
      <c r="A251" s="64" t="s">
        <v>510</v>
      </c>
      <c r="B251" s="65" t="s">
        <v>54</v>
      </c>
      <c r="C251" s="66">
        <v>54798.267800000001</v>
      </c>
      <c r="D251" s="66" t="s">
        <v>628</v>
      </c>
      <c r="E251" s="1">
        <f>(C251-C$7)/C$8</f>
        <v>22940.375358644738</v>
      </c>
      <c r="F251" s="1">
        <f>ROUND(2*E251,0)/2</f>
        <v>22940.5</v>
      </c>
      <c r="G251" s="1">
        <f>C251-(C$7+C$8*F251)</f>
        <v>-5.0001499999780208E-2</v>
      </c>
      <c r="K251" s="1">
        <f>G251</f>
        <v>-5.0001499999780208E-2</v>
      </c>
      <c r="O251" s="8">
        <f>C251-15018.5</f>
        <v>39779.767800000001</v>
      </c>
    </row>
    <row r="252" spans="1:15">
      <c r="A252" s="64" t="s">
        <v>510</v>
      </c>
      <c r="B252" s="65" t="s">
        <v>54</v>
      </c>
      <c r="C252" s="66">
        <v>54798.468099999998</v>
      </c>
      <c r="D252" s="66" t="s">
        <v>628</v>
      </c>
      <c r="E252" s="1">
        <f>(C252-C$7)/C$8</f>
        <v>22940.874656934953</v>
      </c>
      <c r="F252" s="1">
        <f>ROUND(2*E252,0)/2</f>
        <v>22941</v>
      </c>
      <c r="G252" s="1">
        <f>C252-(C$7+C$8*F252)</f>
        <v>-5.0283000004128553E-2</v>
      </c>
      <c r="K252" s="1">
        <f>G252</f>
        <v>-5.0283000004128553E-2</v>
      </c>
      <c r="O252" s="8">
        <f>C252-15018.5</f>
        <v>39779.968099999998</v>
      </c>
    </row>
    <row r="253" spans="1:15">
      <c r="A253" s="43" t="s">
        <v>87</v>
      </c>
      <c r="B253" s="44" t="s">
        <v>54</v>
      </c>
      <c r="C253" s="43">
        <v>54834.371899999998</v>
      </c>
      <c r="D253" s="43">
        <v>2.0000000000000001E-4</v>
      </c>
      <c r="E253" s="1">
        <f>(C253-C$7)/C$8</f>
        <v>23030.373937775908</v>
      </c>
      <c r="F253" s="1">
        <f>ROUND(2*E253,0)/2</f>
        <v>23030.5</v>
      </c>
      <c r="G253" s="1">
        <f>C253-(C$7+C$8*F253)</f>
        <v>-5.0571500003570691E-2</v>
      </c>
      <c r="K253" s="1">
        <f>G253</f>
        <v>-5.0571500003570691E-2</v>
      </c>
      <c r="O253" s="8">
        <f>C253-15018.5</f>
        <v>39815.871899999998</v>
      </c>
    </row>
    <row r="254" spans="1:15">
      <c r="A254" s="43" t="s">
        <v>87</v>
      </c>
      <c r="B254" s="44" t="s">
        <v>53</v>
      </c>
      <c r="C254" s="43">
        <v>54834.572200000002</v>
      </c>
      <c r="D254" s="43">
        <v>5.9999999999999995E-4</v>
      </c>
      <c r="E254" s="1">
        <f>(C254-C$7)/C$8</f>
        <v>23030.873236066138</v>
      </c>
      <c r="F254" s="1">
        <f>ROUND(2*E254,0)/2</f>
        <v>23031</v>
      </c>
      <c r="G254" s="1">
        <f>C254-(C$7+C$8*F254)</f>
        <v>-5.0853000000643078E-2</v>
      </c>
      <c r="K254" s="1">
        <f>G254</f>
        <v>-5.0853000000643078E-2</v>
      </c>
      <c r="O254" s="8">
        <f>C254-15018.5</f>
        <v>39816.072200000002</v>
      </c>
    </row>
    <row r="255" spans="1:15">
      <c r="A255" s="43" t="s">
        <v>86</v>
      </c>
      <c r="B255" s="44" t="s">
        <v>54</v>
      </c>
      <c r="C255" s="43">
        <v>55000.451699999998</v>
      </c>
      <c r="D255" s="43">
        <v>2.0000000000000001E-4</v>
      </c>
      <c r="E255" s="1">
        <f>(C255-C$7)/C$8</f>
        <v>23444.369744966501</v>
      </c>
      <c r="F255" s="1">
        <f>ROUND(2*E255,0)/2</f>
        <v>23444.5</v>
      </c>
      <c r="G255" s="1">
        <f>C255-(C$7+C$8*F255)</f>
        <v>-5.2253500005463138E-2</v>
      </c>
      <c r="K255" s="1">
        <f>G255</f>
        <v>-5.2253500005463138E-2</v>
      </c>
      <c r="O255" s="8">
        <f>C255-15018.5</f>
        <v>39981.951699999998</v>
      </c>
    </row>
    <row r="256" spans="1:15">
      <c r="A256" s="43" t="s">
        <v>86</v>
      </c>
      <c r="B256" s="44" t="s">
        <v>53</v>
      </c>
      <c r="C256" s="43">
        <v>55001.453600000001</v>
      </c>
      <c r="D256" s="43">
        <v>2.0000000000000001E-4</v>
      </c>
      <c r="E256" s="1">
        <f>(C256-C$7)/C$8</f>
        <v>23446.867233518544</v>
      </c>
      <c r="F256" s="1">
        <f>ROUND(2*E256,0)/2</f>
        <v>23447</v>
      </c>
      <c r="G256" s="1">
        <f>C256-(C$7+C$8*F256)</f>
        <v>-5.3261000000929926E-2</v>
      </c>
      <c r="K256" s="1">
        <f>G256</f>
        <v>-5.3261000000929926E-2</v>
      </c>
      <c r="O256" s="8">
        <f>C256-15018.5</f>
        <v>39982.953600000001</v>
      </c>
    </row>
    <row r="257" spans="1:15">
      <c r="A257" s="64" t="s">
        <v>533</v>
      </c>
      <c r="B257" s="65" t="s">
        <v>54</v>
      </c>
      <c r="C257" s="66">
        <v>55042.372900000002</v>
      </c>
      <c r="D257" s="66" t="s">
        <v>628</v>
      </c>
      <c r="E257" s="1">
        <f>(C257-C$7)/C$8</f>
        <v>23548.868913633611</v>
      </c>
      <c r="F257" s="1">
        <f>ROUND(2*E257,0)/2</f>
        <v>23549</v>
      </c>
      <c r="G257" s="1">
        <f>C257-(C$7+C$8*F257)</f>
        <v>-5.2586999998311512E-2</v>
      </c>
      <c r="K257" s="1">
        <f>G257</f>
        <v>-5.2586999998311512E-2</v>
      </c>
      <c r="O257" s="8">
        <f>C257-15018.5</f>
        <v>40023.872900000002</v>
      </c>
    </row>
    <row r="258" spans="1:15">
      <c r="A258" s="52" t="s">
        <v>84</v>
      </c>
      <c r="B258" s="48" t="s">
        <v>53</v>
      </c>
      <c r="C258" s="51">
        <v>55042.372949999997</v>
      </c>
      <c r="D258" s="51">
        <v>1E-4</v>
      </c>
      <c r="E258" s="1">
        <f>(C258-C$7)/C$8</f>
        <v>23548.869038271216</v>
      </c>
      <c r="F258" s="1">
        <f>ROUND(2*E258,0)/2</f>
        <v>23549</v>
      </c>
      <c r="G258" s="1">
        <f>C258-(C$7+C$8*F258)</f>
        <v>-5.2537000003212597E-2</v>
      </c>
      <c r="K258" s="1">
        <f>G258</f>
        <v>-5.2537000003212597E-2</v>
      </c>
      <c r="O258" s="8">
        <f>C258-15018.5</f>
        <v>40023.872949999997</v>
      </c>
    </row>
    <row r="259" spans="1:15">
      <c r="A259" s="64" t="s">
        <v>533</v>
      </c>
      <c r="B259" s="65" t="s">
        <v>54</v>
      </c>
      <c r="C259" s="66">
        <v>55067.445399999997</v>
      </c>
      <c r="D259" s="66" t="s">
        <v>628</v>
      </c>
      <c r="E259" s="1">
        <f>(C259-C$7)/C$8</f>
        <v>23611.368446242537</v>
      </c>
      <c r="F259" s="1">
        <f>ROUND(2*E259,0)/2</f>
        <v>23611.5</v>
      </c>
      <c r="G259" s="1">
        <f>C259-(C$7+C$8*F259)</f>
        <v>-5.2774500007217284E-2</v>
      </c>
      <c r="K259" s="1">
        <f>G259</f>
        <v>-5.2774500007217284E-2</v>
      </c>
      <c r="O259" s="8">
        <f>C259-15018.5</f>
        <v>40048.945399999997</v>
      </c>
    </row>
    <row r="260" spans="1:15">
      <c r="A260" s="52" t="s">
        <v>84</v>
      </c>
      <c r="B260" s="48" t="s">
        <v>54</v>
      </c>
      <c r="C260" s="51">
        <v>55067.445489999998</v>
      </c>
      <c r="D260" s="51">
        <v>2.0000000000000001E-4</v>
      </c>
      <c r="E260" s="1">
        <f>(C260-C$7)/C$8</f>
        <v>23611.368670590251</v>
      </c>
      <c r="F260" s="1">
        <f>ROUND(2*E260,0)/2</f>
        <v>23611.5</v>
      </c>
      <c r="G260" s="1">
        <f>C260-(C$7+C$8*F260)</f>
        <v>-5.2684500005852897E-2</v>
      </c>
      <c r="K260" s="1">
        <f>G260</f>
        <v>-5.2684500005852897E-2</v>
      </c>
      <c r="O260" s="8">
        <f>C260-15018.5</f>
        <v>40048.945489999998</v>
      </c>
    </row>
    <row r="261" spans="1:15">
      <c r="A261" s="64" t="s">
        <v>533</v>
      </c>
      <c r="B261" s="65" t="s">
        <v>54</v>
      </c>
      <c r="C261" s="66">
        <v>55067.445599999999</v>
      </c>
      <c r="D261" s="66" t="s">
        <v>628</v>
      </c>
      <c r="E261" s="1">
        <f>(C261-C$7)/C$8</f>
        <v>23611.368944793008</v>
      </c>
      <c r="F261" s="1">
        <f>ROUND(2*E261,0)/2</f>
        <v>23611.5</v>
      </c>
      <c r="G261" s="1">
        <f>C261-(C$7+C$8*F261)</f>
        <v>-5.2574500004993752E-2</v>
      </c>
      <c r="K261" s="1">
        <f>G261</f>
        <v>-5.2574500004993752E-2</v>
      </c>
      <c r="O261" s="8">
        <f>C261-15018.5</f>
        <v>40048.945599999999</v>
      </c>
    </row>
    <row r="262" spans="1:15">
      <c r="A262" s="52" t="s">
        <v>84</v>
      </c>
      <c r="B262" s="48" t="s">
        <v>54</v>
      </c>
      <c r="C262" s="51">
        <v>55067.44569</v>
      </c>
      <c r="D262" s="51">
        <v>2.0000000000000001E-4</v>
      </c>
      <c r="E262" s="1">
        <f>(C262-C$7)/C$8</f>
        <v>23611.369169140718</v>
      </c>
      <c r="F262" s="1">
        <f>ROUND(2*E262,0)/2</f>
        <v>23611.5</v>
      </c>
      <c r="G262" s="1">
        <f>C262-(C$7+C$8*F262)</f>
        <v>-5.2484500003629364E-2</v>
      </c>
      <c r="K262" s="1">
        <f>G262</f>
        <v>-5.2484500003629364E-2</v>
      </c>
      <c r="O262" s="8">
        <f>C262-15018.5</f>
        <v>40048.94569</v>
      </c>
    </row>
    <row r="263" spans="1:15">
      <c r="A263" s="64" t="s">
        <v>540</v>
      </c>
      <c r="B263" s="65" t="s">
        <v>54</v>
      </c>
      <c r="C263" s="66">
        <v>55068.448499999999</v>
      </c>
      <c r="D263" s="66" t="s">
        <v>628</v>
      </c>
      <c r="E263" s="1">
        <f>(C263-C$7)/C$8</f>
        <v>23613.868926097362</v>
      </c>
      <c r="F263" s="1">
        <f>ROUND(2*E263,0)/2</f>
        <v>23614</v>
      </c>
      <c r="G263" s="1">
        <f>C263-(C$7+C$8*F263)</f>
        <v>-5.2582000003894791E-2</v>
      </c>
      <c r="K263" s="1">
        <f>G263</f>
        <v>-5.2582000003894791E-2</v>
      </c>
      <c r="O263" s="8">
        <f>C263-15018.5</f>
        <v>40049.948499999999</v>
      </c>
    </row>
    <row r="264" spans="1:15">
      <c r="A264" s="79" t="s">
        <v>83</v>
      </c>
      <c r="B264" s="50" t="s">
        <v>54</v>
      </c>
      <c r="C264" s="53">
        <v>55090.311800000003</v>
      </c>
      <c r="D264" s="53">
        <v>2.0000000000000001E-4</v>
      </c>
      <c r="E264" s="1">
        <f>(C264-C$7)/C$8</f>
        <v>23668.368717952555</v>
      </c>
      <c r="F264" s="1">
        <f>ROUND(2*E264,0)/2</f>
        <v>23668.5</v>
      </c>
      <c r="G264" s="1">
        <f>C264-(C$7+C$8*F264)</f>
        <v>-5.2665499999420717E-2</v>
      </c>
      <c r="K264" s="1">
        <f>G264</f>
        <v>-5.2665499999420717E-2</v>
      </c>
      <c r="O264" s="8">
        <f>C264-15018.5</f>
        <v>40071.811800000003</v>
      </c>
    </row>
    <row r="265" spans="1:15">
      <c r="A265" s="79" t="s">
        <v>83</v>
      </c>
      <c r="B265" s="50" t="s">
        <v>53</v>
      </c>
      <c r="C265" s="53">
        <v>55095.326200000003</v>
      </c>
      <c r="D265" s="53">
        <v>1E-4</v>
      </c>
      <c r="E265" s="1">
        <f>(C265-C$7)/C$8</f>
        <v>23680.868375199112</v>
      </c>
      <c r="F265" s="1">
        <f>ROUND(2*E265,0)/2</f>
        <v>23681</v>
      </c>
      <c r="G265" s="1">
        <f>C265-(C$7+C$8*F265)</f>
        <v>-5.2802999998675659E-2</v>
      </c>
      <c r="K265" s="1">
        <f>G265</f>
        <v>-5.2802999998675659E-2</v>
      </c>
      <c r="O265" s="8">
        <f>C265-15018.5</f>
        <v>40076.826200000003</v>
      </c>
    </row>
    <row r="266" spans="1:15">
      <c r="A266" s="64" t="s">
        <v>533</v>
      </c>
      <c r="B266" s="65" t="s">
        <v>54</v>
      </c>
      <c r="C266" s="66">
        <v>55098.335299999999</v>
      </c>
      <c r="D266" s="66" t="s">
        <v>628</v>
      </c>
      <c r="E266" s="1">
        <f>(C266-C$7)/C$8</f>
        <v>23688.369316213102</v>
      </c>
      <c r="F266" s="1">
        <f>ROUND(2*E266,0)/2</f>
        <v>23688.5</v>
      </c>
      <c r="G266" s="1">
        <f>C266-(C$7+C$8*F266)</f>
        <v>-5.2425500005483627E-2</v>
      </c>
      <c r="K266" s="1">
        <f>G266</f>
        <v>-5.2425500005483627E-2</v>
      </c>
      <c r="O266" s="8">
        <f>C266-15018.5</f>
        <v>40079.835299999999</v>
      </c>
    </row>
    <row r="267" spans="1:15">
      <c r="A267" s="52" t="s">
        <v>84</v>
      </c>
      <c r="B267" s="48" t="s">
        <v>54</v>
      </c>
      <c r="C267" s="51">
        <v>55098.335359999997</v>
      </c>
      <c r="D267" s="51">
        <v>2.0000000000000001E-4</v>
      </c>
      <c r="E267" s="1">
        <f>(C267-C$7)/C$8</f>
        <v>23688.36946577824</v>
      </c>
      <c r="F267" s="1">
        <f>ROUND(2*E267,0)/2</f>
        <v>23688.5</v>
      </c>
      <c r="G267" s="1">
        <f>C267-(C$7+C$8*F267)</f>
        <v>-5.2365500006999355E-2</v>
      </c>
      <c r="K267" s="1">
        <f>G267</f>
        <v>-5.2365500006999355E-2</v>
      </c>
      <c r="O267" s="8">
        <f>C267-15018.5</f>
        <v>40079.835359999997</v>
      </c>
    </row>
    <row r="268" spans="1:15">
      <c r="A268" s="64" t="s">
        <v>552</v>
      </c>
      <c r="B268" s="65" t="s">
        <v>53</v>
      </c>
      <c r="C268" s="66">
        <v>55155.1</v>
      </c>
      <c r="D268" s="66" t="s">
        <v>628</v>
      </c>
      <c r="E268" s="1">
        <f>(C268-C$7)/C$8</f>
        <v>23829.869653981041</v>
      </c>
      <c r="F268" s="1">
        <f>ROUND(2*E268,0)/2</f>
        <v>23830</v>
      </c>
      <c r="G268" s="1">
        <f>C268-(C$7+C$8*F268)</f>
        <v>-5.2289999999629799E-2</v>
      </c>
      <c r="K268" s="1">
        <f>G268</f>
        <v>-5.2289999999629799E-2</v>
      </c>
      <c r="O268" s="8">
        <f>C268-15018.5</f>
        <v>40136.6</v>
      </c>
    </row>
    <row r="269" spans="1:15">
      <c r="A269" s="64" t="s">
        <v>552</v>
      </c>
      <c r="B269" s="65" t="s">
        <v>54</v>
      </c>
      <c r="C269" s="66">
        <v>55156.905100000004</v>
      </c>
      <c r="D269" s="66" t="s">
        <v>628</v>
      </c>
      <c r="E269" s="1">
        <f>(C269-C$7)/C$8</f>
        <v>23834.369321198621</v>
      </c>
      <c r="F269" s="1">
        <f>ROUND(2*E269,0)/2</f>
        <v>23834.5</v>
      </c>
      <c r="G269" s="1">
        <f>C269-(C$7+C$8*F269)</f>
        <v>-5.2423499997530598E-2</v>
      </c>
      <c r="K269" s="1">
        <f>G269</f>
        <v>-5.2423499997530598E-2</v>
      </c>
      <c r="O269" s="8">
        <f>C269-15018.5</f>
        <v>40138.405100000004</v>
      </c>
    </row>
    <row r="270" spans="1:15">
      <c r="A270" s="64" t="s">
        <v>533</v>
      </c>
      <c r="B270" s="65" t="s">
        <v>53</v>
      </c>
      <c r="C270" s="66">
        <v>55350.464599999999</v>
      </c>
      <c r="D270" s="66" t="s">
        <v>628</v>
      </c>
      <c r="E270" s="1">
        <f>(C270-C$7)/C$8</f>
        <v>24316.865214389156</v>
      </c>
      <c r="F270" s="1">
        <f>ROUND(2*E270,0)/2</f>
        <v>24317</v>
      </c>
      <c r="G270" s="1">
        <f>C270-(C$7+C$8*F270)</f>
        <v>-5.4070999998657499E-2</v>
      </c>
      <c r="K270" s="1">
        <f>G270</f>
        <v>-5.4070999998657499E-2</v>
      </c>
      <c r="O270" s="8">
        <f>C270-15018.5</f>
        <v>40331.964599999999</v>
      </c>
    </row>
    <row r="271" spans="1:15">
      <c r="A271" s="52" t="s">
        <v>84</v>
      </c>
      <c r="B271" s="48" t="s">
        <v>53</v>
      </c>
      <c r="C271" s="51">
        <v>55350.464619999999</v>
      </c>
      <c r="D271" s="51">
        <v>1E-4</v>
      </c>
      <c r="E271" s="1">
        <f>(C271-C$7)/C$8</f>
        <v>24316.865264244203</v>
      </c>
      <c r="F271" s="1">
        <f>ROUND(2*E271,0)/2</f>
        <v>24317</v>
      </c>
      <c r="G271" s="1">
        <f>C271-(C$7+C$8*F271)</f>
        <v>-5.4050999999162741E-2</v>
      </c>
      <c r="K271" s="1">
        <f>G271</f>
        <v>-5.4050999999162741E-2</v>
      </c>
      <c r="O271" s="8">
        <f>C271-15018.5</f>
        <v>40331.964619999999</v>
      </c>
    </row>
    <row r="272" spans="1:15">
      <c r="A272" s="43" t="s">
        <v>88</v>
      </c>
      <c r="B272" s="44" t="s">
        <v>53</v>
      </c>
      <c r="C272" s="43">
        <v>55358.487300000001</v>
      </c>
      <c r="D272" s="43">
        <v>1.6999999999999999E-3</v>
      </c>
      <c r="E272" s="1">
        <f>(C272-C$7)/C$8</f>
        <v>24336.863818447859</v>
      </c>
      <c r="F272" s="1">
        <f>ROUND(2*E272,0)/2</f>
        <v>24337</v>
      </c>
      <c r="G272" s="1">
        <f>C272-(C$7+C$8*F272)</f>
        <v>-5.4630999999062624E-2</v>
      </c>
      <c r="K272" s="1">
        <f>G272</f>
        <v>-5.4630999999062624E-2</v>
      </c>
      <c r="O272" s="8">
        <f>C272-15018.5</f>
        <v>40339.987300000001</v>
      </c>
    </row>
    <row r="273" spans="1:15">
      <c r="A273" s="64" t="s">
        <v>561</v>
      </c>
      <c r="B273" s="65" t="s">
        <v>53</v>
      </c>
      <c r="C273" s="66">
        <v>55439.120900000002</v>
      </c>
      <c r="D273" s="66" t="s">
        <v>628</v>
      </c>
      <c r="E273" s="1">
        <f>(C273-C$7)/C$8</f>
        <v>24537.863412129234</v>
      </c>
      <c r="F273" s="1">
        <f>ROUND(2*E273,0)/2</f>
        <v>24538</v>
      </c>
      <c r="G273" s="1">
        <f>C273-(C$7+C$8*F273)</f>
        <v>-5.4794000003312249E-2</v>
      </c>
      <c r="K273" s="1">
        <f>G273</f>
        <v>-5.4794000003312249E-2</v>
      </c>
      <c r="O273" s="8">
        <f>C273-15018.5</f>
        <v>40420.620900000002</v>
      </c>
    </row>
    <row r="274" spans="1:15">
      <c r="A274" s="64" t="s">
        <v>564</v>
      </c>
      <c r="B274" s="65" t="s">
        <v>54</v>
      </c>
      <c r="C274" s="66">
        <v>55451.356899999999</v>
      </c>
      <c r="D274" s="66" t="s">
        <v>628</v>
      </c>
      <c r="E274" s="1">
        <f>(C274-C$7)/C$8</f>
        <v>24568.36472954883</v>
      </c>
      <c r="F274" s="1">
        <f>ROUND(2*E274,0)/2</f>
        <v>24568.5</v>
      </c>
      <c r="G274" s="1">
        <f>C274-(C$7+C$8*F274)</f>
        <v>-5.4265500002657063E-2</v>
      </c>
      <c r="K274" s="1">
        <f>G274</f>
        <v>-5.4265500002657063E-2</v>
      </c>
      <c r="O274" s="8">
        <f>C274-15018.5</f>
        <v>40432.856899999999</v>
      </c>
    </row>
    <row r="275" spans="1:15">
      <c r="A275" s="64" t="s">
        <v>564</v>
      </c>
      <c r="B275" s="65" t="s">
        <v>53</v>
      </c>
      <c r="C275" s="66">
        <v>55451.5576</v>
      </c>
      <c r="D275" s="66" t="s">
        <v>628</v>
      </c>
      <c r="E275" s="1">
        <f>(C275-C$7)/C$8</f>
        <v>24568.865024939983</v>
      </c>
      <c r="F275" s="1">
        <f>ROUND(2*E275,0)/2</f>
        <v>24569</v>
      </c>
      <c r="G275" s="1">
        <f>C275-(C$7+C$8*F275)</f>
        <v>-5.4147000002558343E-2</v>
      </c>
      <c r="K275" s="1">
        <f>G275</f>
        <v>-5.4147000002558343E-2</v>
      </c>
      <c r="O275" s="8">
        <f>C275-15018.5</f>
        <v>40433.0576</v>
      </c>
    </row>
    <row r="276" spans="1:15">
      <c r="A276" s="64" t="s">
        <v>533</v>
      </c>
      <c r="B276" s="65" t="s">
        <v>53</v>
      </c>
      <c r="C276" s="66">
        <v>55462.388099999996</v>
      </c>
      <c r="D276" s="66" t="s">
        <v>628</v>
      </c>
      <c r="E276" s="1">
        <f>(C276-C$7)/C$8</f>
        <v>24595.862778970131</v>
      </c>
      <c r="F276" s="1">
        <f>ROUND(2*E276,0)/2</f>
        <v>24596</v>
      </c>
      <c r="G276" s="1">
        <f>C276-(C$7+C$8*F276)</f>
        <v>-5.5048000009264797E-2</v>
      </c>
      <c r="K276" s="1">
        <f>G276</f>
        <v>-5.5048000009264797E-2</v>
      </c>
      <c r="O276" s="8">
        <f>C276-15018.5</f>
        <v>40443.888099999996</v>
      </c>
    </row>
    <row r="277" spans="1:15">
      <c r="A277" s="52" t="s">
        <v>84</v>
      </c>
      <c r="B277" s="48" t="s">
        <v>53</v>
      </c>
      <c r="C277" s="51">
        <v>55462.388120000003</v>
      </c>
      <c r="D277" s="51">
        <v>1E-4</v>
      </c>
      <c r="E277" s="1">
        <f>(C277-C$7)/C$8</f>
        <v>24595.862828825193</v>
      </c>
      <c r="F277" s="1">
        <f>ROUND(2*E277,0)/2</f>
        <v>24596</v>
      </c>
      <c r="G277" s="1">
        <f>C277-(C$7+C$8*F277)</f>
        <v>-5.5028000002494082E-2</v>
      </c>
      <c r="K277" s="1">
        <f>G277</f>
        <v>-5.5028000002494082E-2</v>
      </c>
      <c r="O277" s="8">
        <f>C277-15018.5</f>
        <v>40443.888120000003</v>
      </c>
    </row>
    <row r="278" spans="1:15">
      <c r="A278" s="79" t="s">
        <v>83</v>
      </c>
      <c r="B278" s="50" t="s">
        <v>54</v>
      </c>
      <c r="C278" s="53">
        <v>55482.246099999997</v>
      </c>
      <c r="D278" s="53">
        <v>4.0000000000000002E-4</v>
      </c>
      <c r="E278" s="1">
        <f>(C278-C$7)/C$8</f>
        <v>24645.363854592761</v>
      </c>
      <c r="F278" s="1">
        <f>ROUND(2*E278,0)/2</f>
        <v>24645.5</v>
      </c>
      <c r="G278" s="1">
        <f>C278-(C$7+C$8*F278)</f>
        <v>-5.4616500005067792E-2</v>
      </c>
      <c r="K278" s="1">
        <f>G278</f>
        <v>-5.4616500005067792E-2</v>
      </c>
      <c r="O278" s="8">
        <f>C278-15018.5</f>
        <v>40463.746099999997</v>
      </c>
    </row>
    <row r="279" spans="1:15">
      <c r="A279" s="45" t="s">
        <v>85</v>
      </c>
      <c r="B279" s="40"/>
      <c r="C279" s="46">
        <v>55711.910100000001</v>
      </c>
      <c r="D279" s="46">
        <v>5.0000000000000001E-4</v>
      </c>
      <c r="E279" s="1">
        <f>(C279-C$7)/C$8</f>
        <v>25217.859324015422</v>
      </c>
      <c r="F279" s="1">
        <f>ROUND(2*E279,0)/2</f>
        <v>25218</v>
      </c>
      <c r="G279" s="1">
        <f>C279-(C$7+C$8*F279)</f>
        <v>-5.6433999998262152E-2</v>
      </c>
      <c r="K279" s="1">
        <f>G279</f>
        <v>-5.6433999998262152E-2</v>
      </c>
      <c r="O279" s="8">
        <f>C279-15018.5</f>
        <v>40693.410100000001</v>
      </c>
    </row>
    <row r="280" spans="1:15">
      <c r="A280" s="64" t="s">
        <v>575</v>
      </c>
      <c r="B280" s="65" t="s">
        <v>53</v>
      </c>
      <c r="C280" s="66">
        <v>55798.562100000003</v>
      </c>
      <c r="D280" s="66" t="s">
        <v>628</v>
      </c>
      <c r="E280" s="1">
        <f>(C280-C$7)/C$8</f>
        <v>25433.861298275267</v>
      </c>
      <c r="F280" s="1">
        <f>ROUND(2*E280,0)/2</f>
        <v>25434</v>
      </c>
      <c r="G280" s="1">
        <f>C280-(C$7+C$8*F280)</f>
        <v>-5.5641999999352265E-2</v>
      </c>
      <c r="K280" s="1">
        <f>G280</f>
        <v>-5.5641999999352265E-2</v>
      </c>
      <c r="O280" s="8">
        <f>C280-15018.5</f>
        <v>40780.062100000003</v>
      </c>
    </row>
    <row r="281" spans="1:15">
      <c r="A281" s="64" t="s">
        <v>578</v>
      </c>
      <c r="B281" s="65" t="s">
        <v>53</v>
      </c>
      <c r="C281" s="66">
        <v>55801.370799999997</v>
      </c>
      <c r="D281" s="66" t="s">
        <v>628</v>
      </c>
      <c r="E281" s="1">
        <f>(C281-C$7)/C$8</f>
        <v>25440.8626917238</v>
      </c>
      <c r="F281" s="1">
        <f>ROUND(2*E281,0)/2</f>
        <v>25441</v>
      </c>
      <c r="G281" s="1">
        <f>C281-(C$7+C$8*F281)</f>
        <v>-5.5083000006561633E-2</v>
      </c>
      <c r="K281" s="1">
        <f>G281</f>
        <v>-5.5083000006561633E-2</v>
      </c>
      <c r="O281" s="8">
        <f>C281-15018.5</f>
        <v>40782.870799999997</v>
      </c>
    </row>
    <row r="282" spans="1:15">
      <c r="A282" s="64" t="s">
        <v>578</v>
      </c>
      <c r="B282" s="65" t="s">
        <v>54</v>
      </c>
      <c r="C282" s="66">
        <v>55801.570800000001</v>
      </c>
      <c r="D282" s="66" t="s">
        <v>628</v>
      </c>
      <c r="E282" s="1">
        <f>(C282-C$7)/C$8</f>
        <v>25441.361242188337</v>
      </c>
      <c r="F282" s="1">
        <f>ROUND(2*E282,0)/2</f>
        <v>25441.5</v>
      </c>
      <c r="G282" s="1">
        <f>C282-(C$7+C$8*F282)</f>
        <v>-5.5664500003331341E-2</v>
      </c>
      <c r="K282" s="1">
        <f>G282</f>
        <v>-5.5664500003331341E-2</v>
      </c>
      <c r="O282" s="8">
        <f>C282-15018.5</f>
        <v>40783.070800000001</v>
      </c>
    </row>
    <row r="283" spans="1:15">
      <c r="A283" s="64" t="s">
        <v>578</v>
      </c>
      <c r="B283" s="65" t="s">
        <v>53</v>
      </c>
      <c r="C283" s="66">
        <v>55815.411</v>
      </c>
      <c r="D283" s="66" t="s">
        <v>628</v>
      </c>
      <c r="E283" s="1">
        <f>(C283-C$7)/C$8</f>
        <v>25475.861432883885</v>
      </c>
      <c r="F283" s="1">
        <f>ROUND(2*E283,0)/2</f>
        <v>25476</v>
      </c>
      <c r="G283" s="1">
        <f>C283-(C$7+C$8*F283)</f>
        <v>-5.5588000002899207E-2</v>
      </c>
      <c r="K283" s="1">
        <f>G283</f>
        <v>-5.5588000002899207E-2</v>
      </c>
      <c r="O283" s="8">
        <f>C283-15018.5</f>
        <v>40796.911</v>
      </c>
    </row>
    <row r="284" spans="1:15">
      <c r="A284" s="64" t="s">
        <v>578</v>
      </c>
      <c r="B284" s="65" t="s">
        <v>54</v>
      </c>
      <c r="C284" s="66">
        <v>55815.611599999997</v>
      </c>
      <c r="D284" s="66" t="s">
        <v>628</v>
      </c>
      <c r="E284" s="1">
        <f>(C284-C$7)/C$8</f>
        <v>25476.361478999796</v>
      </c>
      <c r="F284" s="1">
        <f>ROUND(2*E284,0)/2</f>
        <v>25476.5</v>
      </c>
      <c r="G284" s="1">
        <f>C284-(C$7+C$8*F284)</f>
        <v>-5.5569500007550232E-2</v>
      </c>
      <c r="K284" s="1">
        <f>G284</f>
        <v>-5.5569500007550232E-2</v>
      </c>
      <c r="O284" s="8">
        <f>C284-15018.5</f>
        <v>40797.111599999997</v>
      </c>
    </row>
    <row r="285" spans="1:15">
      <c r="A285" s="78" t="s">
        <v>94</v>
      </c>
      <c r="B285" s="82" t="s">
        <v>53</v>
      </c>
      <c r="C285" s="85">
        <v>55821.42755</v>
      </c>
      <c r="D285" s="85">
        <v>2.0000000000000001E-4</v>
      </c>
      <c r="E285" s="1">
        <f>(C285-C$7)/C$8</f>
        <v>25490.859201870557</v>
      </c>
      <c r="F285" s="1">
        <f>ROUND(2*E285,0)/2</f>
        <v>25491</v>
      </c>
      <c r="G285" s="1">
        <f>C285-(C$7+C$8*F285)</f>
        <v>-5.6483000000298489E-2</v>
      </c>
      <c r="K285" s="1">
        <f>G285</f>
        <v>-5.6483000000298489E-2</v>
      </c>
      <c r="O285" s="8">
        <f>C285-15018.5</f>
        <v>40802.92755</v>
      </c>
    </row>
    <row r="286" spans="1:15">
      <c r="A286" s="78" t="s">
        <v>94</v>
      </c>
      <c r="B286" s="82" t="s">
        <v>53</v>
      </c>
      <c r="C286" s="85">
        <v>55821.427960000001</v>
      </c>
      <c r="D286" s="85">
        <v>2.0000000000000001E-4</v>
      </c>
      <c r="E286" s="1">
        <f>(C286-C$7)/C$8</f>
        <v>25490.860223899013</v>
      </c>
      <c r="F286" s="1">
        <f>ROUND(2*E286,0)/2</f>
        <v>25491</v>
      </c>
      <c r="G286" s="1">
        <f>C286-(C$7+C$8*F286)</f>
        <v>-5.6072999999742024E-2</v>
      </c>
      <c r="K286" s="1">
        <f>G286</f>
        <v>-5.6072999999742024E-2</v>
      </c>
      <c r="O286" s="8">
        <f>C286-15018.5</f>
        <v>40802.927960000001</v>
      </c>
    </row>
    <row r="287" spans="1:15">
      <c r="A287" s="78" t="s">
        <v>94</v>
      </c>
      <c r="B287" s="82" t="s">
        <v>54</v>
      </c>
      <c r="C287" s="85">
        <v>55822.430670000002</v>
      </c>
      <c r="D287" s="85">
        <v>2.0000000000000001E-4</v>
      </c>
      <c r="E287" s="1">
        <f>(C287-C$7)/C$8</f>
        <v>25493.359731580429</v>
      </c>
      <c r="F287" s="1">
        <f>ROUND(2*E287,0)/2</f>
        <v>25493.5</v>
      </c>
      <c r="G287" s="1">
        <f>C287-(C$7+C$8*F287)</f>
        <v>-5.6270499997481238E-2</v>
      </c>
      <c r="K287" s="1">
        <f>G287</f>
        <v>-5.6270499997481238E-2</v>
      </c>
      <c r="O287" s="8">
        <f>C287-15018.5</f>
        <v>40803.930670000002</v>
      </c>
    </row>
    <row r="288" spans="1:15">
      <c r="A288" s="78" t="s">
        <v>94</v>
      </c>
      <c r="B288" s="82" t="s">
        <v>54</v>
      </c>
      <c r="C288" s="85">
        <v>55822.430670000002</v>
      </c>
      <c r="D288" s="85">
        <v>2.0000000000000001E-4</v>
      </c>
      <c r="E288" s="1">
        <f>(C288-C$7)/C$8</f>
        <v>25493.359731580429</v>
      </c>
      <c r="F288" s="1">
        <f>ROUND(2*E288,0)/2</f>
        <v>25493.5</v>
      </c>
      <c r="G288" s="1">
        <f>C288-(C$7+C$8*F288)</f>
        <v>-5.6270499997481238E-2</v>
      </c>
      <c r="K288" s="1">
        <f>G288</f>
        <v>-5.6270499997481238E-2</v>
      </c>
      <c r="O288" s="8">
        <f>C288-15018.5</f>
        <v>40803.930670000002</v>
      </c>
    </row>
    <row r="289" spans="1:15">
      <c r="A289" s="64" t="s">
        <v>592</v>
      </c>
      <c r="B289" s="65" t="s">
        <v>53</v>
      </c>
      <c r="C289" s="66">
        <v>55829.05</v>
      </c>
      <c r="D289" s="66" t="s">
        <v>628</v>
      </c>
      <c r="E289" s="1">
        <f>(C289-C$7)/C$8</f>
        <v>25509.860081812134</v>
      </c>
      <c r="F289" s="1">
        <f>ROUND(2*E289,0)/2</f>
        <v>25510</v>
      </c>
      <c r="G289" s="1">
        <f>C289-(C$7+C$8*F289)</f>
        <v>-5.6129999997210689E-2</v>
      </c>
      <c r="K289" s="1">
        <f>G289</f>
        <v>-5.6129999997210689E-2</v>
      </c>
      <c r="O289" s="8">
        <f>C289-15018.5</f>
        <v>40810.550000000003</v>
      </c>
    </row>
    <row r="290" spans="1:15">
      <c r="A290" s="78" t="s">
        <v>94</v>
      </c>
      <c r="B290" s="82" t="s">
        <v>53</v>
      </c>
      <c r="C290" s="85">
        <v>55831.4571</v>
      </c>
      <c r="D290" s="85">
        <v>5.0000000000000001E-4</v>
      </c>
      <c r="E290" s="1">
        <f>(C290-C$7)/C$8</f>
        <v>25515.86038592791</v>
      </c>
      <c r="F290" s="1">
        <f>ROUND(2*E290,0)/2</f>
        <v>25516</v>
      </c>
      <c r="G290" s="1">
        <f>C290-(C$7+C$8*F290)</f>
        <v>-5.6007999999565072E-2</v>
      </c>
      <c r="K290" s="1">
        <f>G290</f>
        <v>-5.6007999999565072E-2</v>
      </c>
      <c r="O290" s="8">
        <f>C290-15018.5</f>
        <v>40812.9571</v>
      </c>
    </row>
    <row r="291" spans="1:15">
      <c r="A291" s="78" t="s">
        <v>94</v>
      </c>
      <c r="B291" s="82" t="s">
        <v>53</v>
      </c>
      <c r="C291" s="85">
        <v>55831.457300000002</v>
      </c>
      <c r="D291" s="85">
        <v>2.9999999999999997E-4</v>
      </c>
      <c r="E291" s="1">
        <f>(C291-C$7)/C$8</f>
        <v>25515.860884478381</v>
      </c>
      <c r="F291" s="1">
        <f>ROUND(2*E291,0)/2</f>
        <v>25516</v>
      </c>
      <c r="G291" s="1">
        <f>C291-(C$7+C$8*F291)</f>
        <v>-5.580799999734154E-2</v>
      </c>
      <c r="K291" s="1">
        <f>G291</f>
        <v>-5.580799999734154E-2</v>
      </c>
      <c r="O291" s="8">
        <f>C291-15018.5</f>
        <v>40812.957300000002</v>
      </c>
    </row>
    <row r="292" spans="1:15">
      <c r="A292" s="64" t="s">
        <v>592</v>
      </c>
      <c r="B292" s="65" t="s">
        <v>54</v>
      </c>
      <c r="C292" s="66">
        <v>55832.058400000002</v>
      </c>
      <c r="D292" s="66" t="s">
        <v>628</v>
      </c>
      <c r="E292" s="1">
        <f>(C292-C$7)/C$8</f>
        <v>25517.359277899508</v>
      </c>
      <c r="F292" s="1">
        <f>ROUND(2*E292,0)/2</f>
        <v>25517.5</v>
      </c>
      <c r="G292" s="1">
        <f>C292-(C$7+C$8*F292)</f>
        <v>-5.6452500000887085E-2</v>
      </c>
      <c r="K292" s="1">
        <f>G292</f>
        <v>-5.6452500000887085E-2</v>
      </c>
      <c r="O292" s="8">
        <f>C292-15018.5</f>
        <v>40813.558400000002</v>
      </c>
    </row>
    <row r="293" spans="1:15">
      <c r="A293" s="64" t="s">
        <v>592</v>
      </c>
      <c r="B293" s="65" t="s">
        <v>53</v>
      </c>
      <c r="C293" s="66">
        <v>55832.259100000003</v>
      </c>
      <c r="D293" s="66" t="s">
        <v>628</v>
      </c>
      <c r="E293" s="1">
        <f>(C293-C$7)/C$8</f>
        <v>25517.859573290662</v>
      </c>
      <c r="F293" s="1">
        <f>ROUND(2*E293,0)/2</f>
        <v>25518</v>
      </c>
      <c r="G293" s="1">
        <f>C293-(C$7+C$8*F293)</f>
        <v>-5.6334000000788365E-2</v>
      </c>
      <c r="K293" s="1">
        <f>G293</f>
        <v>-5.6334000000788365E-2</v>
      </c>
      <c r="O293" s="8">
        <f>C293-15018.5</f>
        <v>40813.759100000003</v>
      </c>
    </row>
    <row r="294" spans="1:15">
      <c r="A294" s="64" t="s">
        <v>578</v>
      </c>
      <c r="B294" s="65" t="s">
        <v>54</v>
      </c>
      <c r="C294" s="66">
        <v>55851.314599999998</v>
      </c>
      <c r="D294" s="66" t="s">
        <v>628</v>
      </c>
      <c r="E294" s="1">
        <f>(C294-C$7)/C$8</f>
        <v>25565.360215174373</v>
      </c>
      <c r="F294" s="1">
        <f>ROUND(2*E294,0)/2</f>
        <v>25565.5</v>
      </c>
      <c r="G294" s="1">
        <f>C294-(C$7+C$8*F294)</f>
        <v>-5.6076500004564878E-2</v>
      </c>
      <c r="K294" s="1">
        <f>G294</f>
        <v>-5.6076500004564878E-2</v>
      </c>
      <c r="O294" s="8">
        <f>C294-15018.5</f>
        <v>40832.814599999998</v>
      </c>
    </row>
    <row r="295" spans="1:15">
      <c r="A295" s="64" t="s">
        <v>578</v>
      </c>
      <c r="B295" s="65" t="s">
        <v>53</v>
      </c>
      <c r="C295" s="66">
        <v>55851.515299999999</v>
      </c>
      <c r="D295" s="66" t="s">
        <v>628</v>
      </c>
      <c r="E295" s="1">
        <f>(C295-C$7)/C$8</f>
        <v>25565.860510565526</v>
      </c>
      <c r="F295" s="1">
        <f>ROUND(2*E295,0)/2</f>
        <v>25566</v>
      </c>
      <c r="G295" s="1">
        <f>C295-(C$7+C$8*F295)</f>
        <v>-5.5958000004466157E-2</v>
      </c>
      <c r="K295" s="1">
        <f>G295</f>
        <v>-5.5958000004466157E-2</v>
      </c>
      <c r="O295" s="8">
        <f>C295-15018.5</f>
        <v>40833.015299999999</v>
      </c>
    </row>
    <row r="296" spans="1:15">
      <c r="A296" s="64" t="s">
        <v>578</v>
      </c>
      <c r="B296" s="65" t="s">
        <v>53</v>
      </c>
      <c r="C296" s="66">
        <v>55882.404600000002</v>
      </c>
      <c r="D296" s="66" t="s">
        <v>628</v>
      </c>
      <c r="E296" s="1">
        <f>(C296-C$7)/C$8</f>
        <v>25642.859884884696</v>
      </c>
      <c r="F296" s="1">
        <f>ROUND(2*E296,0)/2</f>
        <v>25643</v>
      </c>
      <c r="G296" s="1">
        <f>C296-(C$7+C$8*F296)</f>
        <v>-5.6209000002127141E-2</v>
      </c>
      <c r="K296" s="1">
        <f>G296</f>
        <v>-5.6209000002127141E-2</v>
      </c>
      <c r="O296" s="8">
        <f>C296-15018.5</f>
        <v>40863.904600000002</v>
      </c>
    </row>
    <row r="297" spans="1:15">
      <c r="A297" s="78" t="s">
        <v>94</v>
      </c>
      <c r="B297" s="82" t="s">
        <v>53</v>
      </c>
      <c r="C297" s="85">
        <v>56097.426959999997</v>
      </c>
      <c r="D297" s="85">
        <v>1E-4</v>
      </c>
      <c r="E297" s="1">
        <f>(C297-C$7)/C$8</f>
        <v>26178.857372190345</v>
      </c>
      <c r="F297" s="1">
        <f>ROUND(2*E297,0)/2</f>
        <v>26179</v>
      </c>
      <c r="G297" s="1">
        <f>C297-(C$7+C$8*F297)</f>
        <v>-5.7217000008677132E-2</v>
      </c>
      <c r="K297" s="1">
        <f>G297</f>
        <v>-5.7217000008677132E-2</v>
      </c>
      <c r="O297" s="8">
        <f>C297-15018.5</f>
        <v>41078.926959999997</v>
      </c>
    </row>
    <row r="298" spans="1:15">
      <c r="A298" s="78" t="s">
        <v>95</v>
      </c>
      <c r="B298" s="82" t="s">
        <v>54</v>
      </c>
      <c r="C298" s="85">
        <v>56167.431299999997</v>
      </c>
      <c r="D298" s="85">
        <v>2.3E-3</v>
      </c>
      <c r="E298" s="1">
        <f>(C298-C$7)/C$8</f>
        <v>26353.360853318962</v>
      </c>
      <c r="F298" s="1">
        <f>ROUND(2*E298,0)/2</f>
        <v>26353.5</v>
      </c>
      <c r="G298" s="1">
        <f>C298-(C$7+C$8*F298)</f>
        <v>-5.5820500005211215E-2</v>
      </c>
      <c r="K298" s="1">
        <f>G298</f>
        <v>-5.5820500005211215E-2</v>
      </c>
      <c r="O298" s="8">
        <f>C298-15018.5</f>
        <v>41148.931299999997</v>
      </c>
    </row>
    <row r="299" spans="1:15">
      <c r="A299" s="64" t="s">
        <v>615</v>
      </c>
      <c r="B299" s="65" t="s">
        <v>54</v>
      </c>
      <c r="C299" s="66">
        <v>56183.0749</v>
      </c>
      <c r="D299" s="66" t="s">
        <v>628</v>
      </c>
      <c r="E299" s="1">
        <f>(C299-C$7)/C$8</f>
        <v>26392.35647355314</v>
      </c>
      <c r="F299" s="1">
        <f>ROUND(2*E299,0)/2</f>
        <v>26392.5</v>
      </c>
      <c r="G299" s="1">
        <f>C299-(C$7+C$8*F299)</f>
        <v>-5.7577500003390014E-2</v>
      </c>
      <c r="K299" s="1">
        <f>G299</f>
        <v>-5.7577500003390014E-2</v>
      </c>
      <c r="O299" s="8">
        <f>C299-15018.5</f>
        <v>41164.5749</v>
      </c>
    </row>
    <row r="300" spans="1:15">
      <c r="A300" s="64" t="s">
        <v>615</v>
      </c>
      <c r="B300" s="65" t="s">
        <v>54</v>
      </c>
      <c r="C300" s="66">
        <v>56183.274599999997</v>
      </c>
      <c r="D300" s="66" t="s">
        <v>628</v>
      </c>
      <c r="E300" s="1">
        <f>(C300-C$7)/C$8</f>
        <v>26392.85427619196</v>
      </c>
      <c r="F300" s="1">
        <f>ROUND(2*E300,0)/2</f>
        <v>26393</v>
      </c>
      <c r="G300" s="1">
        <f>C300-(C$7+C$8*F300)</f>
        <v>-5.8459000007133E-2</v>
      </c>
      <c r="K300" s="1">
        <f>G300</f>
        <v>-5.8459000007133E-2</v>
      </c>
      <c r="O300" s="8">
        <f>C300-15018.5</f>
        <v>41164.774599999997</v>
      </c>
    </row>
    <row r="301" spans="1:15">
      <c r="A301" s="78" t="s">
        <v>94</v>
      </c>
      <c r="B301" s="82" t="s">
        <v>54</v>
      </c>
      <c r="C301" s="85">
        <v>56196.310389999999</v>
      </c>
      <c r="D301" s="85">
        <v>2.0000000000000001E-4</v>
      </c>
      <c r="E301" s="1">
        <f>(C301-C$7)/C$8</f>
        <v>26425.349271991676</v>
      </c>
      <c r="F301" s="1">
        <f>ROUND(2*E301,0)/2</f>
        <v>26425.5</v>
      </c>
      <c r="G301" s="1">
        <f>C301-(C$7+C$8*F301)</f>
        <v>-6.0466499999165535E-2</v>
      </c>
      <c r="K301" s="1">
        <f>G301</f>
        <v>-6.0466499999165535E-2</v>
      </c>
      <c r="O301" s="8">
        <f>C301-15018.5</f>
        <v>41177.810389999999</v>
      </c>
    </row>
    <row r="302" spans="1:15">
      <c r="A302" s="78" t="s">
        <v>94</v>
      </c>
      <c r="B302" s="82" t="s">
        <v>54</v>
      </c>
      <c r="C302" s="85">
        <v>56196.312290000002</v>
      </c>
      <c r="D302" s="85">
        <v>2.0000000000000001E-4</v>
      </c>
      <c r="E302" s="1">
        <f>(C302-C$7)/C$8</f>
        <v>26425.354008221097</v>
      </c>
      <c r="F302" s="1">
        <f>ROUND(2*E302,0)/2</f>
        <v>26425.5</v>
      </c>
      <c r="G302" s="1">
        <f>C302-(C$7+C$8*F302)</f>
        <v>-5.8566499996231869E-2</v>
      </c>
      <c r="K302" s="1">
        <f>G302</f>
        <v>-5.8566499996231869E-2</v>
      </c>
      <c r="O302" s="8">
        <f>C302-15018.5</f>
        <v>41177.812290000002</v>
      </c>
    </row>
    <row r="303" spans="1:15">
      <c r="A303" s="78" t="s">
        <v>94</v>
      </c>
      <c r="B303" s="82" t="s">
        <v>54</v>
      </c>
      <c r="C303" s="85">
        <v>56196.312389999999</v>
      </c>
      <c r="D303" s="85">
        <v>2.0000000000000001E-4</v>
      </c>
      <c r="E303" s="1">
        <f>(C303-C$7)/C$8</f>
        <v>26425.354257496321</v>
      </c>
      <c r="F303" s="1">
        <f>ROUND(2*E303,0)/2</f>
        <v>26425.5</v>
      </c>
      <c r="G303" s="1">
        <f>C303-(C$7+C$8*F303)</f>
        <v>-5.8466499998758081E-2</v>
      </c>
      <c r="K303" s="1">
        <f>G303</f>
        <v>-5.8466499998758081E-2</v>
      </c>
      <c r="O303" s="8">
        <f>C303-15018.5</f>
        <v>41177.812389999999</v>
      </c>
    </row>
    <row r="304" spans="1:15">
      <c r="A304" s="64" t="s">
        <v>575</v>
      </c>
      <c r="B304" s="65" t="s">
        <v>54</v>
      </c>
      <c r="C304" s="66">
        <v>56219.3799</v>
      </c>
      <c r="D304" s="66" t="s">
        <v>628</v>
      </c>
      <c r="E304" s="1">
        <f>(C304-C$7)/C$8</f>
        <v>26482.855846625931</v>
      </c>
      <c r="F304" s="1">
        <f>ROUND(2*E304,0)/2</f>
        <v>26483</v>
      </c>
      <c r="G304" s="1">
        <f>C304-(C$7+C$8*F304)</f>
        <v>-5.7828999997582287E-2</v>
      </c>
      <c r="K304" s="1">
        <f>G304</f>
        <v>-5.7828999997582287E-2</v>
      </c>
      <c r="O304" s="8">
        <f>C304-15018.5</f>
        <v>41200.8799</v>
      </c>
    </row>
    <row r="305" spans="1:15">
      <c r="A305" s="118" t="s">
        <v>656</v>
      </c>
      <c r="B305" s="119" t="s">
        <v>53</v>
      </c>
      <c r="C305" s="118">
        <v>56540.309500000003</v>
      </c>
      <c r="D305" s="118">
        <v>2.0000000000000001E-4</v>
      </c>
      <c r="E305" s="1">
        <f>(C305-C$7)/C$8</f>
        <v>27282.853852424079</v>
      </c>
      <c r="F305" s="1">
        <f>ROUND(2*E305,0)/2</f>
        <v>27283</v>
      </c>
      <c r="G305" s="1">
        <f>C305-(C$7+C$8*F305)</f>
        <v>-5.862899999920046E-2</v>
      </c>
      <c r="K305" s="1">
        <f>G305</f>
        <v>-5.862899999920046E-2</v>
      </c>
      <c r="O305" s="8">
        <f>C305-15018.5</f>
        <v>41521.809500000003</v>
      </c>
    </row>
    <row r="306" spans="1:15">
      <c r="A306" s="108" t="s">
        <v>651</v>
      </c>
      <c r="B306" s="109" t="s">
        <v>53</v>
      </c>
      <c r="C306" s="110">
        <v>56588.450299999997</v>
      </c>
      <c r="D306" s="111">
        <v>5.0000000000000001E-4</v>
      </c>
      <c r="E306" s="1">
        <f>(C306-C$7)/C$8</f>
        <v>27402.856943436946</v>
      </c>
      <c r="F306" s="1">
        <f>ROUND(2*E306,0)/2</f>
        <v>27403</v>
      </c>
      <c r="G306" s="1">
        <f>C306-(C$7+C$8*F306)</f>
        <v>-5.7389000008697622E-2</v>
      </c>
      <c r="K306" s="1">
        <f>G306</f>
        <v>-5.7389000008697622E-2</v>
      </c>
      <c r="O306" s="8">
        <f>C306-15018.5</f>
        <v>41569.950299999997</v>
      </c>
    </row>
    <row r="307" spans="1:15">
      <c r="A307" s="108" t="s">
        <v>651</v>
      </c>
      <c r="B307" s="109" t="s">
        <v>53</v>
      </c>
      <c r="C307" s="110">
        <v>56588.650999999998</v>
      </c>
      <c r="D307" s="111">
        <v>1.6999999999999999E-3</v>
      </c>
      <c r="E307" s="1">
        <f>(C307-C$7)/C$8</f>
        <v>27403.357238828099</v>
      </c>
      <c r="F307" s="1">
        <f>ROUND(2*E307,0)/2</f>
        <v>27403.5</v>
      </c>
      <c r="G307" s="1">
        <f>C307-(C$7+C$8*F307)</f>
        <v>-5.7270500001322944E-2</v>
      </c>
      <c r="K307" s="1">
        <f>G307</f>
        <v>-5.7270500001322944E-2</v>
      </c>
      <c r="O307" s="8">
        <f>C307-15018.5</f>
        <v>41570.150999999998</v>
      </c>
    </row>
    <row r="308" spans="1:15">
      <c r="A308" s="110" t="s">
        <v>655</v>
      </c>
      <c r="B308" s="112" t="s">
        <v>54</v>
      </c>
      <c r="C308" s="117">
        <v>56857.429799999998</v>
      </c>
      <c r="D308" s="110">
        <v>1E-4</v>
      </c>
      <c r="E308" s="1">
        <f>(C308-C$7)/C$8</f>
        <v>28073.356216799646</v>
      </c>
      <c r="F308" s="1">
        <f>ROUND(2*E308,0)/2</f>
        <v>28073.5</v>
      </c>
      <c r="G308" s="1">
        <f>C308-(C$7+C$8*F308)</f>
        <v>-5.7680500001879409E-2</v>
      </c>
      <c r="K308" s="1">
        <f>G308</f>
        <v>-5.7680500001879409E-2</v>
      </c>
      <c r="O308" s="8">
        <f>C308-15018.5</f>
        <v>41838.929799999998</v>
      </c>
    </row>
    <row r="309" spans="1:15">
      <c r="A309" s="110" t="s">
        <v>652</v>
      </c>
      <c r="B309" s="112" t="s">
        <v>53</v>
      </c>
      <c r="C309" s="110">
        <v>56866.454899999997</v>
      </c>
      <c r="D309" s="110">
        <v>1E-4</v>
      </c>
      <c r="E309" s="1">
        <f>(C309-C$7)/C$8</f>
        <v>28095.85355578654</v>
      </c>
      <c r="F309" s="1">
        <f>ROUND(2*E309,0)/2</f>
        <v>28096</v>
      </c>
      <c r="G309" s="1">
        <f>C309-(C$7+C$8*F309)</f>
        <v>-5.8748000003106426E-2</v>
      </c>
      <c r="K309" s="1">
        <f>G309</f>
        <v>-5.8748000003106426E-2</v>
      </c>
      <c r="O309" s="8">
        <f>C309-15018.5</f>
        <v>41847.954899999997</v>
      </c>
    </row>
    <row r="310" spans="1:15">
      <c r="A310" s="111" t="s">
        <v>654</v>
      </c>
      <c r="B310" s="112"/>
      <c r="C310" s="111">
        <v>56924.423199999997</v>
      </c>
      <c r="D310" s="111">
        <v>4.0000000000000002E-4</v>
      </c>
      <c r="E310" s="1">
        <f>(C310-C$7)/C$8</f>
        <v>28240.354170249986</v>
      </c>
      <c r="F310" s="1">
        <f>ROUND(2*E310,0)/2</f>
        <v>28240.5</v>
      </c>
      <c r="G310" s="1">
        <f>C310-(C$7+C$8*F310)</f>
        <v>-5.8501500003330875E-2</v>
      </c>
      <c r="K310" s="1">
        <f>G310</f>
        <v>-5.8501500003330875E-2</v>
      </c>
      <c r="O310" s="8">
        <f>C310-15018.5</f>
        <v>41905.923199999997</v>
      </c>
    </row>
    <row r="311" spans="1:15">
      <c r="A311" s="111" t="s">
        <v>654</v>
      </c>
      <c r="B311" s="112"/>
      <c r="C311" s="111">
        <v>56924.623800000001</v>
      </c>
      <c r="D311" s="111">
        <v>1.4E-3</v>
      </c>
      <c r="E311" s="1">
        <f>(C311-C$7)/C$8</f>
        <v>28240.854216365915</v>
      </c>
      <c r="F311" s="1">
        <f>ROUND(2*E311,0)/2</f>
        <v>28241</v>
      </c>
      <c r="G311" s="1">
        <f>C311-(C$7+C$8*F311)</f>
        <v>-5.8483000000705943E-2</v>
      </c>
      <c r="K311" s="1">
        <f>G311</f>
        <v>-5.8483000000705943E-2</v>
      </c>
      <c r="O311" s="8">
        <f>C311-15018.5</f>
        <v>41906.123800000001</v>
      </c>
    </row>
    <row r="312" spans="1:15">
      <c r="A312" s="118" t="s">
        <v>656</v>
      </c>
      <c r="B312" s="119" t="s">
        <v>53</v>
      </c>
      <c r="C312" s="118">
        <v>56943.477400000003</v>
      </c>
      <c r="D312" s="118">
        <v>2.0000000000000001E-4</v>
      </c>
      <c r="E312" s="1">
        <f>(C312-C$7)/C$8</f>
        <v>28287.851571555708</v>
      </c>
      <c r="F312" s="1">
        <f>ROUND(2*E312,0)/2</f>
        <v>28288</v>
      </c>
      <c r="G312" s="1">
        <f>C312-(C$7+C$8*F312)</f>
        <v>-5.9543999996094499E-2</v>
      </c>
      <c r="K312" s="1">
        <f>G312</f>
        <v>-5.9543999996094499E-2</v>
      </c>
      <c r="O312" s="8">
        <f>C312-15018.5</f>
        <v>41924.977400000003</v>
      </c>
    </row>
    <row r="313" spans="1:15">
      <c r="A313" s="111" t="s">
        <v>654</v>
      </c>
      <c r="B313" s="112"/>
      <c r="C313" s="111">
        <v>56949.294699999999</v>
      </c>
      <c r="D313" s="111">
        <v>2.3E-3</v>
      </c>
      <c r="E313" s="1">
        <f>(C313-C$7)/C$8</f>
        <v>28302.352659642082</v>
      </c>
      <c r="F313" s="1">
        <f>ROUND(2*E313,0)/2</f>
        <v>28302.5</v>
      </c>
      <c r="G313" s="1">
        <f>C313-(C$7+C$8*F313)</f>
        <v>-5.910750000475673E-2</v>
      </c>
      <c r="K313" s="1">
        <f>G313</f>
        <v>-5.910750000475673E-2</v>
      </c>
      <c r="O313" s="8">
        <f>C313-15018.5</f>
        <v>41930.794699999999</v>
      </c>
    </row>
    <row r="314" spans="1:15">
      <c r="A314" s="111" t="s">
        <v>654</v>
      </c>
      <c r="B314" s="112"/>
      <c r="C314" s="111">
        <v>56949.4951</v>
      </c>
      <c r="D314" s="111">
        <v>1.6999999999999999E-3</v>
      </c>
      <c r="E314" s="1">
        <f>(C314-C$7)/C$8</f>
        <v>28302.852207207539</v>
      </c>
      <c r="F314" s="1">
        <f>ROUND(2*E314,0)/2</f>
        <v>28303</v>
      </c>
      <c r="G314" s="1">
        <f>C314-(C$7+C$8*F314)</f>
        <v>-5.9288999997079372E-2</v>
      </c>
      <c r="K314" s="1">
        <f>G314</f>
        <v>-5.9288999997079372E-2</v>
      </c>
      <c r="O314" s="8">
        <f>C314-15018.5</f>
        <v>41930.9951</v>
      </c>
    </row>
    <row r="315" spans="1:15">
      <c r="A315" s="118" t="s">
        <v>656</v>
      </c>
      <c r="B315" s="119" t="s">
        <v>54</v>
      </c>
      <c r="C315" s="118">
        <v>57206.440600000002</v>
      </c>
      <c r="D315" s="118">
        <v>1E-4</v>
      </c>
      <c r="E315" s="1">
        <f>(C315-C$7)/C$8</f>
        <v>28943.353699119809</v>
      </c>
      <c r="F315" s="1">
        <f>ROUND(2*E315,0)/2</f>
        <v>28943.5</v>
      </c>
      <c r="G315" s="1">
        <f>C315-(C$7+C$8*F315)</f>
        <v>-5.8690500001830515E-2</v>
      </c>
      <c r="K315" s="1">
        <f>G315</f>
        <v>-5.8690500001830515E-2</v>
      </c>
      <c r="O315" s="8">
        <f>C315-15018.5</f>
        <v>42187.940600000002</v>
      </c>
    </row>
    <row r="316" spans="1:15">
      <c r="A316" s="118" t="s">
        <v>656</v>
      </c>
      <c r="B316" s="119" t="s">
        <v>54</v>
      </c>
      <c r="C316" s="118">
        <v>57224.492200000001</v>
      </c>
      <c r="D316" s="118">
        <v>1E-4</v>
      </c>
      <c r="E316" s="1">
        <f>(C316-C$7)/C$8</f>
        <v>28988.35186694685</v>
      </c>
      <c r="F316" s="1">
        <f>ROUND(2*E316,0)/2</f>
        <v>28988.5</v>
      </c>
      <c r="G316" s="1">
        <f>C316-(C$7+C$8*F316)</f>
        <v>-5.9425500003271736E-2</v>
      </c>
      <c r="K316" s="1">
        <f>G316</f>
        <v>-5.9425500003271736E-2</v>
      </c>
      <c r="O316" s="8">
        <f>C316-15018.5</f>
        <v>42205.992200000001</v>
      </c>
    </row>
    <row r="317" spans="1:15">
      <c r="A317" s="118" t="s">
        <v>656</v>
      </c>
      <c r="B317" s="119" t="s">
        <v>54</v>
      </c>
      <c r="C317" s="118">
        <v>57226.498099999997</v>
      </c>
      <c r="D317" s="118">
        <v>1E-4</v>
      </c>
      <c r="E317" s="1">
        <f>(C317-C$7)/C$8</f>
        <v>28993.352078830787</v>
      </c>
      <c r="F317" s="1">
        <f>ROUND(2*E317,0)/2</f>
        <v>28993.5</v>
      </c>
      <c r="G317" s="1">
        <f>C317-(C$7+C$8*F317)</f>
        <v>-5.9340500003600027E-2</v>
      </c>
      <c r="K317" s="1">
        <f>G317</f>
        <v>-5.9340500003600027E-2</v>
      </c>
      <c r="O317" s="8">
        <f>C317-15018.5</f>
        <v>42207.998099999997</v>
      </c>
    </row>
    <row r="318" spans="1:15">
      <c r="A318" s="118" t="s">
        <v>656</v>
      </c>
      <c r="B318" s="119" t="s">
        <v>54</v>
      </c>
      <c r="C318" s="118">
        <v>57228.503700000001</v>
      </c>
      <c r="D318" s="118">
        <v>1E-4</v>
      </c>
      <c r="E318" s="1">
        <f>(C318-C$7)/C$8</f>
        <v>28998.35154288905</v>
      </c>
      <c r="F318" s="1">
        <f>ROUND(2*E318,0)/2</f>
        <v>28998.5</v>
      </c>
      <c r="G318" s="1">
        <f>C318-(C$7+C$8*F318)</f>
        <v>-5.9555500003625639E-2</v>
      </c>
      <c r="K318" s="1">
        <f>G318</f>
        <v>-5.9555500003625639E-2</v>
      </c>
      <c r="O318" s="8">
        <f>C318-15018.5</f>
        <v>42210.003700000001</v>
      </c>
    </row>
    <row r="319" spans="1:15">
      <c r="A319" s="118" t="s">
        <v>656</v>
      </c>
      <c r="B319" s="119" t="s">
        <v>53</v>
      </c>
      <c r="C319" s="118">
        <v>57235.5236</v>
      </c>
      <c r="D319" s="118">
        <v>1E-4</v>
      </c>
      <c r="E319" s="1">
        <f>(C319-C$7)/C$8</f>
        <v>29015.850414918619</v>
      </c>
      <c r="F319" s="1">
        <f>ROUND(2*E319,0)/2</f>
        <v>29016</v>
      </c>
      <c r="G319" s="1">
        <f>C319-(C$7+C$8*F319)</f>
        <v>-6.000800000037998E-2</v>
      </c>
      <c r="K319" s="1">
        <f>G319</f>
        <v>-6.000800000037998E-2</v>
      </c>
      <c r="O319" s="8">
        <f>C319-15018.5</f>
        <v>42217.0236</v>
      </c>
    </row>
    <row r="320" spans="1:15">
      <c r="A320" s="120" t="s">
        <v>657</v>
      </c>
      <c r="B320" s="121" t="s">
        <v>53</v>
      </c>
      <c r="C320" s="122">
        <v>57298.505499999999</v>
      </c>
      <c r="D320" s="122">
        <v>2.8999999999999998E-3</v>
      </c>
      <c r="E320" s="1">
        <f>(C320-C$7)/C$8</f>
        <v>29172.848692426764</v>
      </c>
      <c r="F320" s="1">
        <f>ROUND(2*E320,0)/2</f>
        <v>29173</v>
      </c>
      <c r="G320" s="1">
        <f>C320-(C$7+C$8*F320)</f>
        <v>-6.0699000001477543E-2</v>
      </c>
      <c r="K320" s="1">
        <f>G320</f>
        <v>-6.0699000001477543E-2</v>
      </c>
      <c r="O320" s="8">
        <f>C320-15018.5</f>
        <v>42280.005499999999</v>
      </c>
    </row>
    <row r="321" spans="1:15">
      <c r="A321" s="120" t="s">
        <v>657</v>
      </c>
      <c r="B321" s="121" t="s">
        <v>53</v>
      </c>
      <c r="C321" s="122">
        <v>57338.422200000001</v>
      </c>
      <c r="D321" s="122">
        <v>1.1000000000000001E-3</v>
      </c>
      <c r="E321" s="1">
        <f>(C321-C$7)/C$8</f>
        <v>29272.351139063172</v>
      </c>
      <c r="F321" s="1">
        <f>ROUND(2*E321,0)/2</f>
        <v>29272.5</v>
      </c>
      <c r="G321" s="1">
        <f>C321-(C$7+C$8*F321)</f>
        <v>-5.971750000026077E-2</v>
      </c>
      <c r="K321" s="1">
        <f>G321</f>
        <v>-5.971750000026077E-2</v>
      </c>
      <c r="O321" s="8">
        <f>C321-15018.5</f>
        <v>42319.922200000001</v>
      </c>
    </row>
    <row r="322" spans="1:15">
      <c r="A322" s="120" t="s">
        <v>657</v>
      </c>
      <c r="B322" s="121" t="s">
        <v>53</v>
      </c>
      <c r="C322" s="122">
        <v>57338.622199999998</v>
      </c>
      <c r="D322" s="122">
        <v>6.9999999999999999E-4</v>
      </c>
      <c r="E322" s="1">
        <f>(C322-C$7)/C$8</f>
        <v>29272.849689527688</v>
      </c>
      <c r="F322" s="1">
        <f>ROUND(2*E322,0)/2</f>
        <v>29273</v>
      </c>
      <c r="G322" s="1">
        <f>C322-(C$7+C$8*F322)</f>
        <v>-6.0299000004306436E-2</v>
      </c>
      <c r="K322" s="1">
        <f>G322</f>
        <v>-6.0299000004306436E-2</v>
      </c>
      <c r="O322" s="8">
        <f>C322-15018.5</f>
        <v>42320.122199999998</v>
      </c>
    </row>
    <row r="323" spans="1:15">
      <c r="A323" s="120" t="s">
        <v>657</v>
      </c>
      <c r="B323" s="121" t="s">
        <v>53</v>
      </c>
      <c r="C323" s="122">
        <v>57345.442199999998</v>
      </c>
      <c r="D323" s="122">
        <v>4.0000000000000002E-4</v>
      </c>
      <c r="E323" s="1">
        <f>(C323-C$7)/C$8</f>
        <v>29289.85026036797</v>
      </c>
      <c r="F323" s="1">
        <f>ROUND(2*E323,0)/2</f>
        <v>29290</v>
      </c>
      <c r="G323" s="1">
        <f>C323-(C$7+C$8*F323)</f>
        <v>-6.0069999999541324E-2</v>
      </c>
      <c r="K323" s="1">
        <f>G323</f>
        <v>-6.0069999999541324E-2</v>
      </c>
      <c r="O323" s="8">
        <f>C323-15018.5</f>
        <v>42326.942199999998</v>
      </c>
    </row>
    <row r="324" spans="1:15">
      <c r="A324" s="123" t="s">
        <v>658</v>
      </c>
      <c r="B324" s="124" t="s">
        <v>53</v>
      </c>
      <c r="C324" s="125">
        <v>57654.336309999999</v>
      </c>
      <c r="D324" s="125">
        <v>1E-4</v>
      </c>
      <c r="E324" s="1">
        <f>(C324-C$7)/C$8</f>
        <v>30059.84677051472</v>
      </c>
      <c r="F324" s="1">
        <f>ROUND(2*E324,0)/2</f>
        <v>30060</v>
      </c>
      <c r="G324" s="1">
        <f>C324-(C$7+C$8*F324)</f>
        <v>-6.1470000000554137E-2</v>
      </c>
      <c r="K324" s="1">
        <f>G324</f>
        <v>-6.1470000000554137E-2</v>
      </c>
      <c r="O324" s="8">
        <f>C324-15018.5</f>
        <v>42635.836309999999</v>
      </c>
    </row>
    <row r="325" spans="1:15">
      <c r="A325" s="123" t="s">
        <v>658</v>
      </c>
      <c r="B325" s="124" t="s">
        <v>53</v>
      </c>
      <c r="C325" s="125">
        <v>57654.336669999997</v>
      </c>
      <c r="D325" s="125">
        <v>1E-4</v>
      </c>
      <c r="E325" s="1">
        <f>(C325-C$7)/C$8</f>
        <v>30059.847667905553</v>
      </c>
      <c r="F325" s="1">
        <f>ROUND(2*E325,0)/2</f>
        <v>30060</v>
      </c>
      <c r="G325" s="1">
        <f>C325-(C$7+C$8*F325)</f>
        <v>-6.1110000002372544E-2</v>
      </c>
      <c r="K325" s="1">
        <f>G325</f>
        <v>-6.1110000002372544E-2</v>
      </c>
      <c r="O325" s="8">
        <f>C325-15018.5</f>
        <v>42635.836669999997</v>
      </c>
    </row>
    <row r="326" spans="1:15">
      <c r="A326" s="128" t="s">
        <v>660</v>
      </c>
      <c r="B326" s="129" t="s">
        <v>54</v>
      </c>
      <c r="C326" s="130">
        <v>57979.479610000002</v>
      </c>
      <c r="D326" s="130">
        <v>1.2E-4</v>
      </c>
      <c r="E326" s="1">
        <f>(C326-C$7)/C$8</f>
        <v>30870.348486774703</v>
      </c>
      <c r="F326" s="1">
        <f>ROUND(2*E326,0)/2</f>
        <v>30870.5</v>
      </c>
      <c r="G326" s="1">
        <f>C326-(C$7+C$8*F326)</f>
        <v>-6.0781500003940891E-2</v>
      </c>
      <c r="K326" s="1">
        <f>G326</f>
        <v>-6.0781500003940891E-2</v>
      </c>
      <c r="O326" s="8">
        <f>C326-15018.5</f>
        <v>42960.979610000002</v>
      </c>
    </row>
    <row r="327" spans="1:15">
      <c r="A327" s="131" t="s">
        <v>660</v>
      </c>
      <c r="B327" s="132" t="s">
        <v>54</v>
      </c>
      <c r="C327" s="133">
        <v>57979.479610000002</v>
      </c>
      <c r="D327" s="133">
        <v>1.2E-4</v>
      </c>
      <c r="E327" s="1">
        <f>(C327-C$7)/C$8</f>
        <v>30870.348486774703</v>
      </c>
      <c r="F327" s="1">
        <f>ROUND(2*E327,0)/2</f>
        <v>30870.5</v>
      </c>
      <c r="G327" s="1">
        <f>C327-(C$7+C$8*F327)</f>
        <v>-6.0781500003940891E-2</v>
      </c>
      <c r="K327" s="1">
        <f>G327</f>
        <v>-6.0781500003940891E-2</v>
      </c>
      <c r="O327" s="8">
        <f>C327-15018.5</f>
        <v>42960.979610000002</v>
      </c>
    </row>
    <row r="328" spans="1:15">
      <c r="A328" s="128" t="s">
        <v>660</v>
      </c>
      <c r="B328" s="129" t="s">
        <v>53</v>
      </c>
      <c r="C328" s="130">
        <v>58344.33584</v>
      </c>
      <c r="D328" s="130">
        <v>9.0000000000000006E-5</v>
      </c>
      <c r="E328" s="1">
        <f>(C328-C$7)/C$8</f>
        <v>31779.844701530295</v>
      </c>
      <c r="F328" s="1">
        <f>ROUND(2*E328,0)/2</f>
        <v>31780</v>
      </c>
      <c r="G328" s="1">
        <f>C328-(C$7+C$8*F328)</f>
        <v>-6.2300000005052425E-2</v>
      </c>
      <c r="K328" s="1">
        <f>G328</f>
        <v>-6.2300000005052425E-2</v>
      </c>
      <c r="O328" s="8">
        <f>C328-15018.5</f>
        <v>43325.83584</v>
      </c>
    </row>
    <row r="329" spans="1:15">
      <c r="A329" s="131" t="s">
        <v>660</v>
      </c>
      <c r="B329" s="132" t="s">
        <v>53</v>
      </c>
      <c r="C329" s="133">
        <v>58344.33584</v>
      </c>
      <c r="D329" s="133">
        <v>9.0000000000000006E-5</v>
      </c>
      <c r="E329" s="1">
        <f>(C329-C$7)/C$8</f>
        <v>31779.844701530295</v>
      </c>
      <c r="F329" s="1">
        <f>ROUND(2*E329,0)/2</f>
        <v>31780</v>
      </c>
      <c r="G329" s="1">
        <f>C329-(C$7+C$8*F329)</f>
        <v>-6.2300000005052425E-2</v>
      </c>
      <c r="K329" s="1">
        <f>G329</f>
        <v>-6.2300000005052425E-2</v>
      </c>
      <c r="O329" s="8">
        <f>C329-15018.5</f>
        <v>43325.83584</v>
      </c>
    </row>
    <row r="330" spans="1:15">
      <c r="A330" s="134" t="s">
        <v>661</v>
      </c>
      <c r="B330" s="135" t="s">
        <v>53</v>
      </c>
      <c r="C330" s="136">
        <v>59071.244400000003</v>
      </c>
      <c r="D330" s="136" t="s">
        <v>410</v>
      </c>
      <c r="E330" s="1">
        <f>(C330-C$7)/C$8</f>
        <v>33591.847702804102</v>
      </c>
      <c r="F330" s="1">
        <f>ROUND(2*E330,0)/2</f>
        <v>33592</v>
      </c>
      <c r="G330" s="1">
        <f>C330-(C$7+C$8*F330)</f>
        <v>-6.1095999997633044E-2</v>
      </c>
      <c r="K330" s="1">
        <f>G330</f>
        <v>-6.1095999997633044E-2</v>
      </c>
      <c r="O330" s="8">
        <f>C330-15018.5</f>
        <v>44052.744400000003</v>
      </c>
    </row>
    <row r="331" spans="1:15">
      <c r="A331" s="138" t="s">
        <v>662</v>
      </c>
      <c r="B331" s="139" t="s">
        <v>53</v>
      </c>
      <c r="C331" s="140">
        <v>59463.383199999997</v>
      </c>
      <c r="D331" s="138">
        <v>5.9999999999999995E-4</v>
      </c>
      <c r="E331" s="1">
        <f>(C331-C$7)/C$8</f>
        <v>34569.352607294277</v>
      </c>
      <c r="F331" s="1">
        <f>ROUND(2*E331,0)/2</f>
        <v>34569.5</v>
      </c>
      <c r="G331" s="1">
        <f>C331-(C$7+C$8*F331)</f>
        <v>-5.9128500004590023E-2</v>
      </c>
      <c r="K331" s="1">
        <f>G331</f>
        <v>-5.9128500004590023E-2</v>
      </c>
      <c r="O331" s="8">
        <f>C331-15018.5</f>
        <v>44444.883199999997</v>
      </c>
    </row>
    <row r="332" spans="1:15">
      <c r="A332" s="138" t="s">
        <v>662</v>
      </c>
      <c r="B332" s="139" t="s">
        <v>53</v>
      </c>
      <c r="C332" s="140">
        <v>59463.584900000002</v>
      </c>
      <c r="D332" s="138">
        <v>1E-3</v>
      </c>
      <c r="E332" s="1">
        <f>(C332-C$7)/C$8</f>
        <v>34569.855395437764</v>
      </c>
      <c r="F332" s="1">
        <f>ROUND(2*E332,0)/2</f>
        <v>34570</v>
      </c>
      <c r="G332" s="1">
        <f>C332-(C$7+C$8*F332)</f>
        <v>-5.8010000000649597E-2</v>
      </c>
      <c r="K332" s="1">
        <f>G332</f>
        <v>-5.8010000000649597E-2</v>
      </c>
      <c r="O332" s="8">
        <f>C332-15018.5</f>
        <v>44445.084900000002</v>
      </c>
    </row>
    <row r="333" spans="1:15">
      <c r="A333" s="141" t="s">
        <v>663</v>
      </c>
      <c r="B333" s="139" t="s">
        <v>53</v>
      </c>
      <c r="C333" s="140">
        <v>59466.795700000002</v>
      </c>
      <c r="D333" s="138">
        <v>2.9999999999999997E-4</v>
      </c>
      <c r="E333" s="1">
        <f>(C333-C$7)/C$8</f>
        <v>34577.859124595241</v>
      </c>
      <c r="F333" s="1">
        <f>ROUND(2*E333,0)/2</f>
        <v>34578</v>
      </c>
      <c r="G333" s="1">
        <f>C333-(C$7+C$8*F333)</f>
        <v>-5.6513999996241182E-2</v>
      </c>
      <c r="K333" s="1">
        <f>G333</f>
        <v>-5.6513999996241182E-2</v>
      </c>
      <c r="O333" s="8">
        <f>C333-15018.5</f>
        <v>44448.295700000002</v>
      </c>
    </row>
    <row r="334" spans="1:15">
      <c r="A334" s="141" t="s">
        <v>663</v>
      </c>
      <c r="B334" s="139" t="s">
        <v>53</v>
      </c>
      <c r="C334" s="140">
        <v>59477.624900000003</v>
      </c>
      <c r="D334" s="138">
        <v>5.9999999999999995E-4</v>
      </c>
      <c r="E334" s="1">
        <f>(C334-C$7)/C$8</f>
        <v>34604.853638047382</v>
      </c>
      <c r="F334" s="1">
        <f>ROUND(2*E334,0)/2</f>
        <v>34605</v>
      </c>
      <c r="G334" s="1">
        <f>C334-(C$7+C$8*F334)</f>
        <v>-5.8714999999210704E-2</v>
      </c>
      <c r="K334" s="1">
        <f>G334</f>
        <v>-5.8714999999210704E-2</v>
      </c>
      <c r="O334" s="8">
        <f>C334-15018.5</f>
        <v>44459.124900000003</v>
      </c>
    </row>
    <row r="335" spans="1:15">
      <c r="O335" s="8"/>
    </row>
    <row r="336" spans="1:15">
      <c r="O336" s="8"/>
    </row>
    <row r="337" spans="15:15">
      <c r="O337" s="8"/>
    </row>
    <row r="338" spans="15:15">
      <c r="O338" s="8"/>
    </row>
    <row r="339" spans="15:15">
      <c r="O339" s="8"/>
    </row>
    <row r="340" spans="15:15">
      <c r="O340" s="8"/>
    </row>
    <row r="341" spans="15:15">
      <c r="O341" s="8"/>
    </row>
    <row r="342" spans="15:15">
      <c r="O342" s="8"/>
    </row>
    <row r="343" spans="15:15">
      <c r="O343" s="8"/>
    </row>
    <row r="344" spans="15:15">
      <c r="O344" s="8"/>
    </row>
    <row r="345" spans="15:15">
      <c r="O345" s="8"/>
    </row>
    <row r="346" spans="15:15">
      <c r="O346" s="8"/>
    </row>
    <row r="347" spans="15:15">
      <c r="O347" s="8"/>
    </row>
    <row r="348" spans="15:15">
      <c r="O348" s="8"/>
    </row>
    <row r="349" spans="15:15">
      <c r="O349" s="8"/>
    </row>
    <row r="350" spans="15:15">
      <c r="O350" s="8"/>
    </row>
    <row r="351" spans="15:15">
      <c r="O351" s="8"/>
    </row>
    <row r="352" spans="15:15">
      <c r="O352" s="8"/>
    </row>
    <row r="353" spans="15:15">
      <c r="O353" s="8"/>
    </row>
    <row r="354" spans="15:15">
      <c r="O354" s="8"/>
    </row>
    <row r="355" spans="15:15">
      <c r="O355" s="8"/>
    </row>
    <row r="356" spans="15:15">
      <c r="O356" s="8"/>
    </row>
    <row r="357" spans="15:15">
      <c r="O357" s="8"/>
    </row>
    <row r="358" spans="15:15">
      <c r="O358" s="8"/>
    </row>
    <row r="359" spans="15:15">
      <c r="O359" s="8"/>
    </row>
    <row r="360" spans="15:15">
      <c r="O360" s="8"/>
    </row>
    <row r="361" spans="15:15">
      <c r="O361" s="8"/>
    </row>
    <row r="362" spans="15:15">
      <c r="O362" s="8"/>
    </row>
    <row r="363" spans="15:15">
      <c r="O363" s="8"/>
    </row>
    <row r="364" spans="15:15">
      <c r="O364" s="8"/>
    </row>
    <row r="365" spans="15:15">
      <c r="O365" s="8"/>
    </row>
    <row r="366" spans="15:15">
      <c r="O366" s="8"/>
    </row>
    <row r="367" spans="15:15">
      <c r="O367" s="8"/>
    </row>
    <row r="368" spans="15:15">
      <c r="O368" s="8"/>
    </row>
    <row r="369" spans="15:15">
      <c r="O369" s="8"/>
    </row>
    <row r="370" spans="15:15">
      <c r="O370" s="8"/>
    </row>
    <row r="371" spans="15:15">
      <c r="O371" s="8"/>
    </row>
    <row r="372" spans="15:15">
      <c r="O372" s="8"/>
    </row>
    <row r="373" spans="15:15">
      <c r="O373" s="8"/>
    </row>
    <row r="374" spans="15:15">
      <c r="O374" s="8"/>
    </row>
    <row r="375" spans="15:15">
      <c r="O375" s="8"/>
    </row>
    <row r="376" spans="15:15">
      <c r="O376" s="8"/>
    </row>
    <row r="377" spans="15:15">
      <c r="O377" s="8"/>
    </row>
    <row r="378" spans="15:15">
      <c r="O378" s="8"/>
    </row>
    <row r="379" spans="15:15">
      <c r="O379" s="8"/>
    </row>
    <row r="380" spans="15:15">
      <c r="O380" s="8"/>
    </row>
    <row r="381" spans="15:15">
      <c r="O381" s="8"/>
    </row>
    <row r="382" spans="15:15">
      <c r="O382" s="8"/>
    </row>
    <row r="383" spans="15:15">
      <c r="O383" s="8"/>
    </row>
    <row r="384" spans="15:15">
      <c r="O384" s="8"/>
    </row>
    <row r="385" spans="15:15">
      <c r="O385" s="8"/>
    </row>
    <row r="386" spans="15:15">
      <c r="O386" s="8"/>
    </row>
    <row r="387" spans="15:15">
      <c r="O387" s="8"/>
    </row>
    <row r="388" spans="15:15">
      <c r="O388" s="8"/>
    </row>
    <row r="389" spans="15:15">
      <c r="O389" s="8"/>
    </row>
    <row r="390" spans="15:15">
      <c r="O390" s="8"/>
    </row>
    <row r="391" spans="15:15">
      <c r="O391" s="8"/>
    </row>
    <row r="392" spans="15:15">
      <c r="O392" s="8"/>
    </row>
    <row r="393" spans="15:15">
      <c r="O393" s="8"/>
    </row>
    <row r="394" spans="15:15">
      <c r="O394" s="8"/>
    </row>
    <row r="395" spans="15:15">
      <c r="O395" s="8"/>
    </row>
    <row r="396" spans="15:15">
      <c r="O396" s="8"/>
    </row>
    <row r="397" spans="15:15">
      <c r="O397" s="8"/>
    </row>
    <row r="398" spans="15:15">
      <c r="O398" s="8"/>
    </row>
    <row r="399" spans="15:15">
      <c r="O399" s="8"/>
    </row>
    <row r="400" spans="15:15">
      <c r="O400" s="8"/>
    </row>
    <row r="401" spans="15:15">
      <c r="O401" s="8"/>
    </row>
    <row r="402" spans="15:15">
      <c r="O402" s="8"/>
    </row>
    <row r="403" spans="15:15">
      <c r="O403" s="8"/>
    </row>
    <row r="404" spans="15:15">
      <c r="O404" s="8"/>
    </row>
    <row r="405" spans="15:15">
      <c r="O405" s="8"/>
    </row>
    <row r="406" spans="15:15">
      <c r="O406" s="8"/>
    </row>
  </sheetData>
  <protectedRanges>
    <protectedRange sqref="A326:D330" name="Range1"/>
  </protectedRanges>
  <sortState xmlns:xlrd2="http://schemas.microsoft.com/office/spreadsheetml/2017/richdata2" ref="A21:P334">
    <sortCondition ref="C21:C334"/>
  </sortState>
  <phoneticPr fontId="7" type="noConversion"/>
  <hyperlinks>
    <hyperlink ref="A147" r:id="rId1" display="http://www.bav-astro.de/sfs/BAVM_link.php?BAVMnr=50"/>
    <hyperlink ref="A166" r:id="rId2" display="http://www.bav-astro.de/sfs/BAVM_link.php?BAVMnr=50"/>
    <hyperlink ref="A167" r:id="rId3" display="http://www.bav-astro.de/sfs/BAVM_link.php?BAVMnr=50"/>
    <hyperlink ref="A168" r:id="rId4" display="http://www.bav-astro.de/sfs/BAVM_link.php?BAVMnr=50"/>
    <hyperlink ref="A190" r:id="rId5" display="http://www.konkoly.hu/cgi-bin/IBVS?3478"/>
    <hyperlink ref="A217" r:id="rId6" display="http://var.astro.cz/oejv/issues/oejv0074.pdf"/>
    <hyperlink ref="A226" r:id="rId7" display="http://www.konkoly.hu/cgi-bin/IBVS?5493"/>
    <hyperlink ref="A246" r:id="rId8" display="http://www.bav-astro.de/sfs/BAVM_link.php?BAVMnr=193"/>
    <hyperlink ref="A247" r:id="rId9" display="http://www.bav-astro.de/sfs/BAVM_link.php?BAVMnr=193"/>
    <hyperlink ref="A249" r:id="rId10" display="http://vsolj.cetus-net.org/no46.pdf"/>
    <hyperlink ref="A250" r:id="rId11" display="http://www.bav-astro.de/sfs/BAVM_link.php?BAVMnr=203"/>
    <hyperlink ref="A251" r:id="rId12" display="http://www.bav-astro.de/sfs/BAVM_link.php?BAVMnr=203"/>
    <hyperlink ref="A252" r:id="rId13" display="http://www.bav-astro.de/sfs/BAVM_link.php?BAVMnr=203"/>
    <hyperlink ref="A257" r:id="rId14" display="http://var.astro.cz/oejv/issues/oejv0137.pdf"/>
    <hyperlink ref="A259" r:id="rId15" display="http://var.astro.cz/oejv/issues/oejv0137.pdf"/>
    <hyperlink ref="A261" r:id="rId16" display="http://var.astro.cz/oejv/issues/oejv0137.pdf"/>
    <hyperlink ref="A263" r:id="rId17" display="http://www.bav-astro.de/sfs/BAVM_link.php?BAVMnr=212"/>
    <hyperlink ref="A266" r:id="rId18" display="http://var.astro.cz/oejv/issues/oejv0137.pdf"/>
    <hyperlink ref="A268" r:id="rId19" display="http://vsolj.cetus-net.org/vsoljno50.pdf"/>
    <hyperlink ref="A269" r:id="rId20" display="http://vsolj.cetus-net.org/vsoljno50.pdf"/>
    <hyperlink ref="A270" r:id="rId21" display="http://var.astro.cz/oejv/issues/oejv0137.pdf"/>
    <hyperlink ref="A273" r:id="rId22" display="http://vsolj.cetus-net.org/vsoljno51.pdf"/>
    <hyperlink ref="A274" r:id="rId23" display="http://www.bav-astro.de/sfs/BAVM_link.php?BAVMnr=215"/>
    <hyperlink ref="A275" r:id="rId24" display="http://www.bav-astro.de/sfs/BAVM_link.php?BAVMnr=215"/>
    <hyperlink ref="A276" r:id="rId25" display="http://var.astro.cz/oejv/issues/oejv0137.pdf"/>
    <hyperlink ref="A280" r:id="rId26" display="http://www.konkoly.hu/cgi-bin/IBVS?6044"/>
    <hyperlink ref="A281" r:id="rId27" display="http://www.bav-astro.de/sfs/BAVM_link.php?BAVMnr=225"/>
    <hyperlink ref="A282" r:id="rId28" display="http://www.bav-astro.de/sfs/BAVM_link.php?BAVMnr=225"/>
    <hyperlink ref="A283" r:id="rId29" display="http://www.bav-astro.de/sfs/BAVM_link.php?BAVMnr=225"/>
    <hyperlink ref="A284" r:id="rId30" display="http://www.bav-astro.de/sfs/BAVM_link.php?BAVMnr=225"/>
    <hyperlink ref="A289" r:id="rId31" display="http://vsolj.cetus-net.org/vsoljno53.pdf"/>
    <hyperlink ref="A292" r:id="rId32" display="http://vsolj.cetus-net.org/vsoljno53.pdf"/>
    <hyperlink ref="A293" r:id="rId33" display="http://vsolj.cetus-net.org/vsoljno53.pdf"/>
    <hyperlink ref="A294" r:id="rId34" display="http://www.bav-astro.de/sfs/BAVM_link.php?BAVMnr=225"/>
    <hyperlink ref="A295" r:id="rId35" display="http://www.bav-astro.de/sfs/BAVM_link.php?BAVMnr=225"/>
    <hyperlink ref="A296" r:id="rId36" display="http://www.bav-astro.de/sfs/BAVM_link.php?BAVMnr=225"/>
    <hyperlink ref="A299" r:id="rId37" display="http://vsolj.cetus-net.org/vsoljno55.pdf"/>
    <hyperlink ref="A300" r:id="rId38" display="http://vsolj.cetus-net.org/vsoljno55.pdf"/>
    <hyperlink ref="A304" r:id="rId39" display="http://www.konkoly.hu/cgi-bin/IBVS?6044"/>
  </hyperlinks>
  <pageMargins left="0.75" right="0.75" top="1" bottom="1" header="0.5" footer="0.5"/>
  <pageSetup orientation="portrait" horizontalDpi="300" verticalDpi="300" r:id="rId40"/>
  <headerFooter alignWithMargins="0"/>
  <drawing r:id="rId4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511"/>
  <sheetViews>
    <sheetView workbookViewId="0"/>
  </sheetViews>
  <sheetFormatPr defaultRowHeight="12.75"/>
  <cols>
    <col min="1" max="1" width="14" style="19" customWidth="1"/>
    <col min="3" max="3" width="16.5703125" style="1" customWidth="1"/>
    <col min="4" max="4" width="7.85546875" style="1" customWidth="1"/>
    <col min="5" max="5" width="17.7109375" style="1" customWidth="1"/>
    <col min="6" max="8" width="30.7109375" style="1" customWidth="1"/>
    <col min="10" max="11" width="30.7109375" style="1" customWidth="1"/>
    <col min="13" max="16384" width="9.140625" style="1"/>
  </cols>
  <sheetData>
    <row r="1" spans="1:12" ht="15.75">
      <c r="A1" s="62" t="s">
        <v>632</v>
      </c>
    </row>
    <row r="3" spans="1:12">
      <c r="A3" s="63" t="s">
        <v>633</v>
      </c>
    </row>
    <row r="10" spans="1:12">
      <c r="B10" s="1"/>
      <c r="I10" s="1"/>
      <c r="L10" s="1"/>
    </row>
    <row r="11" spans="1:12" ht="12.75" customHeight="1">
      <c r="A11" s="61" t="s">
        <v>99</v>
      </c>
      <c r="B11" s="13" t="s">
        <v>53</v>
      </c>
      <c r="C11" s="57">
        <v>42903.235000000001</v>
      </c>
      <c r="D11" s="58" t="s">
        <v>630</v>
      </c>
      <c r="E11" s="58">
        <v>-6711.0120707237847</v>
      </c>
      <c r="F11" s="58" t="s">
        <v>96</v>
      </c>
      <c r="G11" s="57">
        <v>-6711</v>
      </c>
      <c r="H11" s="57" t="s">
        <v>97</v>
      </c>
      <c r="I11" s="1"/>
      <c r="J11" s="58"/>
      <c r="K11" s="59" t="s">
        <v>98</v>
      </c>
      <c r="L11" s="1"/>
    </row>
    <row r="12" spans="1:12" ht="12.75" customHeight="1">
      <c r="A12" s="60" t="s">
        <v>103</v>
      </c>
      <c r="B12" s="13" t="s">
        <v>54</v>
      </c>
      <c r="C12" s="57">
        <v>43023.391000000003</v>
      </c>
      <c r="D12" s="58" t="s">
        <v>630</v>
      </c>
      <c r="E12" s="58">
        <v>-6411.4912053947464</v>
      </c>
      <c r="F12" s="58" t="s">
        <v>100</v>
      </c>
      <c r="G12" s="57">
        <v>-6411.5</v>
      </c>
      <c r="H12" s="57" t="s">
        <v>101</v>
      </c>
      <c r="I12" s="1"/>
      <c r="J12" s="58"/>
      <c r="K12" s="59" t="s">
        <v>102</v>
      </c>
      <c r="L12" s="1"/>
    </row>
    <row r="13" spans="1:12" ht="12.75" customHeight="1">
      <c r="A13" s="60" t="s">
        <v>103</v>
      </c>
      <c r="B13" s="13" t="s">
        <v>53</v>
      </c>
      <c r="C13" s="57">
        <v>43040.434000000001</v>
      </c>
      <c r="D13" s="58" t="s">
        <v>630</v>
      </c>
      <c r="E13" s="58">
        <v>-6369.0069839842299</v>
      </c>
      <c r="F13" s="58" t="s">
        <v>104</v>
      </c>
      <c r="G13" s="57">
        <v>-6369</v>
      </c>
      <c r="H13" s="57" t="s">
        <v>105</v>
      </c>
      <c r="I13" s="1"/>
      <c r="J13" s="58"/>
      <c r="K13" s="59" t="s">
        <v>102</v>
      </c>
      <c r="L13" s="1"/>
    </row>
    <row r="14" spans="1:12" ht="12.75" customHeight="1">
      <c r="A14" s="60" t="s">
        <v>103</v>
      </c>
      <c r="B14" s="13" t="s">
        <v>54</v>
      </c>
      <c r="C14" s="57">
        <v>43040.625</v>
      </c>
      <c r="D14" s="58" t="s">
        <v>630</v>
      </c>
      <c r="E14" s="58">
        <v>-6368.5308655608678</v>
      </c>
      <c r="F14" s="58" t="s">
        <v>106</v>
      </c>
      <c r="G14" s="57">
        <v>-6368.5</v>
      </c>
      <c r="H14" s="57" t="s">
        <v>107</v>
      </c>
      <c r="I14" s="1"/>
      <c r="J14" s="58"/>
      <c r="K14" s="59" t="s">
        <v>102</v>
      </c>
      <c r="L14" s="1"/>
    </row>
    <row r="15" spans="1:12" ht="12.75" customHeight="1">
      <c r="A15" s="60" t="s">
        <v>103</v>
      </c>
      <c r="B15" s="13" t="s">
        <v>53</v>
      </c>
      <c r="C15" s="57">
        <v>43050.442000000003</v>
      </c>
      <c r="D15" s="58" t="s">
        <v>630</v>
      </c>
      <c r="E15" s="58">
        <v>-6344.0593757065453</v>
      </c>
      <c r="F15" s="58" t="s">
        <v>113</v>
      </c>
      <c r="G15" s="57">
        <v>-6344</v>
      </c>
      <c r="H15" s="57" t="s">
        <v>114</v>
      </c>
      <c r="I15" s="1"/>
      <c r="J15" s="58"/>
      <c r="K15" s="59" t="s">
        <v>102</v>
      </c>
      <c r="L15" s="1"/>
    </row>
    <row r="16" spans="1:12" ht="12.75" customHeight="1">
      <c r="A16" s="60" t="s">
        <v>103</v>
      </c>
      <c r="B16" s="13" t="s">
        <v>54</v>
      </c>
      <c r="C16" s="57">
        <v>43068.32</v>
      </c>
      <c r="D16" s="58" t="s">
        <v>630</v>
      </c>
      <c r="E16" s="58">
        <v>-6299.4936941729429</v>
      </c>
      <c r="F16" s="58" t="s">
        <v>115</v>
      </c>
      <c r="G16" s="57">
        <v>-6299.5</v>
      </c>
      <c r="H16" s="57" t="s">
        <v>116</v>
      </c>
      <c r="I16" s="1"/>
      <c r="J16" s="58"/>
      <c r="K16" s="59" t="s">
        <v>102</v>
      </c>
      <c r="L16" s="1"/>
    </row>
    <row r="17" spans="1:12" ht="12.75" customHeight="1">
      <c r="A17" s="60" t="s">
        <v>103</v>
      </c>
      <c r="B17" s="13" t="s">
        <v>53</v>
      </c>
      <c r="C17" s="57">
        <v>43068.516000000003</v>
      </c>
      <c r="D17" s="58" t="s">
        <v>630</v>
      </c>
      <c r="E17" s="58">
        <v>-6299.0051119164973</v>
      </c>
      <c r="F17" s="58" t="s">
        <v>117</v>
      </c>
      <c r="G17" s="57">
        <v>-6299</v>
      </c>
      <c r="H17" s="57" t="s">
        <v>118</v>
      </c>
      <c r="I17" s="1"/>
      <c r="J17" s="58"/>
      <c r="K17" s="59" t="s">
        <v>102</v>
      </c>
      <c r="L17" s="1"/>
    </row>
    <row r="18" spans="1:12" ht="12.75" customHeight="1">
      <c r="A18" s="60" t="s">
        <v>103</v>
      </c>
      <c r="B18" s="13" t="s">
        <v>53</v>
      </c>
      <c r="C18" s="57">
        <v>43069.311999999998</v>
      </c>
      <c r="D18" s="58" t="s">
        <v>630</v>
      </c>
      <c r="E18" s="58">
        <v>-6297.0208696913869</v>
      </c>
      <c r="F18" s="58" t="s">
        <v>119</v>
      </c>
      <c r="G18" s="57">
        <v>-6297</v>
      </c>
      <c r="H18" s="57" t="s">
        <v>120</v>
      </c>
      <c r="I18" s="1"/>
      <c r="J18" s="58"/>
      <c r="K18" s="59" t="s">
        <v>102</v>
      </c>
      <c r="L18" s="1"/>
    </row>
    <row r="19" spans="1:12" ht="12.75" customHeight="1">
      <c r="A19" s="61" t="s">
        <v>123</v>
      </c>
      <c r="B19" s="13" t="s">
        <v>54</v>
      </c>
      <c r="C19" s="57">
        <v>43096.396999999997</v>
      </c>
      <c r="D19" s="58" t="s">
        <v>630</v>
      </c>
      <c r="E19" s="58">
        <v>-6229.5042859382947</v>
      </c>
      <c r="F19" s="58" t="s">
        <v>121</v>
      </c>
      <c r="G19" s="57">
        <v>-6229.5</v>
      </c>
      <c r="H19" s="57" t="s">
        <v>118</v>
      </c>
      <c r="I19" s="1"/>
      <c r="J19" s="58"/>
      <c r="K19" s="59" t="s">
        <v>122</v>
      </c>
      <c r="L19" s="1"/>
    </row>
    <row r="20" spans="1:12" ht="12.75" customHeight="1">
      <c r="A20" s="61" t="s">
        <v>123</v>
      </c>
      <c r="B20" s="13" t="s">
        <v>54</v>
      </c>
      <c r="C20" s="57">
        <v>43188.665999999997</v>
      </c>
      <c r="D20" s="58" t="s">
        <v>630</v>
      </c>
      <c r="E20" s="58">
        <v>-5999.499203187167</v>
      </c>
      <c r="F20" s="58" t="s">
        <v>135</v>
      </c>
      <c r="G20" s="57">
        <v>-5999.5</v>
      </c>
      <c r="H20" s="57" t="s">
        <v>136</v>
      </c>
      <c r="I20" s="1"/>
      <c r="J20" s="58"/>
      <c r="K20" s="59" t="s">
        <v>137</v>
      </c>
      <c r="L20" s="1"/>
    </row>
    <row r="21" spans="1:12" ht="12.75" customHeight="1">
      <c r="A21" s="61" t="s">
        <v>123</v>
      </c>
      <c r="B21" s="13" t="s">
        <v>53</v>
      </c>
      <c r="C21" s="57">
        <v>43189.667999999998</v>
      </c>
      <c r="D21" s="58" t="s">
        <v>630</v>
      </c>
      <c r="E21" s="58">
        <v>-5997.0014510394603</v>
      </c>
      <c r="F21" s="58" t="s">
        <v>138</v>
      </c>
      <c r="G21" s="57">
        <v>-5997</v>
      </c>
      <c r="H21" s="57" t="s">
        <v>136</v>
      </c>
      <c r="I21" s="1"/>
      <c r="J21" s="58"/>
      <c r="K21" s="59" t="s">
        <v>137</v>
      </c>
      <c r="L21" s="1"/>
    </row>
    <row r="22" spans="1:12" ht="12.75" customHeight="1">
      <c r="A22" s="61" t="s">
        <v>140</v>
      </c>
      <c r="B22" s="13" t="s">
        <v>53</v>
      </c>
      <c r="C22" s="57">
        <v>43291.56</v>
      </c>
      <c r="D22" s="58" t="s">
        <v>630</v>
      </c>
      <c r="E22" s="58">
        <v>-5743.0084751572267</v>
      </c>
      <c r="F22" s="58" t="s">
        <v>139</v>
      </c>
      <c r="G22" s="57">
        <v>-5743</v>
      </c>
      <c r="H22" s="57" t="s">
        <v>134</v>
      </c>
      <c r="I22" s="1"/>
      <c r="J22" s="58"/>
      <c r="K22" s="59" t="s">
        <v>137</v>
      </c>
      <c r="L22" s="1"/>
    </row>
    <row r="23" spans="1:12" ht="12.75" customHeight="1">
      <c r="A23" s="61" t="s">
        <v>140</v>
      </c>
      <c r="B23" s="13" t="s">
        <v>54</v>
      </c>
      <c r="C23" s="57">
        <v>43292.572999999997</v>
      </c>
      <c r="D23" s="58" t="s">
        <v>630</v>
      </c>
      <c r="E23" s="58">
        <v>-5740.4833025767648</v>
      </c>
      <c r="F23" s="58" t="s">
        <v>141</v>
      </c>
      <c r="G23" s="57">
        <v>-5740.5</v>
      </c>
      <c r="H23" s="57" t="s">
        <v>130</v>
      </c>
      <c r="I23" s="1"/>
      <c r="J23" s="58"/>
      <c r="K23" s="59" t="s">
        <v>137</v>
      </c>
      <c r="L23" s="1"/>
    </row>
    <row r="24" spans="1:12" ht="12.75" customHeight="1">
      <c r="A24" s="61" t="s">
        <v>187</v>
      </c>
      <c r="B24" s="13" t="s">
        <v>54</v>
      </c>
      <c r="C24" s="57">
        <v>43417.321000000004</v>
      </c>
      <c r="D24" s="58" t="s">
        <v>630</v>
      </c>
      <c r="E24" s="58">
        <v>-5429.5156529540409</v>
      </c>
      <c r="F24" s="58" t="s">
        <v>185</v>
      </c>
      <c r="G24" s="57">
        <v>-5429.5</v>
      </c>
      <c r="H24" s="57" t="s">
        <v>186</v>
      </c>
      <c r="I24" s="1"/>
      <c r="J24" s="58"/>
      <c r="K24" s="59" t="s">
        <v>137</v>
      </c>
      <c r="L24" s="1"/>
    </row>
    <row r="25" spans="1:12" ht="12.75" customHeight="1">
      <c r="A25" s="61" t="s">
        <v>198</v>
      </c>
      <c r="B25" s="13" t="s">
        <v>54</v>
      </c>
      <c r="C25" s="57">
        <v>43715.387000000002</v>
      </c>
      <c r="D25" s="58" t="s">
        <v>630</v>
      </c>
      <c r="E25" s="58">
        <v>-4686.5066792435082</v>
      </c>
      <c r="F25" s="58" t="s">
        <v>197</v>
      </c>
      <c r="G25" s="57">
        <v>-4686.5</v>
      </c>
      <c r="H25" s="57" t="s">
        <v>145</v>
      </c>
      <c r="I25" s="1"/>
      <c r="J25" s="58"/>
      <c r="K25" s="59" t="s">
        <v>137</v>
      </c>
      <c r="L25" s="1"/>
    </row>
    <row r="26" spans="1:12" ht="12.75" customHeight="1">
      <c r="A26" s="61" t="s">
        <v>198</v>
      </c>
      <c r="B26" s="13" t="s">
        <v>54</v>
      </c>
      <c r="C26" s="57">
        <v>43717.400999999998</v>
      </c>
      <c r="D26" s="58" t="s">
        <v>630</v>
      </c>
      <c r="E26" s="58">
        <v>-4681.4862472819632</v>
      </c>
      <c r="F26" s="58" t="s">
        <v>199</v>
      </c>
      <c r="G26" s="57">
        <v>-4681.5</v>
      </c>
      <c r="H26" s="57" t="s">
        <v>116</v>
      </c>
      <c r="I26" s="1"/>
      <c r="J26" s="58"/>
      <c r="K26" s="59" t="s">
        <v>137</v>
      </c>
      <c r="L26" s="1"/>
    </row>
    <row r="27" spans="1:12" ht="12.75" customHeight="1">
      <c r="A27" s="61" t="s">
        <v>198</v>
      </c>
      <c r="B27" s="13" t="s">
        <v>54</v>
      </c>
      <c r="C27" s="57">
        <v>43719.398000000001</v>
      </c>
      <c r="D27" s="58" t="s">
        <v>630</v>
      </c>
      <c r="E27" s="58">
        <v>-4676.508192352846</v>
      </c>
      <c r="F27" s="58" t="s">
        <v>204</v>
      </c>
      <c r="G27" s="57">
        <v>-4676.5</v>
      </c>
      <c r="H27" s="57" t="s">
        <v>145</v>
      </c>
      <c r="I27" s="1"/>
      <c r="J27" s="58"/>
      <c r="K27" s="59" t="s">
        <v>137</v>
      </c>
      <c r="L27" s="1"/>
    </row>
    <row r="28" spans="1:12" ht="12.75" customHeight="1">
      <c r="A28" s="61" t="s">
        <v>198</v>
      </c>
      <c r="B28" s="13" t="s">
        <v>54</v>
      </c>
      <c r="C28" s="57">
        <v>43723.404999999999</v>
      </c>
      <c r="D28" s="58" t="s">
        <v>630</v>
      </c>
      <c r="E28" s="58">
        <v>-4666.5196765286446</v>
      </c>
      <c r="F28" s="58" t="s">
        <v>206</v>
      </c>
      <c r="G28" s="57">
        <v>-4666.5</v>
      </c>
      <c r="H28" s="57" t="s">
        <v>107</v>
      </c>
      <c r="I28" s="1"/>
      <c r="J28" s="58"/>
      <c r="K28" s="59" t="s">
        <v>137</v>
      </c>
      <c r="L28" s="1"/>
    </row>
    <row r="29" spans="1:12" ht="12.75" customHeight="1">
      <c r="A29" s="61" t="s">
        <v>198</v>
      </c>
      <c r="B29" s="13" t="s">
        <v>54</v>
      </c>
      <c r="C29" s="57">
        <v>43725.413999999997</v>
      </c>
      <c r="D29" s="58" t="s">
        <v>630</v>
      </c>
      <c r="E29" s="58">
        <v>-4661.5117084001658</v>
      </c>
      <c r="F29" s="58" t="s">
        <v>207</v>
      </c>
      <c r="G29" s="57">
        <v>-4661.5</v>
      </c>
      <c r="H29" s="57" t="s">
        <v>120</v>
      </c>
      <c r="I29" s="1"/>
      <c r="J29" s="58"/>
      <c r="K29" s="59" t="s">
        <v>137</v>
      </c>
      <c r="L29" s="1"/>
    </row>
    <row r="30" spans="1:12" ht="12.75" customHeight="1">
      <c r="A30" s="61" t="s">
        <v>198</v>
      </c>
      <c r="B30" s="13" t="s">
        <v>54</v>
      </c>
      <c r="C30" s="57">
        <v>43823.292000000001</v>
      </c>
      <c r="D30" s="58" t="s">
        <v>630</v>
      </c>
      <c r="E30" s="58">
        <v>-4417.5246977084298</v>
      </c>
      <c r="F30" s="58" t="s">
        <v>226</v>
      </c>
      <c r="G30" s="57">
        <v>-4417.5</v>
      </c>
      <c r="H30" s="57" t="s">
        <v>227</v>
      </c>
      <c r="I30" s="1"/>
      <c r="J30" s="58"/>
      <c r="K30" s="59" t="s">
        <v>137</v>
      </c>
      <c r="L30" s="1"/>
    </row>
    <row r="31" spans="1:12" ht="12.75" customHeight="1">
      <c r="A31" s="61" t="s">
        <v>231</v>
      </c>
      <c r="B31" s="13" t="s">
        <v>53</v>
      </c>
      <c r="C31" s="57">
        <v>43950.661999999997</v>
      </c>
      <c r="D31" s="58" t="s">
        <v>630</v>
      </c>
      <c r="E31" s="58">
        <v>-4100.0210140225772</v>
      </c>
      <c r="F31" s="58" t="s">
        <v>230</v>
      </c>
      <c r="G31" s="57">
        <v>-4100</v>
      </c>
      <c r="H31" s="57" t="s">
        <v>227</v>
      </c>
      <c r="I31" s="1"/>
      <c r="J31" s="58"/>
      <c r="K31" s="59" t="s">
        <v>137</v>
      </c>
      <c r="L31" s="1"/>
    </row>
    <row r="32" spans="1:12" ht="12.75" customHeight="1">
      <c r="A32" s="61" t="s">
        <v>233</v>
      </c>
      <c r="B32" s="13" t="s">
        <v>53</v>
      </c>
      <c r="C32" s="57">
        <v>44036.517</v>
      </c>
      <c r="D32" s="58" t="s">
        <v>630</v>
      </c>
      <c r="E32" s="58">
        <v>-3886.0045363366944</v>
      </c>
      <c r="F32" s="58" t="s">
        <v>232</v>
      </c>
      <c r="G32" s="57">
        <v>-3886</v>
      </c>
      <c r="H32" s="57" t="s">
        <v>186</v>
      </c>
      <c r="I32" s="1"/>
      <c r="J32" s="58"/>
      <c r="K32" s="59" t="s">
        <v>137</v>
      </c>
      <c r="L32" s="1"/>
    </row>
    <row r="33" spans="1:12" ht="12.75" customHeight="1">
      <c r="A33" s="61" t="s">
        <v>233</v>
      </c>
      <c r="B33" s="13" t="s">
        <v>54</v>
      </c>
      <c r="C33" s="57">
        <v>44072.428</v>
      </c>
      <c r="D33" s="58" t="s">
        <v>630</v>
      </c>
      <c r="E33" s="58">
        <v>-3796.4867944442303</v>
      </c>
      <c r="F33" s="58" t="s">
        <v>234</v>
      </c>
      <c r="G33" s="57">
        <v>-3796.5</v>
      </c>
      <c r="H33" s="57" t="s">
        <v>136</v>
      </c>
      <c r="I33" s="1"/>
      <c r="J33" s="58"/>
      <c r="K33" s="59" t="s">
        <v>137</v>
      </c>
      <c r="L33" s="1"/>
    </row>
    <row r="34" spans="1:12" ht="12.75" customHeight="1">
      <c r="A34" s="61" t="s">
        <v>233</v>
      </c>
      <c r="B34" s="13" t="s">
        <v>53</v>
      </c>
      <c r="C34" s="57">
        <v>44077.463000000003</v>
      </c>
      <c r="D34" s="58" t="s">
        <v>630</v>
      </c>
      <c r="E34" s="58">
        <v>-3783.9357145403328</v>
      </c>
      <c r="F34" s="58" t="s">
        <v>235</v>
      </c>
      <c r="G34" s="57">
        <v>-3784</v>
      </c>
      <c r="H34" s="57" t="s">
        <v>236</v>
      </c>
      <c r="I34" s="1"/>
      <c r="J34" s="58"/>
      <c r="K34" s="59" t="s">
        <v>137</v>
      </c>
      <c r="L34" s="1"/>
    </row>
    <row r="35" spans="1:12" ht="12.75" customHeight="1">
      <c r="A35" s="61" t="s">
        <v>238</v>
      </c>
      <c r="B35" s="13" t="s">
        <v>53</v>
      </c>
      <c r="C35" s="57">
        <v>44122.372000000003</v>
      </c>
      <c r="D35" s="58" t="s">
        <v>630</v>
      </c>
      <c r="E35" s="58">
        <v>-3671.9880586508111</v>
      </c>
      <c r="F35" s="58" t="s">
        <v>237</v>
      </c>
      <c r="G35" s="57">
        <v>-3672</v>
      </c>
      <c r="H35" s="57" t="s">
        <v>136</v>
      </c>
      <c r="I35" s="1"/>
      <c r="J35" s="58"/>
      <c r="K35" s="59" t="s">
        <v>137</v>
      </c>
      <c r="L35" s="1"/>
    </row>
    <row r="36" spans="1:12" ht="12.75" customHeight="1">
      <c r="A36" s="61" t="s">
        <v>233</v>
      </c>
      <c r="B36" s="13" t="s">
        <v>54</v>
      </c>
      <c r="C36" s="57">
        <v>44178.3</v>
      </c>
      <c r="D36" s="58" t="s">
        <v>630</v>
      </c>
      <c r="E36" s="58">
        <v>-3532.5726074363729</v>
      </c>
      <c r="F36" s="58" t="s">
        <v>241</v>
      </c>
      <c r="G36" s="57">
        <v>-3532.5</v>
      </c>
      <c r="H36" s="57" t="s">
        <v>242</v>
      </c>
      <c r="I36" s="1"/>
      <c r="J36" s="58"/>
      <c r="K36" s="59" t="s">
        <v>137</v>
      </c>
      <c r="L36" s="1"/>
    </row>
    <row r="37" spans="1:12" ht="12.75" customHeight="1">
      <c r="A37" s="61" t="s">
        <v>238</v>
      </c>
      <c r="B37" s="13" t="s">
        <v>53</v>
      </c>
      <c r="C37" s="57">
        <v>44181.334999999999</v>
      </c>
      <c r="D37" s="58" t="s">
        <v>630</v>
      </c>
      <c r="E37" s="58">
        <v>-3525.0070607614462</v>
      </c>
      <c r="F37" s="58" t="s">
        <v>245</v>
      </c>
      <c r="G37" s="57">
        <v>-3525</v>
      </c>
      <c r="H37" s="57" t="s">
        <v>120</v>
      </c>
      <c r="I37" s="1"/>
      <c r="J37" s="58"/>
      <c r="K37" s="59" t="s">
        <v>137</v>
      </c>
      <c r="L37" s="1"/>
    </row>
    <row r="38" spans="1:12" ht="12.75" customHeight="1">
      <c r="A38" s="61" t="s">
        <v>279</v>
      </c>
      <c r="B38" s="13" t="s">
        <v>53</v>
      </c>
      <c r="C38" s="57">
        <v>45577.375</v>
      </c>
      <c r="D38" s="58" t="s">
        <v>630</v>
      </c>
      <c r="E38" s="58" t="e">
        <v>#N/A</v>
      </c>
      <c r="F38" s="58" t="s">
        <v>276</v>
      </c>
      <c r="G38" s="57">
        <v>-45</v>
      </c>
      <c r="H38" s="57" t="s">
        <v>277</v>
      </c>
      <c r="I38" s="1"/>
      <c r="J38" s="58"/>
      <c r="K38" s="59" t="s">
        <v>278</v>
      </c>
      <c r="L38" s="1"/>
    </row>
    <row r="39" spans="1:12" ht="12.75" customHeight="1">
      <c r="A39" s="61" t="s">
        <v>279</v>
      </c>
      <c r="B39" s="13" t="s">
        <v>54</v>
      </c>
      <c r="C39" s="57">
        <v>45578.385000000002</v>
      </c>
      <c r="D39" s="58" t="s">
        <v>630</v>
      </c>
      <c r="E39" s="58" t="e">
        <v>#N/A</v>
      </c>
      <c r="F39" s="58" t="s">
        <v>280</v>
      </c>
      <c r="G39" s="57">
        <v>-42.5</v>
      </c>
      <c r="H39" s="57" t="s">
        <v>132</v>
      </c>
      <c r="I39" s="1"/>
      <c r="J39" s="58"/>
      <c r="K39" s="59" t="s">
        <v>278</v>
      </c>
      <c r="L39" s="1"/>
    </row>
    <row r="40" spans="1:12" ht="12.75" customHeight="1">
      <c r="A40" s="61" t="s">
        <v>279</v>
      </c>
      <c r="B40" s="13" t="s">
        <v>53</v>
      </c>
      <c r="C40" s="57">
        <v>45583.39</v>
      </c>
      <c r="D40" s="58" t="s">
        <v>630</v>
      </c>
      <c r="E40" s="58" t="e">
        <v>#N/A</v>
      </c>
      <c r="F40" s="58" t="s">
        <v>281</v>
      </c>
      <c r="G40" s="57">
        <v>-30</v>
      </c>
      <c r="H40" s="57" t="s">
        <v>166</v>
      </c>
      <c r="I40" s="1"/>
      <c r="J40" s="58"/>
      <c r="K40" s="59" t="s">
        <v>278</v>
      </c>
      <c r="L40" s="1"/>
    </row>
    <row r="41" spans="1:12" ht="12.75" customHeight="1">
      <c r="A41" s="61" t="s">
        <v>279</v>
      </c>
      <c r="B41" s="13" t="s">
        <v>53</v>
      </c>
      <c r="C41" s="57">
        <v>45595.438000000002</v>
      </c>
      <c r="D41" s="58" t="s">
        <v>630</v>
      </c>
      <c r="E41" s="58" t="e">
        <v>#N/A</v>
      </c>
      <c r="F41" s="58" t="s">
        <v>282</v>
      </c>
      <c r="G41" s="57">
        <v>0</v>
      </c>
      <c r="H41" s="57" t="s">
        <v>152</v>
      </c>
      <c r="I41" s="1"/>
      <c r="J41" s="58"/>
      <c r="K41" s="59" t="s">
        <v>278</v>
      </c>
      <c r="L41" s="1"/>
    </row>
    <row r="42" spans="1:12" ht="12.75" customHeight="1">
      <c r="A42" s="61" t="s">
        <v>279</v>
      </c>
      <c r="B42" s="13" t="s">
        <v>54</v>
      </c>
      <c r="C42" s="57">
        <v>45600.444000000003</v>
      </c>
      <c r="D42" s="58" t="s">
        <v>630</v>
      </c>
      <c r="E42" s="58" t="e">
        <v>#N/A</v>
      </c>
      <c r="F42" s="58" t="s">
        <v>283</v>
      </c>
      <c r="G42" s="57">
        <v>12.5</v>
      </c>
      <c r="H42" s="57" t="s">
        <v>181</v>
      </c>
      <c r="I42" s="1"/>
      <c r="J42" s="58"/>
      <c r="K42" s="59" t="s">
        <v>278</v>
      </c>
      <c r="L42" s="1"/>
    </row>
    <row r="43" spans="1:12" ht="12.75" customHeight="1">
      <c r="A43" s="61" t="s">
        <v>285</v>
      </c>
      <c r="B43" s="13" t="s">
        <v>53</v>
      </c>
      <c r="C43" s="57">
        <v>45603.451999999997</v>
      </c>
      <c r="D43" s="58" t="s">
        <v>630</v>
      </c>
      <c r="E43" s="58" t="e">
        <v>#N/A</v>
      </c>
      <c r="F43" s="58" t="s">
        <v>284</v>
      </c>
      <c r="G43" s="57">
        <v>20</v>
      </c>
      <c r="H43" s="57" t="s">
        <v>181</v>
      </c>
      <c r="I43" s="1"/>
      <c r="J43" s="58"/>
      <c r="K43" s="59" t="s">
        <v>278</v>
      </c>
      <c r="L43" s="1"/>
    </row>
    <row r="44" spans="1:12" ht="12.75" customHeight="1">
      <c r="A44" s="61" t="s">
        <v>285</v>
      </c>
      <c r="B44" s="13" t="s">
        <v>53</v>
      </c>
      <c r="C44" s="57">
        <v>45614.294000000002</v>
      </c>
      <c r="D44" s="58" t="s">
        <v>630</v>
      </c>
      <c r="E44" s="58" t="e">
        <v>#N/A</v>
      </c>
      <c r="F44" s="58" t="s">
        <v>286</v>
      </c>
      <c r="G44" s="57">
        <v>47</v>
      </c>
      <c r="H44" s="57" t="s">
        <v>134</v>
      </c>
      <c r="I44" s="1"/>
      <c r="J44" s="58"/>
      <c r="K44" s="59" t="s">
        <v>278</v>
      </c>
      <c r="L44" s="1"/>
    </row>
    <row r="45" spans="1:12" ht="12.75" customHeight="1">
      <c r="A45" s="61" t="s">
        <v>360</v>
      </c>
      <c r="B45" s="13" t="s">
        <v>53</v>
      </c>
      <c r="C45" s="57">
        <v>49591.398999999998</v>
      </c>
      <c r="D45" s="58" t="s">
        <v>630</v>
      </c>
      <c r="E45" s="58" t="e">
        <v>#N/A</v>
      </c>
      <c r="F45" s="58" t="s">
        <v>358</v>
      </c>
      <c r="G45" s="57">
        <v>9961</v>
      </c>
      <c r="H45" s="57" t="s">
        <v>201</v>
      </c>
      <c r="I45" s="1"/>
      <c r="J45" s="58"/>
      <c r="K45" s="59" t="s">
        <v>359</v>
      </c>
      <c r="L45" s="1"/>
    </row>
    <row r="46" spans="1:12" ht="12.75" customHeight="1">
      <c r="A46" s="61" t="s">
        <v>362</v>
      </c>
      <c r="B46" s="13" t="s">
        <v>53</v>
      </c>
      <c r="C46" s="57">
        <v>49989.372000000003</v>
      </c>
      <c r="D46" s="58" t="s">
        <v>630</v>
      </c>
      <c r="E46" s="58" t="e">
        <v>#N/A</v>
      </c>
      <c r="F46" s="58" t="s">
        <v>361</v>
      </c>
      <c r="G46" s="57">
        <v>10953</v>
      </c>
      <c r="H46" s="57" t="s">
        <v>132</v>
      </c>
      <c r="I46" s="1"/>
      <c r="J46" s="58"/>
      <c r="K46" s="59" t="s">
        <v>359</v>
      </c>
      <c r="L46" s="1"/>
    </row>
    <row r="47" spans="1:12" ht="12.75" customHeight="1">
      <c r="A47" s="61" t="s">
        <v>362</v>
      </c>
      <c r="B47" s="13" t="s">
        <v>54</v>
      </c>
      <c r="C47" s="57">
        <v>49990.375999999997</v>
      </c>
      <c r="D47" s="58" t="s">
        <v>630</v>
      </c>
      <c r="E47" s="58" t="e">
        <v>#N/A</v>
      </c>
      <c r="F47" s="58" t="s">
        <v>363</v>
      </c>
      <c r="G47" s="57">
        <v>10955.5</v>
      </c>
      <c r="H47" s="57" t="s">
        <v>120</v>
      </c>
      <c r="I47" s="1"/>
      <c r="J47" s="58"/>
      <c r="K47" s="59" t="s">
        <v>359</v>
      </c>
      <c r="L47" s="1"/>
    </row>
    <row r="48" spans="1:12" ht="12.75" customHeight="1">
      <c r="A48" s="61" t="s">
        <v>374</v>
      </c>
      <c r="B48" s="13" t="s">
        <v>53</v>
      </c>
      <c r="C48" s="57">
        <v>50638.440999999999</v>
      </c>
      <c r="D48" s="58" t="s">
        <v>630</v>
      </c>
      <c r="E48" s="58" t="e">
        <v>#N/A</v>
      </c>
      <c r="F48" s="58" t="s">
        <v>372</v>
      </c>
      <c r="G48" s="57">
        <v>12571</v>
      </c>
      <c r="H48" s="57" t="s">
        <v>288</v>
      </c>
      <c r="I48" s="1"/>
      <c r="J48" s="58"/>
      <c r="K48" s="59" t="s">
        <v>373</v>
      </c>
      <c r="L48" s="1"/>
    </row>
    <row r="49" spans="1:12" ht="12.75" customHeight="1">
      <c r="A49" s="61" t="s">
        <v>374</v>
      </c>
      <c r="B49" s="13" t="s">
        <v>53</v>
      </c>
      <c r="C49" s="57">
        <v>50658.498</v>
      </c>
      <c r="D49" s="58" t="s">
        <v>630</v>
      </c>
      <c r="E49" s="58" t="e">
        <v>#N/A</v>
      </c>
      <c r="F49" s="58" t="s">
        <v>375</v>
      </c>
      <c r="G49" s="57">
        <v>12621</v>
      </c>
      <c r="H49" s="57" t="s">
        <v>114</v>
      </c>
      <c r="I49" s="1"/>
      <c r="J49" s="58"/>
      <c r="K49" s="59" t="s">
        <v>373</v>
      </c>
      <c r="L49" s="1"/>
    </row>
    <row r="50" spans="1:12" ht="12.75" customHeight="1">
      <c r="A50" s="61" t="s">
        <v>378</v>
      </c>
      <c r="B50" s="13" t="s">
        <v>53</v>
      </c>
      <c r="C50" s="57">
        <v>50701.413</v>
      </c>
      <c r="D50" s="58" t="s">
        <v>630</v>
      </c>
      <c r="E50" s="58" t="e">
        <v>#N/A</v>
      </c>
      <c r="F50" s="58" t="s">
        <v>376</v>
      </c>
      <c r="G50" s="57">
        <v>12728</v>
      </c>
      <c r="H50" s="57" t="s">
        <v>377</v>
      </c>
      <c r="I50" s="1"/>
      <c r="J50" s="58"/>
      <c r="K50" s="59" t="s">
        <v>373</v>
      </c>
      <c r="L50" s="1"/>
    </row>
    <row r="51" spans="1:12" ht="12.75" customHeight="1">
      <c r="A51" s="61" t="s">
        <v>378</v>
      </c>
      <c r="B51" s="13" t="s">
        <v>53</v>
      </c>
      <c r="C51" s="57">
        <v>50703.42</v>
      </c>
      <c r="D51" s="58" t="s">
        <v>630</v>
      </c>
      <c r="E51" s="58" t="e">
        <v>#N/A</v>
      </c>
      <c r="F51" s="58" t="s">
        <v>379</v>
      </c>
      <c r="G51" s="57">
        <v>12733</v>
      </c>
      <c r="H51" s="57" t="s">
        <v>112</v>
      </c>
      <c r="I51" s="1"/>
      <c r="J51" s="58"/>
      <c r="K51" s="59" t="s">
        <v>373</v>
      </c>
      <c r="L51" s="1"/>
    </row>
    <row r="52" spans="1:12" ht="12.75" customHeight="1">
      <c r="A52" s="61" t="s">
        <v>378</v>
      </c>
      <c r="B52" s="13" t="s">
        <v>53</v>
      </c>
      <c r="C52" s="57">
        <v>50754.370999999999</v>
      </c>
      <c r="D52" s="58" t="s">
        <v>630</v>
      </c>
      <c r="E52" s="58" t="e">
        <v>#N/A</v>
      </c>
      <c r="F52" s="58" t="s">
        <v>380</v>
      </c>
      <c r="G52" s="57">
        <v>12860</v>
      </c>
      <c r="H52" s="57" t="s">
        <v>247</v>
      </c>
      <c r="I52" s="1"/>
      <c r="J52" s="58"/>
      <c r="K52" s="59" t="s">
        <v>373</v>
      </c>
      <c r="L52" s="1"/>
    </row>
    <row r="53" spans="1:12" ht="12.75" customHeight="1">
      <c r="A53" s="60" t="s">
        <v>395</v>
      </c>
      <c r="B53" s="13" t="s">
        <v>53</v>
      </c>
      <c r="C53" s="57">
        <v>51785.3505</v>
      </c>
      <c r="D53" s="58" t="s">
        <v>629</v>
      </c>
      <c r="E53" s="58" t="e">
        <v>#N/A</v>
      </c>
      <c r="F53" s="58" t="s">
        <v>391</v>
      </c>
      <c r="G53" s="57">
        <v>15430</v>
      </c>
      <c r="H53" s="57" t="s">
        <v>392</v>
      </c>
      <c r="I53" s="1"/>
      <c r="J53" s="58" t="s">
        <v>393</v>
      </c>
      <c r="K53" s="59" t="s">
        <v>394</v>
      </c>
      <c r="L53" s="1"/>
    </row>
    <row r="54" spans="1:12" ht="12.75" customHeight="1">
      <c r="A54" s="60" t="s">
        <v>399</v>
      </c>
      <c r="B54" s="13" t="s">
        <v>53</v>
      </c>
      <c r="C54" s="57">
        <v>51808.654600000002</v>
      </c>
      <c r="D54" s="58" t="s">
        <v>629</v>
      </c>
      <c r="E54" s="58" t="e">
        <v>#N/A</v>
      </c>
      <c r="F54" s="58" t="s">
        <v>396</v>
      </c>
      <c r="G54" s="57">
        <v>15488</v>
      </c>
      <c r="H54" s="57" t="s">
        <v>397</v>
      </c>
      <c r="I54" s="1"/>
      <c r="J54" s="58" t="s">
        <v>349</v>
      </c>
      <c r="K54" s="59" t="s">
        <v>398</v>
      </c>
      <c r="L54" s="1"/>
    </row>
    <row r="55" spans="1:12" ht="12.75" customHeight="1">
      <c r="A55" s="60" t="s">
        <v>402</v>
      </c>
      <c r="B55" s="13" t="s">
        <v>54</v>
      </c>
      <c r="C55" s="57">
        <v>51841.311399999999</v>
      </c>
      <c r="D55" s="58" t="s">
        <v>629</v>
      </c>
      <c r="E55" s="58" t="e">
        <v>#N/A</v>
      </c>
      <c r="F55" s="58" t="s">
        <v>400</v>
      </c>
      <c r="G55" s="57">
        <v>15569.5</v>
      </c>
      <c r="H55" s="57" t="s">
        <v>401</v>
      </c>
      <c r="I55" s="1"/>
      <c r="J55" s="58" t="s">
        <v>349</v>
      </c>
      <c r="K55" s="59" t="s">
        <v>344</v>
      </c>
      <c r="L55" s="1"/>
    </row>
    <row r="56" spans="1:12" ht="12.75" customHeight="1">
      <c r="A56" s="60" t="s">
        <v>402</v>
      </c>
      <c r="B56" s="13" t="s">
        <v>53</v>
      </c>
      <c r="C56" s="57">
        <v>51841.513899999998</v>
      </c>
      <c r="D56" s="58" t="s">
        <v>629</v>
      </c>
      <c r="E56" s="58" t="e">
        <v>#N/A</v>
      </c>
      <c r="F56" s="58" t="s">
        <v>403</v>
      </c>
      <c r="G56" s="57">
        <v>15570</v>
      </c>
      <c r="H56" s="57" t="s">
        <v>404</v>
      </c>
      <c r="I56" s="1"/>
      <c r="J56" s="58" t="s">
        <v>349</v>
      </c>
      <c r="K56" s="59" t="s">
        <v>344</v>
      </c>
      <c r="L56" s="1"/>
    </row>
    <row r="57" spans="1:12" ht="12.75" customHeight="1">
      <c r="A57" s="60" t="s">
        <v>412</v>
      </c>
      <c r="B57" s="13" t="s">
        <v>53</v>
      </c>
      <c r="C57" s="57">
        <v>52119.518600000003</v>
      </c>
      <c r="D57" s="58" t="s">
        <v>628</v>
      </c>
      <c r="E57" s="58" t="e">
        <v>#N/A</v>
      </c>
      <c r="F57" s="58" t="s">
        <v>408</v>
      </c>
      <c r="G57" s="57">
        <v>16263</v>
      </c>
      <c r="H57" s="57" t="s">
        <v>409</v>
      </c>
      <c r="I57" s="1"/>
      <c r="J57" s="58" t="s">
        <v>410</v>
      </c>
      <c r="K57" s="59" t="s">
        <v>411</v>
      </c>
      <c r="L57" s="1"/>
    </row>
    <row r="58" spans="1:12" ht="12.75" customHeight="1">
      <c r="A58" s="60" t="s">
        <v>395</v>
      </c>
      <c r="B58" s="13" t="s">
        <v>53</v>
      </c>
      <c r="C58" s="57">
        <v>52148.399899999997</v>
      </c>
      <c r="D58" s="58" t="s">
        <v>629</v>
      </c>
      <c r="E58" s="58" t="e">
        <v>#N/A</v>
      </c>
      <c r="F58" s="58" t="s">
        <v>415</v>
      </c>
      <c r="G58" s="57">
        <v>16335</v>
      </c>
      <c r="H58" s="57" t="s">
        <v>416</v>
      </c>
      <c r="I58" s="1"/>
      <c r="J58" s="58" t="s">
        <v>393</v>
      </c>
      <c r="K58" s="59" t="s">
        <v>417</v>
      </c>
      <c r="L58" s="1"/>
    </row>
    <row r="59" spans="1:12" ht="12.75" customHeight="1">
      <c r="A59" s="60" t="s">
        <v>412</v>
      </c>
      <c r="B59" s="13" t="s">
        <v>54</v>
      </c>
      <c r="C59" s="57">
        <v>52195.538099999998</v>
      </c>
      <c r="D59" s="58" t="s">
        <v>628</v>
      </c>
      <c r="E59" s="58" t="e">
        <v>#N/A</v>
      </c>
      <c r="F59" s="58" t="s">
        <v>418</v>
      </c>
      <c r="G59" s="57">
        <v>16452.5</v>
      </c>
      <c r="H59" s="57" t="s">
        <v>419</v>
      </c>
      <c r="I59" s="1"/>
      <c r="J59" s="58" t="s">
        <v>393</v>
      </c>
      <c r="K59" s="59" t="s">
        <v>420</v>
      </c>
      <c r="L59" s="1"/>
    </row>
    <row r="60" spans="1:12" ht="12.75" customHeight="1">
      <c r="A60" s="60" t="s">
        <v>427</v>
      </c>
      <c r="B60" s="13" t="s">
        <v>53</v>
      </c>
      <c r="C60" s="57">
        <v>52589.676399999997</v>
      </c>
      <c r="D60" s="58" t="s">
        <v>629</v>
      </c>
      <c r="E60" s="58" t="e">
        <v>#N/A</v>
      </c>
      <c r="F60" s="58" t="s">
        <v>424</v>
      </c>
      <c r="G60" s="57">
        <v>17435</v>
      </c>
      <c r="H60" s="57" t="s">
        <v>425</v>
      </c>
      <c r="I60" s="1"/>
      <c r="J60" s="58" t="s">
        <v>349</v>
      </c>
      <c r="K60" s="59" t="s">
        <v>426</v>
      </c>
      <c r="L60" s="1"/>
    </row>
    <row r="61" spans="1:12" ht="12.75" customHeight="1">
      <c r="A61" s="60" t="s">
        <v>427</v>
      </c>
      <c r="B61" s="13" t="s">
        <v>53</v>
      </c>
      <c r="C61" s="57">
        <v>52602.513500000001</v>
      </c>
      <c r="D61" s="58" t="s">
        <v>629</v>
      </c>
      <c r="E61" s="58" t="e">
        <v>#N/A</v>
      </c>
      <c r="F61" s="58" t="s">
        <v>428</v>
      </c>
      <c r="G61" s="57">
        <v>17467</v>
      </c>
      <c r="H61" s="57" t="s">
        <v>429</v>
      </c>
      <c r="I61" s="1"/>
      <c r="J61" s="58" t="s">
        <v>349</v>
      </c>
      <c r="K61" s="59" t="s">
        <v>426</v>
      </c>
      <c r="L61" s="1"/>
    </row>
    <row r="62" spans="1:12" ht="12.75" customHeight="1">
      <c r="A62" s="60" t="s">
        <v>436</v>
      </c>
      <c r="B62" s="13" t="s">
        <v>54</v>
      </c>
      <c r="C62" s="57">
        <v>52981.408100000001</v>
      </c>
      <c r="D62" s="58" t="s">
        <v>629</v>
      </c>
      <c r="E62" s="58" t="e">
        <v>#N/A</v>
      </c>
      <c r="F62" s="58" t="s">
        <v>433</v>
      </c>
      <c r="G62" s="57">
        <v>18411.5</v>
      </c>
      <c r="H62" s="57" t="s">
        <v>434</v>
      </c>
      <c r="I62" s="1"/>
      <c r="J62" s="58" t="s">
        <v>435</v>
      </c>
      <c r="K62" s="59" t="s">
        <v>417</v>
      </c>
      <c r="L62" s="1"/>
    </row>
    <row r="63" spans="1:12" ht="12.75" customHeight="1">
      <c r="A63" s="60" t="s">
        <v>440</v>
      </c>
      <c r="B63" s="13" t="s">
        <v>54</v>
      </c>
      <c r="C63" s="57">
        <v>53233.533799999997</v>
      </c>
      <c r="D63" s="58" t="s">
        <v>629</v>
      </c>
      <c r="E63" s="58" t="e">
        <v>#N/A</v>
      </c>
      <c r="F63" s="58" t="s">
        <v>437</v>
      </c>
      <c r="G63" s="57" t="s">
        <v>438</v>
      </c>
      <c r="H63" s="57" t="s">
        <v>439</v>
      </c>
      <c r="I63" s="1"/>
      <c r="J63" s="58" t="s">
        <v>435</v>
      </c>
      <c r="K63" s="59" t="s">
        <v>417</v>
      </c>
      <c r="L63" s="1"/>
    </row>
    <row r="64" spans="1:12" ht="12.75" customHeight="1">
      <c r="A64" s="60" t="s">
        <v>445</v>
      </c>
      <c r="B64" s="13" t="s">
        <v>54</v>
      </c>
      <c r="C64" s="57">
        <v>53259.409899999999</v>
      </c>
      <c r="D64" s="58" t="s">
        <v>629</v>
      </c>
      <c r="E64" s="58" t="e">
        <v>#N/A</v>
      </c>
      <c r="F64" s="58" t="s">
        <v>441</v>
      </c>
      <c r="G64" s="57" t="s">
        <v>442</v>
      </c>
      <c r="H64" s="57" t="s">
        <v>443</v>
      </c>
      <c r="I64" s="1"/>
      <c r="J64" s="58" t="s">
        <v>349</v>
      </c>
      <c r="K64" s="59" t="s">
        <v>444</v>
      </c>
      <c r="L64" s="1"/>
    </row>
    <row r="65" spans="1:12" ht="12.75" customHeight="1">
      <c r="A65" s="60" t="s">
        <v>445</v>
      </c>
      <c r="B65" s="13" t="s">
        <v>54</v>
      </c>
      <c r="C65" s="57">
        <v>53259.610800000002</v>
      </c>
      <c r="D65" s="58" t="s">
        <v>629</v>
      </c>
      <c r="E65" s="58" t="e">
        <v>#N/A</v>
      </c>
      <c r="F65" s="58" t="s">
        <v>446</v>
      </c>
      <c r="G65" s="57" t="s">
        <v>447</v>
      </c>
      <c r="H65" s="57" t="s">
        <v>448</v>
      </c>
      <c r="I65" s="1"/>
      <c r="J65" s="58" t="s">
        <v>349</v>
      </c>
      <c r="K65" s="59" t="s">
        <v>444</v>
      </c>
      <c r="L65" s="1"/>
    </row>
    <row r="66" spans="1:12" ht="12.75" customHeight="1">
      <c r="A66" s="60" t="s">
        <v>440</v>
      </c>
      <c r="B66" s="13" t="s">
        <v>54</v>
      </c>
      <c r="C66" s="57">
        <v>53262.418599999997</v>
      </c>
      <c r="D66" s="58" t="s">
        <v>629</v>
      </c>
      <c r="E66" s="58" t="e">
        <v>#N/A</v>
      </c>
      <c r="F66" s="58" t="s">
        <v>449</v>
      </c>
      <c r="G66" s="57" t="s">
        <v>450</v>
      </c>
      <c r="H66" s="57" t="s">
        <v>451</v>
      </c>
      <c r="I66" s="1"/>
      <c r="J66" s="58" t="s">
        <v>435</v>
      </c>
      <c r="K66" s="59" t="s">
        <v>417</v>
      </c>
      <c r="L66" s="1"/>
    </row>
    <row r="67" spans="1:12" ht="12.75" customHeight="1">
      <c r="A67" s="60" t="s">
        <v>455</v>
      </c>
      <c r="B67" s="13" t="s">
        <v>54</v>
      </c>
      <c r="C67" s="57">
        <v>53343.252</v>
      </c>
      <c r="D67" s="58" t="s">
        <v>629</v>
      </c>
      <c r="E67" s="58" t="e">
        <v>#N/A</v>
      </c>
      <c r="F67" s="58" t="s">
        <v>452</v>
      </c>
      <c r="G67" s="57" t="s">
        <v>453</v>
      </c>
      <c r="H67" s="57" t="s">
        <v>454</v>
      </c>
      <c r="I67" s="1"/>
      <c r="J67" s="58" t="s">
        <v>349</v>
      </c>
      <c r="K67" s="59" t="s">
        <v>366</v>
      </c>
      <c r="L67" s="1"/>
    </row>
    <row r="68" spans="1:12" ht="12.75" customHeight="1">
      <c r="A68" s="60" t="s">
        <v>459</v>
      </c>
      <c r="B68" s="13" t="s">
        <v>54</v>
      </c>
      <c r="C68" s="57">
        <v>53370.330999999998</v>
      </c>
      <c r="D68" s="58" t="s">
        <v>630</v>
      </c>
      <c r="E68" s="58" t="e">
        <v>#N/A</v>
      </c>
      <c r="F68" s="58" t="s">
        <v>456</v>
      </c>
      <c r="G68" s="57" t="s">
        <v>457</v>
      </c>
      <c r="H68" s="57" t="s">
        <v>458</v>
      </c>
      <c r="I68" s="1"/>
      <c r="J68" s="58"/>
      <c r="K68" s="59" t="s">
        <v>137</v>
      </c>
      <c r="L68" s="1"/>
    </row>
    <row r="69" spans="1:12" ht="12.75" customHeight="1">
      <c r="A69" s="60" t="s">
        <v>464</v>
      </c>
      <c r="B69" s="13" t="s">
        <v>54</v>
      </c>
      <c r="C69" s="57">
        <v>53632.288699999997</v>
      </c>
      <c r="D69" s="58" t="s">
        <v>628</v>
      </c>
      <c r="E69" s="58" t="e">
        <v>#N/A</v>
      </c>
      <c r="F69" s="58" t="s">
        <v>460</v>
      </c>
      <c r="G69" s="57" t="s">
        <v>461</v>
      </c>
      <c r="H69" s="57" t="s">
        <v>462</v>
      </c>
      <c r="I69" s="1"/>
      <c r="J69" s="58" t="s">
        <v>393</v>
      </c>
      <c r="K69" s="59" t="s">
        <v>463</v>
      </c>
      <c r="L69" s="1"/>
    </row>
    <row r="70" spans="1:12" ht="12.75" customHeight="1">
      <c r="A70" s="60" t="s">
        <v>468</v>
      </c>
      <c r="B70" s="13" t="s">
        <v>54</v>
      </c>
      <c r="C70" s="57">
        <v>53632.689700000003</v>
      </c>
      <c r="D70" s="58" t="s">
        <v>629</v>
      </c>
      <c r="E70" s="58" t="e">
        <v>#N/A</v>
      </c>
      <c r="F70" s="58" t="s">
        <v>465</v>
      </c>
      <c r="G70" s="57" t="s">
        <v>466</v>
      </c>
      <c r="H70" s="57" t="s">
        <v>467</v>
      </c>
      <c r="I70" s="1"/>
      <c r="J70" s="58" t="s">
        <v>349</v>
      </c>
      <c r="K70" s="59" t="s">
        <v>426</v>
      </c>
      <c r="L70" s="1"/>
    </row>
    <row r="71" spans="1:12" ht="12.75" customHeight="1">
      <c r="A71" s="60" t="s">
        <v>445</v>
      </c>
      <c r="B71" s="13" t="s">
        <v>54</v>
      </c>
      <c r="C71" s="57">
        <v>53674.410900000003</v>
      </c>
      <c r="D71" s="58" t="s">
        <v>629</v>
      </c>
      <c r="E71" s="58" t="e">
        <v>#N/A</v>
      </c>
      <c r="F71" s="58" t="s">
        <v>469</v>
      </c>
      <c r="G71" s="57" t="s">
        <v>470</v>
      </c>
      <c r="H71" s="57" t="s">
        <v>462</v>
      </c>
      <c r="I71" s="1"/>
      <c r="J71" s="58" t="s">
        <v>349</v>
      </c>
      <c r="K71" s="59" t="s">
        <v>444</v>
      </c>
      <c r="L71" s="1"/>
    </row>
    <row r="72" spans="1:12" ht="12.75" customHeight="1">
      <c r="A72" s="60" t="s">
        <v>475</v>
      </c>
      <c r="B72" s="13" t="s">
        <v>54</v>
      </c>
      <c r="C72" s="57">
        <v>53682.635499999997</v>
      </c>
      <c r="D72" s="58" t="s">
        <v>629</v>
      </c>
      <c r="E72" s="58" t="e">
        <v>#N/A</v>
      </c>
      <c r="F72" s="58" t="s">
        <v>471</v>
      </c>
      <c r="G72" s="57" t="s">
        <v>472</v>
      </c>
      <c r="H72" s="57" t="s">
        <v>473</v>
      </c>
      <c r="I72" s="1"/>
      <c r="J72" s="58" t="s">
        <v>349</v>
      </c>
      <c r="K72" s="59" t="s">
        <v>474</v>
      </c>
      <c r="L72" s="1"/>
    </row>
    <row r="73" spans="1:12" ht="12.75" customHeight="1">
      <c r="A73" s="60" t="s">
        <v>480</v>
      </c>
      <c r="B73" s="13" t="s">
        <v>54</v>
      </c>
      <c r="C73" s="57">
        <v>53944.391499999998</v>
      </c>
      <c r="D73" s="58" t="s">
        <v>628</v>
      </c>
      <c r="E73" s="58" t="e">
        <v>#N/A</v>
      </c>
      <c r="F73" s="58" t="s">
        <v>476</v>
      </c>
      <c r="G73" s="57" t="s">
        <v>477</v>
      </c>
      <c r="H73" s="57" t="s">
        <v>478</v>
      </c>
      <c r="I73" s="1"/>
      <c r="J73" s="58" t="s">
        <v>393</v>
      </c>
      <c r="K73" s="59" t="s">
        <v>479</v>
      </c>
      <c r="L73" s="1"/>
    </row>
    <row r="74" spans="1:12" ht="12.75" customHeight="1">
      <c r="A74" s="60" t="s">
        <v>480</v>
      </c>
      <c r="B74" s="13" t="s">
        <v>54</v>
      </c>
      <c r="C74" s="57">
        <v>53964.4499</v>
      </c>
      <c r="D74" s="58" t="s">
        <v>628</v>
      </c>
      <c r="E74" s="58" t="e">
        <v>#N/A</v>
      </c>
      <c r="F74" s="58" t="s">
        <v>481</v>
      </c>
      <c r="G74" s="57" t="s">
        <v>482</v>
      </c>
      <c r="H74" s="57" t="s">
        <v>483</v>
      </c>
      <c r="I74" s="1"/>
      <c r="J74" s="58" t="s">
        <v>410</v>
      </c>
      <c r="K74" s="59" t="s">
        <v>479</v>
      </c>
      <c r="L74" s="1"/>
    </row>
    <row r="75" spans="1:12" ht="12.75" customHeight="1">
      <c r="A75" s="60" t="s">
        <v>480</v>
      </c>
      <c r="B75" s="13" t="s">
        <v>54</v>
      </c>
      <c r="C75" s="57">
        <v>54001.356500000002</v>
      </c>
      <c r="D75" s="58" t="s">
        <v>628</v>
      </c>
      <c r="E75" s="58" t="e">
        <v>#N/A</v>
      </c>
      <c r="F75" s="58" t="s">
        <v>484</v>
      </c>
      <c r="G75" s="57" t="s">
        <v>485</v>
      </c>
      <c r="H75" s="57" t="s">
        <v>486</v>
      </c>
      <c r="I75" s="1"/>
      <c r="J75" s="58" t="s">
        <v>393</v>
      </c>
      <c r="K75" s="59" t="s">
        <v>479</v>
      </c>
      <c r="L75" s="1"/>
    </row>
    <row r="76" spans="1:12" ht="12.75" customHeight="1">
      <c r="A76" s="60" t="s">
        <v>490</v>
      </c>
      <c r="B76" s="13" t="s">
        <v>54</v>
      </c>
      <c r="C76" s="57">
        <v>54299.420100000003</v>
      </c>
      <c r="D76" s="58" t="s">
        <v>628</v>
      </c>
      <c r="E76" s="58" t="e">
        <v>#N/A</v>
      </c>
      <c r="F76" s="58" t="s">
        <v>487</v>
      </c>
      <c r="G76" s="57" t="s">
        <v>488</v>
      </c>
      <c r="H76" s="57" t="s">
        <v>489</v>
      </c>
      <c r="I76" s="1"/>
      <c r="J76" s="58" t="s">
        <v>410</v>
      </c>
      <c r="K76" s="59" t="s">
        <v>479</v>
      </c>
      <c r="L76" s="1"/>
    </row>
    <row r="77" spans="1:12" ht="12.75" customHeight="1">
      <c r="A77" s="60" t="s">
        <v>501</v>
      </c>
      <c r="B77" s="13" t="s">
        <v>54</v>
      </c>
      <c r="C77" s="57">
        <v>54422.576999999997</v>
      </c>
      <c r="D77" s="58" t="s">
        <v>628</v>
      </c>
      <c r="E77" s="58" t="e">
        <v>#N/A</v>
      </c>
      <c r="F77" s="58" t="s">
        <v>498</v>
      </c>
      <c r="G77" s="57" t="s">
        <v>499</v>
      </c>
      <c r="H77" s="57" t="s">
        <v>500</v>
      </c>
      <c r="I77" s="1"/>
      <c r="J77" s="58" t="s">
        <v>410</v>
      </c>
      <c r="K77" s="59" t="s">
        <v>426</v>
      </c>
      <c r="L77" s="1"/>
    </row>
    <row r="78" spans="1:12" ht="12.75" customHeight="1">
      <c r="A78" s="60" t="s">
        <v>519</v>
      </c>
      <c r="B78" s="13" t="s">
        <v>54</v>
      </c>
      <c r="C78" s="57">
        <v>54834.371899999998</v>
      </c>
      <c r="D78" s="58" t="s">
        <v>628</v>
      </c>
      <c r="E78" s="58" t="e">
        <v>#N/A</v>
      </c>
      <c r="F78" s="58" t="s">
        <v>517</v>
      </c>
      <c r="G78" s="57" t="s">
        <v>518</v>
      </c>
      <c r="H78" s="57" t="s">
        <v>483</v>
      </c>
      <c r="I78" s="1"/>
      <c r="J78" s="58" t="s">
        <v>435</v>
      </c>
      <c r="K78" s="59" t="s">
        <v>417</v>
      </c>
      <c r="L78" s="1"/>
    </row>
    <row r="79" spans="1:12" ht="12.75" customHeight="1">
      <c r="A79" s="60" t="s">
        <v>519</v>
      </c>
      <c r="B79" s="13" t="s">
        <v>54</v>
      </c>
      <c r="C79" s="57">
        <v>54834.572200000002</v>
      </c>
      <c r="D79" s="58" t="s">
        <v>628</v>
      </c>
      <c r="E79" s="58" t="e">
        <v>#N/A</v>
      </c>
      <c r="F79" s="58" t="s">
        <v>520</v>
      </c>
      <c r="G79" s="57" t="s">
        <v>521</v>
      </c>
      <c r="H79" s="57" t="s">
        <v>478</v>
      </c>
      <c r="I79" s="1"/>
      <c r="J79" s="58" t="s">
        <v>435</v>
      </c>
      <c r="K79" s="59" t="s">
        <v>417</v>
      </c>
      <c r="L79" s="1"/>
    </row>
    <row r="80" spans="1:12" ht="12.75" customHeight="1">
      <c r="A80" s="60" t="s">
        <v>490</v>
      </c>
      <c r="B80" s="13" t="s">
        <v>54</v>
      </c>
      <c r="C80" s="57">
        <v>55000.451699999998</v>
      </c>
      <c r="D80" s="58" t="s">
        <v>628</v>
      </c>
      <c r="E80" s="58" t="e">
        <v>#N/A</v>
      </c>
      <c r="F80" s="58" t="s">
        <v>522</v>
      </c>
      <c r="G80" s="57" t="s">
        <v>523</v>
      </c>
      <c r="H80" s="57" t="s">
        <v>524</v>
      </c>
      <c r="I80" s="1"/>
      <c r="J80" s="58" t="s">
        <v>410</v>
      </c>
      <c r="K80" s="59" t="s">
        <v>479</v>
      </c>
      <c r="L80" s="1"/>
    </row>
    <row r="81" spans="1:12" ht="12.75" customHeight="1">
      <c r="A81" s="60" t="s">
        <v>490</v>
      </c>
      <c r="B81" s="13" t="s">
        <v>54</v>
      </c>
      <c r="C81" s="57">
        <v>55001.453600000001</v>
      </c>
      <c r="D81" s="58" t="s">
        <v>628</v>
      </c>
      <c r="E81" s="58" t="e">
        <v>#N/A</v>
      </c>
      <c r="F81" s="58" t="s">
        <v>525</v>
      </c>
      <c r="G81" s="57" t="s">
        <v>526</v>
      </c>
      <c r="H81" s="57" t="s">
        <v>527</v>
      </c>
      <c r="I81" s="1"/>
      <c r="J81" s="58" t="s">
        <v>410</v>
      </c>
      <c r="K81" s="59" t="s">
        <v>479</v>
      </c>
      <c r="L81" s="1"/>
    </row>
    <row r="82" spans="1:12" ht="12.75" customHeight="1">
      <c r="A82" s="60" t="s">
        <v>543</v>
      </c>
      <c r="B82" s="13" t="s">
        <v>54</v>
      </c>
      <c r="C82" s="57">
        <v>55090.311800000003</v>
      </c>
      <c r="D82" s="58" t="s">
        <v>628</v>
      </c>
      <c r="E82" s="58" t="e">
        <v>#N/A</v>
      </c>
      <c r="F82" s="58" t="s">
        <v>541</v>
      </c>
      <c r="G82" s="57">
        <v>23668.5</v>
      </c>
      <c r="H82" s="57" t="s">
        <v>542</v>
      </c>
      <c r="I82" s="1"/>
      <c r="J82" s="58" t="s">
        <v>410</v>
      </c>
      <c r="K82" s="59" t="s">
        <v>479</v>
      </c>
      <c r="L82" s="1"/>
    </row>
    <row r="83" spans="1:12" ht="12.75" customHeight="1">
      <c r="A83" s="60" t="s">
        <v>543</v>
      </c>
      <c r="B83" s="13" t="s">
        <v>53</v>
      </c>
      <c r="C83" s="57">
        <v>55095.326200000003</v>
      </c>
      <c r="D83" s="58" t="s">
        <v>628</v>
      </c>
      <c r="E83" s="58" t="e">
        <v>#N/A</v>
      </c>
      <c r="F83" s="58" t="s">
        <v>544</v>
      </c>
      <c r="G83" s="57">
        <v>23681</v>
      </c>
      <c r="H83" s="57" t="s">
        <v>536</v>
      </c>
      <c r="I83" s="1"/>
      <c r="J83" s="58" t="s">
        <v>410</v>
      </c>
      <c r="K83" s="59" t="s">
        <v>479</v>
      </c>
      <c r="L83" s="1"/>
    </row>
    <row r="84" spans="1:12" ht="12.75" customHeight="1">
      <c r="A84" s="60" t="s">
        <v>558</v>
      </c>
      <c r="B84" s="13" t="s">
        <v>53</v>
      </c>
      <c r="C84" s="57">
        <v>55358.487300000001</v>
      </c>
      <c r="D84" s="58" t="s">
        <v>628</v>
      </c>
      <c r="E84" s="58" t="e">
        <v>#N/A</v>
      </c>
      <c r="F84" s="58" t="s">
        <v>556</v>
      </c>
      <c r="G84" s="57">
        <v>24337</v>
      </c>
      <c r="H84" s="57" t="s">
        <v>557</v>
      </c>
      <c r="I84" s="1"/>
      <c r="J84" s="58" t="e">
        <v>#VALUE!</v>
      </c>
      <c r="K84" s="59" t="s">
        <v>417</v>
      </c>
      <c r="L84" s="1"/>
    </row>
    <row r="85" spans="1:12" ht="12.75" customHeight="1">
      <c r="A85" s="60" t="s">
        <v>543</v>
      </c>
      <c r="B85" s="13" t="s">
        <v>54</v>
      </c>
      <c r="C85" s="57">
        <v>55482.246099999997</v>
      </c>
      <c r="D85" s="58" t="s">
        <v>628</v>
      </c>
      <c r="E85" s="58" t="e">
        <v>#N/A</v>
      </c>
      <c r="F85" s="58" t="s">
        <v>568</v>
      </c>
      <c r="G85" s="57">
        <v>24645.5</v>
      </c>
      <c r="H85" s="57" t="s">
        <v>557</v>
      </c>
      <c r="I85" s="1"/>
      <c r="J85" s="58" t="s">
        <v>531</v>
      </c>
      <c r="K85" s="59" t="s">
        <v>479</v>
      </c>
      <c r="L85" s="1"/>
    </row>
    <row r="86" spans="1:12" ht="12.75" customHeight="1">
      <c r="A86" s="60" t="s">
        <v>572</v>
      </c>
      <c r="B86" s="13" t="s">
        <v>53</v>
      </c>
      <c r="C86" s="57">
        <v>55711.910100000001</v>
      </c>
      <c r="D86" s="58" t="s">
        <v>628</v>
      </c>
      <c r="E86" s="58" t="e">
        <v>#N/A</v>
      </c>
      <c r="F86" s="58" t="s">
        <v>569</v>
      </c>
      <c r="G86" s="57">
        <v>25218</v>
      </c>
      <c r="H86" s="57" t="s">
        <v>570</v>
      </c>
      <c r="I86" s="1"/>
      <c r="J86" s="58" t="s">
        <v>571</v>
      </c>
      <c r="K86" s="59" t="s">
        <v>474</v>
      </c>
      <c r="L86" s="1"/>
    </row>
    <row r="87" spans="1:12" ht="12.75" customHeight="1">
      <c r="A87" s="60" t="s">
        <v>585</v>
      </c>
      <c r="B87" s="13" t="s">
        <v>53</v>
      </c>
      <c r="C87" s="57">
        <v>55821.42755</v>
      </c>
      <c r="D87" s="58" t="s">
        <v>628</v>
      </c>
      <c r="E87" s="58" t="e">
        <v>#N/A</v>
      </c>
      <c r="F87" s="58" t="s">
        <v>583</v>
      </c>
      <c r="G87" s="57">
        <v>25491</v>
      </c>
      <c r="H87" s="57" t="s">
        <v>584</v>
      </c>
      <c r="I87" s="1"/>
      <c r="J87" s="58" t="s">
        <v>531</v>
      </c>
      <c r="K87" s="59" t="s">
        <v>537</v>
      </c>
      <c r="L87" s="1"/>
    </row>
    <row r="88" spans="1:12" ht="12.75" customHeight="1">
      <c r="A88" s="60" t="s">
        <v>585</v>
      </c>
      <c r="B88" s="13" t="s">
        <v>53</v>
      </c>
      <c r="C88" s="57">
        <v>55821.427960000001</v>
      </c>
      <c r="D88" s="58" t="s">
        <v>628</v>
      </c>
      <c r="E88" s="58" t="e">
        <v>#N/A</v>
      </c>
      <c r="F88" s="58" t="s">
        <v>586</v>
      </c>
      <c r="G88" s="57">
        <v>25491</v>
      </c>
      <c r="H88" s="57" t="s">
        <v>587</v>
      </c>
      <c r="I88" s="1"/>
      <c r="J88" s="58" t="s">
        <v>410</v>
      </c>
      <c r="K88" s="59" t="s">
        <v>537</v>
      </c>
      <c r="L88" s="1"/>
    </row>
    <row r="89" spans="1:12" ht="12.75" customHeight="1">
      <c r="A89" s="60" t="s">
        <v>585</v>
      </c>
      <c r="B89" s="13" t="s">
        <v>54</v>
      </c>
      <c r="C89" s="57">
        <v>55822.430670000002</v>
      </c>
      <c r="D89" s="58" t="s">
        <v>628</v>
      </c>
      <c r="E89" s="58" t="e">
        <v>#N/A</v>
      </c>
      <c r="F89" s="58" t="s">
        <v>588</v>
      </c>
      <c r="G89" s="57">
        <v>25493.5</v>
      </c>
      <c r="H89" s="57" t="s">
        <v>589</v>
      </c>
      <c r="I89" s="1"/>
      <c r="J89" s="58" t="s">
        <v>410</v>
      </c>
      <c r="K89" s="59" t="s">
        <v>537</v>
      </c>
      <c r="L89" s="1"/>
    </row>
    <row r="90" spans="1:12" ht="12.75" customHeight="1">
      <c r="A90" s="60" t="s">
        <v>585</v>
      </c>
      <c r="B90" s="13" t="s">
        <v>54</v>
      </c>
      <c r="C90" s="57">
        <v>55822.430670000002</v>
      </c>
      <c r="D90" s="58" t="s">
        <v>628</v>
      </c>
      <c r="E90" s="58" t="e">
        <v>#N/A</v>
      </c>
      <c r="F90" s="58" t="s">
        <v>588</v>
      </c>
      <c r="G90" s="57">
        <v>25493.5</v>
      </c>
      <c r="H90" s="57" t="s">
        <v>589</v>
      </c>
      <c r="I90" s="1"/>
      <c r="J90" s="58" t="s">
        <v>531</v>
      </c>
      <c r="K90" s="59" t="s">
        <v>537</v>
      </c>
      <c r="L90" s="1"/>
    </row>
    <row r="91" spans="1:12" ht="12.75" customHeight="1">
      <c r="A91" s="60" t="s">
        <v>585</v>
      </c>
      <c r="B91" s="13" t="s">
        <v>53</v>
      </c>
      <c r="C91" s="57">
        <v>55831.4571</v>
      </c>
      <c r="D91" s="58" t="s">
        <v>628</v>
      </c>
      <c r="E91" s="58" t="e">
        <v>#N/A</v>
      </c>
      <c r="F91" s="58" t="s">
        <v>593</v>
      </c>
      <c r="G91" s="57">
        <v>25516</v>
      </c>
      <c r="H91" s="57" t="s">
        <v>594</v>
      </c>
      <c r="I91" s="1"/>
      <c r="J91" s="58" t="s">
        <v>531</v>
      </c>
      <c r="K91" s="59" t="s">
        <v>537</v>
      </c>
      <c r="L91" s="1"/>
    </row>
    <row r="92" spans="1:12" ht="12.75" customHeight="1">
      <c r="A92" s="60" t="s">
        <v>585</v>
      </c>
      <c r="B92" s="13" t="s">
        <v>53</v>
      </c>
      <c r="C92" s="57">
        <v>55831.457300000002</v>
      </c>
      <c r="D92" s="58" t="s">
        <v>628</v>
      </c>
      <c r="E92" s="58" t="e">
        <v>#N/A</v>
      </c>
      <c r="F92" s="58" t="s">
        <v>593</v>
      </c>
      <c r="G92" s="57">
        <v>25516</v>
      </c>
      <c r="H92" s="57" t="s">
        <v>595</v>
      </c>
      <c r="I92" s="1"/>
      <c r="J92" s="58" t="s">
        <v>410</v>
      </c>
      <c r="K92" s="59" t="s">
        <v>537</v>
      </c>
      <c r="L92" s="1"/>
    </row>
    <row r="93" spans="1:12" ht="12.75" customHeight="1">
      <c r="A93" s="60" t="s">
        <v>585</v>
      </c>
      <c r="B93" s="13" t="s">
        <v>53</v>
      </c>
      <c r="C93" s="57">
        <v>56097.426959999997</v>
      </c>
      <c r="D93" s="58" t="s">
        <v>628</v>
      </c>
      <c r="E93" s="58" t="e">
        <v>#N/A</v>
      </c>
      <c r="F93" s="58" t="s">
        <v>606</v>
      </c>
      <c r="G93" s="57">
        <v>26179</v>
      </c>
      <c r="H93" s="57" t="s">
        <v>607</v>
      </c>
      <c r="I93" s="1"/>
      <c r="J93" s="58" t="s">
        <v>571</v>
      </c>
      <c r="K93" s="59" t="s">
        <v>608</v>
      </c>
      <c r="L93" s="1"/>
    </row>
    <row r="94" spans="1:12" ht="12.75" customHeight="1">
      <c r="A94" s="60" t="s">
        <v>611</v>
      </c>
      <c r="B94" s="13" t="s">
        <v>54</v>
      </c>
      <c r="C94" s="57">
        <v>56167.431299999997</v>
      </c>
      <c r="D94" s="58" t="s">
        <v>628</v>
      </c>
      <c r="E94" s="58" t="e">
        <v>#N/A</v>
      </c>
      <c r="F94" s="58" t="s">
        <v>609</v>
      </c>
      <c r="G94" s="57">
        <v>26353.5</v>
      </c>
      <c r="H94" s="57" t="s">
        <v>595</v>
      </c>
      <c r="I94" s="1"/>
      <c r="J94" s="58" t="s">
        <v>610</v>
      </c>
      <c r="K94" s="59" t="s">
        <v>417</v>
      </c>
      <c r="L94" s="1"/>
    </row>
    <row r="95" spans="1:12" ht="12.75" customHeight="1">
      <c r="A95" s="60" t="s">
        <v>585</v>
      </c>
      <c r="B95" s="13" t="s">
        <v>54</v>
      </c>
      <c r="C95" s="57">
        <v>56196.310389999999</v>
      </c>
      <c r="D95" s="58" t="s">
        <v>628</v>
      </c>
      <c r="E95" s="58" t="e">
        <v>#N/A</v>
      </c>
      <c r="F95" s="58" t="s">
        <v>619</v>
      </c>
      <c r="G95" s="57" t="s">
        <v>620</v>
      </c>
      <c r="H95" s="57" t="s">
        <v>621</v>
      </c>
      <c r="I95" s="1"/>
      <c r="J95" s="58" t="s">
        <v>410</v>
      </c>
      <c r="K95" s="59" t="s">
        <v>537</v>
      </c>
      <c r="L95" s="1"/>
    </row>
    <row r="96" spans="1:12" ht="12.75" customHeight="1">
      <c r="A96" s="60" t="s">
        <v>585</v>
      </c>
      <c r="B96" s="13" t="s">
        <v>54</v>
      </c>
      <c r="C96" s="57">
        <v>56196.312290000002</v>
      </c>
      <c r="D96" s="58" t="s">
        <v>628</v>
      </c>
      <c r="E96" s="58" t="e">
        <v>#N/A</v>
      </c>
      <c r="F96" s="58" t="s">
        <v>622</v>
      </c>
      <c r="G96" s="57" t="s">
        <v>620</v>
      </c>
      <c r="H96" s="57" t="s">
        <v>623</v>
      </c>
      <c r="I96" s="1"/>
      <c r="J96" s="58" t="s">
        <v>531</v>
      </c>
      <c r="K96" s="59" t="s">
        <v>537</v>
      </c>
      <c r="L96" s="1"/>
    </row>
    <row r="97" spans="1:12" ht="12.75" customHeight="1">
      <c r="A97" s="60" t="s">
        <v>585</v>
      </c>
      <c r="B97" s="13" t="s">
        <v>54</v>
      </c>
      <c r="C97" s="57">
        <v>56196.312389999999</v>
      </c>
      <c r="D97" s="58" t="s">
        <v>628</v>
      </c>
      <c r="E97" s="58" t="e">
        <v>#N/A</v>
      </c>
      <c r="F97" s="58" t="s">
        <v>622</v>
      </c>
      <c r="G97" s="57" t="s">
        <v>620</v>
      </c>
      <c r="H97" s="57" t="s">
        <v>624</v>
      </c>
      <c r="I97" s="1"/>
      <c r="J97" s="58" t="s">
        <v>53</v>
      </c>
      <c r="K97" s="59" t="s">
        <v>537</v>
      </c>
      <c r="L97" s="1"/>
    </row>
    <row r="98" spans="1:12" ht="12.75" customHeight="1">
      <c r="A98" s="60" t="s">
        <v>552</v>
      </c>
      <c r="B98" s="13" t="s">
        <v>53</v>
      </c>
      <c r="C98" s="57">
        <v>55155.1</v>
      </c>
      <c r="D98" s="58" t="s">
        <v>628</v>
      </c>
      <c r="E98" s="58" t="e">
        <v>#N/A</v>
      </c>
      <c r="F98" s="58" t="s">
        <v>548</v>
      </c>
      <c r="G98" s="57">
        <v>23830</v>
      </c>
      <c r="H98" s="57" t="s">
        <v>549</v>
      </c>
      <c r="I98" s="1"/>
      <c r="J98" s="58" t="s">
        <v>550</v>
      </c>
      <c r="K98" s="59" t="s">
        <v>551</v>
      </c>
      <c r="L98" s="1"/>
    </row>
    <row r="99" spans="1:12" ht="12.75" customHeight="1">
      <c r="A99" s="61" t="s">
        <v>110</v>
      </c>
      <c r="B99" s="13" t="s">
        <v>54</v>
      </c>
      <c r="C99" s="57">
        <v>43041.402000000002</v>
      </c>
      <c r="D99" s="58" t="s">
        <v>630</v>
      </c>
      <c r="E99" s="58">
        <v>-6366.5939859014152</v>
      </c>
      <c r="F99" s="58" t="s">
        <v>108</v>
      </c>
      <c r="G99" s="57">
        <v>-6366.5</v>
      </c>
      <c r="H99" s="57" t="s">
        <v>109</v>
      </c>
      <c r="I99" s="1"/>
      <c r="J99" s="58"/>
      <c r="K99" s="59" t="s">
        <v>102</v>
      </c>
      <c r="L99" s="1"/>
    </row>
    <row r="100" spans="1:12" ht="12.75" customHeight="1">
      <c r="A100" s="61" t="s">
        <v>110</v>
      </c>
      <c r="B100" s="13" t="s">
        <v>53</v>
      </c>
      <c r="C100" s="57">
        <v>43042.411</v>
      </c>
      <c r="D100" s="58" t="s">
        <v>630</v>
      </c>
      <c r="E100" s="58">
        <v>-6364.0787843874123</v>
      </c>
      <c r="F100" s="58" t="s">
        <v>111</v>
      </c>
      <c r="G100" s="57">
        <v>-6364</v>
      </c>
      <c r="H100" s="57" t="s">
        <v>112</v>
      </c>
      <c r="I100" s="1"/>
      <c r="J100" s="58"/>
      <c r="K100" s="59" t="s">
        <v>102</v>
      </c>
      <c r="L100" s="1"/>
    </row>
    <row r="101" spans="1:12" ht="12.75" customHeight="1">
      <c r="A101" s="61" t="s">
        <v>110</v>
      </c>
      <c r="B101" s="13" t="s">
        <v>54</v>
      </c>
      <c r="C101" s="57">
        <v>43096.406000000003</v>
      </c>
      <c r="D101" s="58" t="s">
        <v>630</v>
      </c>
      <c r="E101" s="58">
        <v>-6229.4818510387504</v>
      </c>
      <c r="F101" s="58" t="s">
        <v>124</v>
      </c>
      <c r="G101" s="57">
        <v>-6229.5</v>
      </c>
      <c r="H101" s="57" t="s">
        <v>125</v>
      </c>
      <c r="I101" s="1"/>
      <c r="J101" s="58"/>
      <c r="K101" s="59" t="s">
        <v>126</v>
      </c>
      <c r="L101" s="1"/>
    </row>
    <row r="102" spans="1:12" ht="12.75" customHeight="1">
      <c r="A102" s="61" t="s">
        <v>110</v>
      </c>
      <c r="B102" s="13" t="s">
        <v>53</v>
      </c>
      <c r="C102" s="57">
        <v>43101.417000000001</v>
      </c>
      <c r="D102" s="58" t="s">
        <v>630</v>
      </c>
      <c r="E102" s="58">
        <v>-6216.9905975336123</v>
      </c>
      <c r="F102" s="58" t="s">
        <v>127</v>
      </c>
      <c r="G102" s="57">
        <v>-6217</v>
      </c>
      <c r="H102" s="57" t="s">
        <v>128</v>
      </c>
      <c r="I102" s="1"/>
      <c r="J102" s="58"/>
      <c r="K102" s="59" t="s">
        <v>102</v>
      </c>
      <c r="L102" s="1"/>
    </row>
    <row r="103" spans="1:12" ht="12.75" customHeight="1">
      <c r="A103" s="61" t="s">
        <v>110</v>
      </c>
      <c r="B103" s="13" t="s">
        <v>54</v>
      </c>
      <c r="C103" s="57">
        <v>43102.421999999999</v>
      </c>
      <c r="D103" s="58" t="s">
        <v>630</v>
      </c>
      <c r="E103" s="58">
        <v>-6214.4853670860703</v>
      </c>
      <c r="F103" s="58" t="s">
        <v>129</v>
      </c>
      <c r="G103" s="57">
        <v>-6214.5</v>
      </c>
      <c r="H103" s="57" t="s">
        <v>130</v>
      </c>
      <c r="I103" s="1"/>
      <c r="J103" s="58"/>
      <c r="K103" s="59" t="s">
        <v>102</v>
      </c>
      <c r="L103" s="1"/>
    </row>
    <row r="104" spans="1:12" ht="12.75" customHeight="1">
      <c r="A104" s="61" t="s">
        <v>110</v>
      </c>
      <c r="B104" s="13" t="s">
        <v>54</v>
      </c>
      <c r="C104" s="57">
        <v>43104.411999999997</v>
      </c>
      <c r="D104" s="58" t="s">
        <v>630</v>
      </c>
      <c r="E104" s="58">
        <v>-6209.5247615232674</v>
      </c>
      <c r="F104" s="58" t="s">
        <v>131</v>
      </c>
      <c r="G104" s="57">
        <v>-6209.5</v>
      </c>
      <c r="H104" s="57" t="s">
        <v>132</v>
      </c>
      <c r="I104" s="1"/>
      <c r="J104" s="58"/>
      <c r="K104" s="59" t="s">
        <v>102</v>
      </c>
      <c r="L104" s="1"/>
    </row>
    <row r="105" spans="1:12" ht="12.75" customHeight="1">
      <c r="A105" s="61" t="s">
        <v>110</v>
      </c>
      <c r="B105" s="13" t="s">
        <v>54</v>
      </c>
      <c r="C105" s="57">
        <v>43123.271999999997</v>
      </c>
      <c r="D105" s="58" t="s">
        <v>630</v>
      </c>
      <c r="E105" s="58">
        <v>-6162.5111831742397</v>
      </c>
      <c r="F105" s="58" t="s">
        <v>133</v>
      </c>
      <c r="G105" s="57">
        <v>-6162.5</v>
      </c>
      <c r="H105" s="57" t="s">
        <v>134</v>
      </c>
      <c r="I105" s="1"/>
      <c r="J105" s="58"/>
      <c r="K105" s="59" t="s">
        <v>102</v>
      </c>
      <c r="L105" s="1"/>
    </row>
    <row r="106" spans="1:12" ht="12.75" customHeight="1">
      <c r="A106" s="61" t="s">
        <v>110</v>
      </c>
      <c r="B106" s="13" t="s">
        <v>54</v>
      </c>
      <c r="C106" s="57">
        <v>43292.576000000001</v>
      </c>
      <c r="D106" s="58" t="s">
        <v>630</v>
      </c>
      <c r="E106" s="58">
        <v>-5740.4758242769112</v>
      </c>
      <c r="F106" s="58" t="s">
        <v>142</v>
      </c>
      <c r="G106" s="57">
        <v>-5740.5</v>
      </c>
      <c r="H106" s="57" t="s">
        <v>143</v>
      </c>
      <c r="I106" s="1"/>
      <c r="J106" s="58"/>
      <c r="K106" s="59" t="s">
        <v>102</v>
      </c>
      <c r="L106" s="1"/>
    </row>
    <row r="107" spans="1:12" ht="12.75" customHeight="1">
      <c r="A107" s="61" t="s">
        <v>110</v>
      </c>
      <c r="B107" s="13" t="s">
        <v>53</v>
      </c>
      <c r="C107" s="57">
        <v>43358.552000000003</v>
      </c>
      <c r="D107" s="58" t="s">
        <v>630</v>
      </c>
      <c r="E107" s="58">
        <v>-5576.013054120207</v>
      </c>
      <c r="F107" s="58" t="s">
        <v>144</v>
      </c>
      <c r="G107" s="57">
        <v>-5576</v>
      </c>
      <c r="H107" s="57" t="s">
        <v>145</v>
      </c>
      <c r="I107" s="1"/>
      <c r="J107" s="58"/>
      <c r="K107" s="59" t="s">
        <v>102</v>
      </c>
      <c r="L107" s="1"/>
    </row>
    <row r="108" spans="1:12" ht="12.75" customHeight="1">
      <c r="A108" s="61" t="s">
        <v>110</v>
      </c>
      <c r="B108" s="13" t="s">
        <v>53</v>
      </c>
      <c r="C108" s="57">
        <v>43361.375</v>
      </c>
      <c r="D108" s="58" t="s">
        <v>630</v>
      </c>
      <c r="E108" s="58">
        <v>-5568.9759739675483</v>
      </c>
      <c r="F108" s="58" t="s">
        <v>146</v>
      </c>
      <c r="G108" s="57">
        <v>-5569</v>
      </c>
      <c r="H108" s="57" t="s">
        <v>143</v>
      </c>
      <c r="I108" s="1"/>
      <c r="J108" s="58"/>
      <c r="K108" s="59" t="s">
        <v>122</v>
      </c>
      <c r="L108" s="1"/>
    </row>
    <row r="109" spans="1:12" ht="12.75" customHeight="1">
      <c r="A109" s="61" t="s">
        <v>110</v>
      </c>
      <c r="B109" s="13" t="s">
        <v>53</v>
      </c>
      <c r="C109" s="57">
        <v>43361.379000000001</v>
      </c>
      <c r="D109" s="58" t="s">
        <v>630</v>
      </c>
      <c r="E109" s="58">
        <v>-5568.9660029010884</v>
      </c>
      <c r="F109" s="58" t="s">
        <v>147</v>
      </c>
      <c r="G109" s="57">
        <v>-5569</v>
      </c>
      <c r="H109" s="57" t="s">
        <v>148</v>
      </c>
      <c r="I109" s="1"/>
      <c r="J109" s="58"/>
      <c r="K109" s="59" t="s">
        <v>149</v>
      </c>
      <c r="L109" s="1"/>
    </row>
    <row r="110" spans="1:12" ht="12.75" customHeight="1">
      <c r="A110" s="61" t="s">
        <v>110</v>
      </c>
      <c r="B110" s="13" t="s">
        <v>54</v>
      </c>
      <c r="C110" s="57">
        <v>43361.555999999997</v>
      </c>
      <c r="D110" s="58" t="s">
        <v>630</v>
      </c>
      <c r="E110" s="58">
        <v>-5568.524783210336</v>
      </c>
      <c r="F110" s="58" t="s">
        <v>150</v>
      </c>
      <c r="G110" s="57">
        <v>-5568.5</v>
      </c>
      <c r="H110" s="57" t="s">
        <v>107</v>
      </c>
      <c r="I110" s="1"/>
      <c r="J110" s="58"/>
      <c r="K110" s="59" t="s">
        <v>102</v>
      </c>
      <c r="L110" s="1"/>
    </row>
    <row r="111" spans="1:12" ht="12.75" customHeight="1">
      <c r="A111" s="61" t="s">
        <v>110</v>
      </c>
      <c r="B111" s="13" t="s">
        <v>54</v>
      </c>
      <c r="C111" s="57">
        <v>43361.561999999998</v>
      </c>
      <c r="D111" s="58" t="s">
        <v>630</v>
      </c>
      <c r="E111" s="58">
        <v>-5568.5098266106461</v>
      </c>
      <c r="F111" s="58" t="s">
        <v>151</v>
      </c>
      <c r="G111" s="57">
        <v>-5568.5</v>
      </c>
      <c r="H111" s="57" t="s">
        <v>152</v>
      </c>
      <c r="I111" s="1"/>
      <c r="J111" s="58"/>
      <c r="K111" s="59" t="s">
        <v>122</v>
      </c>
      <c r="L111" s="1"/>
    </row>
    <row r="112" spans="1:12" ht="12.75" customHeight="1">
      <c r="A112" s="61" t="s">
        <v>110</v>
      </c>
      <c r="B112" s="13" t="s">
        <v>53</v>
      </c>
      <c r="C112" s="57">
        <v>43363.364000000001</v>
      </c>
      <c r="D112" s="58" t="s">
        <v>630</v>
      </c>
      <c r="E112" s="58">
        <v>-5564.0178611713518</v>
      </c>
      <c r="F112" s="58" t="s">
        <v>153</v>
      </c>
      <c r="G112" s="57">
        <v>-5564</v>
      </c>
      <c r="H112" s="57" t="s">
        <v>120</v>
      </c>
      <c r="I112" s="1"/>
      <c r="J112" s="58"/>
      <c r="K112" s="59" t="s">
        <v>122</v>
      </c>
      <c r="L112" s="1"/>
    </row>
    <row r="113" spans="1:12" ht="12.75" customHeight="1">
      <c r="A113" s="61" t="s">
        <v>110</v>
      </c>
      <c r="B113" s="13" t="s">
        <v>53</v>
      </c>
      <c r="C113" s="57">
        <v>43363.37</v>
      </c>
      <c r="D113" s="58" t="s">
        <v>630</v>
      </c>
      <c r="E113" s="58">
        <v>-5564.002904571661</v>
      </c>
      <c r="F113" s="58" t="s">
        <v>154</v>
      </c>
      <c r="G113" s="57">
        <v>-5564</v>
      </c>
      <c r="H113" s="57" t="s">
        <v>105</v>
      </c>
      <c r="I113" s="1"/>
      <c r="J113" s="58"/>
      <c r="K113" s="59" t="s">
        <v>155</v>
      </c>
      <c r="L113" s="1"/>
    </row>
    <row r="114" spans="1:12" ht="12.75" customHeight="1">
      <c r="A114" s="61" t="s">
        <v>110</v>
      </c>
      <c r="B114" s="13" t="s">
        <v>53</v>
      </c>
      <c r="C114" s="57">
        <v>43363.383000000002</v>
      </c>
      <c r="D114" s="58" t="s">
        <v>630</v>
      </c>
      <c r="E114" s="58">
        <v>-5563.9704986056759</v>
      </c>
      <c r="F114" s="58" t="s">
        <v>156</v>
      </c>
      <c r="G114" s="57">
        <v>-5564</v>
      </c>
      <c r="H114" s="57" t="s">
        <v>157</v>
      </c>
      <c r="I114" s="1"/>
      <c r="J114" s="58"/>
      <c r="K114" s="59" t="s">
        <v>158</v>
      </c>
      <c r="L114" s="1"/>
    </row>
    <row r="115" spans="1:12" ht="12.75" customHeight="1">
      <c r="A115" s="61" t="s">
        <v>110</v>
      </c>
      <c r="B115" s="13" t="s">
        <v>54</v>
      </c>
      <c r="C115" s="57">
        <v>43364.370999999999</v>
      </c>
      <c r="D115" s="58" t="s">
        <v>630</v>
      </c>
      <c r="E115" s="58">
        <v>-5561.5076451905788</v>
      </c>
      <c r="F115" s="58" t="s">
        <v>159</v>
      </c>
      <c r="G115" s="57">
        <v>-5561.5</v>
      </c>
      <c r="H115" s="57" t="s">
        <v>134</v>
      </c>
      <c r="I115" s="1"/>
      <c r="J115" s="58"/>
      <c r="K115" s="59" t="s">
        <v>122</v>
      </c>
      <c r="L115" s="1"/>
    </row>
    <row r="116" spans="1:12" ht="12.75" customHeight="1">
      <c r="A116" s="61" t="s">
        <v>110</v>
      </c>
      <c r="B116" s="13" t="s">
        <v>54</v>
      </c>
      <c r="C116" s="57">
        <v>43364.372000000003</v>
      </c>
      <c r="D116" s="58" t="s">
        <v>630</v>
      </c>
      <c r="E116" s="58">
        <v>-5561.5051524239552</v>
      </c>
      <c r="F116" s="58" t="s">
        <v>160</v>
      </c>
      <c r="G116" s="57">
        <v>-5561.5</v>
      </c>
      <c r="H116" s="57" t="s">
        <v>97</v>
      </c>
      <c r="I116" s="1"/>
      <c r="J116" s="58"/>
      <c r="K116" s="59" t="s">
        <v>155</v>
      </c>
      <c r="L116" s="1"/>
    </row>
    <row r="117" spans="1:12" ht="12.75" customHeight="1">
      <c r="A117" s="61" t="s">
        <v>110</v>
      </c>
      <c r="B117" s="13" t="s">
        <v>54</v>
      </c>
      <c r="C117" s="57">
        <v>43364.377</v>
      </c>
      <c r="D117" s="58" t="s">
        <v>630</v>
      </c>
      <c r="E117" s="58">
        <v>-5561.492688590889</v>
      </c>
      <c r="F117" s="58" t="s">
        <v>161</v>
      </c>
      <c r="G117" s="57">
        <v>-5561.5</v>
      </c>
      <c r="H117" s="57" t="s">
        <v>162</v>
      </c>
      <c r="I117" s="1"/>
      <c r="J117" s="58"/>
      <c r="K117" s="59" t="s">
        <v>102</v>
      </c>
      <c r="L117" s="1"/>
    </row>
    <row r="118" spans="1:12" ht="12.75" customHeight="1">
      <c r="A118" s="61" t="s">
        <v>110</v>
      </c>
      <c r="B118" s="13" t="s">
        <v>54</v>
      </c>
      <c r="C118" s="57">
        <v>43364.381000000001</v>
      </c>
      <c r="D118" s="58" t="s">
        <v>630</v>
      </c>
      <c r="E118" s="58">
        <v>-5561.4827175244291</v>
      </c>
      <c r="F118" s="58" t="s">
        <v>163</v>
      </c>
      <c r="G118" s="57">
        <v>-5561.5</v>
      </c>
      <c r="H118" s="57" t="s">
        <v>130</v>
      </c>
      <c r="I118" s="1"/>
      <c r="J118" s="58"/>
      <c r="K118" s="59" t="s">
        <v>164</v>
      </c>
      <c r="L118" s="1"/>
    </row>
    <row r="119" spans="1:12" ht="12.75" customHeight="1">
      <c r="A119" s="61" t="s">
        <v>110</v>
      </c>
      <c r="B119" s="13" t="s">
        <v>53</v>
      </c>
      <c r="C119" s="57">
        <v>43364.557999999997</v>
      </c>
      <c r="D119" s="58" t="s">
        <v>630</v>
      </c>
      <c r="E119" s="58">
        <v>-5561.0414978336767</v>
      </c>
      <c r="F119" s="58" t="s">
        <v>165</v>
      </c>
      <c r="G119" s="57">
        <v>-5561</v>
      </c>
      <c r="H119" s="57" t="s">
        <v>166</v>
      </c>
      <c r="I119" s="1"/>
      <c r="J119" s="58"/>
      <c r="K119" s="59" t="s">
        <v>102</v>
      </c>
      <c r="L119" s="1"/>
    </row>
    <row r="120" spans="1:12" ht="12.75" customHeight="1">
      <c r="A120" s="61" t="s">
        <v>110</v>
      </c>
      <c r="B120" s="13" t="s">
        <v>53</v>
      </c>
      <c r="C120" s="57">
        <v>43364.565000000002</v>
      </c>
      <c r="D120" s="58" t="s">
        <v>630</v>
      </c>
      <c r="E120" s="58">
        <v>-5561.0240484673632</v>
      </c>
      <c r="F120" s="58" t="s">
        <v>167</v>
      </c>
      <c r="G120" s="57">
        <v>-5561</v>
      </c>
      <c r="H120" s="57" t="s">
        <v>107</v>
      </c>
      <c r="I120" s="1"/>
      <c r="J120" s="58"/>
      <c r="K120" s="59" t="s">
        <v>122</v>
      </c>
      <c r="L120" s="1"/>
    </row>
    <row r="121" spans="1:12" ht="12.75" customHeight="1">
      <c r="A121" s="61" t="s">
        <v>110</v>
      </c>
      <c r="B121" s="13" t="s">
        <v>53</v>
      </c>
      <c r="C121" s="57">
        <v>43364.57</v>
      </c>
      <c r="D121" s="58" t="s">
        <v>630</v>
      </c>
      <c r="E121" s="58">
        <v>-5561.0115846342969</v>
      </c>
      <c r="F121" s="58" t="s">
        <v>168</v>
      </c>
      <c r="G121" s="57">
        <v>-5561</v>
      </c>
      <c r="H121" s="57" t="s">
        <v>145</v>
      </c>
      <c r="I121" s="1"/>
      <c r="J121" s="58"/>
      <c r="K121" s="59" t="s">
        <v>149</v>
      </c>
      <c r="L121" s="1"/>
    </row>
    <row r="122" spans="1:12" ht="12.75" customHeight="1">
      <c r="A122" s="61" t="s">
        <v>110</v>
      </c>
      <c r="B122" s="13" t="s">
        <v>53</v>
      </c>
      <c r="C122" s="57">
        <v>43364.571000000004</v>
      </c>
      <c r="D122" s="58" t="s">
        <v>630</v>
      </c>
      <c r="E122" s="58">
        <v>-5561.0090918676733</v>
      </c>
      <c r="F122" s="58" t="s">
        <v>169</v>
      </c>
      <c r="G122" s="57">
        <v>-5561</v>
      </c>
      <c r="H122" s="57" t="s">
        <v>152</v>
      </c>
      <c r="I122" s="1"/>
      <c r="J122" s="58"/>
      <c r="K122" s="59" t="s">
        <v>164</v>
      </c>
      <c r="L122" s="1"/>
    </row>
    <row r="123" spans="1:12" ht="12.75" customHeight="1">
      <c r="A123" s="61" t="s">
        <v>110</v>
      </c>
      <c r="B123" s="13" t="s">
        <v>53</v>
      </c>
      <c r="C123" s="57">
        <v>43364.582000000002</v>
      </c>
      <c r="D123" s="58" t="s">
        <v>630</v>
      </c>
      <c r="E123" s="58">
        <v>-5560.9816714349172</v>
      </c>
      <c r="F123" s="58" t="s">
        <v>170</v>
      </c>
      <c r="G123" s="57">
        <v>-5561</v>
      </c>
      <c r="H123" s="57" t="s">
        <v>130</v>
      </c>
      <c r="I123" s="1"/>
      <c r="J123" s="58"/>
      <c r="K123" s="59" t="s">
        <v>158</v>
      </c>
      <c r="L123" s="1"/>
    </row>
    <row r="124" spans="1:12" ht="12.75" customHeight="1">
      <c r="A124" s="61" t="s">
        <v>110</v>
      </c>
      <c r="B124" s="13" t="s">
        <v>53</v>
      </c>
      <c r="C124" s="57">
        <v>43364.587</v>
      </c>
      <c r="D124" s="58" t="s">
        <v>630</v>
      </c>
      <c r="E124" s="58">
        <v>-5560.9692076018509</v>
      </c>
      <c r="F124" s="58" t="s">
        <v>171</v>
      </c>
      <c r="G124" s="57">
        <v>-5561</v>
      </c>
      <c r="H124" s="57" t="s">
        <v>157</v>
      </c>
      <c r="I124" s="1"/>
      <c r="J124" s="58"/>
      <c r="K124" s="59" t="s">
        <v>172</v>
      </c>
      <c r="L124" s="1"/>
    </row>
    <row r="125" spans="1:12" ht="12.75" customHeight="1">
      <c r="A125" s="61" t="s">
        <v>110</v>
      </c>
      <c r="B125" s="13" t="s">
        <v>53</v>
      </c>
      <c r="C125" s="57">
        <v>43364.588000000003</v>
      </c>
      <c r="D125" s="58" t="s">
        <v>630</v>
      </c>
      <c r="E125" s="58">
        <v>-5560.9667148352273</v>
      </c>
      <c r="F125" s="58" t="s">
        <v>173</v>
      </c>
      <c r="G125" s="57">
        <v>-5561</v>
      </c>
      <c r="H125" s="57" t="s">
        <v>174</v>
      </c>
      <c r="I125" s="1"/>
      <c r="J125" s="58"/>
      <c r="K125" s="59" t="s">
        <v>175</v>
      </c>
      <c r="L125" s="1"/>
    </row>
    <row r="126" spans="1:12" ht="12.75" customHeight="1">
      <c r="A126" s="61" t="s">
        <v>110</v>
      </c>
      <c r="B126" s="13" t="s">
        <v>53</v>
      </c>
      <c r="C126" s="57">
        <v>43370.589</v>
      </c>
      <c r="D126" s="58" t="s">
        <v>630</v>
      </c>
      <c r="E126" s="58">
        <v>-5546.0076223817623</v>
      </c>
      <c r="F126" s="58" t="s">
        <v>176</v>
      </c>
      <c r="G126" s="57">
        <v>-5546</v>
      </c>
      <c r="H126" s="57" t="s">
        <v>134</v>
      </c>
      <c r="I126" s="1"/>
      <c r="J126" s="58"/>
      <c r="K126" s="59" t="s">
        <v>102</v>
      </c>
      <c r="L126" s="1"/>
    </row>
    <row r="127" spans="1:12" ht="12.75" customHeight="1">
      <c r="A127" s="61" t="s">
        <v>110</v>
      </c>
      <c r="B127" s="13" t="s">
        <v>54</v>
      </c>
      <c r="C127" s="57">
        <v>43386.432999999997</v>
      </c>
      <c r="D127" s="58" t="s">
        <v>630</v>
      </c>
      <c r="E127" s="58">
        <v>-5506.5122281420045</v>
      </c>
      <c r="F127" s="58" t="s">
        <v>177</v>
      </c>
      <c r="G127" s="57">
        <v>-5506.5</v>
      </c>
      <c r="H127" s="57" t="s">
        <v>145</v>
      </c>
      <c r="I127" s="1"/>
      <c r="J127" s="58"/>
      <c r="K127" s="59" t="s">
        <v>102</v>
      </c>
      <c r="L127" s="1"/>
    </row>
    <row r="128" spans="1:12" ht="12.75" customHeight="1">
      <c r="A128" s="61" t="s">
        <v>110</v>
      </c>
      <c r="B128" s="13" t="s">
        <v>54</v>
      </c>
      <c r="C128" s="57">
        <v>43388.447</v>
      </c>
      <c r="D128" s="58" t="s">
        <v>630</v>
      </c>
      <c r="E128" s="58">
        <v>-5501.4917961804422</v>
      </c>
      <c r="F128" s="58" t="s">
        <v>178</v>
      </c>
      <c r="G128" s="57">
        <v>-5501.5</v>
      </c>
      <c r="H128" s="57" t="s">
        <v>162</v>
      </c>
      <c r="I128" s="1"/>
      <c r="J128" s="58"/>
      <c r="K128" s="59" t="s">
        <v>102</v>
      </c>
      <c r="L128" s="1"/>
    </row>
    <row r="129" spans="1:12" ht="12.75" customHeight="1">
      <c r="A129" s="61" t="s">
        <v>110</v>
      </c>
      <c r="B129" s="13" t="s">
        <v>53</v>
      </c>
      <c r="C129" s="57">
        <v>43391.445</v>
      </c>
      <c r="D129" s="58" t="s">
        <v>630</v>
      </c>
      <c r="E129" s="58">
        <v>-5494.0184818702428</v>
      </c>
      <c r="F129" s="58" t="s">
        <v>179</v>
      </c>
      <c r="G129" s="57">
        <v>-5494</v>
      </c>
      <c r="H129" s="57" t="s">
        <v>120</v>
      </c>
      <c r="I129" s="1"/>
      <c r="J129" s="58"/>
      <c r="K129" s="59" t="s">
        <v>102</v>
      </c>
      <c r="L129" s="1"/>
    </row>
    <row r="130" spans="1:12" ht="12.75" customHeight="1">
      <c r="A130" s="61" t="s">
        <v>110</v>
      </c>
      <c r="B130" s="13" t="s">
        <v>54</v>
      </c>
      <c r="C130" s="57">
        <v>43392.442000000003</v>
      </c>
      <c r="D130" s="58" t="s">
        <v>630</v>
      </c>
      <c r="E130" s="58">
        <v>-5491.5331935556023</v>
      </c>
      <c r="F130" s="58" t="s">
        <v>180</v>
      </c>
      <c r="G130" s="57">
        <v>-5491.5</v>
      </c>
      <c r="H130" s="57" t="s">
        <v>181</v>
      </c>
      <c r="I130" s="1"/>
      <c r="J130" s="58"/>
      <c r="K130" s="59" t="s">
        <v>102</v>
      </c>
      <c r="L130" s="1"/>
    </row>
    <row r="131" spans="1:12" ht="12.75" customHeight="1">
      <c r="A131" s="61" t="s">
        <v>110</v>
      </c>
      <c r="B131" s="13" t="s">
        <v>54</v>
      </c>
      <c r="C131" s="57">
        <v>43396.464</v>
      </c>
      <c r="D131" s="58" t="s">
        <v>630</v>
      </c>
      <c r="E131" s="58">
        <v>-5481.5072862321849</v>
      </c>
      <c r="F131" s="58" t="s">
        <v>182</v>
      </c>
      <c r="G131" s="57">
        <v>-5481.5</v>
      </c>
      <c r="H131" s="57" t="s">
        <v>134</v>
      </c>
      <c r="I131" s="1"/>
      <c r="J131" s="58"/>
      <c r="K131" s="59" t="s">
        <v>102</v>
      </c>
      <c r="L131" s="1"/>
    </row>
    <row r="132" spans="1:12" ht="12.75" customHeight="1">
      <c r="A132" s="61" t="s">
        <v>110</v>
      </c>
      <c r="B132" s="13" t="s">
        <v>53</v>
      </c>
      <c r="C132" s="57">
        <v>43397.457000000002</v>
      </c>
      <c r="D132" s="58" t="s">
        <v>630</v>
      </c>
      <c r="E132" s="58">
        <v>-5479.0319689840044</v>
      </c>
      <c r="F132" s="58" t="s">
        <v>183</v>
      </c>
      <c r="G132" s="57">
        <v>-5479</v>
      </c>
      <c r="H132" s="57" t="s">
        <v>181</v>
      </c>
      <c r="I132" s="1"/>
      <c r="J132" s="58"/>
      <c r="K132" s="59" t="s">
        <v>102</v>
      </c>
      <c r="L132" s="1"/>
    </row>
    <row r="133" spans="1:12" ht="12.75" customHeight="1">
      <c r="A133" s="61" t="s">
        <v>110</v>
      </c>
      <c r="B133" s="13" t="s">
        <v>54</v>
      </c>
      <c r="C133" s="57">
        <v>43398.455999999998</v>
      </c>
      <c r="D133" s="58" t="s">
        <v>630</v>
      </c>
      <c r="E133" s="58">
        <v>-5476.5416951361522</v>
      </c>
      <c r="F133" s="58" t="s">
        <v>184</v>
      </c>
      <c r="G133" s="57">
        <v>-5476.5</v>
      </c>
      <c r="H133" s="57" t="s">
        <v>166</v>
      </c>
      <c r="I133" s="1"/>
      <c r="J133" s="58"/>
      <c r="K133" s="59" t="s">
        <v>102</v>
      </c>
      <c r="L133" s="1"/>
    </row>
    <row r="134" spans="1:12" ht="12.75" customHeight="1">
      <c r="A134" s="61" t="s">
        <v>110</v>
      </c>
      <c r="B134" s="13" t="s">
        <v>54</v>
      </c>
      <c r="C134" s="57">
        <v>43427.360999999997</v>
      </c>
      <c r="D134" s="58" t="s">
        <v>630</v>
      </c>
      <c r="E134" s="58">
        <v>-5404.4882761447134</v>
      </c>
      <c r="F134" s="58" t="s">
        <v>188</v>
      </c>
      <c r="G134" s="57">
        <v>-5404.5</v>
      </c>
      <c r="H134" s="57" t="s">
        <v>116</v>
      </c>
      <c r="I134" s="1"/>
      <c r="J134" s="58"/>
      <c r="K134" s="59" t="s">
        <v>102</v>
      </c>
      <c r="L134" s="1"/>
    </row>
    <row r="135" spans="1:12" ht="12.75" customHeight="1">
      <c r="A135" s="61" t="s">
        <v>110</v>
      </c>
      <c r="B135" s="13" t="s">
        <v>53</v>
      </c>
      <c r="C135" s="57">
        <v>43428.362000000001</v>
      </c>
      <c r="D135" s="58" t="s">
        <v>630</v>
      </c>
      <c r="E135" s="58">
        <v>-5401.9930167636121</v>
      </c>
      <c r="F135" s="58" t="s">
        <v>189</v>
      </c>
      <c r="G135" s="57">
        <v>-5402</v>
      </c>
      <c r="H135" s="57" t="s">
        <v>162</v>
      </c>
      <c r="I135" s="1"/>
      <c r="J135" s="58"/>
      <c r="K135" s="59" t="s">
        <v>102</v>
      </c>
      <c r="L135" s="1"/>
    </row>
    <row r="136" spans="1:12" ht="12.75" customHeight="1">
      <c r="A136" s="61" t="s">
        <v>110</v>
      </c>
      <c r="B136" s="13" t="s">
        <v>53</v>
      </c>
      <c r="C136" s="57">
        <v>43432.368999999999</v>
      </c>
      <c r="D136" s="58" t="s">
        <v>630</v>
      </c>
      <c r="E136" s="58">
        <v>-5392.0045009394107</v>
      </c>
      <c r="F136" s="58" t="s">
        <v>190</v>
      </c>
      <c r="G136" s="57">
        <v>-5392</v>
      </c>
      <c r="H136" s="57" t="s">
        <v>97</v>
      </c>
      <c r="I136" s="1"/>
      <c r="J136" s="58"/>
      <c r="K136" s="59" t="s">
        <v>102</v>
      </c>
      <c r="L136" s="1"/>
    </row>
    <row r="137" spans="1:12" ht="12.75" customHeight="1">
      <c r="A137" s="61" t="s">
        <v>110</v>
      </c>
      <c r="B137" s="13" t="s">
        <v>53</v>
      </c>
      <c r="C137" s="57">
        <v>43495.345999999998</v>
      </c>
      <c r="D137" s="58" t="s">
        <v>630</v>
      </c>
      <c r="E137" s="58">
        <v>-5235.0175378595304</v>
      </c>
      <c r="F137" s="58" t="s">
        <v>191</v>
      </c>
      <c r="G137" s="57">
        <v>-5235</v>
      </c>
      <c r="H137" s="57" t="s">
        <v>132</v>
      </c>
      <c r="I137" s="1"/>
      <c r="J137" s="58"/>
      <c r="K137" s="59" t="s">
        <v>102</v>
      </c>
      <c r="L137" s="1"/>
    </row>
    <row r="138" spans="1:12" ht="12.75" customHeight="1">
      <c r="A138" s="61" t="s">
        <v>110</v>
      </c>
      <c r="B138" s="13" t="s">
        <v>54</v>
      </c>
      <c r="C138" s="57">
        <v>43496.351999999999</v>
      </c>
      <c r="D138" s="58" t="s">
        <v>630</v>
      </c>
      <c r="E138" s="58">
        <v>-5232.5098146453638</v>
      </c>
      <c r="F138" s="58" t="s">
        <v>192</v>
      </c>
      <c r="G138" s="57">
        <v>-5232.5</v>
      </c>
      <c r="H138" s="57" t="s">
        <v>145</v>
      </c>
      <c r="I138" s="1"/>
      <c r="J138" s="58"/>
      <c r="K138" s="59" t="s">
        <v>102</v>
      </c>
      <c r="L138" s="1"/>
    </row>
    <row r="139" spans="1:12" ht="12.75" customHeight="1">
      <c r="A139" s="61" t="s">
        <v>110</v>
      </c>
      <c r="B139" s="13" t="s">
        <v>54</v>
      </c>
      <c r="C139" s="57">
        <v>43690.502</v>
      </c>
      <c r="D139" s="58" t="s">
        <v>630</v>
      </c>
      <c r="E139" s="58">
        <v>-4748.5391764447595</v>
      </c>
      <c r="F139" s="58" t="s">
        <v>193</v>
      </c>
      <c r="G139" s="57">
        <v>-4748.5</v>
      </c>
      <c r="H139" s="57" t="s">
        <v>166</v>
      </c>
      <c r="I139" s="1"/>
      <c r="J139" s="58"/>
      <c r="K139" s="59" t="s">
        <v>102</v>
      </c>
      <c r="L139" s="1"/>
    </row>
    <row r="140" spans="1:12" ht="12.75" customHeight="1">
      <c r="A140" s="61" t="s">
        <v>110</v>
      </c>
      <c r="B140" s="13" t="s">
        <v>53</v>
      </c>
      <c r="C140" s="57">
        <v>43705.561000000002</v>
      </c>
      <c r="D140" s="58" t="s">
        <v>630</v>
      </c>
      <c r="E140" s="58">
        <v>-4711.0006039973559</v>
      </c>
      <c r="F140" s="58" t="s">
        <v>194</v>
      </c>
      <c r="G140" s="57">
        <v>-4711</v>
      </c>
      <c r="H140" s="57" t="s">
        <v>97</v>
      </c>
      <c r="I140" s="1"/>
      <c r="J140" s="58"/>
      <c r="K140" s="59" t="s">
        <v>102</v>
      </c>
      <c r="L140" s="1"/>
    </row>
    <row r="141" spans="1:12" ht="12.75" customHeight="1">
      <c r="A141" s="61" t="s">
        <v>110</v>
      </c>
      <c r="B141" s="13" t="s">
        <v>54</v>
      </c>
      <c r="C141" s="57">
        <v>43712.574000000001</v>
      </c>
      <c r="D141" s="58" t="s">
        <v>630</v>
      </c>
      <c r="E141" s="58">
        <v>-4693.5188317300344</v>
      </c>
      <c r="F141" s="58" t="s">
        <v>195</v>
      </c>
      <c r="G141" s="57">
        <v>-4693.5</v>
      </c>
      <c r="H141" s="57" t="s">
        <v>196</v>
      </c>
      <c r="I141" s="1"/>
      <c r="J141" s="58"/>
      <c r="K141" s="59" t="s">
        <v>102</v>
      </c>
      <c r="L141" s="1"/>
    </row>
    <row r="142" spans="1:12" ht="12.75" customHeight="1">
      <c r="A142" s="61" t="s">
        <v>110</v>
      </c>
      <c r="B142" s="13" t="s">
        <v>54</v>
      </c>
      <c r="C142" s="57">
        <v>43718.572999999997</v>
      </c>
      <c r="D142" s="58" t="s">
        <v>630</v>
      </c>
      <c r="E142" s="58">
        <v>-4678.5647248098003</v>
      </c>
      <c r="F142" s="58" t="s">
        <v>200</v>
      </c>
      <c r="G142" s="57">
        <v>-4678.5</v>
      </c>
      <c r="H142" s="57" t="s">
        <v>201</v>
      </c>
      <c r="I142" s="1"/>
      <c r="J142" s="58"/>
      <c r="K142" s="59" t="s">
        <v>122</v>
      </c>
      <c r="L142" s="1"/>
    </row>
    <row r="143" spans="1:12" ht="12.75" customHeight="1">
      <c r="A143" s="61" t="s">
        <v>110</v>
      </c>
      <c r="B143" s="13" t="s">
        <v>54</v>
      </c>
      <c r="C143" s="57">
        <v>43718.574999999997</v>
      </c>
      <c r="D143" s="58" t="s">
        <v>630</v>
      </c>
      <c r="E143" s="58">
        <v>-4678.5597392765703</v>
      </c>
      <c r="F143" s="58" t="s">
        <v>202</v>
      </c>
      <c r="G143" s="57">
        <v>-4678.5</v>
      </c>
      <c r="H143" s="57" t="s">
        <v>203</v>
      </c>
      <c r="I143" s="1"/>
      <c r="J143" s="58"/>
      <c r="K143" s="59" t="s">
        <v>102</v>
      </c>
      <c r="L143" s="1"/>
    </row>
    <row r="144" spans="1:12" ht="12.75" customHeight="1">
      <c r="A144" s="61" t="s">
        <v>110</v>
      </c>
      <c r="B144" s="13" t="s">
        <v>53</v>
      </c>
      <c r="C144" s="57">
        <v>43720.404999999999</v>
      </c>
      <c r="D144" s="58" t="s">
        <v>630</v>
      </c>
      <c r="E144" s="58">
        <v>-4673.9979763720739</v>
      </c>
      <c r="F144" s="58" t="s">
        <v>205</v>
      </c>
      <c r="G144" s="57">
        <v>-4674</v>
      </c>
      <c r="H144" s="57" t="s">
        <v>105</v>
      </c>
      <c r="I144" s="1"/>
      <c r="J144" s="58"/>
      <c r="K144" s="59" t="s">
        <v>122</v>
      </c>
      <c r="L144" s="1"/>
    </row>
    <row r="145" spans="1:12" ht="12.75" customHeight="1">
      <c r="A145" s="61" t="s">
        <v>110</v>
      </c>
      <c r="B145" s="13" t="s">
        <v>54</v>
      </c>
      <c r="C145" s="57">
        <v>43733.434999999998</v>
      </c>
      <c r="D145" s="58" t="s">
        <v>630</v>
      </c>
      <c r="E145" s="58">
        <v>-4641.5172273854487</v>
      </c>
      <c r="F145" s="58" t="s">
        <v>208</v>
      </c>
      <c r="G145" s="57">
        <v>-4641.5</v>
      </c>
      <c r="H145" s="57" t="s">
        <v>196</v>
      </c>
      <c r="I145" s="1"/>
      <c r="J145" s="58"/>
      <c r="K145" s="59" t="s">
        <v>102</v>
      </c>
      <c r="L145" s="1"/>
    </row>
    <row r="146" spans="1:12" ht="12.75" customHeight="1">
      <c r="A146" s="61" t="s">
        <v>110</v>
      </c>
      <c r="B146" s="13" t="s">
        <v>53</v>
      </c>
      <c r="C146" s="57">
        <v>43740.457000000002</v>
      </c>
      <c r="D146" s="58" t="s">
        <v>630</v>
      </c>
      <c r="E146" s="58">
        <v>-4624.0130202185837</v>
      </c>
      <c r="F146" s="58" t="s">
        <v>209</v>
      </c>
      <c r="G146" s="57">
        <v>-4624</v>
      </c>
      <c r="H146" s="57" t="s">
        <v>120</v>
      </c>
      <c r="I146" s="1"/>
      <c r="J146" s="58"/>
      <c r="K146" s="59" t="s">
        <v>102</v>
      </c>
      <c r="L146" s="1"/>
    </row>
    <row r="147" spans="1:12" ht="12.75" customHeight="1">
      <c r="A147" s="61" t="s">
        <v>110</v>
      </c>
      <c r="B147" s="13" t="s">
        <v>54</v>
      </c>
      <c r="C147" s="57">
        <v>43741.462</v>
      </c>
      <c r="D147" s="58" t="s">
        <v>630</v>
      </c>
      <c r="E147" s="58">
        <v>-4621.5077897710416</v>
      </c>
      <c r="F147" s="58" t="s">
        <v>210</v>
      </c>
      <c r="G147" s="57">
        <v>-4621.5</v>
      </c>
      <c r="H147" s="57" t="s">
        <v>145</v>
      </c>
      <c r="I147" s="1"/>
      <c r="J147" s="58"/>
      <c r="K147" s="59" t="s">
        <v>102</v>
      </c>
      <c r="L147" s="1"/>
    </row>
    <row r="148" spans="1:12" ht="12.75" customHeight="1">
      <c r="A148" s="61" t="s">
        <v>110</v>
      </c>
      <c r="B148" s="13" t="s">
        <v>53</v>
      </c>
      <c r="C148" s="57">
        <v>43746.493000000002</v>
      </c>
      <c r="D148" s="58" t="s">
        <v>630</v>
      </c>
      <c r="E148" s="58">
        <v>-4608.966680933604</v>
      </c>
      <c r="F148" s="58" t="s">
        <v>211</v>
      </c>
      <c r="G148" s="57">
        <v>-4609</v>
      </c>
      <c r="H148" s="57" t="s">
        <v>212</v>
      </c>
      <c r="I148" s="1"/>
      <c r="J148" s="58"/>
      <c r="K148" s="59" t="s">
        <v>102</v>
      </c>
      <c r="L148" s="1"/>
    </row>
    <row r="149" spans="1:12" ht="12.75" customHeight="1">
      <c r="A149" s="61" t="s">
        <v>110</v>
      </c>
      <c r="B149" s="13" t="s">
        <v>54</v>
      </c>
      <c r="C149" s="57">
        <v>43747.487000000001</v>
      </c>
      <c r="D149" s="58" t="s">
        <v>630</v>
      </c>
      <c r="E149" s="58">
        <v>-4606.4888709188181</v>
      </c>
      <c r="F149" s="58" t="s">
        <v>213</v>
      </c>
      <c r="G149" s="57">
        <v>-4606.5</v>
      </c>
      <c r="H149" s="57" t="s">
        <v>214</v>
      </c>
      <c r="I149" s="1"/>
      <c r="J149" s="58"/>
      <c r="K149" s="59" t="s">
        <v>102</v>
      </c>
      <c r="L149" s="1"/>
    </row>
    <row r="150" spans="1:12" ht="12.75" customHeight="1">
      <c r="A150" s="61" t="s">
        <v>110</v>
      </c>
      <c r="B150" s="13" t="s">
        <v>53</v>
      </c>
      <c r="C150" s="57">
        <v>43765.337</v>
      </c>
      <c r="D150" s="58" t="s">
        <v>630</v>
      </c>
      <c r="E150" s="58">
        <v>-4561.9929868504169</v>
      </c>
      <c r="F150" s="58" t="s">
        <v>215</v>
      </c>
      <c r="G150" s="57">
        <v>-4562</v>
      </c>
      <c r="H150" s="57" t="s">
        <v>136</v>
      </c>
      <c r="I150" s="1"/>
      <c r="J150" s="58"/>
      <c r="K150" s="59" t="s">
        <v>102</v>
      </c>
      <c r="L150" s="1"/>
    </row>
    <row r="151" spans="1:12" ht="12.75" customHeight="1">
      <c r="A151" s="61" t="s">
        <v>110</v>
      </c>
      <c r="B151" s="13" t="s">
        <v>53</v>
      </c>
      <c r="C151" s="57">
        <v>43767.34</v>
      </c>
      <c r="D151" s="58" t="s">
        <v>630</v>
      </c>
      <c r="E151" s="58">
        <v>-4556.999975321628</v>
      </c>
      <c r="F151" s="58" t="s">
        <v>216</v>
      </c>
      <c r="G151" s="57">
        <v>-4557</v>
      </c>
      <c r="H151" s="57" t="s">
        <v>97</v>
      </c>
      <c r="I151" s="1"/>
      <c r="J151" s="58"/>
      <c r="K151" s="59" t="s">
        <v>102</v>
      </c>
      <c r="L151" s="1"/>
    </row>
    <row r="152" spans="1:12" ht="12.75" customHeight="1">
      <c r="A152" s="61" t="s">
        <v>110</v>
      </c>
      <c r="B152" s="13" t="s">
        <v>54</v>
      </c>
      <c r="C152" s="57">
        <v>43767.53</v>
      </c>
      <c r="D152" s="58" t="s">
        <v>630</v>
      </c>
      <c r="E152" s="58">
        <v>-4556.5263496648713</v>
      </c>
      <c r="F152" s="58" t="s">
        <v>217</v>
      </c>
      <c r="G152" s="57">
        <v>-4556.5</v>
      </c>
      <c r="H152" s="57" t="s">
        <v>181</v>
      </c>
      <c r="I152" s="1"/>
      <c r="J152" s="58"/>
      <c r="K152" s="59" t="s">
        <v>102</v>
      </c>
      <c r="L152" s="1"/>
    </row>
    <row r="153" spans="1:12" ht="12.75" customHeight="1">
      <c r="A153" s="61" t="s">
        <v>110</v>
      </c>
      <c r="B153" s="13" t="s">
        <v>54</v>
      </c>
      <c r="C153" s="57">
        <v>43768.341999999997</v>
      </c>
      <c r="D153" s="58" t="s">
        <v>630</v>
      </c>
      <c r="E153" s="58">
        <v>-4554.5022231739213</v>
      </c>
      <c r="F153" s="58" t="s">
        <v>218</v>
      </c>
      <c r="G153" s="57">
        <v>-4554.5</v>
      </c>
      <c r="H153" s="57" t="s">
        <v>134</v>
      </c>
      <c r="I153" s="1"/>
      <c r="J153" s="58"/>
      <c r="K153" s="59" t="s">
        <v>102</v>
      </c>
      <c r="L153" s="1"/>
    </row>
    <row r="154" spans="1:12" ht="12.75" customHeight="1">
      <c r="A154" s="61" t="s">
        <v>110</v>
      </c>
      <c r="B154" s="13" t="s">
        <v>54</v>
      </c>
      <c r="C154" s="57">
        <v>43770.345999999998</v>
      </c>
      <c r="D154" s="58" t="s">
        <v>630</v>
      </c>
      <c r="E154" s="58">
        <v>-4549.5067188785088</v>
      </c>
      <c r="F154" s="58" t="s">
        <v>219</v>
      </c>
      <c r="G154" s="57">
        <v>-4549.5</v>
      </c>
      <c r="H154" s="57" t="s">
        <v>145</v>
      </c>
      <c r="I154" s="1"/>
      <c r="J154" s="58"/>
      <c r="K154" s="59" t="s">
        <v>122</v>
      </c>
      <c r="L154" s="1"/>
    </row>
    <row r="155" spans="1:12" ht="12.75" customHeight="1">
      <c r="A155" s="61" t="s">
        <v>110</v>
      </c>
      <c r="B155" s="13" t="s">
        <v>54</v>
      </c>
      <c r="C155" s="57">
        <v>43770.355000000003</v>
      </c>
      <c r="D155" s="58" t="s">
        <v>630</v>
      </c>
      <c r="E155" s="58">
        <v>-4549.4842839789644</v>
      </c>
      <c r="F155" s="58" t="s">
        <v>220</v>
      </c>
      <c r="G155" s="57">
        <v>-4549.5</v>
      </c>
      <c r="H155" s="57" t="s">
        <v>116</v>
      </c>
      <c r="I155" s="1"/>
      <c r="J155" s="58"/>
      <c r="K155" s="59" t="s">
        <v>102</v>
      </c>
      <c r="L155" s="1"/>
    </row>
    <row r="156" spans="1:12" ht="12.75" customHeight="1">
      <c r="A156" s="61" t="s">
        <v>110</v>
      </c>
      <c r="B156" s="13" t="s">
        <v>54</v>
      </c>
      <c r="C156" s="57">
        <v>43776.355000000003</v>
      </c>
      <c r="D156" s="58" t="s">
        <v>630</v>
      </c>
      <c r="E156" s="58">
        <v>-4534.5276842921057</v>
      </c>
      <c r="F156" s="58" t="s">
        <v>221</v>
      </c>
      <c r="G156" s="57">
        <v>-4534.5</v>
      </c>
      <c r="H156" s="57" t="s">
        <v>181</v>
      </c>
      <c r="I156" s="1"/>
      <c r="J156" s="58"/>
      <c r="K156" s="59" t="s">
        <v>102</v>
      </c>
      <c r="L156" s="1"/>
    </row>
    <row r="157" spans="1:12" ht="12.75" customHeight="1">
      <c r="A157" s="61" t="s">
        <v>110</v>
      </c>
      <c r="B157" s="13" t="s">
        <v>54</v>
      </c>
      <c r="C157" s="57">
        <v>43784.385000000002</v>
      </c>
      <c r="D157" s="58" t="s">
        <v>630</v>
      </c>
      <c r="E157" s="58">
        <v>-4514.5107683778633</v>
      </c>
      <c r="F157" s="58" t="s">
        <v>222</v>
      </c>
      <c r="G157" s="57">
        <v>-4514.5</v>
      </c>
      <c r="H157" s="57" t="s">
        <v>120</v>
      </c>
      <c r="I157" s="1"/>
      <c r="J157" s="58"/>
      <c r="K157" s="59" t="s">
        <v>102</v>
      </c>
      <c r="L157" s="1"/>
    </row>
    <row r="158" spans="1:12" ht="12.75" customHeight="1">
      <c r="A158" s="61" t="s">
        <v>110</v>
      </c>
      <c r="B158" s="13" t="s">
        <v>53</v>
      </c>
      <c r="C158" s="57">
        <v>43789.381999999998</v>
      </c>
      <c r="D158" s="58" t="s">
        <v>630</v>
      </c>
      <c r="E158" s="58">
        <v>-4502.054413605335</v>
      </c>
      <c r="F158" s="58" t="s">
        <v>223</v>
      </c>
      <c r="G158" s="57">
        <v>-4502</v>
      </c>
      <c r="H158" s="57" t="s">
        <v>224</v>
      </c>
      <c r="I158" s="1"/>
      <c r="J158" s="58"/>
      <c r="K158" s="59" t="s">
        <v>102</v>
      </c>
      <c r="L158" s="1"/>
    </row>
    <row r="159" spans="1:12" ht="12.75" customHeight="1">
      <c r="A159" s="61" t="s">
        <v>110</v>
      </c>
      <c r="B159" s="13" t="s">
        <v>53</v>
      </c>
      <c r="C159" s="57">
        <v>43793.381999999998</v>
      </c>
      <c r="D159" s="58" t="s">
        <v>630</v>
      </c>
      <c r="E159" s="58">
        <v>-4492.0833471474289</v>
      </c>
      <c r="F159" s="58" t="s">
        <v>225</v>
      </c>
      <c r="G159" s="57">
        <v>-4492</v>
      </c>
      <c r="H159" s="57" t="s">
        <v>109</v>
      </c>
      <c r="I159" s="1"/>
      <c r="J159" s="58"/>
      <c r="K159" s="59" t="s">
        <v>102</v>
      </c>
      <c r="L159" s="1"/>
    </row>
    <row r="160" spans="1:12" ht="12.75" customHeight="1">
      <c r="A160" s="61" t="s">
        <v>110</v>
      </c>
      <c r="B160" s="13" t="s">
        <v>54</v>
      </c>
      <c r="C160" s="57">
        <v>43825.29</v>
      </c>
      <c r="D160" s="58" t="s">
        <v>630</v>
      </c>
      <c r="E160" s="58">
        <v>-4412.5441500127072</v>
      </c>
      <c r="F160" s="58" t="s">
        <v>228</v>
      </c>
      <c r="G160" s="57">
        <v>-4412.5</v>
      </c>
      <c r="H160" s="57" t="s">
        <v>229</v>
      </c>
      <c r="I160" s="1"/>
      <c r="J160" s="58"/>
      <c r="K160" s="59" t="s">
        <v>102</v>
      </c>
      <c r="L160" s="1"/>
    </row>
    <row r="161" spans="1:12" ht="12.75" customHeight="1">
      <c r="A161" s="61" t="s">
        <v>110</v>
      </c>
      <c r="B161" s="13" t="s">
        <v>54</v>
      </c>
      <c r="C161" s="57">
        <v>44143.436000000002</v>
      </c>
      <c r="D161" s="58" t="s">
        <v>630</v>
      </c>
      <c r="E161" s="58">
        <v>-3619.4804226834831</v>
      </c>
      <c r="F161" s="58" t="s">
        <v>239</v>
      </c>
      <c r="G161" s="57">
        <v>-3619.5</v>
      </c>
      <c r="H161" s="57" t="s">
        <v>162</v>
      </c>
      <c r="I161" s="1"/>
      <c r="J161" s="58"/>
      <c r="K161" s="59" t="s">
        <v>102</v>
      </c>
      <c r="L161" s="1"/>
    </row>
    <row r="162" spans="1:12" ht="12.75" customHeight="1">
      <c r="A162" s="61" t="s">
        <v>110</v>
      </c>
      <c r="B162" s="13" t="s">
        <v>53</v>
      </c>
      <c r="C162" s="57">
        <v>44152.464999999997</v>
      </c>
      <c r="D162" s="58" t="s">
        <v>630</v>
      </c>
      <c r="E162" s="58">
        <v>-3596.973232921388</v>
      </c>
      <c r="F162" s="58" t="s">
        <v>240</v>
      </c>
      <c r="G162" s="57">
        <v>-3597</v>
      </c>
      <c r="H162" s="57" t="s">
        <v>101</v>
      </c>
      <c r="I162" s="1"/>
      <c r="J162" s="58"/>
      <c r="K162" s="59" t="s">
        <v>102</v>
      </c>
      <c r="L162" s="1"/>
    </row>
    <row r="163" spans="1:12" ht="12.75" customHeight="1">
      <c r="A163" s="61" t="s">
        <v>110</v>
      </c>
      <c r="B163" s="13" t="s">
        <v>54</v>
      </c>
      <c r="C163" s="57">
        <v>44180.322</v>
      </c>
      <c r="D163" s="58" t="s">
        <v>630</v>
      </c>
      <c r="E163" s="58">
        <v>-3527.5322333419085</v>
      </c>
      <c r="F163" s="58" t="s">
        <v>243</v>
      </c>
      <c r="G163" s="57">
        <v>-3527.5</v>
      </c>
      <c r="H163" s="57" t="s">
        <v>244</v>
      </c>
      <c r="I163" s="1"/>
      <c r="J163" s="58"/>
      <c r="K163" s="59" t="s">
        <v>102</v>
      </c>
      <c r="L163" s="1"/>
    </row>
    <row r="164" spans="1:12" ht="12.75" customHeight="1">
      <c r="A164" s="61" t="s">
        <v>110</v>
      </c>
      <c r="B164" s="13" t="s">
        <v>53</v>
      </c>
      <c r="C164" s="57">
        <v>44489.409</v>
      </c>
      <c r="D164" s="58" t="s">
        <v>630</v>
      </c>
      <c r="E164" s="58">
        <v>-2757.0504787732293</v>
      </c>
      <c r="F164" s="58" t="s">
        <v>246</v>
      </c>
      <c r="G164" s="57">
        <v>-2757</v>
      </c>
      <c r="H164" s="57" t="s">
        <v>247</v>
      </c>
      <c r="I164" s="1"/>
      <c r="J164" s="58"/>
      <c r="K164" s="59" t="s">
        <v>102</v>
      </c>
      <c r="L164" s="1"/>
    </row>
    <row r="165" spans="1:12" ht="12.75" customHeight="1">
      <c r="A165" s="61" t="s">
        <v>110</v>
      </c>
      <c r="B165" s="13" t="s">
        <v>54</v>
      </c>
      <c r="C165" s="57">
        <v>44490.427000000003</v>
      </c>
      <c r="D165" s="58" t="s">
        <v>630</v>
      </c>
      <c r="E165" s="58">
        <v>-2754.512842359683</v>
      </c>
      <c r="F165" s="58" t="s">
        <v>248</v>
      </c>
      <c r="G165" s="57">
        <v>-2754.5</v>
      </c>
      <c r="H165" s="57" t="s">
        <v>227</v>
      </c>
      <c r="I165" s="1"/>
      <c r="J165" s="58"/>
      <c r="K165" s="59" t="s">
        <v>102</v>
      </c>
      <c r="L165" s="1"/>
    </row>
    <row r="166" spans="1:12" ht="12.75" customHeight="1">
      <c r="A166" s="61" t="s">
        <v>110</v>
      </c>
      <c r="B166" s="13" t="s">
        <v>54</v>
      </c>
      <c r="C166" s="57">
        <v>44490.44</v>
      </c>
      <c r="D166" s="58" t="s">
        <v>630</v>
      </c>
      <c r="E166" s="58">
        <v>-2754.4804363936973</v>
      </c>
      <c r="F166" s="58" t="s">
        <v>249</v>
      </c>
      <c r="G166" s="57">
        <v>-2754.5</v>
      </c>
      <c r="H166" s="57" t="s">
        <v>136</v>
      </c>
      <c r="I166" s="1"/>
      <c r="J166" s="58"/>
      <c r="K166" s="59" t="s">
        <v>158</v>
      </c>
      <c r="L166" s="1"/>
    </row>
    <row r="167" spans="1:12" ht="12.75" customHeight="1">
      <c r="A167" s="61" t="s">
        <v>110</v>
      </c>
      <c r="B167" s="13" t="s">
        <v>54</v>
      </c>
      <c r="C167" s="57">
        <v>44498.436999999998</v>
      </c>
      <c r="D167" s="58" t="s">
        <v>630</v>
      </c>
      <c r="E167" s="58">
        <v>-2734.5457817777401</v>
      </c>
      <c r="F167" s="58" t="s">
        <v>250</v>
      </c>
      <c r="G167" s="57">
        <v>-2734.5</v>
      </c>
      <c r="H167" s="57" t="s">
        <v>251</v>
      </c>
      <c r="I167" s="1"/>
      <c r="J167" s="58"/>
      <c r="K167" s="59" t="s">
        <v>102</v>
      </c>
      <c r="L167" s="1"/>
    </row>
    <row r="168" spans="1:12" ht="12.75" customHeight="1">
      <c r="A168" s="61" t="s">
        <v>110</v>
      </c>
      <c r="B168" s="13" t="s">
        <v>54</v>
      </c>
      <c r="C168" s="57">
        <v>44515.313000000002</v>
      </c>
      <c r="D168" s="58" t="s">
        <v>630</v>
      </c>
      <c r="E168" s="58">
        <v>-2692.4778523918258</v>
      </c>
      <c r="F168" s="58" t="s">
        <v>252</v>
      </c>
      <c r="G168" s="57">
        <v>-2692.5</v>
      </c>
      <c r="H168" s="57" t="s">
        <v>214</v>
      </c>
      <c r="I168" s="1"/>
      <c r="J168" s="58"/>
      <c r="K168" s="59" t="s">
        <v>102</v>
      </c>
      <c r="L168" s="1"/>
    </row>
    <row r="169" spans="1:12" ht="12.75" customHeight="1">
      <c r="A169" s="61" t="s">
        <v>110</v>
      </c>
      <c r="B169" s="13" t="s">
        <v>53</v>
      </c>
      <c r="C169" s="57">
        <v>44599.357000000004</v>
      </c>
      <c r="D169" s="58" t="s">
        <v>630</v>
      </c>
      <c r="E169" s="58">
        <v>-2482.9757750447634</v>
      </c>
      <c r="F169" s="58" t="s">
        <v>253</v>
      </c>
      <c r="G169" s="57">
        <v>-2483</v>
      </c>
      <c r="H169" s="57" t="s">
        <v>162</v>
      </c>
      <c r="I169" s="1"/>
      <c r="J169" s="58"/>
      <c r="K169" s="59" t="s">
        <v>102</v>
      </c>
      <c r="L169" s="1"/>
    </row>
    <row r="170" spans="1:12" ht="12.75" customHeight="1">
      <c r="A170" s="61" t="s">
        <v>110</v>
      </c>
      <c r="B170" s="13" t="s">
        <v>54</v>
      </c>
      <c r="C170" s="57">
        <v>44792.514999999999</v>
      </c>
      <c r="D170" s="58" t="s">
        <v>630</v>
      </c>
      <c r="E170" s="58">
        <v>-2001.4779613257331</v>
      </c>
      <c r="F170" s="58" t="s">
        <v>254</v>
      </c>
      <c r="G170" s="57">
        <v>-2001.5</v>
      </c>
      <c r="H170" s="57" t="s">
        <v>136</v>
      </c>
      <c r="I170" s="1"/>
      <c r="J170" s="58"/>
      <c r="K170" s="59" t="s">
        <v>102</v>
      </c>
      <c r="L170" s="1"/>
    </row>
    <row r="171" spans="1:12" ht="12.75" customHeight="1">
      <c r="A171" s="61" t="s">
        <v>110</v>
      </c>
      <c r="B171" s="13" t="s">
        <v>54</v>
      </c>
      <c r="C171" s="57">
        <v>44804.538999999997</v>
      </c>
      <c r="D171" s="58" t="s">
        <v>630</v>
      </c>
      <c r="E171" s="58">
        <v>-1971.5049355532744</v>
      </c>
      <c r="F171" s="58" t="s">
        <v>255</v>
      </c>
      <c r="G171" s="57">
        <v>-1971.5</v>
      </c>
      <c r="H171" s="57" t="s">
        <v>107</v>
      </c>
      <c r="I171" s="1"/>
      <c r="J171" s="58"/>
      <c r="K171" s="59" t="s">
        <v>102</v>
      </c>
      <c r="L171" s="1"/>
    </row>
    <row r="172" spans="1:12" ht="12.75" customHeight="1">
      <c r="A172" s="61" t="s">
        <v>110</v>
      </c>
      <c r="B172" s="13" t="s">
        <v>54</v>
      </c>
      <c r="C172" s="57">
        <v>44810.555</v>
      </c>
      <c r="D172" s="58" t="s">
        <v>630</v>
      </c>
      <c r="E172" s="58">
        <v>-1956.5084516005759</v>
      </c>
      <c r="F172" s="58" t="s">
        <v>256</v>
      </c>
      <c r="G172" s="57">
        <v>-1956.5</v>
      </c>
      <c r="H172" s="57" t="s">
        <v>227</v>
      </c>
      <c r="I172" s="1"/>
      <c r="J172" s="58"/>
      <c r="K172" s="59" t="s">
        <v>102</v>
      </c>
      <c r="L172" s="1"/>
    </row>
    <row r="173" spans="1:12" ht="12.75" customHeight="1">
      <c r="A173" s="61" t="s">
        <v>110</v>
      </c>
      <c r="B173" s="13" t="s">
        <v>54</v>
      </c>
      <c r="C173" s="57">
        <v>44812.561000000002</v>
      </c>
      <c r="D173" s="58" t="s">
        <v>630</v>
      </c>
      <c r="E173" s="58">
        <v>-1951.5079617719332</v>
      </c>
      <c r="F173" s="58" t="s">
        <v>257</v>
      </c>
      <c r="G173" s="57">
        <v>-1951.5</v>
      </c>
      <c r="H173" s="57" t="s">
        <v>258</v>
      </c>
      <c r="I173" s="1"/>
      <c r="J173" s="58"/>
      <c r="K173" s="59" t="s">
        <v>122</v>
      </c>
      <c r="L173" s="1"/>
    </row>
    <row r="174" spans="1:12" ht="12.75" customHeight="1">
      <c r="A174" s="61" t="s">
        <v>110</v>
      </c>
      <c r="B174" s="13" t="s">
        <v>54</v>
      </c>
      <c r="C174" s="57">
        <v>44812.561999999998</v>
      </c>
      <c r="D174" s="58" t="s">
        <v>630</v>
      </c>
      <c r="E174" s="58">
        <v>-1951.5054690053273</v>
      </c>
      <c r="F174" s="58" t="s">
        <v>259</v>
      </c>
      <c r="G174" s="57">
        <v>-1951.5</v>
      </c>
      <c r="H174" s="57" t="s">
        <v>107</v>
      </c>
      <c r="I174" s="1"/>
      <c r="J174" s="58"/>
      <c r="K174" s="59" t="s">
        <v>102</v>
      </c>
      <c r="L174" s="1"/>
    </row>
    <row r="175" spans="1:12" ht="12.75" customHeight="1">
      <c r="A175" s="61" t="s">
        <v>110</v>
      </c>
      <c r="B175" s="13" t="s">
        <v>54</v>
      </c>
      <c r="C175" s="57">
        <v>44814.563999999998</v>
      </c>
      <c r="D175" s="58" t="s">
        <v>630</v>
      </c>
      <c r="E175" s="58">
        <v>-1946.5149502431443</v>
      </c>
      <c r="F175" s="58" t="s">
        <v>260</v>
      </c>
      <c r="G175" s="57">
        <v>-1946.5</v>
      </c>
      <c r="H175" s="57" t="s">
        <v>261</v>
      </c>
      <c r="I175" s="1"/>
      <c r="J175" s="58"/>
      <c r="K175" s="59" t="s">
        <v>102</v>
      </c>
      <c r="L175" s="1"/>
    </row>
    <row r="176" spans="1:12" ht="12.75" customHeight="1">
      <c r="A176" s="61" t="s">
        <v>110</v>
      </c>
      <c r="B176" s="13" t="s">
        <v>54</v>
      </c>
      <c r="C176" s="57">
        <v>44816.565999999999</v>
      </c>
      <c r="D176" s="58" t="s">
        <v>630</v>
      </c>
      <c r="E176" s="58" t="e">
        <v>#N/A</v>
      </c>
      <c r="F176" s="58" t="s">
        <v>262</v>
      </c>
      <c r="G176" s="57">
        <v>-1941.5</v>
      </c>
      <c r="H176" s="57" t="s">
        <v>244</v>
      </c>
      <c r="I176" s="1"/>
      <c r="J176" s="58"/>
      <c r="K176" s="59" t="s">
        <v>102</v>
      </c>
      <c r="L176" s="1"/>
    </row>
    <row r="177" spans="1:12" ht="12.75" customHeight="1">
      <c r="A177" s="61" t="s">
        <v>110</v>
      </c>
      <c r="B177" s="13" t="s">
        <v>53</v>
      </c>
      <c r="C177" s="57">
        <v>44844.457999999999</v>
      </c>
      <c r="D177" s="58" t="s">
        <v>630</v>
      </c>
      <c r="E177" s="58" t="e">
        <v>#N/A</v>
      </c>
      <c r="F177" s="58" t="s">
        <v>263</v>
      </c>
      <c r="G177" s="57">
        <v>-1872</v>
      </c>
      <c r="H177" s="57" t="s">
        <v>120</v>
      </c>
      <c r="I177" s="1"/>
      <c r="J177" s="58"/>
      <c r="K177" s="59" t="s">
        <v>102</v>
      </c>
      <c r="L177" s="1"/>
    </row>
    <row r="178" spans="1:12" ht="12.75" customHeight="1">
      <c r="A178" s="61" t="s">
        <v>110</v>
      </c>
      <c r="B178" s="13" t="s">
        <v>54</v>
      </c>
      <c r="C178" s="57">
        <v>44853.481</v>
      </c>
      <c r="D178" s="58" t="s">
        <v>630</v>
      </c>
      <c r="E178" s="58" t="e">
        <v>#N/A</v>
      </c>
      <c r="F178" s="58" t="s">
        <v>264</v>
      </c>
      <c r="G178" s="57">
        <v>-1849.5</v>
      </c>
      <c r="H178" s="57" t="s">
        <v>107</v>
      </c>
      <c r="I178" s="1"/>
      <c r="J178" s="58"/>
      <c r="K178" s="59" t="s">
        <v>102</v>
      </c>
      <c r="L178" s="1"/>
    </row>
    <row r="179" spans="1:12" ht="12.75" customHeight="1">
      <c r="A179" s="61" t="s">
        <v>110</v>
      </c>
      <c r="B179" s="13" t="s">
        <v>53</v>
      </c>
      <c r="C179" s="57">
        <v>45266.485999999997</v>
      </c>
      <c r="D179" s="58" t="s">
        <v>630</v>
      </c>
      <c r="E179" s="58" t="e">
        <v>#N/A</v>
      </c>
      <c r="F179" s="58" t="s">
        <v>265</v>
      </c>
      <c r="G179" s="57">
        <v>-820</v>
      </c>
      <c r="H179" s="57" t="s">
        <v>97</v>
      </c>
      <c r="I179" s="1"/>
      <c r="J179" s="58"/>
      <c r="K179" s="59" t="s">
        <v>102</v>
      </c>
      <c r="L179" s="1"/>
    </row>
    <row r="180" spans="1:12" ht="12.75" customHeight="1">
      <c r="A180" s="61" t="s">
        <v>110</v>
      </c>
      <c r="B180" s="13" t="s">
        <v>53</v>
      </c>
      <c r="C180" s="57">
        <v>45267.271999999997</v>
      </c>
      <c r="D180" s="58" t="s">
        <v>630</v>
      </c>
      <c r="E180" s="58" t="e">
        <v>#N/A</v>
      </c>
      <c r="F180" s="58" t="s">
        <v>266</v>
      </c>
      <c r="G180" s="57">
        <v>-818</v>
      </c>
      <c r="H180" s="57" t="s">
        <v>267</v>
      </c>
      <c r="I180" s="1"/>
      <c r="J180" s="58"/>
      <c r="K180" s="59" t="s">
        <v>102</v>
      </c>
      <c r="L180" s="1"/>
    </row>
    <row r="181" spans="1:12" ht="12.75" customHeight="1">
      <c r="A181" s="61" t="s">
        <v>110</v>
      </c>
      <c r="B181" s="13" t="s">
        <v>54</v>
      </c>
      <c r="C181" s="57">
        <v>45294.362999999998</v>
      </c>
      <c r="D181" s="58" t="s">
        <v>630</v>
      </c>
      <c r="E181" s="58" t="e">
        <v>#N/A</v>
      </c>
      <c r="F181" s="58" t="s">
        <v>268</v>
      </c>
      <c r="G181" s="57">
        <v>-750.5</v>
      </c>
      <c r="H181" s="57" t="s">
        <v>186</v>
      </c>
      <c r="I181" s="1"/>
      <c r="J181" s="58"/>
      <c r="K181" s="59" t="s">
        <v>102</v>
      </c>
      <c r="L181" s="1"/>
    </row>
    <row r="182" spans="1:12" ht="12.75" customHeight="1">
      <c r="A182" s="61" t="s">
        <v>110</v>
      </c>
      <c r="B182" s="13" t="s">
        <v>54</v>
      </c>
      <c r="C182" s="57">
        <v>45561.531999999999</v>
      </c>
      <c r="D182" s="58" t="s">
        <v>630</v>
      </c>
      <c r="E182" s="58" t="e">
        <v>#N/A</v>
      </c>
      <c r="F182" s="58" t="s">
        <v>269</v>
      </c>
      <c r="G182" s="57">
        <v>-84.5</v>
      </c>
      <c r="H182" s="57" t="s">
        <v>227</v>
      </c>
      <c r="I182" s="1"/>
      <c r="J182" s="58"/>
      <c r="K182" s="59" t="s">
        <v>270</v>
      </c>
      <c r="L182" s="1"/>
    </row>
    <row r="183" spans="1:12" ht="12.75" customHeight="1">
      <c r="A183" s="61" t="s">
        <v>110</v>
      </c>
      <c r="B183" s="13" t="s">
        <v>54</v>
      </c>
      <c r="C183" s="57">
        <v>45561.540999999997</v>
      </c>
      <c r="D183" s="58" t="s">
        <v>630</v>
      </c>
      <c r="E183" s="58" t="e">
        <v>#N/A</v>
      </c>
      <c r="F183" s="58" t="s">
        <v>271</v>
      </c>
      <c r="G183" s="57">
        <v>-84.5</v>
      </c>
      <c r="H183" s="57" t="s">
        <v>134</v>
      </c>
      <c r="I183" s="1"/>
      <c r="J183" s="58"/>
      <c r="K183" s="59" t="s">
        <v>272</v>
      </c>
      <c r="L183" s="1"/>
    </row>
    <row r="184" spans="1:12" ht="12.75" customHeight="1">
      <c r="A184" s="61" t="s">
        <v>110</v>
      </c>
      <c r="B184" s="13" t="s">
        <v>54</v>
      </c>
      <c r="C184" s="57">
        <v>45561.553999999996</v>
      </c>
      <c r="D184" s="58" t="s">
        <v>630</v>
      </c>
      <c r="E184" s="58" t="e">
        <v>#N/A</v>
      </c>
      <c r="F184" s="58" t="s">
        <v>273</v>
      </c>
      <c r="G184" s="57">
        <v>-84.5</v>
      </c>
      <c r="H184" s="57" t="s">
        <v>143</v>
      </c>
      <c r="I184" s="1"/>
      <c r="J184" s="58"/>
      <c r="K184" s="59" t="s">
        <v>274</v>
      </c>
      <c r="L184" s="1"/>
    </row>
    <row r="185" spans="1:12" ht="12.75" customHeight="1">
      <c r="A185" s="61" t="s">
        <v>110</v>
      </c>
      <c r="B185" s="13" t="s">
        <v>53</v>
      </c>
      <c r="C185" s="57">
        <v>45562.538</v>
      </c>
      <c r="D185" s="58" t="s">
        <v>630</v>
      </c>
      <c r="E185" s="58" t="e">
        <v>#N/A</v>
      </c>
      <c r="F185" s="58" t="s">
        <v>275</v>
      </c>
      <c r="G185" s="57">
        <v>-82</v>
      </c>
      <c r="H185" s="57" t="s">
        <v>196</v>
      </c>
      <c r="I185" s="1"/>
      <c r="J185" s="58"/>
      <c r="K185" s="59" t="s">
        <v>122</v>
      </c>
      <c r="L185" s="1"/>
    </row>
    <row r="186" spans="1:12" ht="12.75" customHeight="1">
      <c r="A186" s="60" t="s">
        <v>290</v>
      </c>
      <c r="B186" s="13" t="s">
        <v>54</v>
      </c>
      <c r="C186" s="57">
        <v>45622.5</v>
      </c>
      <c r="D186" s="58" t="s">
        <v>631</v>
      </c>
      <c r="E186" s="58" t="e">
        <v>#N/A</v>
      </c>
      <c r="F186" s="58" t="s">
        <v>287</v>
      </c>
      <c r="G186" s="57">
        <v>67.5</v>
      </c>
      <c r="H186" s="57" t="s">
        <v>288</v>
      </c>
      <c r="I186" s="1"/>
      <c r="J186" s="58"/>
      <c r="K186" s="59" t="s">
        <v>289</v>
      </c>
      <c r="L186" s="1"/>
    </row>
    <row r="187" spans="1:12" ht="12.75" customHeight="1">
      <c r="A187" s="61" t="s">
        <v>110</v>
      </c>
      <c r="B187" s="13" t="s">
        <v>54</v>
      </c>
      <c r="C187" s="57">
        <v>45882.459000000003</v>
      </c>
      <c r="D187" s="58" t="s">
        <v>630</v>
      </c>
      <c r="E187" s="58" t="e">
        <v>#N/A</v>
      </c>
      <c r="F187" s="58" t="s">
        <v>291</v>
      </c>
      <c r="G187" s="57">
        <v>715.5</v>
      </c>
      <c r="H187" s="57" t="s">
        <v>277</v>
      </c>
      <c r="I187" s="1"/>
      <c r="J187" s="58"/>
      <c r="K187" s="59" t="s">
        <v>278</v>
      </c>
      <c r="L187" s="1"/>
    </row>
    <row r="188" spans="1:12" ht="12.75" customHeight="1">
      <c r="A188" s="61" t="s">
        <v>110</v>
      </c>
      <c r="B188" s="13" t="s">
        <v>53</v>
      </c>
      <c r="C188" s="57">
        <v>45887.47</v>
      </c>
      <c r="D188" s="58" t="s">
        <v>630</v>
      </c>
      <c r="E188" s="58" t="e">
        <v>#N/A</v>
      </c>
      <c r="F188" s="58" t="s">
        <v>292</v>
      </c>
      <c r="G188" s="57">
        <v>728</v>
      </c>
      <c r="H188" s="57" t="s">
        <v>267</v>
      </c>
      <c r="I188" s="1"/>
      <c r="J188" s="58"/>
      <c r="K188" s="59" t="s">
        <v>278</v>
      </c>
      <c r="L188" s="1"/>
    </row>
    <row r="189" spans="1:12" ht="12.75" customHeight="1">
      <c r="A189" s="61" t="s">
        <v>110</v>
      </c>
      <c r="B189" s="13" t="s">
        <v>53</v>
      </c>
      <c r="C189" s="57">
        <v>45889.481</v>
      </c>
      <c r="D189" s="58" t="s">
        <v>630</v>
      </c>
      <c r="E189" s="58" t="e">
        <v>#N/A</v>
      </c>
      <c r="F189" s="58" t="s">
        <v>293</v>
      </c>
      <c r="G189" s="57">
        <v>733</v>
      </c>
      <c r="H189" s="57" t="s">
        <v>181</v>
      </c>
      <c r="I189" s="1"/>
      <c r="J189" s="58"/>
      <c r="K189" s="59" t="s">
        <v>278</v>
      </c>
      <c r="L189" s="1"/>
    </row>
    <row r="190" spans="1:12" ht="12.75" customHeight="1">
      <c r="A190" s="61" t="s">
        <v>110</v>
      </c>
      <c r="B190" s="13" t="s">
        <v>54</v>
      </c>
      <c r="C190" s="57">
        <v>45904.523000000001</v>
      </c>
      <c r="D190" s="58" t="s">
        <v>630</v>
      </c>
      <c r="E190" s="58" t="e">
        <v>#N/A</v>
      </c>
      <c r="F190" s="58" t="s">
        <v>294</v>
      </c>
      <c r="G190" s="57">
        <v>770.5</v>
      </c>
      <c r="H190" s="57" t="s">
        <v>277</v>
      </c>
      <c r="I190" s="1"/>
      <c r="J190" s="58"/>
      <c r="K190" s="59" t="s">
        <v>278</v>
      </c>
      <c r="L190" s="1"/>
    </row>
    <row r="191" spans="1:12" ht="12.75" customHeight="1">
      <c r="A191" s="61" t="s">
        <v>110</v>
      </c>
      <c r="B191" s="13" t="s">
        <v>54</v>
      </c>
      <c r="C191" s="57">
        <v>45906.525000000001</v>
      </c>
      <c r="D191" s="58" t="s">
        <v>630</v>
      </c>
      <c r="E191" s="58" t="e">
        <v>#N/A</v>
      </c>
      <c r="F191" s="58" t="s">
        <v>295</v>
      </c>
      <c r="G191" s="57">
        <v>775.5</v>
      </c>
      <c r="H191" s="57" t="s">
        <v>267</v>
      </c>
      <c r="I191" s="1"/>
      <c r="J191" s="58"/>
      <c r="K191" s="59" t="s">
        <v>278</v>
      </c>
      <c r="L191" s="1"/>
    </row>
    <row r="192" spans="1:12" ht="12.75" customHeight="1">
      <c r="A192" s="61" t="s">
        <v>110</v>
      </c>
      <c r="B192" s="13" t="s">
        <v>54</v>
      </c>
      <c r="C192" s="57">
        <v>45910.546999999999</v>
      </c>
      <c r="D192" s="58" t="s">
        <v>630</v>
      </c>
      <c r="E192" s="58" t="e">
        <v>#N/A</v>
      </c>
      <c r="F192" s="58" t="s">
        <v>296</v>
      </c>
      <c r="G192" s="57">
        <v>785.5</v>
      </c>
      <c r="H192" s="57" t="s">
        <v>196</v>
      </c>
      <c r="I192" s="1"/>
      <c r="J192" s="58"/>
      <c r="K192" s="59" t="s">
        <v>278</v>
      </c>
      <c r="L192" s="1"/>
    </row>
    <row r="193" spans="1:12" ht="12.75" customHeight="1">
      <c r="A193" s="61" t="s">
        <v>110</v>
      </c>
      <c r="B193" s="13" t="s">
        <v>53</v>
      </c>
      <c r="C193" s="57">
        <v>46303.48</v>
      </c>
      <c r="D193" s="58" t="s">
        <v>630</v>
      </c>
      <c r="E193" s="58" t="e">
        <v>#N/A</v>
      </c>
      <c r="F193" s="58" t="s">
        <v>297</v>
      </c>
      <c r="G193" s="57">
        <v>1765</v>
      </c>
      <c r="H193" s="57" t="s">
        <v>277</v>
      </c>
      <c r="I193" s="1"/>
      <c r="J193" s="58"/>
      <c r="K193" s="59" t="s">
        <v>122</v>
      </c>
      <c r="L193" s="1"/>
    </row>
    <row r="194" spans="1:12" ht="12.75" customHeight="1">
      <c r="A194" s="61" t="s">
        <v>110</v>
      </c>
      <c r="B194" s="13" t="s">
        <v>54</v>
      </c>
      <c r="C194" s="57">
        <v>46319.328999999998</v>
      </c>
      <c r="D194" s="58" t="s">
        <v>630</v>
      </c>
      <c r="E194" s="58" t="e">
        <v>#N/A</v>
      </c>
      <c r="F194" s="58" t="s">
        <v>298</v>
      </c>
      <c r="G194" s="57">
        <v>1804.5</v>
      </c>
      <c r="H194" s="57" t="s">
        <v>227</v>
      </c>
      <c r="I194" s="1"/>
      <c r="J194" s="58"/>
      <c r="K194" s="59" t="s">
        <v>299</v>
      </c>
      <c r="L194" s="1"/>
    </row>
    <row r="195" spans="1:12" ht="12.75" customHeight="1">
      <c r="A195" s="61" t="s">
        <v>110</v>
      </c>
      <c r="B195" s="13" t="s">
        <v>53</v>
      </c>
      <c r="C195" s="57">
        <v>46320.328999999998</v>
      </c>
      <c r="D195" s="58" t="s">
        <v>630</v>
      </c>
      <c r="E195" s="58" t="e">
        <v>#N/A</v>
      </c>
      <c r="F195" s="58" t="s">
        <v>300</v>
      </c>
      <c r="G195" s="57">
        <v>1807</v>
      </c>
      <c r="H195" s="57" t="s">
        <v>277</v>
      </c>
      <c r="I195" s="1"/>
      <c r="J195" s="58"/>
      <c r="K195" s="59" t="s">
        <v>299</v>
      </c>
      <c r="L195" s="1"/>
    </row>
    <row r="196" spans="1:12" ht="12.75" customHeight="1">
      <c r="A196" s="61" t="s">
        <v>110</v>
      </c>
      <c r="B196" s="13" t="s">
        <v>54</v>
      </c>
      <c r="C196" s="57">
        <v>46625.415999999997</v>
      </c>
      <c r="D196" s="58" t="s">
        <v>630</v>
      </c>
      <c r="E196" s="58" t="e">
        <v>#N/A</v>
      </c>
      <c r="F196" s="58" t="s">
        <v>301</v>
      </c>
      <c r="G196" s="57">
        <v>2567.5</v>
      </c>
      <c r="H196" s="57" t="s">
        <v>227</v>
      </c>
      <c r="I196" s="1"/>
      <c r="J196" s="58"/>
      <c r="K196" s="59" t="s">
        <v>299</v>
      </c>
      <c r="L196" s="1"/>
    </row>
    <row r="197" spans="1:12" ht="12.75" customHeight="1">
      <c r="A197" s="61" t="s">
        <v>110</v>
      </c>
      <c r="B197" s="13" t="s">
        <v>54</v>
      </c>
      <c r="C197" s="57">
        <v>46651.487000000001</v>
      </c>
      <c r="D197" s="58" t="s">
        <v>630</v>
      </c>
      <c r="E197" s="58" t="e">
        <v>#N/A</v>
      </c>
      <c r="F197" s="58" t="s">
        <v>302</v>
      </c>
      <c r="G197" s="57">
        <v>2632.5</v>
      </c>
      <c r="H197" s="57" t="s">
        <v>166</v>
      </c>
      <c r="I197" s="1"/>
      <c r="J197" s="58"/>
      <c r="K197" s="59" t="s">
        <v>303</v>
      </c>
      <c r="L197" s="1"/>
    </row>
    <row r="198" spans="1:12" ht="12.75" customHeight="1">
      <c r="A198" s="61" t="s">
        <v>110</v>
      </c>
      <c r="B198" s="13" t="s">
        <v>54</v>
      </c>
      <c r="C198" s="57">
        <v>46651.491999999998</v>
      </c>
      <c r="D198" s="58" t="s">
        <v>630</v>
      </c>
      <c r="E198" s="58" t="e">
        <v>#N/A</v>
      </c>
      <c r="F198" s="58" t="s">
        <v>304</v>
      </c>
      <c r="G198" s="57">
        <v>2632.5</v>
      </c>
      <c r="H198" s="57" t="s">
        <v>227</v>
      </c>
      <c r="I198" s="1"/>
      <c r="J198" s="58"/>
      <c r="K198" s="59" t="s">
        <v>299</v>
      </c>
      <c r="L198" s="1"/>
    </row>
    <row r="199" spans="1:12" ht="12.75" customHeight="1">
      <c r="A199" s="61" t="s">
        <v>110</v>
      </c>
      <c r="B199" s="13" t="s">
        <v>53</v>
      </c>
      <c r="C199" s="57">
        <v>46652.493999999999</v>
      </c>
      <c r="D199" s="58" t="s">
        <v>630</v>
      </c>
      <c r="E199" s="58" t="e">
        <v>#N/A</v>
      </c>
      <c r="F199" s="58" t="s">
        <v>305</v>
      </c>
      <c r="G199" s="57">
        <v>2635</v>
      </c>
      <c r="H199" s="57" t="s">
        <v>181</v>
      </c>
      <c r="I199" s="1"/>
      <c r="J199" s="58"/>
      <c r="K199" s="59" t="s">
        <v>299</v>
      </c>
      <c r="L199" s="1"/>
    </row>
    <row r="200" spans="1:12" ht="12.75" customHeight="1">
      <c r="A200" s="61" t="s">
        <v>110</v>
      </c>
      <c r="B200" s="13" t="s">
        <v>54</v>
      </c>
      <c r="C200" s="57">
        <v>46676.358</v>
      </c>
      <c r="D200" s="58" t="s">
        <v>630</v>
      </c>
      <c r="E200" s="58" t="e">
        <v>#N/A</v>
      </c>
      <c r="F200" s="58" t="s">
        <v>306</v>
      </c>
      <c r="G200" s="57">
        <v>2694.5</v>
      </c>
      <c r="H200" s="57" t="s">
        <v>244</v>
      </c>
      <c r="I200" s="1"/>
      <c r="J200" s="58"/>
      <c r="K200" s="59" t="s">
        <v>299</v>
      </c>
      <c r="L200" s="1"/>
    </row>
    <row r="201" spans="1:12" ht="12.75" customHeight="1">
      <c r="A201" s="61" t="s">
        <v>110</v>
      </c>
      <c r="B201" s="13" t="s">
        <v>53</v>
      </c>
      <c r="C201" s="57">
        <v>46677.358</v>
      </c>
      <c r="D201" s="58" t="s">
        <v>630</v>
      </c>
      <c r="E201" s="58" t="e">
        <v>#N/A</v>
      </c>
      <c r="F201" s="58" t="s">
        <v>307</v>
      </c>
      <c r="G201" s="57">
        <v>2697</v>
      </c>
      <c r="H201" s="57" t="s">
        <v>288</v>
      </c>
      <c r="I201" s="1"/>
      <c r="J201" s="58"/>
      <c r="K201" s="59" t="s">
        <v>299</v>
      </c>
      <c r="L201" s="1"/>
    </row>
    <row r="202" spans="1:12" ht="12.75" customHeight="1">
      <c r="A202" s="61" t="s">
        <v>110</v>
      </c>
      <c r="B202" s="13" t="s">
        <v>54</v>
      </c>
      <c r="C202" s="57">
        <v>46678.375</v>
      </c>
      <c r="D202" s="58" t="s">
        <v>630</v>
      </c>
      <c r="E202" s="58" t="e">
        <v>#N/A</v>
      </c>
      <c r="F202" s="58" t="s">
        <v>308</v>
      </c>
      <c r="G202" s="57">
        <v>2699.5</v>
      </c>
      <c r="H202" s="57" t="s">
        <v>120</v>
      </c>
      <c r="I202" s="1"/>
      <c r="J202" s="58"/>
      <c r="K202" s="59" t="s">
        <v>299</v>
      </c>
      <c r="L202" s="1"/>
    </row>
    <row r="203" spans="1:12" ht="12.75" customHeight="1">
      <c r="A203" s="61" t="s">
        <v>110</v>
      </c>
      <c r="B203" s="13" t="s">
        <v>54</v>
      </c>
      <c r="C203" s="57">
        <v>46680.377</v>
      </c>
      <c r="D203" s="58" t="s">
        <v>630</v>
      </c>
      <c r="E203" s="58" t="e">
        <v>#N/A</v>
      </c>
      <c r="F203" s="58" t="s">
        <v>309</v>
      </c>
      <c r="G203" s="57">
        <v>2704.5</v>
      </c>
      <c r="H203" s="57" t="s">
        <v>107</v>
      </c>
      <c r="I203" s="1"/>
      <c r="J203" s="58"/>
      <c r="K203" s="59" t="s">
        <v>299</v>
      </c>
      <c r="L203" s="1"/>
    </row>
    <row r="204" spans="1:12" ht="12.75" customHeight="1">
      <c r="A204" s="61" t="s">
        <v>110</v>
      </c>
      <c r="B204" s="13" t="s">
        <v>54</v>
      </c>
      <c r="C204" s="57">
        <v>46682.38</v>
      </c>
      <c r="D204" s="58" t="s">
        <v>630</v>
      </c>
      <c r="E204" s="58" t="e">
        <v>#N/A</v>
      </c>
      <c r="F204" s="58" t="s">
        <v>310</v>
      </c>
      <c r="G204" s="57">
        <v>2709.5</v>
      </c>
      <c r="H204" s="57" t="s">
        <v>181</v>
      </c>
      <c r="I204" s="1"/>
      <c r="J204" s="58"/>
      <c r="K204" s="59" t="s">
        <v>299</v>
      </c>
      <c r="L204" s="1"/>
    </row>
    <row r="205" spans="1:12" ht="12.75" customHeight="1">
      <c r="A205" s="60" t="s">
        <v>290</v>
      </c>
      <c r="B205" s="13" t="s">
        <v>54</v>
      </c>
      <c r="C205" s="57">
        <v>46704.432999999997</v>
      </c>
      <c r="D205" s="58" t="s">
        <v>631</v>
      </c>
      <c r="E205" s="58" t="e">
        <v>#N/A</v>
      </c>
      <c r="F205" s="58" t="s">
        <v>311</v>
      </c>
      <c r="G205" s="57">
        <v>2764.5</v>
      </c>
      <c r="H205" s="57" t="s">
        <v>224</v>
      </c>
      <c r="I205" s="1"/>
      <c r="J205" s="58"/>
      <c r="K205" s="59" t="s">
        <v>289</v>
      </c>
      <c r="L205" s="1"/>
    </row>
    <row r="206" spans="1:12" ht="12.75" customHeight="1">
      <c r="A206" s="60" t="s">
        <v>290</v>
      </c>
      <c r="B206" s="13" t="s">
        <v>54</v>
      </c>
      <c r="C206" s="57">
        <v>46706.438000000002</v>
      </c>
      <c r="D206" s="58" t="s">
        <v>631</v>
      </c>
      <c r="E206" s="58" t="e">
        <v>#N/A</v>
      </c>
      <c r="F206" s="58" t="s">
        <v>312</v>
      </c>
      <c r="G206" s="57">
        <v>2769.5</v>
      </c>
      <c r="H206" s="57" t="s">
        <v>251</v>
      </c>
      <c r="I206" s="1"/>
      <c r="J206" s="58"/>
      <c r="K206" s="59" t="s">
        <v>289</v>
      </c>
      <c r="L206" s="1"/>
    </row>
    <row r="207" spans="1:12" ht="12.75" customHeight="1">
      <c r="A207" s="60" t="s">
        <v>290</v>
      </c>
      <c r="B207" s="13" t="s">
        <v>54</v>
      </c>
      <c r="C207" s="57">
        <v>46769.421000000002</v>
      </c>
      <c r="D207" s="58" t="s">
        <v>631</v>
      </c>
      <c r="E207" s="58" t="e">
        <v>#N/A</v>
      </c>
      <c r="F207" s="58" t="s">
        <v>313</v>
      </c>
      <c r="G207" s="57">
        <v>2926.5</v>
      </c>
      <c r="H207" s="57" t="s">
        <v>251</v>
      </c>
      <c r="I207" s="1"/>
      <c r="J207" s="58"/>
      <c r="K207" s="59" t="s">
        <v>289</v>
      </c>
      <c r="L207" s="1"/>
    </row>
    <row r="208" spans="1:12" ht="12.75" customHeight="1">
      <c r="A208" s="61" t="s">
        <v>110</v>
      </c>
      <c r="B208" s="13" t="s">
        <v>53</v>
      </c>
      <c r="C208" s="57">
        <v>47024.364000000001</v>
      </c>
      <c r="D208" s="58" t="s">
        <v>630</v>
      </c>
      <c r="E208" s="58" t="e">
        <v>#N/A</v>
      </c>
      <c r="F208" s="58" t="s">
        <v>314</v>
      </c>
      <c r="G208" s="57">
        <v>3562</v>
      </c>
      <c r="H208" s="57" t="s">
        <v>288</v>
      </c>
      <c r="I208" s="1"/>
      <c r="J208" s="58"/>
      <c r="K208" s="59" t="s">
        <v>299</v>
      </c>
      <c r="L208" s="1"/>
    </row>
    <row r="209" spans="1:12" ht="12.75" customHeight="1">
      <c r="A209" s="61" t="s">
        <v>110</v>
      </c>
      <c r="B209" s="13" t="s">
        <v>54</v>
      </c>
      <c r="C209" s="57">
        <v>47025.377999999997</v>
      </c>
      <c r="D209" s="58" t="s">
        <v>630</v>
      </c>
      <c r="E209" s="58" t="e">
        <v>#N/A</v>
      </c>
      <c r="F209" s="58" t="s">
        <v>315</v>
      </c>
      <c r="G209" s="57">
        <v>3564.5</v>
      </c>
      <c r="H209" s="57" t="s">
        <v>107</v>
      </c>
      <c r="I209" s="1"/>
      <c r="J209" s="58"/>
      <c r="K209" s="59" t="s">
        <v>299</v>
      </c>
      <c r="L209" s="1"/>
    </row>
    <row r="210" spans="1:12" ht="12.75" customHeight="1">
      <c r="A210" s="61" t="s">
        <v>110</v>
      </c>
      <c r="B210" s="13" t="s">
        <v>54</v>
      </c>
      <c r="C210" s="57">
        <v>47035.396000000001</v>
      </c>
      <c r="D210" s="58" t="s">
        <v>630</v>
      </c>
      <c r="E210" s="58" t="e">
        <v>#N/A</v>
      </c>
      <c r="F210" s="58" t="s">
        <v>316</v>
      </c>
      <c r="G210" s="57">
        <v>3589.5</v>
      </c>
      <c r="H210" s="57" t="s">
        <v>288</v>
      </c>
      <c r="I210" s="1"/>
      <c r="J210" s="58"/>
      <c r="K210" s="59" t="s">
        <v>299</v>
      </c>
      <c r="L210" s="1"/>
    </row>
    <row r="211" spans="1:12" ht="12.75" customHeight="1">
      <c r="A211" s="61" t="s">
        <v>110</v>
      </c>
      <c r="B211" s="13" t="s">
        <v>54</v>
      </c>
      <c r="C211" s="57">
        <v>47037.394</v>
      </c>
      <c r="D211" s="58" t="s">
        <v>630</v>
      </c>
      <c r="E211" s="58" t="e">
        <v>#N/A</v>
      </c>
      <c r="F211" s="58" t="s">
        <v>317</v>
      </c>
      <c r="G211" s="57">
        <v>3594.5</v>
      </c>
      <c r="H211" s="57" t="s">
        <v>201</v>
      </c>
      <c r="I211" s="1"/>
      <c r="J211" s="58"/>
      <c r="K211" s="59" t="s">
        <v>299</v>
      </c>
      <c r="L211" s="1"/>
    </row>
    <row r="212" spans="1:12" ht="12.75" customHeight="1">
      <c r="A212" s="61" t="s">
        <v>110</v>
      </c>
      <c r="B212" s="13" t="s">
        <v>53</v>
      </c>
      <c r="C212" s="57">
        <v>47038.400000000001</v>
      </c>
      <c r="D212" s="58" t="s">
        <v>630</v>
      </c>
      <c r="E212" s="58" t="e">
        <v>#N/A</v>
      </c>
      <c r="F212" s="58" t="s">
        <v>318</v>
      </c>
      <c r="G212" s="57">
        <v>3597</v>
      </c>
      <c r="H212" s="57" t="s">
        <v>251</v>
      </c>
      <c r="I212" s="1"/>
      <c r="J212" s="58"/>
      <c r="K212" s="59" t="s">
        <v>299</v>
      </c>
      <c r="L212" s="1"/>
    </row>
    <row r="213" spans="1:12" ht="12.75" customHeight="1">
      <c r="A213" s="61" t="s">
        <v>321</v>
      </c>
      <c r="B213" s="13" t="s">
        <v>53</v>
      </c>
      <c r="C213" s="57">
        <v>47040.419000000002</v>
      </c>
      <c r="D213" s="58" t="s">
        <v>630</v>
      </c>
      <c r="E213" s="58" t="e">
        <v>#N/A</v>
      </c>
      <c r="F213" s="58" t="s">
        <v>319</v>
      </c>
      <c r="G213" s="57">
        <v>3602</v>
      </c>
      <c r="H213" s="57" t="s">
        <v>227</v>
      </c>
      <c r="I213" s="1"/>
      <c r="J213" s="58"/>
      <c r="K213" s="59" t="s">
        <v>320</v>
      </c>
      <c r="L213" s="1"/>
    </row>
    <row r="214" spans="1:12" ht="12.75" customHeight="1">
      <c r="A214" s="61" t="s">
        <v>321</v>
      </c>
      <c r="B214" s="13" t="s">
        <v>53</v>
      </c>
      <c r="C214" s="57">
        <v>47040.42</v>
      </c>
      <c r="D214" s="58" t="s">
        <v>630</v>
      </c>
      <c r="E214" s="58" t="e">
        <v>#N/A</v>
      </c>
      <c r="F214" s="58" t="s">
        <v>322</v>
      </c>
      <c r="G214" s="57">
        <v>3602</v>
      </c>
      <c r="H214" s="57" t="s">
        <v>258</v>
      </c>
      <c r="I214" s="1"/>
      <c r="J214" s="58"/>
      <c r="K214" s="59" t="s">
        <v>323</v>
      </c>
      <c r="L214" s="1"/>
    </row>
    <row r="215" spans="1:12" ht="12.75" customHeight="1">
      <c r="A215" s="61" t="s">
        <v>110</v>
      </c>
      <c r="B215" s="13" t="s">
        <v>53</v>
      </c>
      <c r="C215" s="57">
        <v>47115.43</v>
      </c>
      <c r="D215" s="58" t="s">
        <v>630</v>
      </c>
      <c r="E215" s="58" t="e">
        <v>#N/A</v>
      </c>
      <c r="F215" s="58" t="s">
        <v>324</v>
      </c>
      <c r="G215" s="57">
        <v>3789</v>
      </c>
      <c r="H215" s="57" t="s">
        <v>267</v>
      </c>
      <c r="I215" s="1"/>
      <c r="J215" s="58"/>
      <c r="K215" s="59" t="s">
        <v>325</v>
      </c>
      <c r="L215" s="1"/>
    </row>
    <row r="216" spans="1:12" ht="12.75" customHeight="1">
      <c r="A216" s="61" t="s">
        <v>110</v>
      </c>
      <c r="B216" s="13" t="s">
        <v>54</v>
      </c>
      <c r="C216" s="57">
        <v>47353.514999999999</v>
      </c>
      <c r="D216" s="58" t="s">
        <v>630</v>
      </c>
      <c r="E216" s="58" t="e">
        <v>#N/A</v>
      </c>
      <c r="F216" s="58" t="s">
        <v>326</v>
      </c>
      <c r="G216" s="57">
        <v>4382.5</v>
      </c>
      <c r="H216" s="57" t="s">
        <v>224</v>
      </c>
      <c r="I216" s="1"/>
      <c r="J216" s="58"/>
      <c r="K216" s="59" t="s">
        <v>299</v>
      </c>
      <c r="L216" s="1"/>
    </row>
    <row r="217" spans="1:12" ht="12.75" customHeight="1">
      <c r="A217" s="61" t="s">
        <v>110</v>
      </c>
      <c r="B217" s="13" t="s">
        <v>54</v>
      </c>
      <c r="C217" s="57">
        <v>47357.531000000003</v>
      </c>
      <c r="D217" s="58" t="s">
        <v>630</v>
      </c>
      <c r="E217" s="58" t="e">
        <v>#N/A</v>
      </c>
      <c r="F217" s="58" t="s">
        <v>327</v>
      </c>
      <c r="G217" s="57">
        <v>4392.5</v>
      </c>
      <c r="H217" s="57" t="s">
        <v>267</v>
      </c>
      <c r="I217" s="1"/>
      <c r="J217" s="58"/>
      <c r="K217" s="59" t="s">
        <v>299</v>
      </c>
      <c r="L217" s="1"/>
    </row>
    <row r="218" spans="1:12" ht="12.75" customHeight="1">
      <c r="A218" s="61" t="s">
        <v>110</v>
      </c>
      <c r="B218" s="13" t="s">
        <v>54</v>
      </c>
      <c r="C218" s="57">
        <v>47376.383000000002</v>
      </c>
      <c r="D218" s="58" t="s">
        <v>630</v>
      </c>
      <c r="E218" s="58" t="e">
        <v>#N/A</v>
      </c>
      <c r="F218" s="58" t="s">
        <v>328</v>
      </c>
      <c r="G218" s="57">
        <v>4439.5</v>
      </c>
      <c r="H218" s="57" t="s">
        <v>114</v>
      </c>
      <c r="I218" s="1"/>
      <c r="J218" s="58"/>
      <c r="K218" s="59" t="s">
        <v>299</v>
      </c>
      <c r="L218" s="1"/>
    </row>
    <row r="219" spans="1:12" ht="12.75" customHeight="1">
      <c r="A219" s="61" t="s">
        <v>110</v>
      </c>
      <c r="B219" s="13" t="s">
        <v>53</v>
      </c>
      <c r="C219" s="57">
        <v>47377.385000000002</v>
      </c>
      <c r="D219" s="58" t="s">
        <v>630</v>
      </c>
      <c r="E219" s="58" t="e">
        <v>#N/A</v>
      </c>
      <c r="F219" s="58" t="s">
        <v>329</v>
      </c>
      <c r="G219" s="57">
        <v>4442</v>
      </c>
      <c r="H219" s="57" t="s">
        <v>330</v>
      </c>
      <c r="I219" s="1"/>
      <c r="J219" s="58"/>
      <c r="K219" s="59" t="s">
        <v>299</v>
      </c>
      <c r="L219" s="1"/>
    </row>
    <row r="220" spans="1:12" ht="12.75" customHeight="1">
      <c r="A220" s="61" t="s">
        <v>110</v>
      </c>
      <c r="B220" s="13" t="s">
        <v>53</v>
      </c>
      <c r="C220" s="57">
        <v>47379.387999999999</v>
      </c>
      <c r="D220" s="58" t="s">
        <v>630</v>
      </c>
      <c r="E220" s="58" t="e">
        <v>#N/A</v>
      </c>
      <c r="F220" s="58" t="s">
        <v>331</v>
      </c>
      <c r="G220" s="57">
        <v>4447</v>
      </c>
      <c r="H220" s="57" t="s">
        <v>203</v>
      </c>
      <c r="I220" s="1"/>
      <c r="J220" s="58"/>
      <c r="K220" s="59" t="s">
        <v>299</v>
      </c>
      <c r="L220" s="1"/>
    </row>
    <row r="221" spans="1:12" ht="12.75" customHeight="1">
      <c r="A221" s="61" t="s">
        <v>321</v>
      </c>
      <c r="B221" s="13" t="s">
        <v>53</v>
      </c>
      <c r="C221" s="57">
        <v>47381.411</v>
      </c>
      <c r="D221" s="58" t="s">
        <v>630</v>
      </c>
      <c r="E221" s="58" t="e">
        <v>#N/A</v>
      </c>
      <c r="F221" s="58" t="s">
        <v>332</v>
      </c>
      <c r="G221" s="57">
        <v>4452</v>
      </c>
      <c r="H221" s="57" t="s">
        <v>196</v>
      </c>
      <c r="I221" s="1"/>
      <c r="J221" s="58"/>
      <c r="K221" s="59" t="s">
        <v>320</v>
      </c>
      <c r="L221" s="1"/>
    </row>
    <row r="222" spans="1:12" ht="12.75" customHeight="1">
      <c r="A222" s="61" t="s">
        <v>321</v>
      </c>
      <c r="B222" s="13" t="s">
        <v>53</v>
      </c>
      <c r="C222" s="57">
        <v>47381.421000000002</v>
      </c>
      <c r="D222" s="58" t="s">
        <v>630</v>
      </c>
      <c r="E222" s="58" t="e">
        <v>#N/A</v>
      </c>
      <c r="F222" s="58" t="s">
        <v>333</v>
      </c>
      <c r="G222" s="57">
        <v>4452</v>
      </c>
      <c r="H222" s="57" t="s">
        <v>136</v>
      </c>
      <c r="I222" s="1"/>
      <c r="J222" s="58"/>
      <c r="K222" s="59" t="s">
        <v>334</v>
      </c>
      <c r="L222" s="1"/>
    </row>
    <row r="223" spans="1:12" ht="12.75" customHeight="1">
      <c r="A223" s="61" t="s">
        <v>321</v>
      </c>
      <c r="B223" s="13" t="s">
        <v>53</v>
      </c>
      <c r="C223" s="57">
        <v>47381.427000000003</v>
      </c>
      <c r="D223" s="58" t="s">
        <v>630</v>
      </c>
      <c r="E223" s="58" t="e">
        <v>#N/A</v>
      </c>
      <c r="F223" s="58" t="s">
        <v>335</v>
      </c>
      <c r="G223" s="57">
        <v>4452</v>
      </c>
      <c r="H223" s="57" t="s">
        <v>130</v>
      </c>
      <c r="I223" s="1"/>
      <c r="J223" s="58"/>
      <c r="K223" s="59" t="s">
        <v>336</v>
      </c>
      <c r="L223" s="1"/>
    </row>
    <row r="224" spans="1:12" ht="12.75" customHeight="1">
      <c r="A224" s="61" t="s">
        <v>321</v>
      </c>
      <c r="B224" s="13" t="s">
        <v>53</v>
      </c>
      <c r="C224" s="57">
        <v>47387.417999999998</v>
      </c>
      <c r="D224" s="58" t="s">
        <v>630</v>
      </c>
      <c r="E224" s="58" t="e">
        <v>#N/A</v>
      </c>
      <c r="F224" s="58" t="s">
        <v>337</v>
      </c>
      <c r="G224" s="57">
        <v>4467</v>
      </c>
      <c r="H224" s="57" t="s">
        <v>267</v>
      </c>
      <c r="I224" s="1"/>
      <c r="J224" s="58"/>
      <c r="K224" s="59" t="s">
        <v>338</v>
      </c>
      <c r="L224" s="1"/>
    </row>
    <row r="225" spans="1:12" ht="12.75" customHeight="1">
      <c r="A225" s="61" t="s">
        <v>321</v>
      </c>
      <c r="B225" s="13" t="s">
        <v>53</v>
      </c>
      <c r="C225" s="57">
        <v>47387.42</v>
      </c>
      <c r="D225" s="58" t="s">
        <v>630</v>
      </c>
      <c r="E225" s="58" t="e">
        <v>#N/A</v>
      </c>
      <c r="F225" s="58" t="s">
        <v>339</v>
      </c>
      <c r="G225" s="57">
        <v>4467</v>
      </c>
      <c r="H225" s="57" t="s">
        <v>166</v>
      </c>
      <c r="I225" s="1"/>
      <c r="J225" s="58"/>
      <c r="K225" s="59" t="s">
        <v>340</v>
      </c>
      <c r="L225" s="1"/>
    </row>
    <row r="226" spans="1:12" ht="12.75" customHeight="1">
      <c r="A226" s="61" t="s">
        <v>321</v>
      </c>
      <c r="B226" s="13" t="s">
        <v>53</v>
      </c>
      <c r="C226" s="57">
        <v>47387.421999999999</v>
      </c>
      <c r="D226" s="58" t="s">
        <v>630</v>
      </c>
      <c r="E226" s="58" t="e">
        <v>#N/A</v>
      </c>
      <c r="F226" s="58" t="s">
        <v>341</v>
      </c>
      <c r="G226" s="57">
        <v>4467</v>
      </c>
      <c r="H226" s="57" t="s">
        <v>277</v>
      </c>
      <c r="I226" s="1"/>
      <c r="J226" s="58"/>
      <c r="K226" s="59" t="s">
        <v>342</v>
      </c>
      <c r="L226" s="1"/>
    </row>
    <row r="227" spans="1:12" ht="12.75" customHeight="1">
      <c r="A227" s="61" t="s">
        <v>321</v>
      </c>
      <c r="B227" s="13" t="s">
        <v>53</v>
      </c>
      <c r="C227" s="57">
        <v>47387.423999999999</v>
      </c>
      <c r="D227" s="58" t="s">
        <v>630</v>
      </c>
      <c r="E227" s="58" t="e">
        <v>#N/A</v>
      </c>
      <c r="F227" s="58" t="s">
        <v>343</v>
      </c>
      <c r="G227" s="57">
        <v>4467</v>
      </c>
      <c r="H227" s="57" t="s">
        <v>181</v>
      </c>
      <c r="I227" s="1"/>
      <c r="J227" s="58"/>
      <c r="K227" s="59" t="s">
        <v>344</v>
      </c>
      <c r="L227" s="1"/>
    </row>
    <row r="228" spans="1:12" ht="12.75" customHeight="1">
      <c r="A228" s="61" t="s">
        <v>321</v>
      </c>
      <c r="B228" s="13" t="s">
        <v>53</v>
      </c>
      <c r="C228" s="57">
        <v>47464.447999999997</v>
      </c>
      <c r="D228" s="58" t="s">
        <v>630</v>
      </c>
      <c r="E228" s="58" t="e">
        <v>#N/A</v>
      </c>
      <c r="F228" s="58" t="s">
        <v>345</v>
      </c>
      <c r="G228" s="57">
        <v>4659</v>
      </c>
      <c r="H228" s="57" t="s">
        <v>227</v>
      </c>
      <c r="I228" s="1"/>
      <c r="J228" s="58"/>
      <c r="K228" s="59" t="s">
        <v>346</v>
      </c>
      <c r="L228" s="1"/>
    </row>
    <row r="229" spans="1:12" ht="12.75" customHeight="1">
      <c r="A229" s="61" t="s">
        <v>353</v>
      </c>
      <c r="B229" s="13" t="s">
        <v>53</v>
      </c>
      <c r="C229" s="57">
        <v>48168.483999999997</v>
      </c>
      <c r="D229" s="58" t="s">
        <v>630</v>
      </c>
      <c r="E229" s="58" t="e">
        <v>#N/A</v>
      </c>
      <c r="F229" s="58" t="s">
        <v>352</v>
      </c>
      <c r="G229" s="57">
        <v>6414</v>
      </c>
      <c r="H229" s="57" t="s">
        <v>166</v>
      </c>
      <c r="I229" s="1"/>
      <c r="J229" s="58"/>
      <c r="K229" s="59" t="s">
        <v>346</v>
      </c>
      <c r="L229" s="1"/>
    </row>
    <row r="230" spans="1:12" ht="12.75" customHeight="1">
      <c r="A230" s="61" t="s">
        <v>353</v>
      </c>
      <c r="B230" s="13" t="s">
        <v>53</v>
      </c>
      <c r="C230" s="57">
        <v>48485.404999999999</v>
      </c>
      <c r="D230" s="58" t="s">
        <v>630</v>
      </c>
      <c r="E230" s="58" t="e">
        <v>#N/A</v>
      </c>
      <c r="F230" s="58" t="s">
        <v>354</v>
      </c>
      <c r="G230" s="57">
        <v>7204</v>
      </c>
      <c r="H230" s="57" t="s">
        <v>277</v>
      </c>
      <c r="I230" s="1"/>
      <c r="J230" s="58"/>
      <c r="K230" s="59" t="s">
        <v>355</v>
      </c>
      <c r="L230" s="1"/>
    </row>
    <row r="231" spans="1:12" ht="12.75" customHeight="1">
      <c r="A231" s="61" t="s">
        <v>353</v>
      </c>
      <c r="B231" s="13" t="s">
        <v>53</v>
      </c>
      <c r="C231" s="57">
        <v>48485.417999999998</v>
      </c>
      <c r="D231" s="58" t="s">
        <v>630</v>
      </c>
      <c r="E231" s="58" t="e">
        <v>#N/A</v>
      </c>
      <c r="F231" s="58" t="s">
        <v>356</v>
      </c>
      <c r="G231" s="57">
        <v>7204</v>
      </c>
      <c r="H231" s="57" t="s">
        <v>97</v>
      </c>
      <c r="I231" s="1"/>
      <c r="J231" s="58"/>
      <c r="K231" s="59" t="s">
        <v>357</v>
      </c>
      <c r="L231" s="1"/>
    </row>
    <row r="232" spans="1:12" ht="12.75" customHeight="1">
      <c r="A232" s="60" t="s">
        <v>412</v>
      </c>
      <c r="B232" s="13" t="s">
        <v>54</v>
      </c>
      <c r="C232" s="57">
        <v>52147.402999999998</v>
      </c>
      <c r="D232" s="58" t="s">
        <v>630</v>
      </c>
      <c r="E232" s="58" t="e">
        <v>#N/A</v>
      </c>
      <c r="F232" s="58" t="s">
        <v>413</v>
      </c>
      <c r="G232" s="57">
        <v>16332.5</v>
      </c>
      <c r="H232" s="57" t="s">
        <v>242</v>
      </c>
      <c r="I232" s="1"/>
      <c r="J232" s="58"/>
      <c r="K232" s="59" t="s">
        <v>414</v>
      </c>
      <c r="L232" s="1"/>
    </row>
    <row r="233" spans="1:12" ht="12.75" customHeight="1">
      <c r="A233" s="60" t="s">
        <v>592</v>
      </c>
      <c r="B233" s="13" t="s">
        <v>53</v>
      </c>
      <c r="C233" s="57">
        <v>55829.05</v>
      </c>
      <c r="D233" s="58" t="s">
        <v>628</v>
      </c>
      <c r="E233" s="58" t="e">
        <v>#N/A</v>
      </c>
      <c r="F233" s="58" t="s">
        <v>590</v>
      </c>
      <c r="G233" s="57">
        <v>25510</v>
      </c>
      <c r="H233" s="57" t="s">
        <v>591</v>
      </c>
      <c r="I233" s="1"/>
      <c r="J233" s="58" t="s">
        <v>550</v>
      </c>
      <c r="K233" s="59" t="s">
        <v>551</v>
      </c>
      <c r="L233" s="1"/>
    </row>
    <row r="234" spans="1:12" ht="12.75" customHeight="1">
      <c r="A234" s="60" t="s">
        <v>351</v>
      </c>
      <c r="B234" s="13" t="s">
        <v>54</v>
      </c>
      <c r="C234" s="57">
        <v>47775.538</v>
      </c>
      <c r="D234" s="58" t="s">
        <v>629</v>
      </c>
      <c r="E234" s="58" t="e">
        <v>#N/A</v>
      </c>
      <c r="F234" s="58" t="s">
        <v>347</v>
      </c>
      <c r="G234" s="57">
        <v>5434.5</v>
      </c>
      <c r="H234" s="57" t="s">
        <v>348</v>
      </c>
      <c r="I234" s="1"/>
      <c r="J234" s="58" t="s">
        <v>349</v>
      </c>
      <c r="K234" s="59" t="s">
        <v>350</v>
      </c>
      <c r="L234" s="1"/>
    </row>
    <row r="235" spans="1:12" ht="12.75" customHeight="1">
      <c r="A235" s="61" t="s">
        <v>362</v>
      </c>
      <c r="B235" s="13" t="s">
        <v>54</v>
      </c>
      <c r="C235" s="57">
        <v>50380.286200000002</v>
      </c>
      <c r="D235" s="58" t="s">
        <v>629</v>
      </c>
      <c r="E235" s="58" t="e">
        <v>#N/A</v>
      </c>
      <c r="F235" s="58" t="s">
        <v>364</v>
      </c>
      <c r="G235" s="57">
        <v>11927.5</v>
      </c>
      <c r="H235" s="57" t="s">
        <v>365</v>
      </c>
      <c r="I235" s="1"/>
      <c r="J235" s="58" t="s">
        <v>349</v>
      </c>
      <c r="K235" s="59" t="s">
        <v>366</v>
      </c>
      <c r="L235" s="1"/>
    </row>
    <row r="236" spans="1:12" ht="12.75" customHeight="1">
      <c r="A236" s="61" t="s">
        <v>362</v>
      </c>
      <c r="B236" s="13" t="s">
        <v>54</v>
      </c>
      <c r="C236" s="57">
        <v>50380.288800000002</v>
      </c>
      <c r="D236" s="58" t="s">
        <v>629</v>
      </c>
      <c r="E236" s="58" t="e">
        <v>#N/A</v>
      </c>
      <c r="F236" s="58" t="s">
        <v>367</v>
      </c>
      <c r="G236" s="57">
        <v>11927.5</v>
      </c>
      <c r="H236" s="57" t="s">
        <v>368</v>
      </c>
      <c r="I236" s="1"/>
      <c r="J236" s="58" t="s">
        <v>349</v>
      </c>
      <c r="K236" s="59" t="s">
        <v>369</v>
      </c>
      <c r="L236" s="1"/>
    </row>
    <row r="237" spans="1:12" ht="12.75" customHeight="1">
      <c r="A237" s="61" t="s">
        <v>362</v>
      </c>
      <c r="B237" s="13" t="s">
        <v>53</v>
      </c>
      <c r="C237" s="57">
        <v>50380.481299999999</v>
      </c>
      <c r="D237" s="58" t="s">
        <v>629</v>
      </c>
      <c r="E237" s="58" t="e">
        <v>#N/A</v>
      </c>
      <c r="F237" s="58" t="s">
        <v>370</v>
      </c>
      <c r="G237" s="57">
        <v>11928</v>
      </c>
      <c r="H237" s="57" t="s">
        <v>371</v>
      </c>
      <c r="I237" s="1"/>
      <c r="J237" s="58" t="s">
        <v>349</v>
      </c>
      <c r="K237" s="59" t="s">
        <v>366</v>
      </c>
      <c r="L237" s="1"/>
    </row>
    <row r="238" spans="1:12" ht="12.75" customHeight="1">
      <c r="A238" s="61" t="s">
        <v>384</v>
      </c>
      <c r="B238" s="13" t="s">
        <v>53</v>
      </c>
      <c r="C238" s="57">
        <v>51036.381000000001</v>
      </c>
      <c r="D238" s="58" t="s">
        <v>629</v>
      </c>
      <c r="E238" s="58" t="e">
        <v>#N/A</v>
      </c>
      <c r="F238" s="58" t="s">
        <v>381</v>
      </c>
      <c r="G238" s="57">
        <v>13563</v>
      </c>
      <c r="H238" s="57" t="s">
        <v>382</v>
      </c>
      <c r="I238" s="1"/>
      <c r="J238" s="58" t="s">
        <v>349</v>
      </c>
      <c r="K238" s="59" t="s">
        <v>383</v>
      </c>
      <c r="L238" s="1"/>
    </row>
    <row r="239" spans="1:12" ht="12.75" customHeight="1">
      <c r="A239" s="61" t="s">
        <v>384</v>
      </c>
      <c r="B239" s="13" t="s">
        <v>54</v>
      </c>
      <c r="C239" s="57">
        <v>51045.407800000001</v>
      </c>
      <c r="D239" s="58" t="s">
        <v>630</v>
      </c>
      <c r="E239" s="58" t="e">
        <v>#N/A</v>
      </c>
      <c r="F239" s="58" t="s">
        <v>385</v>
      </c>
      <c r="G239" s="57">
        <v>13585.5</v>
      </c>
      <c r="H239" s="57" t="s">
        <v>386</v>
      </c>
      <c r="I239" s="1"/>
      <c r="J239" s="58"/>
      <c r="K239" s="59" t="s">
        <v>387</v>
      </c>
      <c r="L239" s="1"/>
    </row>
    <row r="240" spans="1:12" ht="12.75" customHeight="1">
      <c r="A240" s="61" t="s">
        <v>384</v>
      </c>
      <c r="B240" s="13" t="s">
        <v>54</v>
      </c>
      <c r="C240" s="57">
        <v>51045.4349</v>
      </c>
      <c r="D240" s="58" t="s">
        <v>630</v>
      </c>
      <c r="E240" s="58" t="e">
        <v>#N/A</v>
      </c>
      <c r="F240" s="58" t="s">
        <v>388</v>
      </c>
      <c r="G240" s="57">
        <v>13585.5</v>
      </c>
      <c r="H240" s="57" t="s">
        <v>389</v>
      </c>
      <c r="I240" s="1"/>
      <c r="J240" s="58"/>
      <c r="K240" s="59" t="s">
        <v>390</v>
      </c>
      <c r="L240" s="1"/>
    </row>
    <row r="241" spans="1:12" ht="12.75" customHeight="1">
      <c r="A241" s="61" t="s">
        <v>407</v>
      </c>
      <c r="B241" s="13" t="s">
        <v>53</v>
      </c>
      <c r="C241" s="57">
        <v>51901.286399999997</v>
      </c>
      <c r="D241" s="58" t="s">
        <v>629</v>
      </c>
      <c r="E241" s="58" t="e">
        <v>#N/A</v>
      </c>
      <c r="F241" s="58" t="s">
        <v>405</v>
      </c>
      <c r="G241" s="57">
        <v>15719</v>
      </c>
      <c r="H241" s="57" t="s">
        <v>406</v>
      </c>
      <c r="I241" s="1"/>
      <c r="J241" s="58" t="s">
        <v>349</v>
      </c>
      <c r="K241" s="59" t="s">
        <v>369</v>
      </c>
      <c r="L241" s="1"/>
    </row>
    <row r="242" spans="1:12" ht="12.75" customHeight="1">
      <c r="A242" s="61" t="s">
        <v>423</v>
      </c>
      <c r="B242" s="13" t="s">
        <v>53</v>
      </c>
      <c r="C242" s="57">
        <v>52215.395100000002</v>
      </c>
      <c r="D242" s="58" t="s">
        <v>629</v>
      </c>
      <c r="E242" s="58" t="e">
        <v>#N/A</v>
      </c>
      <c r="F242" s="58" t="s">
        <v>421</v>
      </c>
      <c r="G242" s="57">
        <v>16502</v>
      </c>
      <c r="H242" s="57" t="s">
        <v>422</v>
      </c>
      <c r="I242" s="1"/>
      <c r="J242" s="58" t="s">
        <v>349</v>
      </c>
      <c r="K242" s="59" t="s">
        <v>366</v>
      </c>
      <c r="L242" s="1"/>
    </row>
    <row r="243" spans="1:12" ht="12.75" customHeight="1">
      <c r="A243" s="60" t="s">
        <v>432</v>
      </c>
      <c r="B243" s="13" t="s">
        <v>54</v>
      </c>
      <c r="C243" s="57">
        <v>52859.856299999999</v>
      </c>
      <c r="D243" s="58" t="s">
        <v>629</v>
      </c>
      <c r="E243" s="58" t="e">
        <v>#N/A</v>
      </c>
      <c r="F243" s="58" t="s">
        <v>430</v>
      </c>
      <c r="G243" s="57">
        <v>18108.5</v>
      </c>
      <c r="H243" s="57" t="s">
        <v>431</v>
      </c>
      <c r="I243" s="1"/>
      <c r="J243" s="58" t="s">
        <v>349</v>
      </c>
      <c r="K243" s="59" t="s">
        <v>398</v>
      </c>
      <c r="L243" s="1"/>
    </row>
    <row r="244" spans="1:12" ht="12.75" customHeight="1">
      <c r="A244" s="60" t="s">
        <v>494</v>
      </c>
      <c r="B244" s="13" t="s">
        <v>54</v>
      </c>
      <c r="C244" s="57">
        <v>54359.395100000002</v>
      </c>
      <c r="D244" s="58" t="s">
        <v>628</v>
      </c>
      <c r="E244" s="58" t="e">
        <v>#N/A</v>
      </c>
      <c r="F244" s="58" t="s">
        <v>491</v>
      </c>
      <c r="G244" s="57" t="s">
        <v>492</v>
      </c>
      <c r="H244" s="57" t="s">
        <v>493</v>
      </c>
      <c r="I244" s="1"/>
      <c r="J244" s="58" t="s">
        <v>435</v>
      </c>
      <c r="K244" s="59" t="s">
        <v>417</v>
      </c>
      <c r="L244" s="1"/>
    </row>
    <row r="245" spans="1:12" ht="12.75" customHeight="1">
      <c r="A245" s="60" t="s">
        <v>494</v>
      </c>
      <c r="B245" s="13" t="s">
        <v>54</v>
      </c>
      <c r="C245" s="57">
        <v>54359.5939</v>
      </c>
      <c r="D245" s="58" t="s">
        <v>628</v>
      </c>
      <c r="E245" s="58" t="e">
        <v>#N/A</v>
      </c>
      <c r="F245" s="58" t="s">
        <v>495</v>
      </c>
      <c r="G245" s="57" t="s">
        <v>496</v>
      </c>
      <c r="H245" s="57" t="s">
        <v>497</v>
      </c>
      <c r="I245" s="1"/>
      <c r="J245" s="58" t="s">
        <v>435</v>
      </c>
      <c r="K245" s="59" t="s">
        <v>417</v>
      </c>
      <c r="L245" s="1"/>
    </row>
    <row r="246" spans="1:12" ht="12.75" customHeight="1">
      <c r="A246" s="60" t="s">
        <v>506</v>
      </c>
      <c r="B246" s="13" t="s">
        <v>54</v>
      </c>
      <c r="C246" s="57">
        <v>54437.021200000003</v>
      </c>
      <c r="D246" s="58" t="s">
        <v>628</v>
      </c>
      <c r="E246" s="58" t="e">
        <v>#N/A</v>
      </c>
      <c r="F246" s="58" t="s">
        <v>502</v>
      </c>
      <c r="G246" s="57" t="s">
        <v>503</v>
      </c>
      <c r="H246" s="57" t="s">
        <v>504</v>
      </c>
      <c r="I246" s="1"/>
      <c r="J246" s="58" t="s">
        <v>410</v>
      </c>
      <c r="K246" s="59" t="s">
        <v>505</v>
      </c>
      <c r="L246" s="1"/>
    </row>
    <row r="247" spans="1:12" ht="12.75" customHeight="1">
      <c r="A247" s="60" t="s">
        <v>510</v>
      </c>
      <c r="B247" s="13" t="s">
        <v>54</v>
      </c>
      <c r="C247" s="57">
        <v>54737.49</v>
      </c>
      <c r="D247" s="58" t="s">
        <v>628</v>
      </c>
      <c r="E247" s="58" t="e">
        <v>#N/A</v>
      </c>
      <c r="F247" s="58" t="s">
        <v>507</v>
      </c>
      <c r="G247" s="57" t="s">
        <v>508</v>
      </c>
      <c r="H247" s="57" t="s">
        <v>509</v>
      </c>
      <c r="I247" s="1"/>
      <c r="J247" s="58" t="s">
        <v>435</v>
      </c>
      <c r="K247" s="59" t="s">
        <v>417</v>
      </c>
      <c r="L247" s="1"/>
    </row>
    <row r="248" spans="1:12" ht="12.75" customHeight="1">
      <c r="A248" s="60" t="s">
        <v>510</v>
      </c>
      <c r="B248" s="13" t="s">
        <v>54</v>
      </c>
      <c r="C248" s="57">
        <v>54798.267800000001</v>
      </c>
      <c r="D248" s="58" t="s">
        <v>628</v>
      </c>
      <c r="E248" s="58" t="e">
        <v>#N/A</v>
      </c>
      <c r="F248" s="58" t="s">
        <v>511</v>
      </c>
      <c r="G248" s="57" t="s">
        <v>512</v>
      </c>
      <c r="H248" s="57" t="s">
        <v>513</v>
      </c>
      <c r="I248" s="1"/>
      <c r="J248" s="58" t="s">
        <v>435</v>
      </c>
      <c r="K248" s="59" t="s">
        <v>417</v>
      </c>
      <c r="L248" s="1"/>
    </row>
    <row r="249" spans="1:12" ht="12.75" customHeight="1">
      <c r="A249" s="60" t="s">
        <v>510</v>
      </c>
      <c r="B249" s="13" t="s">
        <v>54</v>
      </c>
      <c r="C249" s="57">
        <v>54798.468099999998</v>
      </c>
      <c r="D249" s="58" t="s">
        <v>628</v>
      </c>
      <c r="E249" s="58" t="e">
        <v>#N/A</v>
      </c>
      <c r="F249" s="58" t="s">
        <v>514</v>
      </c>
      <c r="G249" s="57" t="s">
        <v>515</v>
      </c>
      <c r="H249" s="57" t="s">
        <v>516</v>
      </c>
      <c r="I249" s="1"/>
      <c r="J249" s="58" t="s">
        <v>435</v>
      </c>
      <c r="K249" s="59" t="s">
        <v>417</v>
      </c>
      <c r="L249" s="1"/>
    </row>
    <row r="250" spans="1:12" ht="12.75" customHeight="1">
      <c r="A250" s="60" t="s">
        <v>533</v>
      </c>
      <c r="B250" s="13" t="s">
        <v>54</v>
      </c>
      <c r="C250" s="57">
        <v>55042.372900000002</v>
      </c>
      <c r="D250" s="58" t="s">
        <v>628</v>
      </c>
      <c r="E250" s="58" t="e">
        <v>#N/A</v>
      </c>
      <c r="F250" s="58" t="s">
        <v>528</v>
      </c>
      <c r="G250" s="57" t="s">
        <v>529</v>
      </c>
      <c r="H250" s="57" t="s">
        <v>530</v>
      </c>
      <c r="I250" s="1"/>
      <c r="J250" s="58" t="s">
        <v>531</v>
      </c>
      <c r="K250" s="59" t="s">
        <v>532</v>
      </c>
      <c r="L250" s="1"/>
    </row>
    <row r="251" spans="1:12" ht="12.75" customHeight="1">
      <c r="A251" s="60" t="s">
        <v>533</v>
      </c>
      <c r="B251" s="13" t="s">
        <v>54</v>
      </c>
      <c r="C251" s="57">
        <v>55067.445399999997</v>
      </c>
      <c r="D251" s="58" t="s">
        <v>628</v>
      </c>
      <c r="E251" s="58" t="e">
        <v>#N/A</v>
      </c>
      <c r="F251" s="58" t="s">
        <v>534</v>
      </c>
      <c r="G251" s="57" t="s">
        <v>535</v>
      </c>
      <c r="H251" s="57" t="s">
        <v>536</v>
      </c>
      <c r="I251" s="1"/>
      <c r="J251" s="58" t="s">
        <v>531</v>
      </c>
      <c r="K251" s="59" t="s">
        <v>537</v>
      </c>
      <c r="L251" s="1"/>
    </row>
    <row r="252" spans="1:12" ht="12.75" customHeight="1">
      <c r="A252" s="60" t="s">
        <v>533</v>
      </c>
      <c r="B252" s="13" t="s">
        <v>54</v>
      </c>
      <c r="C252" s="57">
        <v>55067.445599999999</v>
      </c>
      <c r="D252" s="58" t="s">
        <v>628</v>
      </c>
      <c r="E252" s="58" t="e">
        <v>#N/A</v>
      </c>
      <c r="F252" s="58" t="s">
        <v>534</v>
      </c>
      <c r="G252" s="57" t="s">
        <v>535</v>
      </c>
      <c r="H252" s="57" t="s">
        <v>530</v>
      </c>
      <c r="I252" s="1"/>
      <c r="J252" s="58" t="s">
        <v>53</v>
      </c>
      <c r="K252" s="59" t="s">
        <v>537</v>
      </c>
      <c r="L252" s="1"/>
    </row>
    <row r="253" spans="1:12" ht="12.75" customHeight="1">
      <c r="A253" s="60" t="s">
        <v>540</v>
      </c>
      <c r="B253" s="13" t="s">
        <v>54</v>
      </c>
      <c r="C253" s="57">
        <v>55068.448499999999</v>
      </c>
      <c r="D253" s="58" t="s">
        <v>628</v>
      </c>
      <c r="E253" s="58" t="e">
        <v>#N/A</v>
      </c>
      <c r="F253" s="58" t="s">
        <v>538</v>
      </c>
      <c r="G253" s="57" t="s">
        <v>539</v>
      </c>
      <c r="H253" s="57" t="s">
        <v>530</v>
      </c>
      <c r="I253" s="1"/>
      <c r="J253" s="58">
        <v>0</v>
      </c>
      <c r="K253" s="59" t="s">
        <v>417</v>
      </c>
      <c r="L253" s="1"/>
    </row>
    <row r="254" spans="1:12" ht="12.75" customHeight="1">
      <c r="A254" s="60" t="s">
        <v>533</v>
      </c>
      <c r="B254" s="13" t="s">
        <v>54</v>
      </c>
      <c r="C254" s="57">
        <v>55098.335299999999</v>
      </c>
      <c r="D254" s="58" t="s">
        <v>628</v>
      </c>
      <c r="E254" s="58" t="e">
        <v>#N/A</v>
      </c>
      <c r="F254" s="58" t="s">
        <v>545</v>
      </c>
      <c r="G254" s="57">
        <v>23688.5</v>
      </c>
      <c r="H254" s="57" t="s">
        <v>546</v>
      </c>
      <c r="I254" s="1"/>
      <c r="J254" s="58" t="s">
        <v>531</v>
      </c>
      <c r="K254" s="59" t="s">
        <v>547</v>
      </c>
      <c r="L254" s="1"/>
    </row>
    <row r="255" spans="1:12" ht="12.75" customHeight="1">
      <c r="A255" s="60" t="s">
        <v>552</v>
      </c>
      <c r="B255" s="13" t="s">
        <v>54</v>
      </c>
      <c r="C255" s="57">
        <v>55156.905100000004</v>
      </c>
      <c r="D255" s="58" t="s">
        <v>628</v>
      </c>
      <c r="E255" s="58" t="e">
        <v>#N/A</v>
      </c>
      <c r="F255" s="58" t="s">
        <v>553</v>
      </c>
      <c r="G255" s="57">
        <v>23834.5</v>
      </c>
      <c r="H255" s="57" t="s">
        <v>546</v>
      </c>
      <c r="I255" s="1"/>
      <c r="J255" s="58" t="s">
        <v>550</v>
      </c>
      <c r="K255" s="59" t="s">
        <v>551</v>
      </c>
      <c r="L255" s="1"/>
    </row>
    <row r="256" spans="1:12" ht="12.75" customHeight="1">
      <c r="A256" s="60" t="s">
        <v>533</v>
      </c>
      <c r="B256" s="13" t="s">
        <v>53</v>
      </c>
      <c r="C256" s="57">
        <v>55350.464599999999</v>
      </c>
      <c r="D256" s="58" t="s">
        <v>628</v>
      </c>
      <c r="E256" s="58" t="e">
        <v>#N/A</v>
      </c>
      <c r="F256" s="58" t="s">
        <v>554</v>
      </c>
      <c r="G256" s="57">
        <v>24317</v>
      </c>
      <c r="H256" s="57" t="s">
        <v>555</v>
      </c>
      <c r="I256" s="1"/>
      <c r="J256" s="58" t="s">
        <v>531</v>
      </c>
      <c r="K256" s="59" t="s">
        <v>344</v>
      </c>
      <c r="L256" s="1"/>
    </row>
    <row r="257" spans="1:12" ht="12.75" customHeight="1">
      <c r="A257" s="60" t="s">
        <v>561</v>
      </c>
      <c r="B257" s="13" t="s">
        <v>53</v>
      </c>
      <c r="C257" s="57">
        <v>55439.120900000002</v>
      </c>
      <c r="D257" s="58" t="s">
        <v>628</v>
      </c>
      <c r="E257" s="58" t="e">
        <v>#N/A</v>
      </c>
      <c r="F257" s="58" t="s">
        <v>559</v>
      </c>
      <c r="G257" s="57">
        <v>24538</v>
      </c>
      <c r="H257" s="57" t="s">
        <v>560</v>
      </c>
      <c r="I257" s="1"/>
      <c r="J257" s="58" t="s">
        <v>410</v>
      </c>
      <c r="K257" s="59" t="s">
        <v>505</v>
      </c>
      <c r="L257" s="1"/>
    </row>
    <row r="258" spans="1:12" ht="12.75" customHeight="1">
      <c r="A258" s="60" t="s">
        <v>564</v>
      </c>
      <c r="B258" s="13" t="s">
        <v>54</v>
      </c>
      <c r="C258" s="57">
        <v>55451.356899999999</v>
      </c>
      <c r="D258" s="58" t="s">
        <v>628</v>
      </c>
      <c r="E258" s="58" t="e">
        <v>#N/A</v>
      </c>
      <c r="F258" s="58" t="s">
        <v>562</v>
      </c>
      <c r="G258" s="57">
        <v>24568.5</v>
      </c>
      <c r="H258" s="57" t="s">
        <v>563</v>
      </c>
      <c r="I258" s="1"/>
      <c r="J258" s="58">
        <v>0</v>
      </c>
      <c r="K258" s="59" t="s">
        <v>417</v>
      </c>
      <c r="L258" s="1"/>
    </row>
    <row r="259" spans="1:12" ht="12.75" customHeight="1">
      <c r="A259" s="60" t="s">
        <v>564</v>
      </c>
      <c r="B259" s="13" t="s">
        <v>53</v>
      </c>
      <c r="C259" s="57">
        <v>55451.5576</v>
      </c>
      <c r="D259" s="58" t="s">
        <v>628</v>
      </c>
      <c r="E259" s="58" t="e">
        <v>#N/A</v>
      </c>
      <c r="F259" s="58" t="s">
        <v>565</v>
      </c>
      <c r="G259" s="57">
        <v>24569</v>
      </c>
      <c r="H259" s="57" t="s">
        <v>555</v>
      </c>
      <c r="I259" s="1"/>
      <c r="J259" s="58">
        <v>0</v>
      </c>
      <c r="K259" s="59" t="s">
        <v>417</v>
      </c>
      <c r="L259" s="1"/>
    </row>
    <row r="260" spans="1:12" ht="12.75" customHeight="1">
      <c r="A260" s="60" t="s">
        <v>533</v>
      </c>
      <c r="B260" s="13" t="s">
        <v>53</v>
      </c>
      <c r="C260" s="57">
        <v>55462.388099999996</v>
      </c>
      <c r="D260" s="58" t="s">
        <v>628</v>
      </c>
      <c r="E260" s="58" t="e">
        <v>#N/A</v>
      </c>
      <c r="F260" s="58" t="s">
        <v>566</v>
      </c>
      <c r="G260" s="57">
        <v>24596</v>
      </c>
      <c r="H260" s="57" t="s">
        <v>567</v>
      </c>
      <c r="I260" s="1"/>
      <c r="J260" s="58" t="s">
        <v>531</v>
      </c>
      <c r="K260" s="59" t="s">
        <v>532</v>
      </c>
      <c r="L260" s="1"/>
    </row>
    <row r="261" spans="1:12" ht="12.75" customHeight="1">
      <c r="A261" s="60" t="s">
        <v>575</v>
      </c>
      <c r="B261" s="13" t="s">
        <v>53</v>
      </c>
      <c r="C261" s="57">
        <v>55798.562100000003</v>
      </c>
      <c r="D261" s="58" t="s">
        <v>628</v>
      </c>
      <c r="E261" s="58" t="e">
        <v>#N/A</v>
      </c>
      <c r="F261" s="58" t="s">
        <v>573</v>
      </c>
      <c r="G261" s="57">
        <v>25434</v>
      </c>
      <c r="H261" s="57" t="s">
        <v>574</v>
      </c>
      <c r="I261" s="1"/>
      <c r="J261" s="58" t="s">
        <v>410</v>
      </c>
      <c r="K261" s="59" t="s">
        <v>479</v>
      </c>
      <c r="L261" s="1"/>
    </row>
    <row r="262" spans="1:12" ht="12.75" customHeight="1">
      <c r="A262" s="60" t="s">
        <v>578</v>
      </c>
      <c r="B262" s="13" t="s">
        <v>53</v>
      </c>
      <c r="C262" s="57">
        <v>55801.370799999997</v>
      </c>
      <c r="D262" s="58" t="s">
        <v>628</v>
      </c>
      <c r="E262" s="58" t="e">
        <v>#N/A</v>
      </c>
      <c r="F262" s="58" t="s">
        <v>576</v>
      </c>
      <c r="G262" s="57">
        <v>25441</v>
      </c>
      <c r="H262" s="57" t="s">
        <v>577</v>
      </c>
      <c r="I262" s="1"/>
      <c r="J262" s="58">
        <v>0</v>
      </c>
      <c r="K262" s="59" t="s">
        <v>417</v>
      </c>
      <c r="L262" s="1"/>
    </row>
    <row r="263" spans="1:12" ht="12.75" customHeight="1">
      <c r="A263" s="60" t="s">
        <v>578</v>
      </c>
      <c r="B263" s="13" t="s">
        <v>54</v>
      </c>
      <c r="C263" s="57">
        <v>55801.570800000001</v>
      </c>
      <c r="D263" s="58" t="s">
        <v>628</v>
      </c>
      <c r="E263" s="58" t="e">
        <v>#N/A</v>
      </c>
      <c r="F263" s="58" t="s">
        <v>579</v>
      </c>
      <c r="G263" s="57">
        <v>25441.5</v>
      </c>
      <c r="H263" s="57" t="s">
        <v>580</v>
      </c>
      <c r="I263" s="1"/>
      <c r="J263" s="58">
        <v>0</v>
      </c>
      <c r="K263" s="59" t="s">
        <v>417</v>
      </c>
      <c r="L263" s="1"/>
    </row>
    <row r="264" spans="1:12" ht="12.75" customHeight="1">
      <c r="A264" s="60" t="s">
        <v>578</v>
      </c>
      <c r="B264" s="13" t="s">
        <v>53</v>
      </c>
      <c r="C264" s="57">
        <v>55815.411</v>
      </c>
      <c r="D264" s="58" t="s">
        <v>628</v>
      </c>
      <c r="E264" s="58" t="e">
        <v>#N/A</v>
      </c>
      <c r="F264" s="58" t="s">
        <v>581</v>
      </c>
      <c r="G264" s="57">
        <v>25476</v>
      </c>
      <c r="H264" s="57" t="s">
        <v>574</v>
      </c>
      <c r="I264" s="1"/>
      <c r="J264" s="58">
        <v>0</v>
      </c>
      <c r="K264" s="59" t="s">
        <v>417</v>
      </c>
      <c r="L264" s="1"/>
    </row>
    <row r="265" spans="1:12" ht="12.75" customHeight="1">
      <c r="A265" s="60" t="s">
        <v>578</v>
      </c>
      <c r="B265" s="13" t="s">
        <v>54</v>
      </c>
      <c r="C265" s="57">
        <v>55815.611599999997</v>
      </c>
      <c r="D265" s="58" t="s">
        <v>628</v>
      </c>
      <c r="E265" s="58" t="e">
        <v>#N/A</v>
      </c>
      <c r="F265" s="58" t="s">
        <v>582</v>
      </c>
      <c r="G265" s="57">
        <v>25476.5</v>
      </c>
      <c r="H265" s="57" t="s">
        <v>574</v>
      </c>
      <c r="I265" s="1"/>
      <c r="J265" s="58">
        <v>0</v>
      </c>
      <c r="K265" s="59" t="s">
        <v>417</v>
      </c>
      <c r="L265" s="1"/>
    </row>
    <row r="266" spans="1:12" ht="12.75" customHeight="1">
      <c r="A266" s="60" t="s">
        <v>592</v>
      </c>
      <c r="B266" s="13" t="s">
        <v>54</v>
      </c>
      <c r="C266" s="57">
        <v>55832.058400000002</v>
      </c>
      <c r="D266" s="58" t="s">
        <v>628</v>
      </c>
      <c r="E266" s="58" t="e">
        <v>#N/A</v>
      </c>
      <c r="F266" s="58" t="s">
        <v>596</v>
      </c>
      <c r="G266" s="57">
        <v>25517.5</v>
      </c>
      <c r="H266" s="57" t="s">
        <v>597</v>
      </c>
      <c r="I266" s="1"/>
      <c r="J266" s="58" t="s">
        <v>550</v>
      </c>
      <c r="K266" s="59" t="s">
        <v>551</v>
      </c>
      <c r="L266" s="1"/>
    </row>
    <row r="267" spans="1:12" ht="12.75" customHeight="1">
      <c r="A267" s="60" t="s">
        <v>592</v>
      </c>
      <c r="B267" s="13" t="s">
        <v>53</v>
      </c>
      <c r="C267" s="57">
        <v>55832.259100000003</v>
      </c>
      <c r="D267" s="58" t="s">
        <v>628</v>
      </c>
      <c r="E267" s="58" t="e">
        <v>#N/A</v>
      </c>
      <c r="F267" s="58" t="s">
        <v>598</v>
      </c>
      <c r="G267" s="57">
        <v>25518</v>
      </c>
      <c r="H267" s="57" t="s">
        <v>599</v>
      </c>
      <c r="I267" s="1"/>
      <c r="J267" s="58" t="s">
        <v>550</v>
      </c>
      <c r="K267" s="59" t="s">
        <v>551</v>
      </c>
      <c r="L267" s="1"/>
    </row>
    <row r="268" spans="1:12" ht="12.75" customHeight="1">
      <c r="A268" s="60" t="s">
        <v>578</v>
      </c>
      <c r="B268" s="13" t="s">
        <v>54</v>
      </c>
      <c r="C268" s="57">
        <v>55851.314599999998</v>
      </c>
      <c r="D268" s="58" t="s">
        <v>628</v>
      </c>
      <c r="E268" s="58" t="e">
        <v>#N/A</v>
      </c>
      <c r="F268" s="58" t="s">
        <v>600</v>
      </c>
      <c r="G268" s="57">
        <v>25565.5</v>
      </c>
      <c r="H268" s="57" t="s">
        <v>601</v>
      </c>
      <c r="I268" s="1"/>
      <c r="J268" s="58">
        <v>0</v>
      </c>
      <c r="K268" s="59" t="s">
        <v>417</v>
      </c>
      <c r="L268" s="1"/>
    </row>
    <row r="269" spans="1:12" ht="12.75" customHeight="1">
      <c r="A269" s="60" t="s">
        <v>578</v>
      </c>
      <c r="B269" s="13" t="s">
        <v>53</v>
      </c>
      <c r="C269" s="57">
        <v>55851.515299999999</v>
      </c>
      <c r="D269" s="58" t="s">
        <v>628</v>
      </c>
      <c r="E269" s="58" t="e">
        <v>#N/A</v>
      </c>
      <c r="F269" s="58" t="s">
        <v>602</v>
      </c>
      <c r="G269" s="57">
        <v>25566</v>
      </c>
      <c r="H269" s="57" t="s">
        <v>594</v>
      </c>
      <c r="I269" s="1"/>
      <c r="J269" s="58">
        <v>0</v>
      </c>
      <c r="K269" s="59" t="s">
        <v>417</v>
      </c>
      <c r="L269" s="1"/>
    </row>
    <row r="270" spans="1:12" ht="12.75" customHeight="1">
      <c r="A270" s="60" t="s">
        <v>578</v>
      </c>
      <c r="B270" s="13" t="s">
        <v>53</v>
      </c>
      <c r="C270" s="57">
        <v>55882.404600000002</v>
      </c>
      <c r="D270" s="58" t="s">
        <v>628</v>
      </c>
      <c r="E270" s="58" t="e">
        <v>#N/A</v>
      </c>
      <c r="F270" s="58" t="s">
        <v>603</v>
      </c>
      <c r="G270" s="57">
        <v>25643</v>
      </c>
      <c r="H270" s="57" t="s">
        <v>604</v>
      </c>
      <c r="I270" s="1"/>
      <c r="J270" s="58" t="s">
        <v>393</v>
      </c>
      <c r="K270" s="59" t="s">
        <v>605</v>
      </c>
      <c r="L270" s="1"/>
    </row>
    <row r="271" spans="1:12" ht="12.75" customHeight="1">
      <c r="A271" s="60" t="s">
        <v>615</v>
      </c>
      <c r="B271" s="13" t="s">
        <v>54</v>
      </c>
      <c r="C271" s="57">
        <v>56183.0749</v>
      </c>
      <c r="D271" s="58" t="s">
        <v>628</v>
      </c>
      <c r="E271" s="58" t="e">
        <v>#N/A</v>
      </c>
      <c r="F271" s="58" t="s">
        <v>612</v>
      </c>
      <c r="G271" s="57" t="s">
        <v>613</v>
      </c>
      <c r="H271" s="57" t="s">
        <v>614</v>
      </c>
      <c r="I271" s="1"/>
      <c r="J271" s="58" t="s">
        <v>410</v>
      </c>
      <c r="K271" s="59" t="s">
        <v>505</v>
      </c>
      <c r="L271" s="1"/>
    </row>
    <row r="272" spans="1:12" ht="12.75" customHeight="1">
      <c r="A272" s="60" t="s">
        <v>615</v>
      </c>
      <c r="B272" s="13" t="s">
        <v>54</v>
      </c>
      <c r="C272" s="57">
        <v>56183.274599999997</v>
      </c>
      <c r="D272" s="58" t="s">
        <v>628</v>
      </c>
      <c r="E272" s="58" t="e">
        <v>#N/A</v>
      </c>
      <c r="F272" s="58" t="s">
        <v>616</v>
      </c>
      <c r="G272" s="57" t="s">
        <v>617</v>
      </c>
      <c r="H272" s="57" t="s">
        <v>618</v>
      </c>
      <c r="I272" s="1"/>
      <c r="J272" s="58" t="s">
        <v>410</v>
      </c>
      <c r="K272" s="59" t="s">
        <v>505</v>
      </c>
      <c r="L272" s="1"/>
    </row>
    <row r="273" spans="1:12" ht="12.75" customHeight="1">
      <c r="A273" s="60" t="s">
        <v>575</v>
      </c>
      <c r="B273" s="13" t="s">
        <v>54</v>
      </c>
      <c r="C273" s="57">
        <v>56219.3799</v>
      </c>
      <c r="D273" s="58" t="s">
        <v>628</v>
      </c>
      <c r="E273" s="58" t="e">
        <v>#N/A</v>
      </c>
      <c r="F273" s="58" t="s">
        <v>625</v>
      </c>
      <c r="G273" s="57" t="s">
        <v>626</v>
      </c>
      <c r="H273" s="57" t="s">
        <v>627</v>
      </c>
      <c r="I273" s="1"/>
      <c r="J273" s="58" t="s">
        <v>410</v>
      </c>
      <c r="K273" s="59" t="s">
        <v>479</v>
      </c>
      <c r="L273" s="1"/>
    </row>
    <row r="274" spans="1:12" ht="12.75" customHeight="1">
      <c r="B274" s="13"/>
      <c r="E274" s="58"/>
    </row>
    <row r="275" spans="1:12" ht="12.75" customHeight="1">
      <c r="B275" s="13"/>
      <c r="E275" s="58"/>
    </row>
    <row r="276" spans="1:12" ht="12.75" customHeight="1">
      <c r="B276" s="13"/>
      <c r="E276" s="58"/>
    </row>
    <row r="277" spans="1:12" ht="12.75" customHeight="1">
      <c r="B277" s="13"/>
      <c r="E277" s="58"/>
    </row>
    <row r="278" spans="1:12" ht="12.75" customHeight="1">
      <c r="B278" s="13"/>
      <c r="E278" s="58"/>
    </row>
    <row r="279" spans="1:12" ht="12.75" customHeight="1">
      <c r="B279" s="13"/>
      <c r="E279" s="58"/>
    </row>
    <row r="280" spans="1:12" ht="12.75" customHeight="1">
      <c r="B280" s="13"/>
      <c r="E280" s="58"/>
    </row>
    <row r="281" spans="1:12" ht="12.75" customHeight="1">
      <c r="B281" s="13"/>
      <c r="E281" s="58"/>
    </row>
    <row r="282" spans="1:12" ht="12.75" customHeight="1">
      <c r="B282" s="13"/>
      <c r="E282" s="58"/>
    </row>
    <row r="283" spans="1:12" ht="12.75" customHeight="1">
      <c r="B283" s="13"/>
      <c r="E283" s="58"/>
    </row>
    <row r="284" spans="1:12" ht="12.75" customHeight="1">
      <c r="B284" s="13"/>
      <c r="E284" s="58"/>
    </row>
    <row r="285" spans="1:12" ht="12.75" customHeight="1">
      <c r="B285" s="13"/>
      <c r="E285" s="58"/>
    </row>
    <row r="286" spans="1:12" ht="12.75" customHeight="1">
      <c r="B286" s="13"/>
      <c r="E286" s="58"/>
    </row>
    <row r="287" spans="1:12" ht="12.75" customHeight="1">
      <c r="B287" s="13"/>
      <c r="E287" s="58"/>
    </row>
    <row r="288" spans="1:12" ht="12.75" customHeight="1">
      <c r="B288" s="13"/>
      <c r="E288" s="58"/>
    </row>
    <row r="289" spans="2:5" ht="12.75" customHeight="1">
      <c r="B289" s="13"/>
      <c r="E289" s="58"/>
    </row>
    <row r="290" spans="2:5" ht="12.75" customHeight="1">
      <c r="B290" s="13"/>
      <c r="E290" s="58"/>
    </row>
    <row r="291" spans="2:5" ht="12.75" customHeight="1">
      <c r="B291" s="13"/>
      <c r="E291" s="58"/>
    </row>
    <row r="292" spans="2:5" ht="12.75" customHeight="1">
      <c r="B292" s="13"/>
      <c r="E292" s="58"/>
    </row>
    <row r="293" spans="2:5" ht="12.75" customHeight="1">
      <c r="B293" s="13"/>
      <c r="E293" s="58"/>
    </row>
    <row r="294" spans="2:5" ht="12.75" customHeight="1">
      <c r="B294" s="13"/>
      <c r="E294" s="58"/>
    </row>
    <row r="295" spans="2:5" ht="12.75" customHeight="1">
      <c r="E295" s="58"/>
    </row>
    <row r="296" spans="2:5" ht="12.75" customHeight="1">
      <c r="E296" s="58"/>
    </row>
    <row r="297" spans="2:5" ht="12.75" customHeight="1">
      <c r="E297" s="58"/>
    </row>
    <row r="298" spans="2:5" ht="12.75" customHeight="1">
      <c r="E298" s="58"/>
    </row>
    <row r="299" spans="2:5" ht="12.75" customHeight="1">
      <c r="E299" s="58"/>
    </row>
    <row r="300" spans="2:5" ht="12.75" customHeight="1">
      <c r="E300" s="58"/>
    </row>
    <row r="301" spans="2:5" ht="12.75" customHeight="1">
      <c r="E301" s="58"/>
    </row>
    <row r="302" spans="2:5" ht="12.75" customHeight="1">
      <c r="E302" s="58"/>
    </row>
    <row r="303" spans="2:5" ht="12.75" customHeight="1">
      <c r="E303" s="58"/>
    </row>
    <row r="304" spans="2:5" ht="12.75" customHeight="1">
      <c r="E304" s="58"/>
    </row>
    <row r="305" spans="5:5" ht="12.75" customHeight="1">
      <c r="E305" s="58"/>
    </row>
    <row r="306" spans="5:5" ht="12.75" customHeight="1">
      <c r="E306" s="58"/>
    </row>
    <row r="307" spans="5:5" ht="12.75" customHeight="1">
      <c r="E307" s="58"/>
    </row>
    <row r="308" spans="5:5" ht="12.75" customHeight="1">
      <c r="E308" s="58"/>
    </row>
    <row r="309" spans="5:5" ht="12.75" customHeight="1">
      <c r="E309" s="58"/>
    </row>
    <row r="310" spans="5:5" ht="12.75" customHeight="1">
      <c r="E310" s="58"/>
    </row>
    <row r="311" spans="5:5" ht="12.75" customHeight="1">
      <c r="E311" s="58"/>
    </row>
    <row r="312" spans="5:5" ht="12.75" customHeight="1">
      <c r="E312" s="58"/>
    </row>
    <row r="313" spans="5:5" ht="12.75" customHeight="1">
      <c r="E313" s="58"/>
    </row>
    <row r="314" spans="5:5" ht="12.75" customHeight="1">
      <c r="E314" s="58"/>
    </row>
    <row r="315" spans="5:5" ht="12.75" customHeight="1">
      <c r="E315" s="58"/>
    </row>
    <row r="316" spans="5:5" ht="12.75" customHeight="1">
      <c r="E316" s="58"/>
    </row>
    <row r="317" spans="5:5" ht="12.75" customHeight="1">
      <c r="E317" s="58"/>
    </row>
    <row r="318" spans="5:5" ht="12.75" customHeight="1">
      <c r="E318" s="58"/>
    </row>
    <row r="319" spans="5:5" ht="12.75" customHeight="1">
      <c r="E319" s="58"/>
    </row>
    <row r="320" spans="5:5" ht="12.75" customHeight="1">
      <c r="E320" s="58"/>
    </row>
    <row r="321" spans="5:5" ht="12.75" customHeight="1">
      <c r="E321" s="58"/>
    </row>
    <row r="322" spans="5:5" ht="12.75" customHeight="1">
      <c r="E322" s="58"/>
    </row>
    <row r="323" spans="5:5" ht="12.75" customHeight="1">
      <c r="E323" s="58"/>
    </row>
    <row r="324" spans="5:5" ht="12.75" customHeight="1">
      <c r="E324" s="58"/>
    </row>
    <row r="325" spans="5:5" ht="12.75" customHeight="1">
      <c r="E325" s="58"/>
    </row>
    <row r="326" spans="5:5" ht="12.75" customHeight="1">
      <c r="E326" s="58"/>
    </row>
    <row r="327" spans="5:5" ht="12.75" customHeight="1">
      <c r="E327" s="58"/>
    </row>
    <row r="328" spans="5:5" ht="12.75" customHeight="1">
      <c r="E328" s="58"/>
    </row>
    <row r="329" spans="5:5" ht="12.75" customHeight="1">
      <c r="E329" s="58"/>
    </row>
    <row r="330" spans="5:5" ht="12.75" customHeight="1">
      <c r="E330" s="58"/>
    </row>
    <row r="331" spans="5:5" ht="12.75" customHeight="1">
      <c r="E331" s="58"/>
    </row>
    <row r="332" spans="5:5" ht="12.75" customHeight="1">
      <c r="E332" s="58"/>
    </row>
    <row r="333" spans="5:5" ht="12.75" customHeight="1">
      <c r="E333" s="58"/>
    </row>
    <row r="334" spans="5:5" ht="12.75" customHeight="1">
      <c r="E334" s="58"/>
    </row>
    <row r="335" spans="5:5" ht="12.75" customHeight="1">
      <c r="E335" s="58"/>
    </row>
    <row r="336" spans="5:5" ht="12.75" customHeight="1">
      <c r="E336" s="58"/>
    </row>
    <row r="337" spans="5:5" ht="12.75" customHeight="1">
      <c r="E337" s="58"/>
    </row>
    <row r="338" spans="5:5" ht="12.75" customHeight="1">
      <c r="E338" s="58"/>
    </row>
    <row r="339" spans="5:5" ht="12.75" customHeight="1">
      <c r="E339" s="58"/>
    </row>
    <row r="340" spans="5:5" ht="12.75" customHeight="1">
      <c r="E340" s="58"/>
    </row>
    <row r="341" spans="5:5" ht="12.75" customHeight="1">
      <c r="E341" s="58"/>
    </row>
    <row r="342" spans="5:5" ht="12.75" customHeight="1">
      <c r="E342" s="58"/>
    </row>
    <row r="343" spans="5:5" ht="12.75" customHeight="1">
      <c r="E343" s="58"/>
    </row>
    <row r="344" spans="5:5" ht="12.75" customHeight="1">
      <c r="E344" s="58"/>
    </row>
    <row r="345" spans="5:5" ht="12.75" customHeight="1">
      <c r="E345" s="58"/>
    </row>
    <row r="346" spans="5:5" ht="12.75" customHeight="1">
      <c r="E346" s="58"/>
    </row>
    <row r="347" spans="5:5" ht="12.75" customHeight="1">
      <c r="E347" s="58"/>
    </row>
    <row r="348" spans="5:5" ht="12.75" customHeight="1">
      <c r="E348" s="58"/>
    </row>
    <row r="349" spans="5:5" ht="12.75" customHeight="1">
      <c r="E349" s="58"/>
    </row>
    <row r="350" spans="5:5" ht="12.75" customHeight="1">
      <c r="E350" s="58"/>
    </row>
    <row r="351" spans="5:5" ht="12.75" customHeight="1">
      <c r="E351" s="58"/>
    </row>
    <row r="352" spans="5:5" ht="12.75" customHeight="1">
      <c r="E352" s="58"/>
    </row>
    <row r="353" spans="5:5" ht="12.75" customHeight="1">
      <c r="E353" s="58"/>
    </row>
    <row r="354" spans="5:5" ht="12.75" customHeight="1">
      <c r="E354" s="58"/>
    </row>
    <row r="355" spans="5:5" ht="12.75" customHeight="1">
      <c r="E355" s="58"/>
    </row>
    <row r="356" spans="5:5" ht="12.75" customHeight="1">
      <c r="E356" s="58"/>
    </row>
    <row r="357" spans="5:5" ht="12.75" customHeight="1"/>
    <row r="358" spans="5:5" ht="12.75" customHeight="1"/>
    <row r="359" spans="5:5" ht="12.75" customHeight="1"/>
    <row r="360" spans="5:5" ht="12.75" customHeight="1"/>
    <row r="361" spans="5:5" ht="12.75" customHeight="1"/>
    <row r="362" spans="5:5" ht="12.75" customHeight="1"/>
    <row r="363" spans="5:5" ht="12.75" customHeight="1"/>
    <row r="364" spans="5:5" ht="12.75" customHeight="1"/>
    <row r="365" spans="5:5" ht="12.75" customHeight="1"/>
    <row r="366" spans="5:5" ht="12.75" customHeight="1"/>
    <row r="367" spans="5:5" ht="12.75" customHeight="1"/>
    <row r="368" spans="5:5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</sheetData>
  <phoneticPr fontId="7" type="noConversion"/>
  <hyperlinks>
    <hyperlink ref="A12" r:id="rId1" display="http://www.konkoly.hu/cgi-bin/IBVS?1231"/>
    <hyperlink ref="A13" r:id="rId2" display="http://www.konkoly.hu/cgi-bin/IBVS?1231"/>
    <hyperlink ref="A14" r:id="rId3" display="http://www.konkoly.hu/cgi-bin/IBVS?1231"/>
    <hyperlink ref="A15" r:id="rId4" display="http://www.konkoly.hu/cgi-bin/IBVS?1231"/>
    <hyperlink ref="A16" r:id="rId5" display="http://www.konkoly.hu/cgi-bin/IBVS?1231"/>
    <hyperlink ref="A17" r:id="rId6" display="http://www.konkoly.hu/cgi-bin/IBVS?1231"/>
    <hyperlink ref="A18" r:id="rId7" display="http://www.konkoly.hu/cgi-bin/IBVS?1231"/>
    <hyperlink ref="A186" r:id="rId8" display="http://www.bav-astro.de/sfs/BAVM_link.php?BAVMnr=50"/>
    <hyperlink ref="A205" r:id="rId9" display="http://www.bav-astro.de/sfs/BAVM_link.php?BAVMnr=50"/>
    <hyperlink ref="A206" r:id="rId10" display="http://www.bav-astro.de/sfs/BAVM_link.php?BAVMnr=50"/>
    <hyperlink ref="A207" r:id="rId11" display="http://www.bav-astro.de/sfs/BAVM_link.php?BAVMnr=50"/>
    <hyperlink ref="A234" r:id="rId12" display="http://www.konkoly.hu/cgi-bin/IBVS?3478"/>
    <hyperlink ref="A53" r:id="rId13" display="http://www.bav-astro.de/sfs/BAVM_link.php?BAVMnr=152"/>
    <hyperlink ref="A54" r:id="rId14" display="http://www.konkoly.hu/cgi-bin/IBVS?5040"/>
    <hyperlink ref="A55" r:id="rId15" display="http://www.konkoly.hu/cgi-bin/IBVS?5583"/>
    <hyperlink ref="A56" r:id="rId16" display="http://www.konkoly.hu/cgi-bin/IBVS?5583"/>
    <hyperlink ref="A57" r:id="rId17" display="http://var.astro.cz/oejv/issues/oejv0074.pdf"/>
    <hyperlink ref="A232" r:id="rId18" display="http://var.astro.cz/oejv/issues/oejv0074.pdf"/>
    <hyperlink ref="A58" r:id="rId19" display="http://www.bav-astro.de/sfs/BAVM_link.php?BAVMnr=152"/>
    <hyperlink ref="A59" r:id="rId20" display="http://var.astro.cz/oejv/issues/oejv0074.pdf"/>
    <hyperlink ref="A60" r:id="rId21" display="http://www.konkoly.hu/cgi-bin/IBVS?5378"/>
    <hyperlink ref="A61" r:id="rId22" display="http://www.konkoly.hu/cgi-bin/IBVS?5378"/>
    <hyperlink ref="A243" r:id="rId23" display="http://www.konkoly.hu/cgi-bin/IBVS?5493"/>
    <hyperlink ref="A62" r:id="rId24" display="http://www.bav-astro.de/sfs/BAVM_link.php?BAVMnr=172"/>
    <hyperlink ref="A63" r:id="rId25" display="http://www.bav-astro.de/sfs/BAVM_link.php?BAVMnr=173"/>
    <hyperlink ref="A64" r:id="rId26" display="http://www.konkoly.hu/cgi-bin/IBVS?5741"/>
    <hyperlink ref="A65" r:id="rId27" display="http://www.konkoly.hu/cgi-bin/IBVS?5741"/>
    <hyperlink ref="A66" r:id="rId28" display="http://www.bav-astro.de/sfs/BAVM_link.php?BAVMnr=173"/>
    <hyperlink ref="A67" r:id="rId29" display="http://www.konkoly.hu/cgi-bin/IBVS?5653"/>
    <hyperlink ref="A68" r:id="rId30" display="http://var.astro.cz/oejv/issues/oejv0003.pdf"/>
    <hyperlink ref="A69" r:id="rId31" display="http://www.bav-astro.de/sfs/BAVM_link.php?BAVMnr=178"/>
    <hyperlink ref="A70" r:id="rId32" display="http://www.konkoly.hu/cgi-bin/IBVS?5677"/>
    <hyperlink ref="A71" r:id="rId33" display="http://www.konkoly.hu/cgi-bin/IBVS?5741"/>
    <hyperlink ref="A72" r:id="rId34" display="http://www.konkoly.hu/cgi-bin/IBVS?5672"/>
    <hyperlink ref="A73" r:id="rId35" display="http://www.konkoly.hu/cgi-bin/IBVS?5777"/>
    <hyperlink ref="A74" r:id="rId36" display="http://www.konkoly.hu/cgi-bin/IBVS?5777"/>
    <hyperlink ref="A75" r:id="rId37" display="http://www.konkoly.hu/cgi-bin/IBVS?5777"/>
    <hyperlink ref="A76" r:id="rId38" display="http://www.konkoly.hu/cgi-bin/IBVS?5898"/>
    <hyperlink ref="A244" r:id="rId39" display="http://www.bav-astro.de/sfs/BAVM_link.php?BAVMnr=193"/>
    <hyperlink ref="A245" r:id="rId40" display="http://www.bav-astro.de/sfs/BAVM_link.php?BAVMnr=193"/>
    <hyperlink ref="A77" r:id="rId41" display="http://www.konkoly.hu/cgi-bin/IBVS?5814"/>
    <hyperlink ref="A246" r:id="rId42" display="http://vsolj.cetus-net.org/no46.pdf"/>
    <hyperlink ref="A247" r:id="rId43" display="http://www.bav-astro.de/sfs/BAVM_link.php?BAVMnr=203"/>
    <hyperlink ref="A248" r:id="rId44" display="http://www.bav-astro.de/sfs/BAVM_link.php?BAVMnr=203"/>
    <hyperlink ref="A249" r:id="rId45" display="http://www.bav-astro.de/sfs/BAVM_link.php?BAVMnr=203"/>
    <hyperlink ref="A78" r:id="rId46" display="http://www.bav-astro.de/sfs/BAVM_link.php?BAVMnr=209"/>
    <hyperlink ref="A79" r:id="rId47" display="http://www.bav-astro.de/sfs/BAVM_link.php?BAVMnr=209"/>
    <hyperlink ref="A80" r:id="rId48" display="http://www.konkoly.hu/cgi-bin/IBVS?5898"/>
    <hyperlink ref="A81" r:id="rId49" display="http://www.konkoly.hu/cgi-bin/IBVS?5898"/>
    <hyperlink ref="A250" r:id="rId50" display="http://var.astro.cz/oejv/issues/oejv0137.pdf"/>
    <hyperlink ref="A251" r:id="rId51" display="http://var.astro.cz/oejv/issues/oejv0137.pdf"/>
    <hyperlink ref="A252" r:id="rId52" display="http://var.astro.cz/oejv/issues/oejv0137.pdf"/>
    <hyperlink ref="A253" r:id="rId53" display="http://www.bav-astro.de/sfs/BAVM_link.php?BAVMnr=212"/>
    <hyperlink ref="A82" r:id="rId54" display="http://www.konkoly.hu/cgi-bin/IBVS?5980"/>
    <hyperlink ref="A83" r:id="rId55" display="http://www.konkoly.hu/cgi-bin/IBVS?5980"/>
    <hyperlink ref="A254" r:id="rId56" display="http://var.astro.cz/oejv/issues/oejv0137.pdf"/>
    <hyperlink ref="A98" r:id="rId57" display="http://vsolj.cetus-net.org/vsoljno50.pdf"/>
    <hyperlink ref="A255" r:id="rId58" display="http://vsolj.cetus-net.org/vsoljno50.pdf"/>
    <hyperlink ref="A256" r:id="rId59" display="http://var.astro.cz/oejv/issues/oejv0137.pdf"/>
    <hyperlink ref="A84" r:id="rId60" display="http://www.bav-astro.de/sfs/BAVM_link.php?BAVMnr=214"/>
    <hyperlink ref="A257" r:id="rId61" display="http://vsolj.cetus-net.org/vsoljno51.pdf"/>
    <hyperlink ref="A258" r:id="rId62" display="http://www.bav-astro.de/sfs/BAVM_link.php?BAVMnr=215"/>
    <hyperlink ref="A259" r:id="rId63" display="http://www.bav-astro.de/sfs/BAVM_link.php?BAVMnr=215"/>
    <hyperlink ref="A260" r:id="rId64" display="http://var.astro.cz/oejv/issues/oejv0137.pdf"/>
    <hyperlink ref="A85" r:id="rId65" display="http://www.konkoly.hu/cgi-bin/IBVS?5980"/>
    <hyperlink ref="A86" r:id="rId66" display="http://www.konkoly.hu/cgi-bin/IBVS?6018"/>
    <hyperlink ref="A261" r:id="rId67" display="http://www.konkoly.hu/cgi-bin/IBVS?6044"/>
    <hyperlink ref="A262" r:id="rId68" display="http://www.bav-astro.de/sfs/BAVM_link.php?BAVMnr=225"/>
    <hyperlink ref="A263" r:id="rId69" display="http://www.bav-astro.de/sfs/BAVM_link.php?BAVMnr=225"/>
    <hyperlink ref="A264" r:id="rId70" display="http://www.bav-astro.de/sfs/BAVM_link.php?BAVMnr=225"/>
    <hyperlink ref="A265" r:id="rId71" display="http://www.bav-astro.de/sfs/BAVM_link.php?BAVMnr=225"/>
    <hyperlink ref="A87" r:id="rId72" display="http://var.astro.cz/oejv/issues/oejv0160.pdf"/>
    <hyperlink ref="A88" r:id="rId73" display="http://var.astro.cz/oejv/issues/oejv0160.pdf"/>
    <hyperlink ref="A89" r:id="rId74" display="http://var.astro.cz/oejv/issues/oejv0160.pdf"/>
    <hyperlink ref="A90" r:id="rId75" display="http://var.astro.cz/oejv/issues/oejv0160.pdf"/>
    <hyperlink ref="A233" r:id="rId76" display="http://vsolj.cetus-net.org/vsoljno53.pdf"/>
    <hyperlink ref="A91" r:id="rId77" display="http://var.astro.cz/oejv/issues/oejv0160.pdf"/>
    <hyperlink ref="A92" r:id="rId78" display="http://var.astro.cz/oejv/issues/oejv0160.pdf"/>
    <hyperlink ref="A266" r:id="rId79" display="http://vsolj.cetus-net.org/vsoljno53.pdf"/>
    <hyperlink ref="A267" r:id="rId80" display="http://vsolj.cetus-net.org/vsoljno53.pdf"/>
    <hyperlink ref="A268" r:id="rId81" display="http://www.bav-astro.de/sfs/BAVM_link.php?BAVMnr=225"/>
    <hyperlink ref="A269" r:id="rId82" display="http://www.bav-astro.de/sfs/BAVM_link.php?BAVMnr=225"/>
    <hyperlink ref="A270" r:id="rId83" display="http://www.bav-astro.de/sfs/BAVM_link.php?BAVMnr=225"/>
    <hyperlink ref="A93" r:id="rId84" display="http://var.astro.cz/oejv/issues/oejv0160.pdf"/>
    <hyperlink ref="A94" r:id="rId85" display="http://www.bav-astro.de/sfs/BAVM_link.php?BAVMnr=231"/>
    <hyperlink ref="A271" r:id="rId86" display="http://vsolj.cetus-net.org/vsoljno55.pdf"/>
    <hyperlink ref="A272" r:id="rId87" display="http://vsolj.cetus-net.org/vsoljno55.pdf"/>
    <hyperlink ref="A95" r:id="rId88" display="http://var.astro.cz/oejv/issues/oejv0160.pdf"/>
    <hyperlink ref="A96" r:id="rId89" display="http://var.astro.cz/oejv/issues/oejv0160.pdf"/>
    <hyperlink ref="A97" r:id="rId90" display="http://var.astro.cz/oejv/issues/oejv0160.pdf"/>
    <hyperlink ref="A273" r:id="rId91" display="http://www.konkoly.hu/cgi-bin/IBVS?6044"/>
    <hyperlink ref="A3" r:id="rId92"/>
  </hyperlinks>
  <pageMargins left="0.75" right="0.75" top="1" bottom="1" header="0.5" footer="0.5"/>
  <pageSetup orientation="portrait" verticalDpi="300" r:id="rId9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 1</vt:lpstr>
      <vt:lpstr>Active 2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dcterms:created xsi:type="dcterms:W3CDTF">2002-07-30T07:09:51Z</dcterms:created>
  <dcterms:modified xsi:type="dcterms:W3CDTF">2023-01-17T01:16:59Z</dcterms:modified>
</cp:coreProperties>
</file>