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32760" windowWidth="8415" windowHeight="145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<sst xmlns="http://schemas.openxmlformats.org/spreadsheetml/2006/main" count="72" uniqueCount="51">
  <si>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</si>
  <si>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</si>
  <si>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</si>
  <si>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</si>
  <si>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</si>
  <si>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</si>
  <si>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</si>
  <si>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</si>
  <si>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</si>
  <si>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</si>
  <si>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</si>
  <si>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</si>
  <si>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</si>
  <si>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</si>
  <si>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</si>
  <si>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</si>
  <si>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</si>
  <si>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</si>
  <si>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</si>
  <si>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</si>
  <si>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</si>
  <si>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</si>
  <si>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</si>
  <si>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</si>
  <si>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</si>
  <si>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</si>
  <si>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</si>
  <si>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</si>
  <si>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</si>
  <si>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</si>
  <si>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</si>
  <si>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</si>
  <si>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</si>
  <si>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</si>
  <si>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</si>
  <si>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</si>
  <si>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</si>
  <si>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</si>
  <si>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</si>
  <si>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</si>
  <si>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</si>
  <si>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</si>
  <si>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V0430 Lac / na</t>
  </si>
  <si>
    <t>EA</t>
  </si>
  <si>
    <t>OEJV 0137</t>
  </si>
  <si>
    <t>II</t>
  </si>
  <si>
    <t>I</t>
  </si>
  <si>
    <t>OEJV 0160</t>
  </si>
  <si>
    <t>OEJV</t>
  </si>
  <si>
    <t>OEJV 0168</t>
  </si>
  <si>
    <t>OEJV 0211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</si>
</sst>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V0430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0.0008</c:v>
                  </c:pt>
                  <c:pt idx="6">
                    <c:v>0.0009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0.0001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0.0008</c:v>
                  </c:pt>
                  <c:pt idx="6">
                    <c:v>0.0009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0.0001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0.0008</c:v>
                  </c:pt>
                  <c:pt idx="6">
                    <c:v>0.0009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0.0001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0.0008</c:v>
                  </c:pt>
                  <c:pt idx="6">
                    <c:v>0.0009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0.0001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0.0008</c:v>
                  </c:pt>
                  <c:pt idx="6">
                    <c:v>0.0009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0.0001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0.0008</c:v>
                  </c:pt>
                  <c:pt idx="6">
                    <c:v>0.0009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0.0001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0.0008</c:v>
                  </c:pt>
                  <c:pt idx="6">
                    <c:v>0.0009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0.0001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0.0008</c:v>
                  </c:pt>
                  <c:pt idx="6">
                    <c:v>0.0009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0.0001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0.0008</c:v>
                  </c:pt>
                  <c:pt idx="6">
                    <c:v>0.0009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0.0001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0.0008</c:v>
                  </c:pt>
                  <c:pt idx="6">
                    <c:v>0.0009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0.0001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0.0008</c:v>
                  </c:pt>
                  <c:pt idx="6">
                    <c:v>0.0009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0.0001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0.0008</c:v>
                  </c:pt>
                  <c:pt idx="6">
                    <c:v>0.0009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0.0001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0.0008</c:v>
                  </c:pt>
                  <c:pt idx="6">
                    <c:v>0.0009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0.0001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0.0003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0.0008</c:v>
                  </c:pt>
                  <c:pt idx="6">
                    <c:v>0.0009</c:v>
                  </c:pt>
                  <c:pt idx="7">
                    <c:v>0.0003</c:v>
                  </c:pt>
                  <c:pt idx="8">
                    <c:v>0.0003</c:v>
                  </c:pt>
                  <c:pt idx="9">
                    <c:v>0.0001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5075518"/>
        <c:axId val="25917615"/>
      </c:scatterChart>
      <c:valAx>
        <c:axId val="55075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7615"/>
        <c:crosses val="autoZero"/>
        <c:crossBetween val="midCat"/>
        <c:dispUnits/>
      </c:valAx>
      <c:valAx>
        <c:axId val="25917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755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3375"/>
          <c:w val="0.748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0</xdr:rowOff>
    </xdr:from>
    <xdr:to>
      <xdr:col>17</xdr:col>
      <xdr:colOff>409575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6672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4" ht="12.75">
      <c r="A2" t="s">
        <v>24</v>
      </c>
      <c r="B2" t="s">
        <v>43</v>
      </c>
      <c r="C2" s="3"/>
      <c r="D2" s="3"/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54283.59</v>
      </c>
      <c r="D7" s="30" t="s">
        <v>41</v>
      </c>
    </row>
    <row r="8" spans="1:4" ht="12.75">
      <c r="A8" t="s">
        <v>3</v>
      </c>
      <c r="C8" s="8">
        <v>1.5489</v>
      </c>
      <c r="D8" s="30" t="s">
        <v>41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0.24877955338096064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0.00036245559899546274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59902.71313321759</v>
      </c>
    </row>
    <row r="15" spans="1:5" ht="12.75">
      <c r="A15" s="12" t="s">
        <v>17</v>
      </c>
      <c r="B15" s="10"/>
      <c r="C15" s="13">
        <f>(C7+C11)+(C8+C12)*INT(MAX(F21:F3533))</f>
        <v>58043.89875929214</v>
      </c>
      <c r="D15" s="14" t="s">
        <v>38</v>
      </c>
      <c r="E15" s="15">
        <f>ROUND(2*(E14-$C$7)/$C$8,0)/2+E13</f>
        <v>3629</v>
      </c>
    </row>
    <row r="16" spans="1:5" ht="12.75">
      <c r="A16" s="16" t="s">
        <v>4</v>
      </c>
      <c r="B16" s="10"/>
      <c r="C16" s="17">
        <f>+C8+C12</f>
        <v>1.5492624555989953</v>
      </c>
      <c r="D16" s="14" t="s">
        <v>39</v>
      </c>
      <c r="E16" s="24">
        <f>ROUND(2*(E14-$C$15)/$C$16,0)/2+E13</f>
        <v>1201</v>
      </c>
    </row>
    <row r="17" spans="1:5" ht="13.5" thickBot="1">
      <c r="A17" s="14" t="s">
        <v>29</v>
      </c>
      <c r="B17" s="10"/>
      <c r="C17" s="10">
        <f>COUNT(C21:C2191)</f>
        <v>12</v>
      </c>
      <c r="D17" s="14" t="s">
        <v>33</v>
      </c>
      <c r="E17" s="18">
        <f>+$C$15+$C$16*E16-15018.5-$C$9/24</f>
        <v>44886.45880179987</v>
      </c>
    </row>
    <row r="18" spans="1:5" ht="14.25" thickBot="1" thickTop="1">
      <c r="A18" s="16" t="s">
        <v>5</v>
      </c>
      <c r="B18" s="10"/>
      <c r="C18" s="19">
        <f>+C15</f>
        <v>58043.89875929214</v>
      </c>
      <c r="D18" s="20">
        <f>+C16</f>
        <v>1.5492624555989953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48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7" ht="12.75">
      <c r="A21" t="s">
        <v>41</v>
      </c>
      <c r="C21" s="8">
        <v>54283.59</v>
      </c>
      <c r="D21" s="8" t="s">
        <v>13</v>
      </c>
      <c r="E21">
        <f aca="true" t="shared" si="0" ref="E21:E29">+(C21-C$7)/C$8</f>
        <v>0</v>
      </c>
      <c r="F21">
        <f>ROUND(2*E21,0)/2</f>
        <v>0</v>
      </c>
      <c r="G21">
        <f aca="true" t="shared" si="1" ref="G21:G29">+C21-(C$7+F21*C$8)</f>
        <v>0</v>
      </c>
      <c r="H21">
        <f>+G21</f>
        <v>0</v>
      </c>
      <c r="O21">
        <f aca="true" t="shared" si="2" ref="O21:O29">+C$11+C$12*$F21</f>
        <v>0.24877955338096064</v>
      </c>
      <c r="Q21" s="2">
        <f aca="true" t="shared" si="3" ref="Q21:Q29">+C21-15018.5</f>
        <v>39265.09</v>
      </c>
    </row>
    <row r="22" spans="1:17" ht="12.75">
      <c r="A22" s="31" t="s">
        <v>44</v>
      </c>
      <c r="B22" s="32" t="s">
        <v>45</v>
      </c>
      <c r="C22" s="31">
        <v>55068.45584</v>
      </c>
      <c r="D22" s="31">
        <v>0.0006</v>
      </c>
      <c r="E22">
        <f t="shared" si="0"/>
        <v>506.72466912002443</v>
      </c>
      <c r="F22">
        <f>ROUND(2*E22,0)/2</f>
        <v>506.5</v>
      </c>
      <c r="G22">
        <f t="shared" si="1"/>
        <v>0.3479900000093039</v>
      </c>
      <c r="I22">
        <f aca="true" t="shared" si="4" ref="I22:I29">+G22</f>
        <v>0.3479900000093039</v>
      </c>
      <c r="O22">
        <f t="shared" si="2"/>
        <v>0.4323633142721625</v>
      </c>
      <c r="Q22" s="2">
        <f t="shared" si="3"/>
        <v>40049.95584</v>
      </c>
    </row>
    <row r="23" spans="1:17" ht="12.75">
      <c r="A23" s="31" t="s">
        <v>44</v>
      </c>
      <c r="B23" s="32" t="s">
        <v>46</v>
      </c>
      <c r="C23" s="31">
        <v>55075.42894</v>
      </c>
      <c r="D23" s="31">
        <v>0.0003</v>
      </c>
      <c r="E23">
        <f t="shared" si="0"/>
        <v>511.2266382594109</v>
      </c>
      <c r="F23">
        <f>ROUND(2*E23,0)/2</f>
        <v>511</v>
      </c>
      <c r="G23">
        <f t="shared" si="1"/>
        <v>0.35104000000137603</v>
      </c>
      <c r="I23">
        <f t="shared" si="4"/>
        <v>0.35104000000137603</v>
      </c>
      <c r="O23">
        <f t="shared" si="2"/>
        <v>0.43399436446764206</v>
      </c>
      <c r="Q23" s="2">
        <f t="shared" si="3"/>
        <v>40056.92894</v>
      </c>
    </row>
    <row r="24" spans="1:17" ht="12.75">
      <c r="A24" s="31" t="s">
        <v>44</v>
      </c>
      <c r="B24" s="32" t="s">
        <v>45</v>
      </c>
      <c r="C24" s="31">
        <v>55381.47225</v>
      </c>
      <c r="D24" s="31">
        <v>0.0006</v>
      </c>
      <c r="E24">
        <f t="shared" si="0"/>
        <v>708.81415843502</v>
      </c>
      <c r="F24">
        <f aca="true" t="shared" si="5" ref="F24:F32">ROUND(2*E24,0)/2-0.5</f>
        <v>708.5</v>
      </c>
      <c r="G24">
        <f t="shared" si="1"/>
        <v>0.4866000000038184</v>
      </c>
      <c r="I24">
        <f t="shared" si="4"/>
        <v>0.4866000000038184</v>
      </c>
      <c r="O24">
        <f t="shared" si="2"/>
        <v>0.505579345269246</v>
      </c>
      <c r="Q24" s="2">
        <f t="shared" si="3"/>
        <v>40362.97225</v>
      </c>
    </row>
    <row r="25" spans="1:17" ht="12.75">
      <c r="A25" s="31" t="s">
        <v>44</v>
      </c>
      <c r="B25" s="32" t="s">
        <v>46</v>
      </c>
      <c r="C25" s="31">
        <v>55461.2848</v>
      </c>
      <c r="D25" s="31">
        <v>0.0004</v>
      </c>
      <c r="E25">
        <f t="shared" si="0"/>
        <v>760.3426948156788</v>
      </c>
      <c r="F25">
        <f t="shared" si="5"/>
        <v>760</v>
      </c>
      <c r="G25">
        <f t="shared" si="1"/>
        <v>0.53080000000773</v>
      </c>
      <c r="I25">
        <f t="shared" si="4"/>
        <v>0.53080000000773</v>
      </c>
      <c r="O25">
        <f t="shared" si="2"/>
        <v>0.5242458086175124</v>
      </c>
      <c r="Q25" s="2">
        <f t="shared" si="3"/>
        <v>40442.7848</v>
      </c>
    </row>
    <row r="26" spans="1:17" ht="12.75">
      <c r="A26" s="33" t="s">
        <v>47</v>
      </c>
      <c r="B26" s="34" t="s">
        <v>45</v>
      </c>
      <c r="C26" s="35">
        <v>56179.54399</v>
      </c>
      <c r="D26" s="35">
        <v>0.0008</v>
      </c>
      <c r="E26">
        <f t="shared" si="0"/>
        <v>1224.0648137387836</v>
      </c>
      <c r="F26">
        <f t="shared" si="5"/>
        <v>1223.5</v>
      </c>
      <c r="G26">
        <f t="shared" si="1"/>
        <v>0.8748400000040419</v>
      </c>
      <c r="I26">
        <f t="shared" si="4"/>
        <v>0.8748400000040419</v>
      </c>
      <c r="O26">
        <f t="shared" si="2"/>
        <v>0.6922439787519092</v>
      </c>
      <c r="Q26" s="2">
        <f t="shared" si="3"/>
        <v>41161.04399</v>
      </c>
    </row>
    <row r="27" spans="1:17" ht="12.75">
      <c r="A27" s="33" t="s">
        <v>47</v>
      </c>
      <c r="B27" s="34" t="s">
        <v>45</v>
      </c>
      <c r="C27" s="35">
        <v>56179.54444</v>
      </c>
      <c r="D27" s="35">
        <v>0.0009</v>
      </c>
      <c r="E27">
        <f t="shared" si="0"/>
        <v>1224.0651042675456</v>
      </c>
      <c r="F27">
        <f t="shared" si="5"/>
        <v>1223.5</v>
      </c>
      <c r="G27">
        <f t="shared" si="1"/>
        <v>0.8752900000035879</v>
      </c>
      <c r="I27">
        <f t="shared" si="4"/>
        <v>0.8752900000035879</v>
      </c>
      <c r="O27">
        <f t="shared" si="2"/>
        <v>0.6922439787519092</v>
      </c>
      <c r="Q27" s="2">
        <f t="shared" si="3"/>
        <v>41161.04444</v>
      </c>
    </row>
    <row r="28" spans="1:17" ht="12.75">
      <c r="A28" s="36" t="s">
        <v>49</v>
      </c>
      <c r="B28" s="37" t="s">
        <v>46</v>
      </c>
      <c r="C28" s="38">
        <v>56499.53933</v>
      </c>
      <c r="D28" s="36">
        <v>0.0003</v>
      </c>
      <c r="E28">
        <f t="shared" si="0"/>
        <v>1430.6600361546925</v>
      </c>
      <c r="F28">
        <f t="shared" si="5"/>
        <v>1430</v>
      </c>
      <c r="G28">
        <f t="shared" si="1"/>
        <v>1.0223299999997835</v>
      </c>
      <c r="I28">
        <f t="shared" si="4"/>
        <v>1.0223299999997835</v>
      </c>
      <c r="O28">
        <f t="shared" si="2"/>
        <v>0.7670910599444725</v>
      </c>
      <c r="Q28" s="2">
        <f t="shared" si="3"/>
        <v>41481.03933</v>
      </c>
    </row>
    <row r="29" spans="1:17" ht="12.75">
      <c r="A29" s="36" t="s">
        <v>49</v>
      </c>
      <c r="B29" s="37" t="s">
        <v>46</v>
      </c>
      <c r="C29" s="38">
        <v>56499.53988</v>
      </c>
      <c r="D29" s="36">
        <v>0.0003</v>
      </c>
      <c r="E29">
        <f t="shared" si="0"/>
        <v>1430.6603912454</v>
      </c>
      <c r="F29">
        <f t="shared" si="5"/>
        <v>1430</v>
      </c>
      <c r="G29">
        <f t="shared" si="1"/>
        <v>1.0228799999968032</v>
      </c>
      <c r="I29">
        <f t="shared" si="4"/>
        <v>1.0228799999968032</v>
      </c>
      <c r="O29">
        <f t="shared" si="2"/>
        <v>0.7670910599444725</v>
      </c>
      <c r="Q29" s="2">
        <f t="shared" si="3"/>
        <v>41481.03988</v>
      </c>
    </row>
    <row r="30" spans="1:17" ht="12.75">
      <c r="A30" s="39" t="s">
        <v>50</v>
      </c>
      <c r="B30" s="40" t="s">
        <v>46</v>
      </c>
      <c r="C30" s="41">
        <v>58027.48072999995</v>
      </c>
      <c r="D30" s="41">
        <v>0.0001</v>
      </c>
      <c r="E30">
        <f>+(C30-C$7)/C$8</f>
        <v>2417.128755891249</v>
      </c>
      <c r="F30">
        <f t="shared" si="5"/>
        <v>2416.5</v>
      </c>
      <c r="G30">
        <f>+C30-(C$7+F30*C$8)</f>
        <v>0.9738799999540788</v>
      </c>
      <c r="I30">
        <f>+G30</f>
        <v>0.9738799999540788</v>
      </c>
      <c r="O30">
        <f>+C$11+C$12*$F30</f>
        <v>1.1246535083534963</v>
      </c>
      <c r="Q30" s="2">
        <f>+C30-15018.5</f>
        <v>43008.98072999995</v>
      </c>
    </row>
    <row r="31" spans="1:17" ht="12.75">
      <c r="A31" s="39" t="s">
        <v>50</v>
      </c>
      <c r="B31" s="40" t="s">
        <v>46</v>
      </c>
      <c r="C31" s="41">
        <v>58027.48124000011</v>
      </c>
      <c r="D31" s="41">
        <v>0.0002</v>
      </c>
      <c r="E31">
        <f>+(C31-C$7)/C$8</f>
        <v>2417.1290851572817</v>
      </c>
      <c r="F31">
        <f t="shared" si="5"/>
        <v>2416.5</v>
      </c>
      <c r="G31">
        <f>+C31-(C$7+F31*C$8)</f>
        <v>0.9743900001121801</v>
      </c>
      <c r="I31">
        <f>+G31</f>
        <v>0.9743900001121801</v>
      </c>
      <c r="O31">
        <f>+C$11+C$12*$F31</f>
        <v>1.1246535083534963</v>
      </c>
      <c r="Q31" s="2">
        <f>+C31-15018.5</f>
        <v>43008.98124000011</v>
      </c>
    </row>
    <row r="32" spans="1:17" ht="12.75">
      <c r="A32" s="39" t="s">
        <v>50</v>
      </c>
      <c r="B32" s="40" t="s">
        <v>46</v>
      </c>
      <c r="C32" s="41">
        <v>58044.52628999995</v>
      </c>
      <c r="D32" s="41">
        <v>0.0002</v>
      </c>
      <c r="E32">
        <f>+(C32-C$7)/C$8</f>
        <v>2428.1337013364027</v>
      </c>
      <c r="F32">
        <f t="shared" si="5"/>
        <v>2427.5</v>
      </c>
      <c r="G32">
        <f>+C32-(C$7+F32*C$8)</f>
        <v>0.9815399999570218</v>
      </c>
      <c r="I32">
        <f>+G32</f>
        <v>0.9815399999570218</v>
      </c>
      <c r="O32">
        <f>+C$11+C$12*$F32</f>
        <v>1.1286405199424465</v>
      </c>
      <c r="Q32" s="2">
        <f>+C32-15018.5</f>
        <v>43026.02628999995</v>
      </c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otectedRanges>
    <protectedRange sqref="A30:D32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2022-11-19T04:06:54Z</dcterms:modified>
  <cp:category/>
  <cp:version/>
  <cp:contentType/>
  <cp:contentStatus/>
</cp:coreProperties>
</file>