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<sst xmlns="http://schemas.openxmlformats.org/spreadsheetml/2006/main" count="60" uniqueCount="54">
  <si>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</si>
  <si>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</si>
  <si>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</si>
  <si>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</si>
  <si>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</si>
  <si>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</si>
  <si>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</si>
  <si>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</si>
  <si>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</si>
  <si>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</si>
  <si>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</si>
  <si>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</si>
  <si>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</si>
  <si>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</si>
  <si>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</si>
  <si>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</si>
  <si>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</si>
  <si>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</si>
  <si>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</si>
  <si>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</si>
  <si>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</si>
  <si>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</si>
  <si>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</si>
  <si>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</si>
  <si>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</si>
  <si>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</si>
  <si>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</si>
  <si>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</si>
  <si>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</si>
  <si>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</si>
  <si>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</si>
  <si>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</si>
  <si>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</si>
  <si>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</si>
  <si>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</si>
  <si>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</si>
  <si>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</si>
  <si>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</si>
  <si>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</si>
  <si>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</si>
  <si>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</si>
  <si>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</si>
  <si>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</si>
  <si>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G1422-0142</t>
  </si>
  <si>
    <t>GSC 1422-0142</t>
  </si>
  <si>
    <t>G1422-0142_Leo.xls</t>
  </si>
  <si>
    <t>EC</t>
  </si>
  <si>
    <t>Leo</t>
  </si>
  <si>
    <t>VSX</t>
  </si>
  <si>
    <t>IBVS 5945</t>
  </si>
  <si>
    <t>I</t>
  </si>
  <si>
    <t>IBVS 6029</t>
  </si>
  <si>
    <t>IBVS 5992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</si>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</sst>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1422-0142 -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crossBetween val="midCat"/>
        <c:dispUnits/>
      </c:valAx>
      <c:valAx>
        <c:axId val="5114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54177.680999999866</v>
      </c>
      <c r="D7" s="30" t="s">
        <v>48</v>
      </c>
    </row>
    <row r="8" spans="1:4" ht="12.75">
      <c r="A8" t="s">
        <v>3</v>
      </c>
      <c r="C8" s="8">
        <v>0.300006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4.725809177020656E-05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1.132961447576602E-06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59902.75770034722</v>
      </c>
    </row>
    <row r="15" spans="1:5" ht="12.75">
      <c r="A15" s="12" t="s">
        <v>17</v>
      </c>
      <c r="B15" s="10"/>
      <c r="C15" s="13">
        <f>(C7+C11)+(C8+C12)*INT(MAX(F21:F3533))</f>
        <v>56018.524815109406</v>
      </c>
      <c r="D15" s="14" t="s">
        <v>39</v>
      </c>
      <c r="E15" s="15">
        <f>ROUND(2*(E14-$C$7)/$C$8,0)/2+E13</f>
        <v>19084</v>
      </c>
    </row>
    <row r="16" spans="1:5" ht="12.75">
      <c r="A16" s="16" t="s">
        <v>4</v>
      </c>
      <c r="B16" s="10"/>
      <c r="C16" s="17">
        <f>+C8+C12</f>
        <v>0.3000071329614476</v>
      </c>
      <c r="D16" s="14" t="s">
        <v>40</v>
      </c>
      <c r="E16" s="24">
        <f>ROUND(2*(E14-$C$15)/$C$16,0)/2+E13</f>
        <v>12948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44884.913006027564</v>
      </c>
    </row>
    <row r="18" spans="1:5" ht="14.25" thickBot="1" thickTop="1">
      <c r="A18" s="16" t="s">
        <v>5</v>
      </c>
      <c r="B18" s="10"/>
      <c r="C18" s="19">
        <f>+C15</f>
        <v>56018.524815109406</v>
      </c>
      <c r="D18" s="20">
        <f>+C16</f>
        <v>0.3000071329614476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0.0012137666825102094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54177.680999999866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4.725809177020656E-05</v>
      </c>
      <c r="Q21" s="2">
        <f>+C21-15018.5</f>
        <v>39159.180999999866</v>
      </c>
      <c r="S21">
        <f>+(O21-G21)^2</f>
        <v>2.233327237761265E-09</v>
      </c>
    </row>
    <row r="22" spans="1:19" ht="12.75">
      <c r="A22" s="33" t="s">
        <v>49</v>
      </c>
      <c r="B22" s="34" t="s">
        <v>50</v>
      </c>
      <c r="C22" s="33">
        <v>55273.9047</v>
      </c>
      <c r="D22" s="33">
        <v>0.0001</v>
      </c>
      <c r="E22">
        <f>+(C22-C$7)/C$8</f>
        <v>3654.005919882047</v>
      </c>
      <c r="F22">
        <f>ROUND(2*E22,0)/2</f>
        <v>3654</v>
      </c>
      <c r="I22">
        <f>+R22</f>
        <v>0.0017760001355782151</v>
      </c>
      <c r="O22">
        <f>+C$11+C$12*$F22</f>
        <v>0.00418709922121511</v>
      </c>
      <c r="Q22" s="2">
        <f>+C22-15018.5</f>
        <v>40255.4047</v>
      </c>
      <c r="R22">
        <f>+C22-(C$7+F22*C$8)</f>
        <v>0.0017760001355782151</v>
      </c>
      <c r="S22">
        <f>+(O22-R22)^2</f>
        <v>5.813398800759071E-06</v>
      </c>
    </row>
    <row r="23" spans="1:19" ht="12.75">
      <c r="A23" s="33" t="s">
        <v>52</v>
      </c>
      <c r="B23" s="34" t="s">
        <v>53</v>
      </c>
      <c r="C23" s="33">
        <v>55637.666</v>
      </c>
      <c r="D23" s="33">
        <v>0.0003</v>
      </c>
      <c r="E23">
        <f>+(C23-C$7)/C$8</f>
        <v>4866.519336280379</v>
      </c>
      <c r="F23">
        <f>ROUND(2*E23,0)/2</f>
        <v>4866.5</v>
      </c>
      <c r="G23">
        <f>+C23-(C$7+F23*C$8)</f>
        <v>0.005801000130304601</v>
      </c>
      <c r="I23">
        <f>+G23</f>
        <v>0.005801000130304601</v>
      </c>
      <c r="O23">
        <f>+C$11+C$12*$F23</f>
        <v>0.005560814976401741</v>
      </c>
      <c r="Q23" s="2">
        <f>+C23-15018.5</f>
        <v>40619.166</v>
      </c>
      <c r="S23">
        <f>+(O23-G23)^2</f>
        <v>5.768890815534077E-08</v>
      </c>
    </row>
    <row r="24" spans="1:19" ht="12.75">
      <c r="A24" s="35" t="s">
        <v>51</v>
      </c>
      <c r="B24" s="36" t="s">
        <v>50</v>
      </c>
      <c r="C24" s="35">
        <v>55957.9233</v>
      </c>
      <c r="D24" s="35">
        <v>0.0002</v>
      </c>
      <c r="E24">
        <f>+(C24-C$7)/C$8</f>
        <v>5934.022319554063</v>
      </c>
      <c r="F24">
        <f>ROUND(2*E24,0)/2</f>
        <v>5934</v>
      </c>
      <c r="G24">
        <f>+C24-(C$7+F24*C$8)</f>
        <v>0.00669600013497984</v>
      </c>
      <c r="I24">
        <f>+G24</f>
        <v>0.00669600013497984</v>
      </c>
      <c r="O24">
        <f>+C$11+C$12*$F24</f>
        <v>0.006770251321689763</v>
      </c>
      <c r="Q24" s="2">
        <f>+C24-15018.5</f>
        <v>40939.4233</v>
      </c>
      <c r="S24">
        <f>+(O24-G24)^2</f>
        <v>5.5132387278318014E-09</v>
      </c>
    </row>
    <row r="25" spans="1:19" ht="12.75">
      <c r="A25" s="35" t="s">
        <v>51</v>
      </c>
      <c r="B25" s="36" t="s">
        <v>53</v>
      </c>
      <c r="C25" s="35">
        <v>56018.6747</v>
      </c>
      <c r="D25" s="35">
        <v>0.0003</v>
      </c>
      <c r="E25">
        <f>+(C25-C$7)/C$8</f>
        <v>6136.5229362084</v>
      </c>
      <c r="F25">
        <f>ROUND(2*E25,0)/2</f>
        <v>6136.5</v>
      </c>
      <c r="G25">
        <f>+C25-(C$7+F25*C$8)</f>
        <v>0.006881000139401294</v>
      </c>
      <c r="I25">
        <f>+G25</f>
        <v>0.006881000139401294</v>
      </c>
      <c r="O25">
        <f>+C$11+C$12*$F25</f>
        <v>0.006999676014824025</v>
      </c>
      <c r="Q25" s="2">
        <f>+C25-15018.5</f>
        <v>41000.1747</v>
      </c>
      <c r="S25">
        <f>+(O25-G25)^2</f>
        <v>1.4083963407351413E-08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2022-11-19T05:11:05Z</dcterms:modified>
  <cp:category/>
  <cp:version/>
  <cp:contentType/>
  <cp:contentStatus/>
</cp:coreProperties>
</file>