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15" windowWidth="8565" windowHeight="145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<sst xmlns="http://schemas.openxmlformats.org/spreadsheetml/2006/main" count="63" uniqueCount="55">
  <si>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</si>
  <si>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</si>
  <si>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</si>
  <si>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</si>
  <si>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</si>
  <si>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</si>
  <si>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</si>
  <si>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</si>
  <si>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</si>
  <si>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</si>
  <si>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</si>
  <si>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</si>
  <si>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</si>
  <si>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</si>
  <si>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</si>
  <si>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</si>
  <si>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</si>
  <si>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</si>
  <si>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</si>
  <si>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</si>
  <si>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</si>
  <si>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</si>
  <si>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</si>
  <si>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</si>
  <si>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</si>
  <si>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</si>
  <si>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</si>
  <si>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</si>
  <si>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</si>
  <si>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</si>
  <si>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</si>
  <si>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</si>
  <si>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</si>
  <si>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</si>
  <si>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</si>
  <si>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</si>
  <si>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</si>
  <si>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</si>
  <si>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</si>
  <si>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</si>
  <si>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</si>
  <si>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</si>
  <si>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</si>
  <si>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G0840-0216</t>
  </si>
  <si>
    <t>G0840-0216_Leo.xls</t>
  </si>
  <si>
    <t>ECESD</t>
  </si>
  <si>
    <t>Leo</t>
  </si>
  <si>
    <t>VSX</t>
  </si>
  <si>
    <t>IBVS 5945</t>
  </si>
  <si>
    <t>I</t>
  </si>
  <si>
    <t>IBVS 5992</t>
  </si>
  <si>
    <t>IBVS 6029</t>
  </si>
  <si>
    <t>VSB 067</t>
  </si>
  <si>
    <t>V</t>
  </si>
  <si>
    <t>MS Leo / GSC 0840-0216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</si>
</sst>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0840-0216 -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0808308"/>
        <c:axId val="54621589"/>
      </c:scatterChart>
      <c:valAx>
        <c:axId val="50808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21589"/>
        <c:crosses val="autoZero"/>
        <c:crossBetween val="midCat"/>
        <c:dispUnits/>
      </c:valAx>
      <c:valAx>
        <c:axId val="54621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830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54</v>
      </c>
      <c r="E1" t="s">
        <v>44</v>
      </c>
    </row>
    <row r="2" spans="1:6" ht="12.75">
      <c r="A2" t="s">
        <v>24</v>
      </c>
      <c r="B2" t="s">
        <v>45</v>
      </c>
      <c r="C2" s="31" t="s">
        <v>42</v>
      </c>
      <c r="D2" s="3" t="s">
        <v>46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54566.575000000186</v>
      </c>
      <c r="D7" s="30" t="s">
        <v>47</v>
      </c>
    </row>
    <row r="8" spans="1:4" ht="12.75">
      <c r="A8" t="s">
        <v>3</v>
      </c>
      <c r="C8" s="8">
        <v>0.349593</v>
      </c>
      <c r="D8" s="30" t="s">
        <v>47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0.003983138321983859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-1.729829406604101E-07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59902.757929050924</v>
      </c>
    </row>
    <row r="15" spans="1:5" ht="12.75">
      <c r="A15" s="12" t="s">
        <v>17</v>
      </c>
      <c r="B15" s="10"/>
      <c r="C15" s="13">
        <f>(C7+C11)+(C8+C12)*INT(MAX(F21:F3533))</f>
        <v>58802.245675277205</v>
      </c>
      <c r="D15" s="14" t="s">
        <v>39</v>
      </c>
      <c r="E15" s="15">
        <f>ROUND(2*(E14-$C$7)/$C$8,0)/2+E13</f>
        <v>15265</v>
      </c>
    </row>
    <row r="16" spans="1:5" ht="12.75">
      <c r="A16" s="16" t="s">
        <v>4</v>
      </c>
      <c r="B16" s="10"/>
      <c r="C16" s="17">
        <f>+C8+C12</f>
        <v>0.34959282701705935</v>
      </c>
      <c r="D16" s="14" t="s">
        <v>40</v>
      </c>
      <c r="E16" s="24">
        <f>ROUND(2*(E14-$C$15)/$C$16,0)/2+E13</f>
        <v>3149</v>
      </c>
    </row>
    <row r="17" spans="1:5" ht="13.5" thickBot="1">
      <c r="A17" s="14" t="s">
        <v>30</v>
      </c>
      <c r="B17" s="10"/>
      <c r="C17" s="10">
        <f>COUNT(C21:C2191)</f>
        <v>6</v>
      </c>
      <c r="D17" s="14" t="s">
        <v>34</v>
      </c>
      <c r="E17" s="18">
        <f>+$C$15+$C$16*E16-15018.5-$C$9/24</f>
        <v>44885.009320887264</v>
      </c>
    </row>
    <row r="18" spans="1:5" ht="14.25" thickBot="1" thickTop="1">
      <c r="A18" s="16" t="s">
        <v>5</v>
      </c>
      <c r="B18" s="10"/>
      <c r="C18" s="19">
        <f>+C15</f>
        <v>58802.245675277205</v>
      </c>
      <c r="D18" s="20">
        <f>+C16</f>
        <v>0.34959282701705935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0.002956314415862742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54566.575000000186</v>
      </c>
      <c r="D21" s="8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0.003983138321983859</v>
      </c>
      <c r="Q21" s="2">
        <f aca="true" t="shared" si="4" ref="Q21:Q26">+C21-15018.5</f>
        <v>39548.075000000186</v>
      </c>
      <c r="S21">
        <f aca="true" t="shared" si="5" ref="S21:S26">+(O21-G21)^2</f>
        <v>1.586539089205639E-05</v>
      </c>
    </row>
    <row r="22" spans="1:19" ht="12.75">
      <c r="A22" s="33" t="s">
        <v>48</v>
      </c>
      <c r="B22" s="34" t="s">
        <v>49</v>
      </c>
      <c r="C22" s="33">
        <v>55268.9114</v>
      </c>
      <c r="D22" s="33">
        <v>0.0005</v>
      </c>
      <c r="E22">
        <f t="shared" si="0"/>
        <v>2009.011622085714</v>
      </c>
      <c r="F22">
        <f t="shared" si="1"/>
        <v>2009</v>
      </c>
      <c r="G22">
        <f t="shared" si="2"/>
        <v>0.004062999811139889</v>
      </c>
      <c r="I22">
        <f>+G22</f>
        <v>0.004062999811139889</v>
      </c>
      <c r="O22">
        <f t="shared" si="3"/>
        <v>0.0036356155941970948</v>
      </c>
      <c r="Q22" s="2">
        <f t="shared" si="4"/>
        <v>40250.4114</v>
      </c>
      <c r="S22">
        <f t="shared" si="5"/>
        <v>1.8265726889180545E-07</v>
      </c>
    </row>
    <row r="23" spans="1:19" ht="12.75">
      <c r="A23" s="33" t="s">
        <v>50</v>
      </c>
      <c r="B23" s="34" t="s">
        <v>49</v>
      </c>
      <c r="C23" s="33">
        <v>55644.7239</v>
      </c>
      <c r="D23" s="33">
        <v>0.0003</v>
      </c>
      <c r="E23">
        <f t="shared" si="0"/>
        <v>3084.0116935974434</v>
      </c>
      <c r="F23">
        <f t="shared" si="1"/>
        <v>3084</v>
      </c>
      <c r="G23">
        <f t="shared" si="2"/>
        <v>0.004087999812327325</v>
      </c>
      <c r="I23">
        <f>+G23</f>
        <v>0.004087999812327325</v>
      </c>
      <c r="O23">
        <f t="shared" si="3"/>
        <v>0.003449658932987154</v>
      </c>
      <c r="Q23" s="2">
        <f t="shared" si="4"/>
        <v>40626.2239</v>
      </c>
      <c r="S23">
        <f t="shared" si="5"/>
        <v>4.0747907823678307E-07</v>
      </c>
    </row>
    <row r="24" spans="1:19" ht="12.75">
      <c r="A24" s="35" t="s">
        <v>51</v>
      </c>
      <c r="B24" s="36" t="s">
        <v>49</v>
      </c>
      <c r="C24" s="35">
        <v>55955.8608</v>
      </c>
      <c r="D24" s="35">
        <v>0.0005</v>
      </c>
      <c r="E24">
        <f t="shared" si="0"/>
        <v>3974.009204989276</v>
      </c>
      <c r="F24">
        <f t="shared" si="1"/>
        <v>3974</v>
      </c>
      <c r="G24">
        <f t="shared" si="2"/>
        <v>0.00321799981611548</v>
      </c>
      <c r="I24">
        <f>+G24</f>
        <v>0.00321799981611548</v>
      </c>
      <c r="O24">
        <f t="shared" si="3"/>
        <v>0.003295704115799389</v>
      </c>
      <c r="Q24" s="2">
        <f t="shared" si="4"/>
        <v>40937.3608</v>
      </c>
      <c r="S24">
        <f t="shared" si="5"/>
        <v>6.037958189366779E-09</v>
      </c>
    </row>
    <row r="25" spans="1:19" ht="12.75">
      <c r="A25" s="35" t="s">
        <v>51</v>
      </c>
      <c r="B25" s="36" t="s">
        <v>49</v>
      </c>
      <c r="C25" s="35">
        <v>56016.6949</v>
      </c>
      <c r="D25" s="35">
        <v>0.0005</v>
      </c>
      <c r="E25">
        <f t="shared" si="0"/>
        <v>4148.023272776674</v>
      </c>
      <c r="F25">
        <f t="shared" si="1"/>
        <v>4148</v>
      </c>
      <c r="G25">
        <f t="shared" si="2"/>
        <v>0.008135999814840034</v>
      </c>
      <c r="I25">
        <f>+G25</f>
        <v>0.008135999814840034</v>
      </c>
      <c r="O25">
        <f t="shared" si="3"/>
        <v>0.0032656050841244778</v>
      </c>
      <c r="Q25" s="2">
        <f t="shared" si="4"/>
        <v>40998.1949</v>
      </c>
      <c r="S25">
        <f t="shared" si="5"/>
        <v>2.372074483298185E-05</v>
      </c>
    </row>
    <row r="26" spans="1:19" ht="12.75">
      <c r="A26" s="37" t="s">
        <v>52</v>
      </c>
      <c r="B26" s="36" t="s">
        <v>49</v>
      </c>
      <c r="C26" s="35">
        <v>58802.2438</v>
      </c>
      <c r="D26" s="35" t="s">
        <v>53</v>
      </c>
      <c r="E26">
        <f t="shared" si="0"/>
        <v>12116.000034325089</v>
      </c>
      <c r="F26">
        <f t="shared" si="1"/>
        <v>12116</v>
      </c>
      <c r="G26">
        <f t="shared" si="2"/>
        <v>1.1999807611573488E-05</v>
      </c>
      <c r="I26">
        <f>+G26</f>
        <v>1.1999807611573488E-05</v>
      </c>
      <c r="O26">
        <f t="shared" si="3"/>
        <v>0.00188727701294233</v>
      </c>
      <c r="Q26" s="2">
        <f t="shared" si="4"/>
        <v>43783.7438</v>
      </c>
      <c r="S26">
        <f t="shared" si="5"/>
        <v>3.5166645968331328E-06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otectedRanges>
    <protectedRange sqref="A26:D26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2022-11-19T05:11:25Z</dcterms:modified>
  <cp:category/>
  <cp:version/>
  <cp:contentType/>
  <cp:contentStatus/>
</cp:coreProperties>
</file>