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<sst xmlns="http://schemas.openxmlformats.org/spreadsheetml/2006/main" count="60" uniqueCount="54">
  <si>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</si>
  <si>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</si>
  <si>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</si>
  <si>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</si>
  <si>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</si>
  <si>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</si>
  <si>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</si>
  <si>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</si>
  <si>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</si>
  <si>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</si>
  <si>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</si>
  <si>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</si>
  <si>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</si>
  <si>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</si>
  <si>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</si>
  <si>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</si>
  <si>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</si>
  <si>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</si>
  <si>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</si>
  <si>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</si>
  <si>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</si>
  <si>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</si>
  <si>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</si>
  <si>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</si>
  <si>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</si>
  <si>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</si>
  <si>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</si>
  <si>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</si>
  <si>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</si>
  <si>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</si>
  <si>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</si>
  <si>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</si>
  <si>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</si>
  <si>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</si>
  <si>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</si>
  <si>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</si>
  <si>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</si>
  <si>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</si>
  <si>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</si>
  <si>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</si>
  <si>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</si>
  <si>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</si>
  <si>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</si>
  <si>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G0262-0948</t>
  </si>
  <si>
    <t>IBVS 5894</t>
  </si>
  <si>
    <t>I</t>
  </si>
  <si>
    <t>IBVS 5945</t>
  </si>
  <si>
    <t>IBVS 5992</t>
  </si>
  <si>
    <t>IBVS 6029</t>
  </si>
  <si>
    <t>GSC 0262-0948</t>
  </si>
  <si>
    <t>G0262-0948_Leo.xls</t>
  </si>
  <si>
    <t>EA</t>
  </si>
  <si>
    <t>Leo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</si>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</sst>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0262-0948 -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crossBetween val="midCat"/>
        <c:dispUnits/>
      </c:valAx>
      <c:valAx>
        <c:axId val="35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53444.694</v>
      </c>
      <c r="D7" s="30" t="s">
        <v>53</v>
      </c>
    </row>
    <row r="8" spans="1:4" ht="12.75">
      <c r="A8" t="s">
        <v>3</v>
      </c>
      <c r="C8" s="8">
        <v>1.371386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0.0034256434402993516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2.9520641150816722E-05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59902.75936111111</v>
      </c>
    </row>
    <row r="15" spans="1:5" ht="12.75">
      <c r="A15" s="12" t="s">
        <v>17</v>
      </c>
      <c r="B15" s="10"/>
      <c r="C15" s="13">
        <f>(C7+C11)+(C8+C12)*INT(MAX(F21:F3533))</f>
        <v>56014.730111324956</v>
      </c>
      <c r="D15" s="14" t="s">
        <v>39</v>
      </c>
      <c r="E15" s="15">
        <f>ROUND(2*(E14-$C$7)/$C$8,0)/2+E13</f>
        <v>4710</v>
      </c>
    </row>
    <row r="16" spans="1:5" ht="12.75">
      <c r="A16" s="16" t="s">
        <v>4</v>
      </c>
      <c r="B16" s="10"/>
      <c r="C16" s="17">
        <f>+C8+C12</f>
        <v>1.371415520641151</v>
      </c>
      <c r="D16" s="14" t="s">
        <v>40</v>
      </c>
      <c r="E16" s="24">
        <f>ROUND(2*(E14-$C$15)/$C$16,0)/2+E13</f>
        <v>2836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44885.960361196594</v>
      </c>
    </row>
    <row r="18" spans="1:5" ht="14.25" thickBot="1" thickTop="1">
      <c r="A18" s="16" t="s">
        <v>5</v>
      </c>
      <c r="B18" s="10"/>
      <c r="C18" s="19">
        <f>+C15</f>
        <v>56014.730111324956</v>
      </c>
      <c r="D18" s="20">
        <f>+C16</f>
        <v>1.371415520641151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0.0054434131341424665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53444.694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0.0034256434402993516</v>
      </c>
      <c r="Q21" s="2">
        <f>+C21-15018.5</f>
        <v>38426.194</v>
      </c>
      <c r="S21">
        <f>+(O21-G21)^2</f>
        <v>1.1735032980065978E-05</v>
      </c>
    </row>
    <row r="22" spans="1:19" ht="12.75">
      <c r="A22" s="33" t="s">
        <v>44</v>
      </c>
      <c r="B22" s="34" t="s">
        <v>45</v>
      </c>
      <c r="C22" s="33">
        <v>54881.9447</v>
      </c>
      <c r="D22" s="33">
        <v>0.0005</v>
      </c>
      <c r="E22">
        <f>+(C22-C$7)/C$8</f>
        <v>1048.0278346140306</v>
      </c>
      <c r="F22">
        <f>ROUND(2*E22,0)/2</f>
        <v>1048</v>
      </c>
      <c r="G22">
        <f>+C22-(C$7+F22*C$8)</f>
        <v>0.03817199999321019</v>
      </c>
      <c r="H22">
        <f>+G22</f>
        <v>0.03817199999321019</v>
      </c>
      <c r="O22">
        <f>+C$11+C$12*$F22</f>
        <v>0.03436327536635528</v>
      </c>
      <c r="Q22" s="2">
        <f>+C22-15018.5</f>
        <v>39863.4447</v>
      </c>
      <c r="S22">
        <f>+(O22-G22)^2</f>
        <v>1.450638328321111E-05</v>
      </c>
    </row>
    <row r="23" spans="1:19" ht="12.75">
      <c r="A23" s="33" t="s">
        <v>46</v>
      </c>
      <c r="B23" s="34" t="s">
        <v>45</v>
      </c>
      <c r="C23" s="33">
        <v>55320.7995</v>
      </c>
      <c r="D23" s="33">
        <v>0.0002</v>
      </c>
      <c r="E23">
        <f>+(C23-C$7)/C$8</f>
        <v>1368.036059869357</v>
      </c>
      <c r="F23">
        <f>ROUND(2*E23,0)/2</f>
        <v>1368</v>
      </c>
      <c r="G23">
        <f>+C23-(C$7+F23*C$8)</f>
        <v>0.04945199999929173</v>
      </c>
      <c r="H23">
        <f>+G23</f>
        <v>0.04945199999929173</v>
      </c>
      <c r="O23">
        <f>+C$11+C$12*$F23</f>
        <v>0.043809880534616624</v>
      </c>
      <c r="Q23" s="2">
        <f>+C23-15018.5</f>
        <v>40302.2995</v>
      </c>
      <c r="S23">
        <f>+(O23-G23)^2</f>
        <v>3.1833512053665696E-05</v>
      </c>
    </row>
    <row r="24" spans="1:19" ht="12.75">
      <c r="A24" s="33" t="s">
        <v>47</v>
      </c>
      <c r="B24" s="34" t="s">
        <v>45</v>
      </c>
      <c r="C24" s="33">
        <v>55652.678</v>
      </c>
      <c r="D24" s="33">
        <v>0.0011</v>
      </c>
      <c r="E24">
        <f>+(C24-C$7)/C$8</f>
        <v>1610.0383116059204</v>
      </c>
      <c r="F24">
        <f>ROUND(2*E24,0)/2</f>
        <v>1610</v>
      </c>
      <c r="G24">
        <f>+C24-(C$7+F24*C$8)</f>
        <v>0.05253999999695225</v>
      </c>
      <c r="H24">
        <f>+G24</f>
        <v>0.05253999999695225</v>
      </c>
      <c r="O24">
        <f>+C$11+C$12*$F24</f>
        <v>0.05095387569311428</v>
      </c>
      <c r="Q24" s="2">
        <f>+C24-15018.5</f>
        <v>40634.178</v>
      </c>
      <c r="S24">
        <f>+(O24-G24)^2</f>
        <v>2.5157903072254846E-06</v>
      </c>
    </row>
    <row r="25" spans="1:19" ht="12.75">
      <c r="A25" s="35" t="s">
        <v>48</v>
      </c>
      <c r="B25" s="36" t="s">
        <v>45</v>
      </c>
      <c r="C25" s="35">
        <v>56014.7225</v>
      </c>
      <c r="D25" s="35">
        <v>0.0007</v>
      </c>
      <c r="E25">
        <f>+(C25-C$7)/C$8</f>
        <v>1874.037287824143</v>
      </c>
      <c r="F25">
        <f>ROUND(2*E25,0)/2</f>
        <v>1874</v>
      </c>
      <c r="G25">
        <f>+C25-(C$7+F25*C$8)</f>
        <v>0.05113600000186125</v>
      </c>
      <c r="H25">
        <f>+G25</f>
        <v>0.05113600000186125</v>
      </c>
      <c r="O25">
        <f>+C$11+C$12*$F25</f>
        <v>0.058747324956929886</v>
      </c>
      <c r="Q25" s="2">
        <f>+C25-15018.5</f>
        <v>40996.2225</v>
      </c>
      <c r="S25">
        <f>+(O25-G25)^2</f>
        <v>5.79322675716506E-05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2022-11-19T05:13:28Z</dcterms:modified>
  <cp:category/>
  <cp:version/>
  <cp:contentType/>
  <cp:contentStatus/>
</cp:coreProperties>
</file>