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7C22837D-9C67-4BEC-BE28-6E07DF90F5E9}" xr6:coauthVersionLast="47" xr6:coauthVersionMax="47" xr10:uidLastSave="{00000000-0000-0000-0000-000000000000}"/>
  <bookViews>
    <workbookView xWindow="13950" yWindow="675" windowWidth="12975" windowHeight="1464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K41" i="1" l="1"/>
  <c r="K45" i="1"/>
  <c r="K46" i="1"/>
  <c r="K47" i="1"/>
  <c r="K48" i="1"/>
  <c r="K49" i="1"/>
  <c r="K50" i="1"/>
  <c r="G45" i="1"/>
  <c r="G46" i="1"/>
  <c r="G47" i="1"/>
  <c r="G48" i="1"/>
  <c r="G49" i="1"/>
  <c r="G50" i="1"/>
  <c r="E45" i="1"/>
  <c r="F45" i="1" s="1"/>
  <c r="Q45" i="1"/>
  <c r="E46" i="1"/>
  <c r="F46" i="1"/>
  <c r="Q46" i="1"/>
  <c r="E47" i="1"/>
  <c r="F47" i="1" s="1"/>
  <c r="Q47" i="1"/>
  <c r="E48" i="1"/>
  <c r="F48" i="1" s="1"/>
  <c r="Q48" i="1"/>
  <c r="E49" i="1"/>
  <c r="F49" i="1" s="1"/>
  <c r="Q49" i="1"/>
  <c r="E50" i="1"/>
  <c r="F50" i="1"/>
  <c r="Q50" i="1"/>
  <c r="Q22" i="1"/>
  <c r="Q42" i="1"/>
  <c r="Q43" i="1"/>
  <c r="Q44" i="1"/>
  <c r="Q36" i="1"/>
  <c r="Q32" i="1"/>
  <c r="Q37" i="1"/>
  <c r="Q38" i="1"/>
  <c r="Q33" i="1"/>
  <c r="Q34" i="1"/>
  <c r="Q35" i="1"/>
  <c r="Q41" i="1"/>
  <c r="Q39" i="1"/>
  <c r="Q40" i="1"/>
  <c r="Q23" i="1"/>
  <c r="Q24" i="1"/>
  <c r="Q25" i="1"/>
  <c r="Q26" i="1"/>
  <c r="D9" i="1"/>
  <c r="C9" i="1"/>
  <c r="Q27" i="1"/>
  <c r="Q28" i="1"/>
  <c r="Q29" i="1"/>
  <c r="Q30" i="1"/>
  <c r="Q31" i="1"/>
  <c r="C8" i="1"/>
  <c r="E22" i="1"/>
  <c r="F22" i="1"/>
  <c r="U22" i="1"/>
  <c r="K22" i="1"/>
  <c r="D8" i="1"/>
  <c r="F16" i="1"/>
  <c r="F17" i="1" s="1"/>
  <c r="C17" i="1"/>
  <c r="Q21" i="1"/>
  <c r="E21" i="1"/>
  <c r="F21" i="1"/>
  <c r="G21" i="1"/>
  <c r="I21" i="1"/>
  <c r="E43" i="1"/>
  <c r="F43" i="1"/>
  <c r="U43" i="1"/>
  <c r="E40" i="1"/>
  <c r="F40" i="1"/>
  <c r="G40" i="1"/>
  <c r="K40" i="1"/>
  <c r="E32" i="1"/>
  <c r="F32" i="1"/>
  <c r="G32" i="1"/>
  <c r="K32" i="1"/>
  <c r="E24" i="1"/>
  <c r="F24" i="1"/>
  <c r="G24" i="1"/>
  <c r="K24" i="1"/>
  <c r="E37" i="1"/>
  <c r="F37" i="1"/>
  <c r="G37" i="1"/>
  <c r="K37" i="1"/>
  <c r="E29" i="1"/>
  <c r="F29" i="1"/>
  <c r="G29" i="1"/>
  <c r="K29" i="1"/>
  <c r="E42" i="1"/>
  <c r="F42" i="1"/>
  <c r="U42" i="1"/>
  <c r="E34" i="1"/>
  <c r="F34" i="1"/>
  <c r="G34" i="1"/>
  <c r="K34" i="1"/>
  <c r="E26" i="1"/>
  <c r="F26" i="1"/>
  <c r="G26" i="1"/>
  <c r="K26" i="1"/>
  <c r="E39" i="1"/>
  <c r="F39" i="1"/>
  <c r="G39" i="1"/>
  <c r="K39" i="1"/>
  <c r="E31" i="1"/>
  <c r="F31" i="1"/>
  <c r="G31" i="1"/>
  <c r="K31" i="1"/>
  <c r="E23" i="1"/>
  <c r="F23" i="1"/>
  <c r="G23" i="1"/>
  <c r="E36" i="1"/>
  <c r="F36" i="1"/>
  <c r="G36" i="1"/>
  <c r="K36" i="1"/>
  <c r="E28" i="1"/>
  <c r="F28" i="1"/>
  <c r="G28" i="1"/>
  <c r="K28" i="1"/>
  <c r="E41" i="1"/>
  <c r="F41" i="1"/>
  <c r="G41" i="1"/>
  <c r="E33" i="1"/>
  <c r="F33" i="1"/>
  <c r="G33" i="1"/>
  <c r="K33" i="1"/>
  <c r="E25" i="1"/>
  <c r="F25" i="1"/>
  <c r="G25" i="1"/>
  <c r="K25" i="1"/>
  <c r="E44" i="1"/>
  <c r="F44" i="1"/>
  <c r="U44" i="1"/>
  <c r="E38" i="1"/>
  <c r="F38" i="1"/>
  <c r="G38" i="1"/>
  <c r="K38" i="1"/>
  <c r="E30" i="1"/>
  <c r="F30" i="1"/>
  <c r="G30" i="1"/>
  <c r="K30" i="1"/>
  <c r="E35" i="1"/>
  <c r="F35" i="1"/>
  <c r="G35" i="1"/>
  <c r="K35" i="1"/>
  <c r="E27" i="1"/>
  <c r="F27" i="1"/>
  <c r="G27" i="1"/>
  <c r="K27" i="1"/>
  <c r="K23" i="1"/>
  <c r="C12" i="1"/>
  <c r="C11" i="1"/>
  <c r="O46" i="1" l="1"/>
  <c r="O49" i="1"/>
  <c r="O48" i="1"/>
  <c r="O50" i="1"/>
  <c r="O45" i="1"/>
  <c r="O47" i="1"/>
  <c r="O28" i="1"/>
  <c r="O39" i="1"/>
  <c r="O23" i="1"/>
  <c r="O36" i="1"/>
  <c r="C15" i="1"/>
  <c r="O34" i="1"/>
  <c r="O32" i="1"/>
  <c r="O38" i="1"/>
  <c r="O22" i="1"/>
  <c r="O26" i="1"/>
  <c r="O41" i="1"/>
  <c r="O37" i="1"/>
  <c r="O21" i="1"/>
  <c r="O29" i="1"/>
  <c r="O25" i="1"/>
  <c r="O35" i="1"/>
  <c r="O27" i="1"/>
  <c r="O24" i="1"/>
  <c r="O43" i="1"/>
  <c r="O30" i="1"/>
  <c r="O31" i="1"/>
  <c r="O44" i="1"/>
  <c r="O40" i="1"/>
  <c r="O33" i="1"/>
  <c r="O42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<sst xmlns="http://schemas.openxmlformats.org/spreadsheetml/2006/main" count="137" uniqueCount="63">
  <si>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</si>
  <si>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</si>
  <si>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</si>
  <si>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</si>
  <si>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</si>
  <si>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</si>
  <si>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</si>
  <si>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</si>
  <si>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</si>
  <si>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</si>
  <si>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</si>
  <si>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</si>
  <si>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</si>
  <si>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</si>
  <si>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</si>
  <si>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</si>
  <si>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</si>
  <si>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</si>
  <si>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</si>
  <si>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</si>
  <si>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</si>
  <si>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</si>
  <si>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</si>
  <si>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</si>
  <si>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</si>
  <si>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</si>
  <si>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</si>
  <si>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</si>
  <si>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</si>
  <si>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</si>
  <si>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</si>
  <si>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</si>
  <si>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</si>
  <si>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</si>
  <si>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</si>
  <si>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</si>
  <si>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</si>
  <si>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</si>
  <si>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</si>
  <si>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</si>
  <si>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</si>
  <si>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OO Leo</t>
  </si>
  <si>
    <t>2017K</t>
  </si>
  <si>
    <t>G267.-0253</t>
  </si>
  <si>
    <t xml:space="preserve">EW        </t>
  </si>
  <si>
    <t>pr_6</t>
  </si>
  <si>
    <t xml:space="preserve">G0               </t>
  </si>
  <si>
    <t>OO Leo / GSC 267.-0253</t>
  </si>
  <si>
    <t>GCVS</t>
  </si>
  <si>
    <t>I</t>
  </si>
  <si>
    <t>OEJV 0179</t>
  </si>
  <si>
    <t>II</t>
  </si>
  <si>
    <t>OEJV 0142</t>
  </si>
  <si>
    <t>OEJV 0137</t>
  </si>
  <si>
    <t>IBVS 6029</t>
  </si>
  <si>
    <t>VSB 069</t>
  </si>
  <si>
    <t>Ic</t>
  </si>
  <si>
    <t>V</t>
  </si>
  <si>
    <t>B</t>
  </si>
  <si>
    <t>IBVS 5761</t>
  </si>
  <si>
    <t>.0006</t>
  </si>
  <si>
    <t>VSB, 91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</si>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</sst>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5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9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7" fillId="0" borderId="0"/>
    <xf numFmtId="0" fontId="17" fillId="0" borderId="0"/>
    <xf numFmtId="0" fontId="6" fillId="0" borderId="0"/>
    <xf numFmtId="0" fontId="18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6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25" borderId="5" xfId="0" applyFont="1" applyFill="1" applyBorder="1" applyAlignment="1">
      <alignment vertical="center"/>
    </xf>
    <xf numFmtId="0" fontId="0" fillId="0" borderId="5" xfId="0" applyBorder="1">
      <alignment vertical="top"/>
    </xf>
    <xf numFmtId="0" fontId="32" fillId="0" borderId="0" xfId="42" applyFont="1"/>
    <xf numFmtId="0" fontId="32" fillId="0" borderId="0" xfId="42" applyFont="1" applyAlignment="1">
      <alignment horizontal="center"/>
    </xf>
    <xf numFmtId="0" fontId="32" fillId="0" borderId="0" xfId="42" applyFont="1" applyAlignment="1">
      <alignment horizontal="left"/>
    </xf>
    <xf numFmtId="0" fontId="0" fillId="26" borderId="0" xfId="0" applyFill="1" applyAlignment="1"/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41" applyFont="1"/>
    <xf numFmtId="0" fontId="32" fillId="0" borderId="0" xfId="41" applyFont="1" applyAlignment="1">
      <alignment horizontal="center"/>
    </xf>
    <xf numFmtId="0" fontId="32" fillId="0" borderId="0" xfId="41" applyFont="1" applyAlignment="1">
      <alignment horizontal="left"/>
    </xf>
    <xf numFmtId="0" fontId="14" fillId="0" borderId="0" xfId="43" applyFont="1" applyAlignment="1">
      <alignment horizontal="left" vertical="center"/>
    </xf>
    <xf numFmtId="0" fontId="14" fillId="0" borderId="0" xfId="43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72" fontId="34" fillId="0" borderId="0" xfId="0" applyNumberFormat="1" applyFont="1" applyAlignment="1">
      <alignment vertical="center" wrapText="1"/>
    </xf>
    <xf numFmtId="0" fontId="6" fillId="0" borderId="0" xfId="0" applyFont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rmal_A_1" xfId="42"/>
    <cellStyle name="Normal_A_2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OO Leo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C7-4A54-9136-D81E1CBCB48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0.22322905000328319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C7-4A54-9136-D81E1CBCB48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C7-4A54-9136-D81E1CBCB48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-6.2454049999359995E-2</c:v>
                </c:pt>
                <c:pt idx="2">
                  <c:v>-4.5542000007117167E-3</c:v>
                </c:pt>
                <c:pt idx="3">
                  <c:v>-7.0635000156471506E-4</c:v>
                </c:pt>
                <c:pt idx="4">
                  <c:v>-4.9710500024957582E-3</c:v>
                </c:pt>
                <c:pt idx="5">
                  <c:v>-6.5872000050148927E-3</c:v>
                </c:pt>
                <c:pt idx="6">
                  <c:v>-2.9226999999082182E-2</c:v>
                </c:pt>
                <c:pt idx="7">
                  <c:v>-3.0163500006892718E-2</c:v>
                </c:pt>
                <c:pt idx="8">
                  <c:v>-3.4397650000755675E-2</c:v>
                </c:pt>
                <c:pt idx="9">
                  <c:v>-4.7970949999580625E-2</c:v>
                </c:pt>
                <c:pt idx="10">
                  <c:v>-4.8947300005238503E-2</c:v>
                </c:pt>
                <c:pt idx="11">
                  <c:v>-0.1063322500049253</c:v>
                </c:pt>
                <c:pt idx="12">
                  <c:v>-0.10784840000269469</c:v>
                </c:pt>
                <c:pt idx="13">
                  <c:v>-0.1071483999985503</c:v>
                </c:pt>
                <c:pt idx="14">
                  <c:v>-0.1067484000013792</c:v>
                </c:pt>
                <c:pt idx="15">
                  <c:v>-0.11150255000393372</c:v>
                </c:pt>
                <c:pt idx="16">
                  <c:v>-0.10580255000240868</c:v>
                </c:pt>
                <c:pt idx="17">
                  <c:v>-0.10380255000200123</c:v>
                </c:pt>
                <c:pt idx="18">
                  <c:v>-0.1110416500014253</c:v>
                </c:pt>
                <c:pt idx="19">
                  <c:v>-0.10664165000343928</c:v>
                </c:pt>
                <c:pt idx="20">
                  <c:v>-0.10414165000111097</c:v>
                </c:pt>
                <c:pt idx="24">
                  <c:v>9.9400050210533664E-2</c:v>
                </c:pt>
                <c:pt idx="25">
                  <c:v>0.10140005007269792</c:v>
                </c:pt>
                <c:pt idx="26">
                  <c:v>0.10540004979702644</c:v>
                </c:pt>
                <c:pt idx="27">
                  <c:v>0.10032239984866465</c:v>
                </c:pt>
                <c:pt idx="28">
                  <c:v>0.10192239992466057</c:v>
                </c:pt>
                <c:pt idx="29">
                  <c:v>0.10192239992466057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C7-4A54-9136-D81E1CBCB48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C7-4A54-9136-D81E1CBCB48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C7-4A54-9136-D81E1CBCB48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5.0000000000000001E-3</c:v>
                  </c:pt>
                  <c:pt idx="3">
                    <c:v>5.0000000000000001E-4</c:v>
                  </c:pt>
                  <c:pt idx="4">
                    <c:v>5.9999999999999995E-4</c:v>
                  </c:pt>
                  <c:pt idx="5">
                    <c:v>5.0000000000000001E-4</c:v>
                  </c:pt>
                  <c:pt idx="6">
                    <c:v>2.7000000000000001E-3</c:v>
                  </c:pt>
                  <c:pt idx="7">
                    <c:v>1.6999999999999999E-3</c:v>
                  </c:pt>
                  <c:pt idx="8">
                    <c:v>5.9999999999999995E-4</c:v>
                  </c:pt>
                  <c:pt idx="9">
                    <c:v>6.9999999999999999E-4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0C7-4A54-9136-D81E1CBCB48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-3.3463065140270191E-2</c:v>
                </c:pt>
                <c:pt idx="1">
                  <c:v>-3.1374485711245723E-2</c:v>
                </c:pt>
                <c:pt idx="2">
                  <c:v>-2.9541144347000878E-2</c:v>
                </c:pt>
                <c:pt idx="3">
                  <c:v>-2.9515841632205591E-2</c:v>
                </c:pt>
                <c:pt idx="4">
                  <c:v>-2.9129176844945589E-2</c:v>
                </c:pt>
                <c:pt idx="5">
                  <c:v>-2.9084221536134547E-2</c:v>
                </c:pt>
                <c:pt idx="6">
                  <c:v>-2.792570111890573E-2</c:v>
                </c:pt>
                <c:pt idx="7">
                  <c:v>-2.7893765653630123E-2</c:v>
                </c:pt>
                <c:pt idx="8">
                  <c:v>-2.7858636641826959E-2</c:v>
                </c:pt>
                <c:pt idx="9">
                  <c:v>-2.7469023965464596E-2</c:v>
                </c:pt>
                <c:pt idx="10">
                  <c:v>-2.7452564917976402E-2</c:v>
                </c:pt>
                <c:pt idx="11">
                  <c:v>-2.5959213430204138E-2</c:v>
                </c:pt>
                <c:pt idx="12">
                  <c:v>-2.5914258121393096E-2</c:v>
                </c:pt>
                <c:pt idx="13">
                  <c:v>-2.5914258121393096E-2</c:v>
                </c:pt>
                <c:pt idx="14">
                  <c:v>-2.5914258121393096E-2</c:v>
                </c:pt>
                <c:pt idx="15">
                  <c:v>-2.5879129109589932E-2</c:v>
                </c:pt>
                <c:pt idx="16">
                  <c:v>-2.5879129109589932E-2</c:v>
                </c:pt>
                <c:pt idx="17">
                  <c:v>-2.5879129109589932E-2</c:v>
                </c:pt>
                <c:pt idx="18">
                  <c:v>-2.58737246462356E-2</c:v>
                </c:pt>
                <c:pt idx="19">
                  <c:v>-2.58737246462356E-2</c:v>
                </c:pt>
                <c:pt idx="20">
                  <c:v>-2.58737246462356E-2</c:v>
                </c:pt>
                <c:pt idx="21">
                  <c:v>-2.5568863781566184E-2</c:v>
                </c:pt>
                <c:pt idx="22">
                  <c:v>-2.5568863781566184E-2</c:v>
                </c:pt>
                <c:pt idx="23">
                  <c:v>-2.5568863781566184E-2</c:v>
                </c:pt>
                <c:pt idx="24">
                  <c:v>-2.5557809197432321E-2</c:v>
                </c:pt>
                <c:pt idx="25">
                  <c:v>-2.5557809197432321E-2</c:v>
                </c:pt>
                <c:pt idx="26">
                  <c:v>-2.5557809197432321E-2</c:v>
                </c:pt>
                <c:pt idx="27">
                  <c:v>-2.555461565090476E-2</c:v>
                </c:pt>
                <c:pt idx="28">
                  <c:v>-2.555461565090476E-2</c:v>
                </c:pt>
                <c:pt idx="29">
                  <c:v>-2.555461565090476E-2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C7-4A54-9136-D81E1CBCB48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-0.5</c:v>
                </c:pt>
                <c:pt idx="1">
                  <c:v>4250.5</c:v>
                </c:pt>
                <c:pt idx="2">
                  <c:v>7982</c:v>
                </c:pt>
                <c:pt idx="3">
                  <c:v>8033.5</c:v>
                </c:pt>
                <c:pt idx="4">
                  <c:v>8820.5</c:v>
                </c:pt>
                <c:pt idx="5">
                  <c:v>8912</c:v>
                </c:pt>
                <c:pt idx="6">
                  <c:v>11270</c:v>
                </c:pt>
                <c:pt idx="7">
                  <c:v>11335</c:v>
                </c:pt>
                <c:pt idx="8">
                  <c:v>11406.5</c:v>
                </c:pt>
                <c:pt idx="9">
                  <c:v>12199.5</c:v>
                </c:pt>
                <c:pt idx="10">
                  <c:v>12233</c:v>
                </c:pt>
                <c:pt idx="11">
                  <c:v>15272.5</c:v>
                </c:pt>
                <c:pt idx="12">
                  <c:v>15364</c:v>
                </c:pt>
                <c:pt idx="13">
                  <c:v>15364</c:v>
                </c:pt>
                <c:pt idx="14">
                  <c:v>15364</c:v>
                </c:pt>
                <c:pt idx="15">
                  <c:v>15435.5</c:v>
                </c:pt>
                <c:pt idx="16">
                  <c:v>15435.5</c:v>
                </c:pt>
                <c:pt idx="17">
                  <c:v>15435.5</c:v>
                </c:pt>
                <c:pt idx="18">
                  <c:v>15446.5</c:v>
                </c:pt>
                <c:pt idx="19">
                  <c:v>15446.5</c:v>
                </c:pt>
                <c:pt idx="20">
                  <c:v>15446.5</c:v>
                </c:pt>
                <c:pt idx="21">
                  <c:v>16067</c:v>
                </c:pt>
                <c:pt idx="22">
                  <c:v>16067</c:v>
                </c:pt>
                <c:pt idx="23">
                  <c:v>16067</c:v>
                </c:pt>
                <c:pt idx="24">
                  <c:v>16089.5</c:v>
                </c:pt>
                <c:pt idx="25">
                  <c:v>16089.5</c:v>
                </c:pt>
                <c:pt idx="26">
                  <c:v>16089.5</c:v>
                </c:pt>
                <c:pt idx="27">
                  <c:v>16096</c:v>
                </c:pt>
                <c:pt idx="28">
                  <c:v>16096</c:v>
                </c:pt>
                <c:pt idx="29">
                  <c:v>16096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1">
                  <c:v>-6.2454049999359995E-2</c:v>
                </c:pt>
                <c:pt idx="21">
                  <c:v>0.10100729999976465</c:v>
                </c:pt>
                <c:pt idx="22">
                  <c:v>0.10150729999440955</c:v>
                </c:pt>
                <c:pt idx="23">
                  <c:v>0.10170729999663308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0C7-4A54-9136-D81E1CBC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053736"/>
        <c:axId val="1"/>
      </c:scatterChart>
      <c:valAx>
        <c:axId val="803053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0537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92138870-49AC-311E-2B72-ED4CEF29D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s://www.aavso.org/ejaavso" TargetMode="External"/><Relationship Id="rId34" Type="http://schemas.openxmlformats.org/officeDocument/2006/relationships/hyperlink" Target="http://cdsbib.u-strasbg.fr/cgi-bin/cdsbib?1990RMxAA..21..381G" TargetMode="External"/><Relationship Id="rId42" Type="http://schemas.openxmlformats.org/officeDocument/2006/relationships/hyperlink" Target="http://cdsbib.u-strasbg.fr/cgi-bin/cdsbib?1990RMxAA..21..381G" TargetMode="External"/><Relationship Id="rId47" Type="http://schemas.openxmlformats.org/officeDocument/2006/relationships/hyperlink" Target="http://cdsbib.u-strasbg.fr/cgi-bin/cdsbib?1990RMxAA..21..381G" TargetMode="External"/><Relationship Id="rId50" Type="http://schemas.openxmlformats.org/officeDocument/2006/relationships/hyperlink" Target="http://cdsbib.u-strasbg.fr/cgi-bin/cdsbib?1990RMxAA..21..381G" TargetMode="External"/><Relationship Id="rId55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46" Type="http://schemas.openxmlformats.org/officeDocument/2006/relationships/hyperlink" Target="http://cdsbib.u-strasbg.fr/cgi-bin/cdsbib?1990RMxAA..21..381G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54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cdsbib.u-strasbg.fr/cgi-bin/cdsbib?1990RMxAA..21..381G" TargetMode="External"/><Relationship Id="rId53" Type="http://schemas.openxmlformats.org/officeDocument/2006/relationships/hyperlink" Target="http://cdsbib.u-strasbg.fr/cgi-bin/cdsbib?1990RMxAA..21..381G" TargetMode="External"/><Relationship Id="rId58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vsolj.cetus-net.org/bulletin.html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49" Type="http://schemas.openxmlformats.org/officeDocument/2006/relationships/hyperlink" Target="http://vsolj.cetus-net.org/bulletin.html" TargetMode="External"/><Relationship Id="rId57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cdsbib.u-strasbg.fr/cgi-bin/cdsbib?1990RMxAA..21..381G" TargetMode="External"/><Relationship Id="rId52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hyperlink" Target="http://vsolj.cetus-net.org/bulletin.html" TargetMode="External"/><Relationship Id="rId56" Type="http://schemas.openxmlformats.org/officeDocument/2006/relationships/hyperlink" Target="http://cdsbib.u-strasbg.fr/cgi-bin/cdsbib?1990RMxAA..21..381G" TargetMode="External"/><Relationship Id="rId8" Type="http://schemas.openxmlformats.org/officeDocument/2006/relationships/hyperlink" Target="http://cdsbib.u-strasbg.fr/cgi-bin/cdsbib?1990RMxAA..21..381G" TargetMode="External"/><Relationship Id="rId51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pane xSplit="14" ySplit="21" topLeftCell="O37" activePane="bottomRight" state="frozen"/>
      <selection pane="topRight" activeCell="O1" sqref="O1"/>
      <selection pane="bottomLeft" activeCell="A22" sqref="A22"/>
      <selection pane="bottomRight" activeCell="F13" sqref="F13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47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11.2723</v>
      </c>
      <c r="L1" s="38">
        <v>4.4218599999999997</v>
      </c>
      <c r="M1" s="39">
        <v>52038.87</v>
      </c>
      <c r="N1" s="39">
        <v>0.44645810000000002</v>
      </c>
      <c r="O1" s="40" t="s">
        <v>44</v>
      </c>
      <c r="P1" s="40">
        <v>10.55</v>
      </c>
      <c r="Q1" s="40">
        <v>10.9</v>
      </c>
      <c r="R1" s="41" t="s">
        <v>45</v>
      </c>
      <c r="S1" s="42" t="s">
        <v>46</v>
      </c>
    </row>
    <row r="2" spans="1:19" x14ac:dyDescent="0.2">
      <c r="A2" t="s">
        <v>24</v>
      </c>
      <c r="B2" t="s">
        <v>44</v>
      </c>
      <c r="C2" s="29"/>
      <c r="D2" s="3"/>
    </row>
    <row r="3" spans="1:19" ht="13.5" thickBot="1" x14ac:dyDescent="0.25"/>
    <row r="4" spans="1:19" ht="14.25" thickTop="1" thickBot="1" x14ac:dyDescent="0.25">
      <c r="A4" s="5" t="s">
        <v>1</v>
      </c>
      <c r="C4" s="26">
        <v>52038.87</v>
      </c>
      <c r="D4" s="27">
        <v>0.44645810000000002</v>
      </c>
    </row>
    <row r="5" spans="1:19" ht="13.5" thickTop="1" x14ac:dyDescent="0.2">
      <c r="A5" s="9" t="s">
        <v>29</v>
      </c>
      <c r="B5" s="10"/>
      <c r="C5" s="11">
        <v>-9.5</v>
      </c>
      <c r="D5" s="10" t="s">
        <v>30</v>
      </c>
      <c r="E5" s="10"/>
    </row>
    <row r="6" spans="1:19" x14ac:dyDescent="0.2">
      <c r="A6" s="5" t="s">
        <v>2</v>
      </c>
    </row>
    <row r="7" spans="1:19" x14ac:dyDescent="0.2">
      <c r="A7" t="s">
        <v>3</v>
      </c>
      <c r="C7" s="8">
        <v>52038.87</v>
      </c>
      <c r="D7" s="28" t="s">
        <v>48</v>
      </c>
    </row>
    <row r="8" spans="1:19" x14ac:dyDescent="0.2">
      <c r="A8" t="s">
        <v>4</v>
      </c>
      <c r="C8" s="8">
        <f>N1</f>
        <v>0.44645810000000002</v>
      </c>
      <c r="D8" s="28" t="str">
        <f>D7</f>
        <v>GCVS</v>
      </c>
    </row>
    <row r="9" spans="1:19" x14ac:dyDescent="0.2">
      <c r="A9" s="24" t="s">
        <v>33</v>
      </c>
      <c r="B9" s="33">
        <v>22</v>
      </c>
      <c r="C9" s="22" t="str">
        <f>"F"&amp;B9</f>
        <v>F22</v>
      </c>
      <c r="D9" s="23" t="str">
        <f>"G"&amp;B9</f>
        <v>G22</v>
      </c>
    </row>
    <row r="10" spans="1:19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19" x14ac:dyDescent="0.2">
      <c r="A11" s="10" t="s">
        <v>16</v>
      </c>
      <c r="B11" s="10"/>
      <c r="C11" s="21">
        <f ca="1">INTERCEPT(INDIRECT($D$9):G992,INDIRECT($C$9):F992)</f>
        <v>-3.3462819482844998E-2</v>
      </c>
      <c r="D11" s="3"/>
      <c r="E11" s="10"/>
    </row>
    <row r="12" spans="1:19" x14ac:dyDescent="0.2">
      <c r="A12" s="10" t="s">
        <v>17</v>
      </c>
      <c r="B12" s="10"/>
      <c r="C12" s="21">
        <f ca="1">SLOPE(INDIRECT($D$9):G992,INDIRECT($C$9):F992)</f>
        <v>4.9131485039390149E-7</v>
      </c>
      <c r="D12" s="3"/>
      <c r="E12" s="10"/>
    </row>
    <row r="13" spans="1:19" x14ac:dyDescent="0.2">
      <c r="A13" s="10" t="s">
        <v>19</v>
      </c>
      <c r="B13" s="10"/>
      <c r="C13" s="3" t="s">
        <v>14</v>
      </c>
    </row>
    <row r="14" spans="1:19" x14ac:dyDescent="0.2">
      <c r="A14" s="10"/>
      <c r="B14" s="10"/>
      <c r="C14" s="10"/>
    </row>
    <row r="15" spans="1:19" x14ac:dyDescent="0.2">
      <c r="A15" s="12" t="s">
        <v>18</v>
      </c>
      <c r="B15" s="10"/>
      <c r="C15" s="13">
        <f ca="1">(C7+C11)+(C8+C12)*INT(MAX(F21:F3533))</f>
        <v>59225.03402298435</v>
      </c>
      <c r="E15" s="14" t="s">
        <v>34</v>
      </c>
      <c r="F15" s="31">
        <v>1</v>
      </c>
    </row>
    <row r="16" spans="1:19" x14ac:dyDescent="0.2">
      <c r="A16" s="16" t="s">
        <v>5</v>
      </c>
      <c r="B16" s="10"/>
      <c r="C16" s="17">
        <f ca="1">+C8+C12</f>
        <v>0.44645859131485044</v>
      </c>
      <c r="E16" s="14" t="s">
        <v>31</v>
      </c>
      <c r="F16" s="32">
        <f ca="1">NOW()+15018.5+$C$5/24</f>
        <v>59961.720702546292</v>
      </c>
    </row>
    <row r="17" spans="1:21" ht="13.5" thickBot="1" x14ac:dyDescent="0.25">
      <c r="A17" s="14" t="s">
        <v>28</v>
      </c>
      <c r="B17" s="10"/>
      <c r="C17" s="10">
        <f>COUNT(C21:C2191)</f>
        <v>30</v>
      </c>
      <c r="E17" s="14" t="s">
        <v>35</v>
      </c>
      <c r="F17" s="15">
        <f ca="1">ROUND(2*(F16-$C$7)/$C$8,0)/2+F15</f>
        <v>17747</v>
      </c>
    </row>
    <row r="18" spans="1:21" ht="14.25" thickTop="1" thickBot="1" x14ac:dyDescent="0.25">
      <c r="A18" s="16" t="s">
        <v>6</v>
      </c>
      <c r="B18" s="10"/>
      <c r="C18" s="19">
        <f ca="1">+C15</f>
        <v>59225.03402298435</v>
      </c>
      <c r="D18" s="20">
        <f ca="1">+C16</f>
        <v>0.44645859131485044</v>
      </c>
      <c r="E18" s="14" t="s">
        <v>36</v>
      </c>
      <c r="F18" s="23">
        <f ca="1">ROUND(2*(F16-$C$15)/$C$16,0)/2+F15</f>
        <v>1651</v>
      </c>
    </row>
    <row r="19" spans="1:21" ht="13.5" thickTop="1" x14ac:dyDescent="0.2">
      <c r="E19" s="14" t="s">
        <v>32</v>
      </c>
      <c r="F19" s="18">
        <f ca="1">+$C$15+$C$16*F18-15018.5-$C$5/24</f>
        <v>44944.032990578504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0</v>
      </c>
    </row>
    <row r="21" spans="1:21" x14ac:dyDescent="0.2">
      <c r="A21" t="s">
        <v>48</v>
      </c>
      <c r="C21" s="8">
        <v>52038.87</v>
      </c>
      <c r="D21" s="8" t="s">
        <v>14</v>
      </c>
      <c r="E21" s="46">
        <f t="shared" ref="E21:E44" si="0">+(C21-C$7)/C$8</f>
        <v>0</v>
      </c>
      <c r="F21">
        <f>ROUND(2*E21,0)/2-0.5</f>
        <v>-0.5</v>
      </c>
      <c r="G21">
        <f>+C21-(C$7+F21*C$8)</f>
        <v>0.22322905000328319</v>
      </c>
      <c r="I21">
        <f>+G21</f>
        <v>0.22322905000328319</v>
      </c>
      <c r="O21">
        <f t="shared" ref="O21:O44" ca="1" si="1">+C$11+C$12*$F21</f>
        <v>-3.3463065140270191E-2</v>
      </c>
      <c r="Q21" s="2">
        <f t="shared" ref="Q21:Q44" si="2">+C21-15018.5</f>
        <v>37020.370000000003</v>
      </c>
    </row>
    <row r="22" spans="1:21" x14ac:dyDescent="0.2">
      <c r="A22" s="54" t="s">
        <v>59</v>
      </c>
      <c r="B22" s="55" t="s">
        <v>49</v>
      </c>
      <c r="C22" s="54">
        <v>53936.477700000003</v>
      </c>
      <c r="D22" s="54" t="s">
        <v>60</v>
      </c>
      <c r="E22">
        <f t="shared" si="0"/>
        <v>4250.3601121807405</v>
      </c>
      <c r="F22">
        <f t="shared" ref="F22:F44" si="3">ROUND(2*E22,0)/2</f>
        <v>4250.5</v>
      </c>
      <c r="K22">
        <f>+U22</f>
        <v>-6.2454049999359995E-2</v>
      </c>
      <c r="O22">
        <f t="shared" ca="1" si="1"/>
        <v>-3.1374485711245723E-2</v>
      </c>
      <c r="Q22" s="2">
        <f t="shared" si="2"/>
        <v>38917.977700000003</v>
      </c>
      <c r="U22">
        <f>+C22-(C$7+F22*C$8)</f>
        <v>-6.2454049999359995E-2</v>
      </c>
    </row>
    <row r="23" spans="1:21" x14ac:dyDescent="0.2">
      <c r="A23" s="47" t="s">
        <v>52</v>
      </c>
      <c r="B23" s="48" t="s">
        <v>49</v>
      </c>
      <c r="C23" s="47">
        <v>55602.493999999999</v>
      </c>
      <c r="D23" s="47">
        <v>5.0000000000000001E-3</v>
      </c>
      <c r="E23">
        <f t="shared" si="0"/>
        <v>7981.9897992667084</v>
      </c>
      <c r="F23">
        <f t="shared" si="3"/>
        <v>7982</v>
      </c>
      <c r="G23">
        <f t="shared" ref="G23:G50" si="4">+C23-(C$7+F23*C$8)</f>
        <v>-4.5542000007117167E-3</v>
      </c>
      <c r="K23">
        <f t="shared" ref="K23:K50" si="5">+G23</f>
        <v>-4.5542000007117167E-3</v>
      </c>
      <c r="O23">
        <f t="shared" ca="1" si="1"/>
        <v>-2.9541144347000878E-2</v>
      </c>
      <c r="Q23" s="2">
        <f t="shared" si="2"/>
        <v>40583.993999999999</v>
      </c>
    </row>
    <row r="24" spans="1:21" x14ac:dyDescent="0.2">
      <c r="A24" s="47" t="s">
        <v>53</v>
      </c>
      <c r="B24" s="48" t="s">
        <v>51</v>
      </c>
      <c r="C24" s="47">
        <v>55625.490440000001</v>
      </c>
      <c r="D24" s="47">
        <v>5.0000000000000001E-4</v>
      </c>
      <c r="E24">
        <f t="shared" si="0"/>
        <v>8033.4984178806444</v>
      </c>
      <c r="F24">
        <f t="shared" si="3"/>
        <v>8033.5</v>
      </c>
      <c r="G24">
        <f t="shared" si="4"/>
        <v>-7.0635000156471506E-4</v>
      </c>
      <c r="K24">
        <f t="shared" si="5"/>
        <v>-7.0635000156471506E-4</v>
      </c>
      <c r="O24">
        <f t="shared" ca="1" si="1"/>
        <v>-2.9515841632205591E-2</v>
      </c>
      <c r="Q24" s="2">
        <f t="shared" si="2"/>
        <v>40606.990440000001</v>
      </c>
    </row>
    <row r="25" spans="1:21" x14ac:dyDescent="0.2">
      <c r="A25" s="49" t="s">
        <v>54</v>
      </c>
      <c r="B25" s="50" t="s">
        <v>51</v>
      </c>
      <c r="C25" s="49">
        <v>55976.848700000002</v>
      </c>
      <c r="D25" s="49">
        <v>5.9999999999999995E-4</v>
      </c>
      <c r="E25">
        <f t="shared" si="0"/>
        <v>8820.4888655844734</v>
      </c>
      <c r="F25">
        <f t="shared" si="3"/>
        <v>8820.5</v>
      </c>
      <c r="G25">
        <f t="shared" si="4"/>
        <v>-4.9710500024957582E-3</v>
      </c>
      <c r="K25">
        <f t="shared" si="5"/>
        <v>-4.9710500024957582E-3</v>
      </c>
      <c r="O25">
        <f t="shared" ca="1" si="1"/>
        <v>-2.9129176844945589E-2</v>
      </c>
      <c r="Q25" s="2">
        <f t="shared" si="2"/>
        <v>40958.348700000002</v>
      </c>
    </row>
    <row r="26" spans="1:21" x14ac:dyDescent="0.2">
      <c r="A26" s="49" t="s">
        <v>54</v>
      </c>
      <c r="B26" s="50" t="s">
        <v>49</v>
      </c>
      <c r="C26" s="49">
        <v>56017.697999999997</v>
      </c>
      <c r="D26" s="49">
        <v>5.0000000000000001E-4</v>
      </c>
      <c r="E26">
        <f t="shared" si="0"/>
        <v>8911.9852456478984</v>
      </c>
      <c r="F26">
        <f t="shared" si="3"/>
        <v>8912</v>
      </c>
      <c r="G26">
        <f t="shared" si="4"/>
        <v>-6.5872000050148927E-3</v>
      </c>
      <c r="K26">
        <f t="shared" si="5"/>
        <v>-6.5872000050148927E-3</v>
      </c>
      <c r="O26">
        <f t="shared" ca="1" si="1"/>
        <v>-2.9084221536134547E-2</v>
      </c>
      <c r="Q26" s="2">
        <f t="shared" si="2"/>
        <v>40999.197999999997</v>
      </c>
    </row>
    <row r="27" spans="1:21" x14ac:dyDescent="0.2">
      <c r="A27" s="43" t="s">
        <v>50</v>
      </c>
      <c r="B27" s="44" t="s">
        <v>49</v>
      </c>
      <c r="C27" s="45">
        <v>57070.423560000003</v>
      </c>
      <c r="D27" s="45">
        <v>2.7000000000000001E-3</v>
      </c>
      <c r="E27">
        <f t="shared" si="0"/>
        <v>11269.934535850061</v>
      </c>
      <c r="F27">
        <f t="shared" si="3"/>
        <v>11270</v>
      </c>
      <c r="G27">
        <f t="shared" si="4"/>
        <v>-2.9226999999082182E-2</v>
      </c>
      <c r="K27">
        <f t="shared" si="5"/>
        <v>-2.9226999999082182E-2</v>
      </c>
      <c r="O27">
        <f t="shared" ca="1" si="1"/>
        <v>-2.792570111890573E-2</v>
      </c>
      <c r="Q27" s="2">
        <f t="shared" si="2"/>
        <v>42051.923560000003</v>
      </c>
    </row>
    <row r="28" spans="1:21" x14ac:dyDescent="0.2">
      <c r="A28" s="43" t="s">
        <v>50</v>
      </c>
      <c r="B28" s="44" t="s">
        <v>49</v>
      </c>
      <c r="C28" s="45">
        <v>57099.4424</v>
      </c>
      <c r="D28" s="45">
        <v>1.6999999999999999E-3</v>
      </c>
      <c r="E28">
        <f t="shared" si="0"/>
        <v>11334.9324382288</v>
      </c>
      <c r="F28">
        <f t="shared" si="3"/>
        <v>11335</v>
      </c>
      <c r="G28">
        <f t="shared" si="4"/>
        <v>-3.0163500006892718E-2</v>
      </c>
      <c r="K28">
        <f t="shared" si="5"/>
        <v>-3.0163500006892718E-2</v>
      </c>
      <c r="O28">
        <f t="shared" ca="1" si="1"/>
        <v>-2.7893765653630123E-2</v>
      </c>
      <c r="Q28" s="2">
        <f t="shared" si="2"/>
        <v>42080.9424</v>
      </c>
    </row>
    <row r="29" spans="1:21" x14ac:dyDescent="0.2">
      <c r="A29" s="43" t="s">
        <v>50</v>
      </c>
      <c r="B29" s="44" t="s">
        <v>51</v>
      </c>
      <c r="C29" s="45">
        <v>57131.359920000003</v>
      </c>
      <c r="D29" s="45">
        <v>5.9999999999999995E-4</v>
      </c>
      <c r="E29">
        <f t="shared" si="0"/>
        <v>11406.422954360107</v>
      </c>
      <c r="F29">
        <f t="shared" si="3"/>
        <v>11406.5</v>
      </c>
      <c r="G29">
        <f t="shared" si="4"/>
        <v>-3.4397650000755675E-2</v>
      </c>
      <c r="K29">
        <f t="shared" si="5"/>
        <v>-3.4397650000755675E-2</v>
      </c>
      <c r="O29">
        <f t="shared" ca="1" si="1"/>
        <v>-2.7858636641826959E-2</v>
      </c>
      <c r="Q29" s="2">
        <f t="shared" si="2"/>
        <v>42112.859920000003</v>
      </c>
    </row>
    <row r="30" spans="1:21" x14ac:dyDescent="0.2">
      <c r="A30" s="43" t="s">
        <v>50</v>
      </c>
      <c r="B30" s="44" t="s">
        <v>51</v>
      </c>
      <c r="C30" s="45">
        <v>57485.387620000001</v>
      </c>
      <c r="D30" s="45">
        <v>6.9999999999999999E-4</v>
      </c>
      <c r="E30">
        <f t="shared" si="0"/>
        <v>12199.392552179024</v>
      </c>
      <c r="F30">
        <f t="shared" si="3"/>
        <v>12199.5</v>
      </c>
      <c r="G30">
        <f t="shared" si="4"/>
        <v>-4.7970949999580625E-2</v>
      </c>
      <c r="K30">
        <f t="shared" si="5"/>
        <v>-4.7970949999580625E-2</v>
      </c>
      <c r="O30">
        <f t="shared" ca="1" si="1"/>
        <v>-2.7469023965464596E-2</v>
      </c>
      <c r="Q30" s="2">
        <f t="shared" si="2"/>
        <v>42466.887620000001</v>
      </c>
    </row>
    <row r="31" spans="1:21" x14ac:dyDescent="0.2">
      <c r="A31" s="43" t="s">
        <v>50</v>
      </c>
      <c r="B31" s="44" t="s">
        <v>49</v>
      </c>
      <c r="C31" s="45">
        <v>57500.342989999997</v>
      </c>
      <c r="D31" s="45">
        <v>1E-4</v>
      </c>
      <c r="E31">
        <f t="shared" si="0"/>
        <v>12232.890365299665</v>
      </c>
      <c r="F31">
        <f t="shared" si="3"/>
        <v>12233</v>
      </c>
      <c r="G31">
        <f t="shared" si="4"/>
        <v>-4.8947300005238503E-2</v>
      </c>
      <c r="K31">
        <f t="shared" si="5"/>
        <v>-4.8947300005238503E-2</v>
      </c>
      <c r="O31">
        <f t="shared" ca="1" si="1"/>
        <v>-2.7452564917976402E-2</v>
      </c>
      <c r="Q31" s="2">
        <f t="shared" si="2"/>
        <v>42481.842989999997</v>
      </c>
    </row>
    <row r="32" spans="1:21" x14ac:dyDescent="0.2">
      <c r="A32" s="51" t="s">
        <v>55</v>
      </c>
      <c r="B32" s="52" t="s">
        <v>49</v>
      </c>
      <c r="C32" s="53">
        <v>58857.294999999998</v>
      </c>
      <c r="D32" s="53" t="s">
        <v>56</v>
      </c>
      <c r="E32">
        <f t="shared" si="0"/>
        <v>15272.261831513406</v>
      </c>
      <c r="F32">
        <f t="shared" si="3"/>
        <v>15272.5</v>
      </c>
      <c r="G32">
        <f t="shared" si="4"/>
        <v>-0.1063322500049253</v>
      </c>
      <c r="K32">
        <f t="shared" si="5"/>
        <v>-0.1063322500049253</v>
      </c>
      <c r="O32">
        <f t="shared" ca="1" si="1"/>
        <v>-2.5959213430204138E-2</v>
      </c>
      <c r="Q32" s="2">
        <f t="shared" si="2"/>
        <v>43838.794999999998</v>
      </c>
    </row>
    <row r="33" spans="1:21" x14ac:dyDescent="0.2">
      <c r="A33" s="51" t="s">
        <v>55</v>
      </c>
      <c r="B33" s="52" t="s">
        <v>51</v>
      </c>
      <c r="C33" s="53">
        <v>58898.144399999997</v>
      </c>
      <c r="D33" s="53" t="s">
        <v>56</v>
      </c>
      <c r="E33">
        <f t="shared" si="0"/>
        <v>15363.758435562026</v>
      </c>
      <c r="F33">
        <f t="shared" si="3"/>
        <v>15364</v>
      </c>
      <c r="G33">
        <f t="shared" si="4"/>
        <v>-0.10784840000269469</v>
      </c>
      <c r="K33">
        <f t="shared" si="5"/>
        <v>-0.10784840000269469</v>
      </c>
      <c r="O33">
        <f t="shared" ca="1" si="1"/>
        <v>-2.5914258121393096E-2</v>
      </c>
      <c r="Q33" s="2">
        <f t="shared" si="2"/>
        <v>43879.644399999997</v>
      </c>
    </row>
    <row r="34" spans="1:21" x14ac:dyDescent="0.2">
      <c r="A34" s="51" t="s">
        <v>55</v>
      </c>
      <c r="B34" s="52" t="s">
        <v>51</v>
      </c>
      <c r="C34" s="53">
        <v>58898.145100000002</v>
      </c>
      <c r="D34" s="53" t="s">
        <v>57</v>
      </c>
      <c r="E34">
        <f t="shared" si="0"/>
        <v>15363.760003458328</v>
      </c>
      <c r="F34">
        <f t="shared" si="3"/>
        <v>15364</v>
      </c>
      <c r="G34">
        <f t="shared" si="4"/>
        <v>-0.1071483999985503</v>
      </c>
      <c r="K34">
        <f t="shared" si="5"/>
        <v>-0.1071483999985503</v>
      </c>
      <c r="O34">
        <f t="shared" ca="1" si="1"/>
        <v>-2.5914258121393096E-2</v>
      </c>
      <c r="Q34" s="2">
        <f t="shared" si="2"/>
        <v>43879.645100000002</v>
      </c>
    </row>
    <row r="35" spans="1:21" x14ac:dyDescent="0.2">
      <c r="A35" s="51" t="s">
        <v>55</v>
      </c>
      <c r="B35" s="52" t="s">
        <v>51</v>
      </c>
      <c r="C35" s="53">
        <v>58898.145499999999</v>
      </c>
      <c r="D35" s="53" t="s">
        <v>58</v>
      </c>
      <c r="E35">
        <f t="shared" si="0"/>
        <v>15363.76089939906</v>
      </c>
      <c r="F35">
        <f t="shared" si="3"/>
        <v>15364</v>
      </c>
      <c r="G35">
        <f t="shared" si="4"/>
        <v>-0.1067484000013792</v>
      </c>
      <c r="K35">
        <f t="shared" si="5"/>
        <v>-0.1067484000013792</v>
      </c>
      <c r="O35">
        <f t="shared" ca="1" si="1"/>
        <v>-2.5914258121393096E-2</v>
      </c>
      <c r="Q35" s="2">
        <f t="shared" si="2"/>
        <v>43879.645499999999</v>
      </c>
    </row>
    <row r="36" spans="1:21" x14ac:dyDescent="0.2">
      <c r="A36" s="51" t="s">
        <v>55</v>
      </c>
      <c r="B36" s="52" t="s">
        <v>49</v>
      </c>
      <c r="C36" s="53">
        <v>58930.0625</v>
      </c>
      <c r="D36" s="53" t="s">
        <v>57</v>
      </c>
      <c r="E36">
        <f t="shared" si="0"/>
        <v>15435.250250807403</v>
      </c>
      <c r="F36">
        <f t="shared" si="3"/>
        <v>15435.5</v>
      </c>
      <c r="G36">
        <f t="shared" si="4"/>
        <v>-0.11150255000393372</v>
      </c>
      <c r="K36">
        <f t="shared" si="5"/>
        <v>-0.11150255000393372</v>
      </c>
      <c r="O36">
        <f t="shared" ca="1" si="1"/>
        <v>-2.5879129109589932E-2</v>
      </c>
      <c r="Q36" s="2">
        <f t="shared" si="2"/>
        <v>43911.5625</v>
      </c>
    </row>
    <row r="37" spans="1:21" x14ac:dyDescent="0.2">
      <c r="A37" s="51" t="s">
        <v>55</v>
      </c>
      <c r="B37" s="52" t="s">
        <v>49</v>
      </c>
      <c r="C37" s="53">
        <v>58930.068200000002</v>
      </c>
      <c r="D37" s="53" t="s">
        <v>56</v>
      </c>
      <c r="E37">
        <f t="shared" si="0"/>
        <v>15435.263017962936</v>
      </c>
      <c r="F37">
        <f t="shared" si="3"/>
        <v>15435.5</v>
      </c>
      <c r="G37">
        <f t="shared" si="4"/>
        <v>-0.10580255000240868</v>
      </c>
      <c r="K37">
        <f t="shared" si="5"/>
        <v>-0.10580255000240868</v>
      </c>
      <c r="O37">
        <f t="shared" ca="1" si="1"/>
        <v>-2.5879129109589932E-2</v>
      </c>
      <c r="Q37" s="2">
        <f t="shared" si="2"/>
        <v>43911.568200000002</v>
      </c>
    </row>
    <row r="38" spans="1:21" x14ac:dyDescent="0.2">
      <c r="A38" s="51" t="s">
        <v>55</v>
      </c>
      <c r="B38" s="52" t="s">
        <v>49</v>
      </c>
      <c r="C38" s="53">
        <v>58930.070200000002</v>
      </c>
      <c r="D38" s="53" t="s">
        <v>58</v>
      </c>
      <c r="E38">
        <f t="shared" si="0"/>
        <v>15435.267497666631</v>
      </c>
      <c r="F38">
        <f t="shared" si="3"/>
        <v>15435.5</v>
      </c>
      <c r="G38">
        <f t="shared" si="4"/>
        <v>-0.10380255000200123</v>
      </c>
      <c r="K38">
        <f t="shared" si="5"/>
        <v>-0.10380255000200123</v>
      </c>
      <c r="O38">
        <f t="shared" ca="1" si="1"/>
        <v>-2.5879129109589932E-2</v>
      </c>
      <c r="Q38" s="2">
        <f t="shared" si="2"/>
        <v>43911.570200000002</v>
      </c>
    </row>
    <row r="39" spans="1:21" x14ac:dyDescent="0.2">
      <c r="A39" s="51" t="s">
        <v>55</v>
      </c>
      <c r="B39" s="52" t="s">
        <v>51</v>
      </c>
      <c r="C39" s="53">
        <v>58934.974000000002</v>
      </c>
      <c r="D39" s="53" t="s">
        <v>56</v>
      </c>
      <c r="E39">
        <f t="shared" si="0"/>
        <v>15446.251283155125</v>
      </c>
      <c r="F39">
        <f t="shared" si="3"/>
        <v>15446.5</v>
      </c>
      <c r="G39">
        <f t="shared" si="4"/>
        <v>-0.1110416500014253</v>
      </c>
      <c r="K39">
        <f t="shared" si="5"/>
        <v>-0.1110416500014253</v>
      </c>
      <c r="O39">
        <f t="shared" ca="1" si="1"/>
        <v>-2.58737246462356E-2</v>
      </c>
      <c r="Q39" s="2">
        <f t="shared" si="2"/>
        <v>43916.474000000002</v>
      </c>
    </row>
    <row r="40" spans="1:21" x14ac:dyDescent="0.2">
      <c r="A40" s="51" t="s">
        <v>55</v>
      </c>
      <c r="B40" s="52" t="s">
        <v>51</v>
      </c>
      <c r="C40" s="53">
        <v>58934.9784</v>
      </c>
      <c r="D40" s="53" t="s">
        <v>57</v>
      </c>
      <c r="E40">
        <f t="shared" si="0"/>
        <v>15446.261138503249</v>
      </c>
      <c r="F40">
        <f t="shared" si="3"/>
        <v>15446.5</v>
      </c>
      <c r="G40">
        <f t="shared" si="4"/>
        <v>-0.10664165000343928</v>
      </c>
      <c r="K40">
        <f t="shared" si="5"/>
        <v>-0.10664165000343928</v>
      </c>
      <c r="O40">
        <f t="shared" ca="1" si="1"/>
        <v>-2.58737246462356E-2</v>
      </c>
      <c r="Q40" s="2">
        <f t="shared" si="2"/>
        <v>43916.4784</v>
      </c>
    </row>
    <row r="41" spans="1:21" x14ac:dyDescent="0.2">
      <c r="A41" s="51" t="s">
        <v>55</v>
      </c>
      <c r="B41" s="52" t="s">
        <v>51</v>
      </c>
      <c r="C41" s="53">
        <v>58934.980900000002</v>
      </c>
      <c r="D41" s="53" t="s">
        <v>58</v>
      </c>
      <c r="E41">
        <f t="shared" si="0"/>
        <v>15446.266738132872</v>
      </c>
      <c r="F41">
        <f t="shared" si="3"/>
        <v>15446.5</v>
      </c>
      <c r="G41">
        <f t="shared" si="4"/>
        <v>-0.10414165000111097</v>
      </c>
      <c r="K41">
        <f t="shared" si="5"/>
        <v>-0.10414165000111097</v>
      </c>
      <c r="O41">
        <f t="shared" ca="1" si="1"/>
        <v>-2.58737246462356E-2</v>
      </c>
      <c r="Q41" s="2">
        <f t="shared" si="2"/>
        <v>43916.480900000002</v>
      </c>
    </row>
    <row r="42" spans="1:21" x14ac:dyDescent="0.2">
      <c r="A42" s="51" t="s">
        <v>55</v>
      </c>
      <c r="B42" s="52" t="s">
        <v>49</v>
      </c>
      <c r="C42" s="53">
        <v>59212.213300000003</v>
      </c>
      <c r="D42" s="53" t="s">
        <v>56</v>
      </c>
      <c r="E42">
        <f t="shared" si="0"/>
        <v>16067.226241387491</v>
      </c>
      <c r="F42">
        <f t="shared" si="3"/>
        <v>16067</v>
      </c>
      <c r="O42">
        <f t="shared" ca="1" si="1"/>
        <v>-2.5568863781566184E-2</v>
      </c>
      <c r="Q42" s="2">
        <f t="shared" si="2"/>
        <v>44193.713300000003</v>
      </c>
      <c r="U42">
        <f>+C42-(C$7+F42*C$8)</f>
        <v>0.10100729999976465</v>
      </c>
    </row>
    <row r="43" spans="1:21" x14ac:dyDescent="0.2">
      <c r="A43" s="51" t="s">
        <v>55</v>
      </c>
      <c r="B43" s="52" t="s">
        <v>49</v>
      </c>
      <c r="C43" s="53">
        <v>59212.213799999998</v>
      </c>
      <c r="D43" s="53" t="s">
        <v>57</v>
      </c>
      <c r="E43">
        <f t="shared" si="0"/>
        <v>16067.227361313402</v>
      </c>
      <c r="F43">
        <f t="shared" si="3"/>
        <v>16067</v>
      </c>
      <c r="O43">
        <f t="shared" ca="1" si="1"/>
        <v>-2.5568863781566184E-2</v>
      </c>
      <c r="Q43" s="2">
        <f t="shared" si="2"/>
        <v>44193.713799999998</v>
      </c>
      <c r="U43">
        <f>+C43-(C$7+F43*C$8)</f>
        <v>0.10150729999440955</v>
      </c>
    </row>
    <row r="44" spans="1:21" x14ac:dyDescent="0.2">
      <c r="A44" s="51" t="s">
        <v>55</v>
      </c>
      <c r="B44" s="52" t="s">
        <v>49</v>
      </c>
      <c r="C44" s="53">
        <v>59212.214</v>
      </c>
      <c r="D44" s="53" t="s">
        <v>58</v>
      </c>
      <c r="E44">
        <f t="shared" si="0"/>
        <v>16067.227809283775</v>
      </c>
      <c r="F44">
        <f t="shared" si="3"/>
        <v>16067</v>
      </c>
      <c r="O44">
        <f t="shared" ca="1" si="1"/>
        <v>-2.5568863781566184E-2</v>
      </c>
      <c r="Q44" s="2">
        <f t="shared" si="2"/>
        <v>44193.714</v>
      </c>
      <c r="U44">
        <f>+C44-(C$7+F44*C$8)</f>
        <v>0.10170729999663308</v>
      </c>
    </row>
    <row r="45" spans="1:21" x14ac:dyDescent="0.2">
      <c r="A45" s="56" t="s">
        <v>61</v>
      </c>
      <c r="B45" s="57" t="s">
        <v>49</v>
      </c>
      <c r="C45" s="58">
        <v>59222.257000000216</v>
      </c>
      <c r="D45" s="8" t="s">
        <v>56</v>
      </c>
      <c r="E45">
        <f t="shared" ref="E45:E50" si="6">+(C45-C$7)/C$8</f>
        <v>16089.722641386086</v>
      </c>
      <c r="F45">
        <f t="shared" ref="F45:F50" si="7">ROUND(2*E45,0)/2</f>
        <v>16089.5</v>
      </c>
      <c r="G45">
        <f t="shared" si="4"/>
        <v>9.9400050210533664E-2</v>
      </c>
      <c r="K45">
        <f t="shared" si="5"/>
        <v>9.9400050210533664E-2</v>
      </c>
      <c r="O45">
        <f t="shared" ref="O45:O50" ca="1" si="8">+C$11+C$12*$F45</f>
        <v>-2.5557809197432321E-2</v>
      </c>
      <c r="Q45" s="2">
        <f t="shared" ref="Q45:Q50" si="9">+C45-15018.5</f>
        <v>44203.757000000216</v>
      </c>
      <c r="U45" s="59" t="s">
        <v>62</v>
      </c>
    </row>
    <row r="46" spans="1:21" x14ac:dyDescent="0.2">
      <c r="A46" s="56" t="s">
        <v>61</v>
      </c>
      <c r="B46" s="57" t="s">
        <v>49</v>
      </c>
      <c r="C46" s="58">
        <v>59222.259000000078</v>
      </c>
      <c r="D46" s="8" t="s">
        <v>57</v>
      </c>
      <c r="E46">
        <f t="shared" si="6"/>
        <v>16089.727121089471</v>
      </c>
      <c r="F46">
        <f t="shared" si="7"/>
        <v>16089.5</v>
      </c>
      <c r="G46">
        <f t="shared" si="4"/>
        <v>0.10140005007269792</v>
      </c>
      <c r="K46">
        <f t="shared" si="5"/>
        <v>0.10140005007269792</v>
      </c>
      <c r="O46">
        <f t="shared" ca="1" si="8"/>
        <v>-2.5557809197432321E-2</v>
      </c>
      <c r="Q46" s="2">
        <f t="shared" si="9"/>
        <v>44203.759000000078</v>
      </c>
      <c r="U46" s="59" t="s">
        <v>62</v>
      </c>
    </row>
    <row r="47" spans="1:21" x14ac:dyDescent="0.2">
      <c r="A47" s="56" t="s">
        <v>61</v>
      </c>
      <c r="B47" s="57" t="s">
        <v>49</v>
      </c>
      <c r="C47" s="58">
        <v>59222.262999999803</v>
      </c>
      <c r="D47" s="8" t="s">
        <v>58</v>
      </c>
      <c r="E47">
        <f t="shared" si="6"/>
        <v>16089.736080496243</v>
      </c>
      <c r="F47">
        <f t="shared" si="7"/>
        <v>16089.5</v>
      </c>
      <c r="G47">
        <f t="shared" si="4"/>
        <v>0.10540004979702644</v>
      </c>
      <c r="K47">
        <f t="shared" si="5"/>
        <v>0.10540004979702644</v>
      </c>
      <c r="O47">
        <f t="shared" ca="1" si="8"/>
        <v>-2.5557809197432321E-2</v>
      </c>
      <c r="Q47" s="2">
        <f t="shared" si="9"/>
        <v>44203.762999999803</v>
      </c>
      <c r="U47" s="59" t="s">
        <v>62</v>
      </c>
    </row>
    <row r="48" spans="1:21" x14ac:dyDescent="0.2">
      <c r="A48" s="56" t="s">
        <v>61</v>
      </c>
      <c r="B48" s="57" t="s">
        <v>49</v>
      </c>
      <c r="C48" s="58">
        <v>59225.159899999853</v>
      </c>
      <c r="D48" s="8" t="s">
        <v>57</v>
      </c>
      <c r="E48">
        <f t="shared" si="6"/>
        <v>16096.224707312624</v>
      </c>
      <c r="F48">
        <f t="shared" si="7"/>
        <v>16096</v>
      </c>
      <c r="G48">
        <f t="shared" si="4"/>
        <v>0.10032239984866465</v>
      </c>
      <c r="K48">
        <f t="shared" si="5"/>
        <v>0.10032239984866465</v>
      </c>
      <c r="O48">
        <f t="shared" ca="1" si="8"/>
        <v>-2.555461565090476E-2</v>
      </c>
      <c r="Q48" s="2">
        <f t="shared" si="9"/>
        <v>44206.659899999853</v>
      </c>
      <c r="U48" s="59" t="s">
        <v>62</v>
      </c>
    </row>
    <row r="49" spans="1:21" x14ac:dyDescent="0.2">
      <c r="A49" s="56" t="s">
        <v>61</v>
      </c>
      <c r="B49" s="57" t="s">
        <v>49</v>
      </c>
      <c r="C49" s="58">
        <v>59225.161499999929</v>
      </c>
      <c r="D49" s="8" t="s">
        <v>58</v>
      </c>
      <c r="E49">
        <f t="shared" si="6"/>
        <v>16096.228291075749</v>
      </c>
      <c r="F49">
        <f t="shared" si="7"/>
        <v>16096</v>
      </c>
      <c r="G49">
        <f t="shared" si="4"/>
        <v>0.10192239992466057</v>
      </c>
      <c r="K49">
        <f t="shared" si="5"/>
        <v>0.10192239992466057</v>
      </c>
      <c r="O49">
        <f t="shared" ca="1" si="8"/>
        <v>-2.555461565090476E-2</v>
      </c>
      <c r="Q49" s="2">
        <f t="shared" si="9"/>
        <v>44206.661499999929</v>
      </c>
      <c r="U49" s="59" t="s">
        <v>62</v>
      </c>
    </row>
    <row r="50" spans="1:21" x14ac:dyDescent="0.2">
      <c r="A50" s="56" t="s">
        <v>61</v>
      </c>
      <c r="B50" s="57" t="s">
        <v>49</v>
      </c>
      <c r="C50" s="58">
        <v>59225.161499999929</v>
      </c>
      <c r="D50" s="8" t="s">
        <v>56</v>
      </c>
      <c r="E50">
        <f t="shared" si="6"/>
        <v>16096.228291075749</v>
      </c>
      <c r="F50">
        <f t="shared" si="7"/>
        <v>16096</v>
      </c>
      <c r="G50">
        <f t="shared" si="4"/>
        <v>0.10192239992466057</v>
      </c>
      <c r="K50">
        <f t="shared" si="5"/>
        <v>0.10192239992466057</v>
      </c>
      <c r="O50">
        <f t="shared" ca="1" si="8"/>
        <v>-2.555461565090476E-2</v>
      </c>
      <c r="Q50" s="2">
        <f t="shared" si="9"/>
        <v>44206.661499999929</v>
      </c>
      <c r="U50" s="59" t="s">
        <v>62</v>
      </c>
    </row>
    <row r="51" spans="1:21" x14ac:dyDescent="0.2">
      <c r="C51" s="8"/>
      <c r="D51" s="8"/>
    </row>
    <row r="52" spans="1:21" x14ac:dyDescent="0.2">
      <c r="C52" s="8"/>
      <c r="D52" s="8"/>
    </row>
    <row r="53" spans="1:21" x14ac:dyDescent="0.2">
      <c r="C53" s="8"/>
      <c r="D53" s="8"/>
    </row>
    <row r="54" spans="1:21" x14ac:dyDescent="0.2">
      <c r="C54" s="8"/>
      <c r="D54" s="8"/>
    </row>
    <row r="55" spans="1:21" x14ac:dyDescent="0.2">
      <c r="C55" s="8"/>
      <c r="D55" s="8"/>
    </row>
    <row r="56" spans="1:21" x14ac:dyDescent="0.2">
      <c r="C56" s="8"/>
      <c r="D56" s="8"/>
    </row>
    <row r="57" spans="1:21" x14ac:dyDescent="0.2">
      <c r="C57" s="8"/>
      <c r="D57" s="8"/>
    </row>
    <row r="58" spans="1:21" x14ac:dyDescent="0.2">
      <c r="C58" s="8"/>
      <c r="D58" s="8"/>
    </row>
    <row r="59" spans="1:21" x14ac:dyDescent="0.2">
      <c r="C59" s="8"/>
      <c r="D59" s="8"/>
    </row>
    <row r="60" spans="1:21" x14ac:dyDescent="0.2">
      <c r="C60" s="8"/>
      <c r="D60" s="8"/>
    </row>
    <row r="61" spans="1:21" x14ac:dyDescent="0.2">
      <c r="C61" s="8"/>
      <c r="D61" s="8"/>
    </row>
    <row r="62" spans="1:21" x14ac:dyDescent="0.2">
      <c r="C62" s="8"/>
      <c r="D62" s="8"/>
    </row>
    <row r="63" spans="1:21" x14ac:dyDescent="0.2">
      <c r="C63" s="8"/>
      <c r="D63" s="8"/>
    </row>
    <row r="64" spans="1:21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31:D43" name="Range1"/>
  </protectedRanges>
  <phoneticPr fontId="8" type="noConversion"/>
  <hyperlinks>
    <hyperlink ref="M51" r:id="rId1" display="http://vsolj.cetus-net.org/bulletin.html"/>
    <hyperlink ref="M49802" r:id="rId2" display="http://vsolj.cetus-net.org/bulletin.html"/>
    <hyperlink ref="N51" r:id="rId3" display="http://vsolj.cetus-net.org/bulletin.html"/>
    <hyperlink ref="AY56127" r:id="rId4" display="http://cdsbib.u-strasbg.fr/cgi-bin/cdsbib?1990RMxAA..21..381G"/>
    <hyperlink ref="M12767" r:id="rId5" display="http://vsolj.cetus-net.org/bulletin.html"/>
    <hyperlink ref="AX1927" r:id="rId6" display="http://cdsbib.u-strasbg.fr/cgi-bin/cdsbib?1990RMxAA..21..381G"/>
    <hyperlink ref="AX1930" r:id="rId7" display="http://cdsbib.u-strasbg.fr/cgi-bin/cdsbib?1990RMxAA..21..381G"/>
    <hyperlink ref="AX1928" r:id="rId8" display="http://cdsbib.u-strasbg.fr/cgi-bin/cdsbib?1990RMxAA..21..381G"/>
    <hyperlink ref="AX1915" r:id="rId9" display="http://cdsbib.u-strasbg.fr/cgi-bin/cdsbib?1990RMxAA..21..381G"/>
    <hyperlink ref="AY2040" r:id="rId10" display="http://cdsbib.u-strasbg.fr/cgi-bin/cdsbib?1990RMxAA..21..381G"/>
    <hyperlink ref="AY2041" r:id="rId11" display="http://cdsbib.u-strasbg.fr/cgi-bin/cdsbib?1990RMxAA..21..381G"/>
    <hyperlink ref="M28198" r:id="rId12" display="https://www.aavso.org/ejaavso"/>
    <hyperlink ref="AY22" r:id="rId13" display="http://cdsbib.u-strasbg.fr/cgi-bin/cdsbib?1990RMxAA..21..381G"/>
    <hyperlink ref="AY49919" r:id="rId14" display="http://cdsbib.u-strasbg.fr/cgi-bin/cdsbib?1990RMxAA..21..381G"/>
    <hyperlink ref="AX49787" r:id="rId15" display="http://cdsbib.u-strasbg.fr/cgi-bin/cdsbib?1990RMxAA..21..381G"/>
    <hyperlink ref="AX49782" r:id="rId16" display="http://cdsbib.u-strasbg.fr/cgi-bin/cdsbib?1990RMxAA..21..381G"/>
    <hyperlink ref="AX49798" r:id="rId17" display="http://cdsbib.u-strasbg.fr/cgi-bin/cdsbib?1990RMxAA..21..381G"/>
    <hyperlink ref="AX49795" r:id="rId18" display="http://cdsbib.u-strasbg.fr/cgi-bin/cdsbib?1990RMxAA..21..381G"/>
    <hyperlink ref="O54830" r:id="rId19" display="http://vsolj.cetus-net.org/bulletin.html"/>
    <hyperlink ref="BA56159" r:id="rId20" display="http://cdsbib.u-strasbg.fr/cgi-bin/cdsbib?1990RMxAA..21..381G"/>
    <hyperlink ref="O56923" r:id="rId21" display="https://www.aavso.org/ejaavso"/>
    <hyperlink ref="AZ1935" r:id="rId22" display="http://cdsbib.u-strasbg.fr/cgi-bin/cdsbib?1990RMxAA..21..381G"/>
    <hyperlink ref="AZ1949" r:id="rId23" display="http://cdsbib.u-strasbg.fr/cgi-bin/cdsbib?1990RMxAA..21..381G"/>
    <hyperlink ref="AZ1960" r:id="rId24" display="http://cdsbib.u-strasbg.fr/cgi-bin/cdsbib?1990RMxAA..21..381G"/>
    <hyperlink ref="AZ1926" r:id="rId25" display="http://cdsbib.u-strasbg.fr/cgi-bin/cdsbib?1990RMxAA..21..381G"/>
    <hyperlink ref="BA2340" r:id="rId26" display="http://cdsbib.u-strasbg.fr/cgi-bin/cdsbib?1990RMxAA..21..381G"/>
    <hyperlink ref="BA2341" r:id="rId27" display="http://cdsbib.u-strasbg.fr/cgi-bin/cdsbib?1990RMxAA..21..381G"/>
    <hyperlink ref="BA50045" r:id="rId28" display="http://cdsbib.u-strasbg.fr/cgi-bin/cdsbib?1990RMxAA..21..381G"/>
    <hyperlink ref="BA56550" r:id="rId29" display="http://cdsbib.u-strasbg.fr/cgi-bin/cdsbib?1990RMxAA..21..381G"/>
    <hyperlink ref="BA22" r:id="rId30" display="http://cdsbib.u-strasbg.fr/cgi-bin/cdsbib?1990RMxAA..21..381G"/>
    <hyperlink ref="AZ49793" r:id="rId31" display="http://cdsbib.u-strasbg.fr/cgi-bin/cdsbib?1990RMxAA..21..381G"/>
    <hyperlink ref="AZ49842" r:id="rId32" display="http://cdsbib.u-strasbg.fr/cgi-bin/cdsbib?1990RMxAA..21..381G"/>
    <hyperlink ref="AZ22" r:id="rId33" display="http://cdsbib.u-strasbg.fr/cgi-bin/cdsbib?1990RMxAA..21..381G"/>
    <hyperlink ref="AZ49836" r:id="rId34" display="http://cdsbib.u-strasbg.fr/cgi-bin/cdsbib?1990RMxAA..21..381G"/>
    <hyperlink ref="BK47" r:id="rId35" display="http://cdsbib.u-strasbg.fr/cgi-bin/cdsbib?1990RMxAA..21..381G"/>
    <hyperlink ref="AV43550" r:id="rId36" display="http://cdsbib.u-strasbg.fr/cgi-bin/cdsbib?1990RMxAA..21..381G"/>
    <hyperlink ref="AW46066" r:id="rId37" display="http://cdsbib.u-strasbg.fr/cgi-bin/cdsbib?1990RMxAA..21..381G"/>
    <hyperlink ref="AW62" r:id="rId38" display="http://cdsbib.u-strasbg.fr/cgi-bin/cdsbib?1990RMxAA..21..381G"/>
    <hyperlink ref="AW342" r:id="rId39" display="http://cdsbib.u-strasbg.fr/cgi-bin/cdsbib?1990RMxAA..21..381G"/>
    <hyperlink ref="AV69" r:id="rId40" display="http://cdsbib.u-strasbg.fr/cgi-bin/cdsbib?1990RMxAA..21..381G"/>
    <hyperlink ref="AW78" r:id="rId41" display="http://cdsbib.u-strasbg.fr/cgi-bin/cdsbib?1990RMxAA..21..381G"/>
    <hyperlink ref="AW83" r:id="rId42" display="http://cdsbib.u-strasbg.fr/cgi-bin/cdsbib?1990RMxAA..21..381G"/>
    <hyperlink ref="AW79" r:id="rId43" display="http://cdsbib.u-strasbg.fr/cgi-bin/cdsbib?1990RMxAA..21..381G"/>
    <hyperlink ref="AV70" r:id="rId44" display="http://cdsbib.u-strasbg.fr/cgi-bin/cdsbib?1990RMxAA..21..381G"/>
    <hyperlink ref="AW84" r:id="rId45" display="http://cdsbib.u-strasbg.fr/cgi-bin/cdsbib?1990RMxAA..21..381G"/>
    <hyperlink ref="AW80" r:id="rId46" display="http://cdsbib.u-strasbg.fr/cgi-bin/cdsbib?1990RMxAA..21..381G"/>
    <hyperlink ref="AV16341" r:id="rId47" display="http://cdsbib.u-strasbg.fr/cgi-bin/cdsbib?1990RMxAA..21..381G"/>
    <hyperlink ref="N2752" r:id="rId48" display="http://vsolj.cetus-net.org/bulletin.html"/>
    <hyperlink ref="N2745" r:id="rId49" display="http://vsolj.cetus-net.org/bulletin.html"/>
    <hyperlink ref="AW57820" r:id="rId50" display="http://cdsbib.u-strasbg.fr/cgi-bin/cdsbib?1990RMxAA..21..381G"/>
    <hyperlink ref="AW19693" r:id="rId51" display="http://cdsbib.u-strasbg.fr/cgi-bin/cdsbib?1990RMxAA..21..381G"/>
    <hyperlink ref="AW62924" r:id="rId52" display="http://cdsbib.u-strasbg.fr/cgi-bin/cdsbib?1990RMxAA..21..381G"/>
    <hyperlink ref="AY16341" r:id="rId53" display="http://cdsbib.u-strasbg.fr/cgi-bin/cdsbib?1990RMxAA..21..381G"/>
    <hyperlink ref="Q2752" r:id="rId54" display="http://vsolj.cetus-net.org/bulletin.html"/>
    <hyperlink ref="Q2745" r:id="rId55" display="http://vsolj.cetus-net.org/bulletin.html"/>
    <hyperlink ref="AZ57820" r:id="rId56" display="http://cdsbib.u-strasbg.fr/cgi-bin/cdsbib?1990RMxAA..21..381G"/>
    <hyperlink ref="AZ19693" r:id="rId57" display="http://cdsbib.u-strasbg.fr/cgi-bin/cdsbib?1990RMxAA..21..381G"/>
    <hyperlink ref="AZ62924" r:id="rId58" display="http://cdsbib.u-strasbg.fr/cgi-bin/cdsbib?1990RMxAA..21..381G"/>
  </hyperlinks>
  <pageMargins left="0.75" right="0.75" top="1" bottom="1" header="0.5" footer="0.5"/>
  <headerFooter alignWithMargins="0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2023-01-17T04:17:48Z</dcterms:modified>
</cp:coreProperties>
</file>