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<sst xmlns="http://schemas.openxmlformats.org/spreadsheetml/2006/main" count="65" uniqueCount="53">
  <si>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</si>
  <si>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</si>
  <si>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</si>
  <si>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</si>
  <si>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</si>
  <si>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</si>
  <si>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</si>
  <si>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</si>
  <si>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</si>
  <si>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</si>
  <si>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</si>
  <si>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</si>
  <si>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</si>
  <si>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</si>
  <si>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</si>
  <si>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</si>
  <si>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</si>
  <si>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</si>
  <si>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</si>
  <si>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</si>
  <si>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</si>
  <si>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</si>
  <si>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</si>
  <si>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</si>
  <si>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</si>
  <si>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</si>
  <si>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</si>
  <si>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</si>
  <si>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</si>
  <si>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</si>
  <si>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</si>
  <si>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</si>
  <si>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</si>
  <si>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</si>
  <si>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</si>
  <si>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</si>
  <si>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</si>
  <si>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</si>
  <si>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</si>
  <si>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</si>
  <si>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</si>
  <si>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</si>
  <si>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G0270-0777</t>
  </si>
  <si>
    <t>EW?</t>
  </si>
  <si>
    <t>ToMcat</t>
  </si>
  <si>
    <t>GSC 0270-0777</t>
  </si>
  <si>
    <t>IBVS 5945</t>
  </si>
  <si>
    <t>I</t>
  </si>
  <si>
    <t>IBVS 5992</t>
  </si>
  <si>
    <t>IBVS 6029</t>
  </si>
  <si>
    <t>II</t>
  </si>
  <si>
    <t>IBVS 6063</t>
  </si>
  <si>
    <t>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</si>
</sst>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0270-0777 -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 5945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0.0002</c:v>
                  </c:pt>
                  <c:pt idx="1">
                    <c:v>0.0002</c:v>
                  </c:pt>
                  <c:pt idx="2">
                    <c:v>0.0008</c:v>
                  </c:pt>
                  <c:pt idx="3">
                    <c:v>0.0003</c:v>
                  </c:pt>
                  <c:pt idx="4">
                    <c:v>0.0005</c:v>
                  </c:pt>
                  <c:pt idx="5">
                    <c:v>0.00014</c:v>
                  </c:pt>
                  <c:pt idx="6">
                    <c:v>8E-05</c:v>
                  </c:pt>
                  <c:pt idx="7">
                    <c:v>0.00029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5677343"/>
        <c:axId val="52660632"/>
      </c:scatterChart>
      <c:valAx>
        <c:axId val="3567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0632"/>
        <c:crosses val="autoZero"/>
        <c:crossBetween val="midCat"/>
        <c:dispUnits/>
      </c:valAx>
      <c:valAx>
        <c:axId val="5266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734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3375"/>
          <c:w val="0.788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45</v>
      </c>
    </row>
    <row r="2" spans="1:6" ht="12.75">
      <c r="A2" t="s">
        <v>24</v>
      </c>
      <c r="B2" t="s">
        <v>43</v>
      </c>
      <c r="C2" s="3"/>
      <c r="D2" s="3"/>
      <c r="E2" s="31" t="s">
        <v>42</v>
      </c>
      <c r="F2" t="s">
        <v>42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55209.8542</v>
      </c>
      <c r="D7" s="30" t="s">
        <v>44</v>
      </c>
    </row>
    <row r="8" spans="1:4" ht="12.75">
      <c r="A8" t="s">
        <v>3</v>
      </c>
      <c r="C8" s="8">
        <v>0.391931</v>
      </c>
      <c r="D8" s="30" t="s">
        <v>44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0.0001393821532895918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-4.5064943997541594E-07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59902.7614349537</v>
      </c>
    </row>
    <row r="15" spans="1:5" ht="12.75">
      <c r="A15" s="12" t="s">
        <v>17</v>
      </c>
      <c r="B15" s="10"/>
      <c r="C15" s="13">
        <f>(C7+C11)+(C8+C12)*INT(MAX(F21:F3533))</f>
        <v>56412.68919533902</v>
      </c>
      <c r="D15" s="14" t="s">
        <v>39</v>
      </c>
      <c r="E15" s="15">
        <f>ROUND(2*(E14-$C$7)/$C$8,0)/2+E13</f>
        <v>11975</v>
      </c>
    </row>
    <row r="16" spans="1:5" ht="12.75">
      <c r="A16" s="16" t="s">
        <v>4</v>
      </c>
      <c r="B16" s="10"/>
      <c r="C16" s="17">
        <f>+C8+C12</f>
        <v>0.39193054935056</v>
      </c>
      <c r="D16" s="14" t="s">
        <v>40</v>
      </c>
      <c r="E16" s="24">
        <f>ROUND(2*(E14-$C$15)/$C$16,0)/2+E13</f>
        <v>8906</v>
      </c>
    </row>
    <row r="17" spans="1:5" ht="13.5" thickBot="1">
      <c r="A17" s="14" t="s">
        <v>30</v>
      </c>
      <c r="B17" s="10"/>
      <c r="C17" s="10">
        <f>COUNT(C21:C2191)</f>
        <v>8</v>
      </c>
      <c r="D17" s="14" t="s">
        <v>34</v>
      </c>
      <c r="E17" s="18">
        <f>+$C$15+$C$16*E16-15018.5-$C$9/24</f>
        <v>44885.118501188444</v>
      </c>
    </row>
    <row r="18" spans="1:5" ht="14.25" thickBot="1" thickTop="1">
      <c r="A18" s="16" t="s">
        <v>5</v>
      </c>
      <c r="B18" s="10"/>
      <c r="C18" s="19">
        <f>+C15</f>
        <v>56412.68919533902</v>
      </c>
      <c r="D18" s="20">
        <f>+C16</f>
        <v>0.39193054935056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IBVS 5945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2" t="s">
        <v>46</v>
      </c>
      <c r="B21" s="33" t="s">
        <v>47</v>
      </c>
      <c r="C21" s="32">
        <v>55209.8542</v>
      </c>
      <c r="D21" s="32">
        <v>0.0002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0.0001393821532895918</v>
      </c>
      <c r="Q21" s="2">
        <f>+C21-15018.5</f>
        <v>40191.3542</v>
      </c>
    </row>
    <row r="22" spans="1:18" ht="12.75">
      <c r="A22" s="32" t="s">
        <v>48</v>
      </c>
      <c r="B22" s="33" t="s">
        <v>47</v>
      </c>
      <c r="C22" s="32">
        <v>55605.9005</v>
      </c>
      <c r="D22" s="32">
        <v>0.0002</v>
      </c>
      <c r="E22">
        <f aca="true" t="shared" si="0" ref="E22:E28">+(C22-C$7)/C$8</f>
        <v>1010.5000625110079</v>
      </c>
      <c r="F22">
        <f aca="true" t="shared" si="1" ref="F22:F28">ROUND(2*E22,0)/2</f>
        <v>1010.5</v>
      </c>
      <c r="G22">
        <f aca="true" t="shared" si="2" ref="G22:G28">+C22-(C$7+F22*C$8)</f>
        <v>2.4500004656147212E-05</v>
      </c>
      <c r="H22">
        <f aca="true" t="shared" si="3" ref="H22:H28">+G22</f>
        <v>2.4500004656147212E-05</v>
      </c>
      <c r="O22">
        <f aca="true" t="shared" si="4" ref="O22:O28">+C$11+C$12*$F22</f>
        <v>-0.000315999105805566</v>
      </c>
      <c r="Q22" s="2">
        <f aca="true" t="shared" si="5" ref="Q22:Q28">+C22-15018.5</f>
        <v>40587.4005</v>
      </c>
      <c r="R22">
        <f>IF(ABS(C22-C21)&lt;0.00001,1,"")</f>
      </c>
    </row>
    <row r="23" spans="1:17" ht="12.75">
      <c r="A23" s="32" t="s">
        <v>48</v>
      </c>
      <c r="B23" s="33" t="s">
        <v>47</v>
      </c>
      <c r="C23" s="32">
        <v>55672.7242</v>
      </c>
      <c r="D23" s="32">
        <v>0.0008</v>
      </c>
      <c r="E23">
        <f t="shared" si="0"/>
        <v>1180.998696199064</v>
      </c>
      <c r="F23">
        <f t="shared" si="1"/>
        <v>1181</v>
      </c>
      <c r="G23">
        <f t="shared" si="2"/>
        <v>-0.0005110000056447461</v>
      </c>
      <c r="H23">
        <f t="shared" si="3"/>
        <v>-0.0005110000056447461</v>
      </c>
      <c r="O23">
        <f t="shared" si="4"/>
        <v>-0.00039283483532137446</v>
      </c>
      <c r="Q23" s="2">
        <f t="shared" si="5"/>
        <v>40654.2242</v>
      </c>
    </row>
    <row r="24" spans="1:17" ht="12.75">
      <c r="A24" s="34" t="s">
        <v>49</v>
      </c>
      <c r="B24" s="35" t="s">
        <v>50</v>
      </c>
      <c r="C24" s="34">
        <v>55956.8754</v>
      </c>
      <c r="D24" s="34">
        <v>0.0003</v>
      </c>
      <c r="E24">
        <f t="shared" si="0"/>
        <v>1906.0018217492254</v>
      </c>
      <c r="F24">
        <f t="shared" si="1"/>
        <v>1906</v>
      </c>
      <c r="G24">
        <f t="shared" si="2"/>
        <v>0.0007139999943319708</v>
      </c>
      <c r="H24">
        <f t="shared" si="3"/>
        <v>0.0007139999943319708</v>
      </c>
      <c r="O24">
        <f t="shared" si="4"/>
        <v>-0.000719555679303551</v>
      </c>
      <c r="Q24" s="2">
        <f t="shared" si="5"/>
        <v>40938.3754</v>
      </c>
    </row>
    <row r="25" spans="1:17" ht="12.75">
      <c r="A25" s="34" t="s">
        <v>49</v>
      </c>
      <c r="B25" s="35" t="s">
        <v>47</v>
      </c>
      <c r="C25" s="34">
        <v>56034.6704</v>
      </c>
      <c r="D25" s="34">
        <v>0.0005</v>
      </c>
      <c r="E25">
        <f t="shared" si="0"/>
        <v>2104.493392969684</v>
      </c>
      <c r="F25">
        <f t="shared" si="1"/>
        <v>2104.5</v>
      </c>
      <c r="G25">
        <f t="shared" si="2"/>
        <v>-0.0025894999998854473</v>
      </c>
      <c r="H25">
        <f t="shared" si="3"/>
        <v>-0.0025894999998854473</v>
      </c>
      <c r="O25">
        <f t="shared" si="4"/>
        <v>-0.0008090095931386711</v>
      </c>
      <c r="Q25" s="2">
        <f t="shared" si="5"/>
        <v>41016.1704</v>
      </c>
    </row>
    <row r="26" spans="1:17" ht="12.75">
      <c r="A26" s="36" t="s">
        <v>51</v>
      </c>
      <c r="B26" s="37" t="s">
        <v>52</v>
      </c>
      <c r="C26" s="38">
        <v>56412.68837</v>
      </c>
      <c r="D26" s="38">
        <v>0.00014</v>
      </c>
      <c r="E26">
        <f t="shared" si="0"/>
        <v>3068.9947210095706</v>
      </c>
      <c r="F26">
        <f t="shared" si="1"/>
        <v>3069</v>
      </c>
      <c r="G26">
        <f t="shared" si="2"/>
        <v>-0.0020689999946625903</v>
      </c>
      <c r="H26">
        <f t="shared" si="3"/>
        <v>-0.0020689999946625903</v>
      </c>
      <c r="O26">
        <f t="shared" si="4"/>
        <v>-0.0012436609779949595</v>
      </c>
      <c r="Q26" s="2">
        <f t="shared" si="5"/>
        <v>41394.18837</v>
      </c>
    </row>
    <row r="27" spans="1:17" ht="12.75">
      <c r="A27" s="36" t="s">
        <v>51</v>
      </c>
      <c r="B27" s="37" t="s">
        <v>52</v>
      </c>
      <c r="C27" s="38">
        <v>56412.68922</v>
      </c>
      <c r="D27" s="38">
        <v>8E-05</v>
      </c>
      <c r="E27">
        <f t="shared" si="0"/>
        <v>3068.996889758653</v>
      </c>
      <c r="F27">
        <f t="shared" si="1"/>
        <v>3069</v>
      </c>
      <c r="G27">
        <f t="shared" si="2"/>
        <v>-0.0012189999979455024</v>
      </c>
      <c r="H27">
        <f t="shared" si="3"/>
        <v>-0.0012189999979455024</v>
      </c>
      <c r="O27">
        <f t="shared" si="4"/>
        <v>-0.0012436609779949595</v>
      </c>
      <c r="Q27" s="2">
        <f t="shared" si="5"/>
        <v>41394.18922</v>
      </c>
    </row>
    <row r="28" spans="1:17" ht="12.75">
      <c r="A28" s="36" t="s">
        <v>51</v>
      </c>
      <c r="B28" s="37" t="s">
        <v>52</v>
      </c>
      <c r="C28" s="38">
        <v>56412.69026</v>
      </c>
      <c r="D28" s="38">
        <v>0.00029</v>
      </c>
      <c r="E28">
        <f t="shared" si="0"/>
        <v>3068.99954328696</v>
      </c>
      <c r="F28">
        <f t="shared" si="1"/>
        <v>3069</v>
      </c>
      <c r="G28">
        <f t="shared" si="2"/>
        <v>-0.00017899999511428177</v>
      </c>
      <c r="H28">
        <f t="shared" si="3"/>
        <v>-0.00017899999511428177</v>
      </c>
      <c r="O28">
        <f t="shared" si="4"/>
        <v>-0.0012436609779949595</v>
      </c>
      <c r="Q28" s="2">
        <f t="shared" si="5"/>
        <v>41394.19026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2022-11-19T05:16:28Z</dcterms:modified>
  <cp:category/>
  <cp:version/>
  <cp:contentType/>
  <cp:contentStatus/>
</cp:coreProperties>
</file>