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<sst xmlns="http://schemas.openxmlformats.org/spreadsheetml/2006/main" count="60" uniqueCount="55">
  <si>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</si>
  <si>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</si>
  <si>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</si>
  <si>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</si>
  <si>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</si>
  <si>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</si>
  <si>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</si>
  <si>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</si>
  <si>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</si>
  <si>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</si>
  <si>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</si>
  <si>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</si>
  <si>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</si>
  <si>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</si>
  <si>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</si>
  <si>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</si>
  <si>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</si>
  <si>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</si>
  <si>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</si>
  <si>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</si>
  <si>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</si>
  <si>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</si>
  <si>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</si>
  <si>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</si>
  <si>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</si>
  <si>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</si>
  <si>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</si>
  <si>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</si>
  <si>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</si>
  <si>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</si>
  <si>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</si>
  <si>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</si>
  <si>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</si>
  <si>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</si>
  <si>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</si>
  <si>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</si>
  <si>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</si>
  <si>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</si>
  <si>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</si>
  <si>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</si>
  <si>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</si>
  <si>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</si>
  <si>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</si>
  <si>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G5361-0545</t>
  </si>
  <si>
    <t>GSC 5361-0545</t>
  </si>
  <si>
    <t>G5361-0545_Lep.xls</t>
  </si>
  <si>
    <t>EA</t>
  </si>
  <si>
    <t>Lep</t>
  </si>
  <si>
    <t>VSX</t>
  </si>
  <si>
    <t>IBVS 5894</t>
  </si>
  <si>
    <t>I</t>
  </si>
  <si>
    <t>IBVS 5920</t>
  </si>
  <si>
    <t>II</t>
  </si>
  <si>
    <t>IBVS 5992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</si>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</sst>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5361-0545 -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0.0002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27085"/>
        <c:axId val="5643766"/>
      </c:scatterChart>
      <c:valAx>
        <c:axId val="627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766"/>
        <c:crosses val="autoZero"/>
        <c:crossBetween val="midCat"/>
        <c:dispUnits/>
      </c:valAx>
      <c:valAx>
        <c:axId val="5643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08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54421.804000000004</v>
      </c>
      <c r="D7" s="30" t="s">
        <v>48</v>
      </c>
    </row>
    <row r="8" spans="1:4" ht="12.75">
      <c r="A8" t="s">
        <v>3</v>
      </c>
      <c r="C8" s="8">
        <v>0.797015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0.00536286574893013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8.533586776756454E-07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59903.60172708333</v>
      </c>
    </row>
    <row r="15" spans="1:5" ht="12.75">
      <c r="A15" s="12" t="s">
        <v>17</v>
      </c>
      <c r="B15" s="10"/>
      <c r="C15" s="13">
        <f>(C7+C11)+(C8+C12)*INT(MAX(F21:F3533))</f>
        <v>55959.25294399464</v>
      </c>
      <c r="D15" s="14" t="s">
        <v>39</v>
      </c>
      <c r="E15" s="15">
        <f>ROUND(2*(E14-$C$7)/$C$8,0)/2+E13</f>
        <v>6879</v>
      </c>
    </row>
    <row r="16" spans="1:5" ht="12.75">
      <c r="A16" s="16" t="s">
        <v>4</v>
      </c>
      <c r="B16" s="10"/>
      <c r="C16" s="17">
        <f>+C8+C12</f>
        <v>0.7970158533586778</v>
      </c>
      <c r="D16" s="14" t="s">
        <v>40</v>
      </c>
      <c r="E16" s="24">
        <f>ROUND(2*(E14-$C$15)/$C$16,0)/2+E13</f>
        <v>4950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44886.37725145343</v>
      </c>
    </row>
    <row r="18" spans="1:5" ht="14.25" thickBot="1" thickTop="1">
      <c r="A18" s="16" t="s">
        <v>5</v>
      </c>
      <c r="B18" s="10"/>
      <c r="C18" s="19">
        <f>+C15</f>
        <v>55959.25294399464</v>
      </c>
      <c r="D18" s="20">
        <f>+C16</f>
        <v>0.7970158533586778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0.002702960295994691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54421.804000000004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0.00536286574893013</v>
      </c>
      <c r="Q21" s="2">
        <f>+C21-15018.5</f>
        <v>39403.304000000004</v>
      </c>
      <c r="S21">
        <f>+(O21-G21)^2</f>
        <v>2.8760329041047927E-05</v>
      </c>
    </row>
    <row r="22" spans="1:19" ht="12.75">
      <c r="A22" s="33" t="s">
        <v>49</v>
      </c>
      <c r="B22" s="34" t="s">
        <v>50</v>
      </c>
      <c r="C22" s="33">
        <v>54881.6873</v>
      </c>
      <c r="D22" s="33">
        <v>0.0003</v>
      </c>
      <c r="E22">
        <f>+(C22-C$7)/C$8</f>
        <v>577.007082677232</v>
      </c>
      <c r="F22">
        <f>ROUND(2*E22,0)/2</f>
        <v>577</v>
      </c>
      <c r="G22">
        <f>+C22-(C$7+F22*C$8)</f>
        <v>0.005644999997457489</v>
      </c>
      <c r="I22">
        <f>+G22</f>
        <v>0.005644999997457489</v>
      </c>
      <c r="O22">
        <f>+C$11+C$12*$F22</f>
        <v>0.005855253705948978</v>
      </c>
      <c r="Q22" s="2">
        <f>+C22-15018.5</f>
        <v>39863.1873</v>
      </c>
      <c r="S22">
        <f>+(O22-G22)^2</f>
        <v>4.420662193442371E-08</v>
      </c>
    </row>
    <row r="23" spans="1:19" ht="12.75">
      <c r="A23" s="33" t="s">
        <v>51</v>
      </c>
      <c r="B23" s="34" t="s">
        <v>52</v>
      </c>
      <c r="C23" s="33">
        <v>55153.8689</v>
      </c>
      <c r="D23" s="33">
        <v>0.0006</v>
      </c>
      <c r="E23">
        <f>+(C23-C$7)/C$8</f>
        <v>918.5083091284324</v>
      </c>
      <c r="F23">
        <f>ROUND(2*E23,0)/2</f>
        <v>918.5</v>
      </c>
      <c r="G23">
        <f>+C23-(C$7+F23*C$8)</f>
        <v>0.006622499997320119</v>
      </c>
      <c r="I23">
        <f>+G23</f>
        <v>0.006622499997320119</v>
      </c>
      <c r="O23">
        <f>+C$11+C$12*$F23</f>
        <v>0.006146675694375211</v>
      </c>
      <c r="Q23" s="2">
        <f>+C23-15018.5</f>
        <v>40135.3689</v>
      </c>
      <c r="S23">
        <f>+(O23-G23)^2</f>
        <v>2.2640876727300798E-07</v>
      </c>
    </row>
    <row r="24" spans="1:19" ht="12.75">
      <c r="A24" s="33" t="s">
        <v>53</v>
      </c>
      <c r="B24" s="34" t="s">
        <v>50</v>
      </c>
      <c r="C24" s="33">
        <v>55580.67</v>
      </c>
      <c r="D24" s="33">
        <v>0.0002</v>
      </c>
      <c r="E24">
        <f>+(C24-C$7)/C$8</f>
        <v>1454.0077664786666</v>
      </c>
      <c r="F24">
        <f>ROUND(2*E24,0)/2</f>
        <v>1454</v>
      </c>
      <c r="G24">
        <f>+C24-(C$7+F24*C$8)</f>
        <v>0.006189999992784578</v>
      </c>
      <c r="I24">
        <f>+G24</f>
        <v>0.006189999992784578</v>
      </c>
      <c r="O24">
        <f>+C$11+C$12*$F24</f>
        <v>0.006603649266270519</v>
      </c>
      <c r="Q24" s="2">
        <f>+C24-15018.5</f>
        <v>40562.17</v>
      </c>
      <c r="S24">
        <f>+(O24-G24)^2</f>
        <v>1.7110572145544664E-07</v>
      </c>
    </row>
    <row r="25" spans="1:19" ht="12.75">
      <c r="A25" s="35" t="s">
        <v>54</v>
      </c>
      <c r="B25" s="36" t="s">
        <v>52</v>
      </c>
      <c r="C25" s="35">
        <v>55959.6516</v>
      </c>
      <c r="D25" s="35">
        <v>0.0002</v>
      </c>
      <c r="E25">
        <f>+(C25-C$7)/C$8</f>
        <v>1929.5089803830463</v>
      </c>
      <c r="F25">
        <f>ROUND(2*E25,0)/2</f>
        <v>1929.5</v>
      </c>
      <c r="G25">
        <f>+C25-(C$7+F25*C$8)</f>
        <v>0.007157499996537808</v>
      </c>
      <c r="I25">
        <f>+G25</f>
        <v>0.007157499996537808</v>
      </c>
      <c r="O25">
        <f>+C$11+C$12*$F25</f>
        <v>0.007009421317505288</v>
      </c>
      <c r="Q25" s="2">
        <f>+C25-15018.5</f>
        <v>40941.1516</v>
      </c>
      <c r="S25">
        <f>+(O25-G25)^2</f>
        <v>2.1927295184016253E-08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2022-11-20T01:26:29Z</dcterms:modified>
  <cp:category/>
  <cp:version/>
  <cp:contentType/>
  <cp:contentStatus/>
</cp:coreProperties>
</file>