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<sst xmlns="http://schemas.openxmlformats.org/spreadsheetml/2006/main" count="56" uniqueCount="52">
  <si>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</si>
  <si>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</si>
  <si>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</si>
  <si>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</si>
  <si>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</si>
  <si>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</si>
  <si>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</si>
  <si>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</si>
  <si>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</si>
  <si>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</si>
  <si>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</si>
  <si>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</si>
  <si>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</si>
  <si>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</si>
  <si>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</si>
  <si>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</si>
  <si>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</si>
  <si>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</si>
  <si>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</si>
  <si>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</si>
  <si>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</si>
  <si>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</si>
  <si>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</si>
  <si>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</si>
  <si>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</si>
  <si>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</si>
  <si>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</si>
  <si>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</si>
  <si>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</si>
  <si>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</si>
  <si>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</si>
  <si>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</si>
  <si>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</si>
  <si>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</si>
  <si>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</si>
  <si>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</si>
  <si>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</si>
  <si>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</si>
  <si>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</si>
  <si>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</si>
  <si>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</si>
  <si>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</si>
  <si>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</si>
  <si>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G5569-0173</t>
  </si>
  <si>
    <t>GSC 5569-0173</t>
  </si>
  <si>
    <t>G5569-0173_Lib.xls</t>
  </si>
  <si>
    <t>ED</t>
  </si>
  <si>
    <t>Lib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</si>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</sst>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5569-0173 -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003750"/>
        <c:axId val="13924887"/>
      </c:scatterChart>
      <c:valAx>
        <c:axId val="900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4887"/>
        <c:crosses val="autoZero"/>
        <c:crossBetween val="midCat"/>
        <c:dispUnits/>
      </c:valAx>
      <c:valAx>
        <c:axId val="1392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37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51915.89999999991</v>
      </c>
      <c r="D7" s="30" t="s">
        <v>48</v>
      </c>
    </row>
    <row r="8" spans="1:4" ht="12.75">
      <c r="A8" t="s">
        <v>3</v>
      </c>
      <c r="C8" s="8">
        <v>1.910305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2.8125525339581237E-05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-3.2472734725919567E-05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59903.611546527776</v>
      </c>
    </row>
    <row r="15" spans="1:5" ht="12.75">
      <c r="A15" s="12" t="s">
        <v>17</v>
      </c>
      <c r="B15" s="10"/>
      <c r="C15" s="13">
        <f>(C7+C11)+(C8+C12)*INT(MAX(F21:F3533))</f>
        <v>56093.66604525459</v>
      </c>
      <c r="D15" s="14" t="s">
        <v>39</v>
      </c>
      <c r="E15" s="15">
        <f>ROUND(2*(E14-$C$7)/$C$8,0)/2+E13</f>
        <v>4182.5</v>
      </c>
    </row>
    <row r="16" spans="1:5" ht="12.75">
      <c r="A16" s="16" t="s">
        <v>4</v>
      </c>
      <c r="B16" s="10"/>
      <c r="C16" s="17">
        <f>+C8+C12</f>
        <v>1.910272527265274</v>
      </c>
      <c r="D16" s="14" t="s">
        <v>40</v>
      </c>
      <c r="E16" s="24">
        <f>ROUND(2*(E14-$C$15)/$C$16,0)/2+E13</f>
        <v>1995.5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44887.51070674578</v>
      </c>
    </row>
    <row r="18" spans="1:5" ht="14.25" thickBot="1" thickTop="1">
      <c r="A18" s="16" t="s">
        <v>5</v>
      </c>
      <c r="B18" s="10"/>
      <c r="C18" s="19">
        <f>+C15</f>
        <v>56093.66604525459</v>
      </c>
      <c r="D18" s="20">
        <f>+C16</f>
        <v>1.910272527265274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0.00026045876562233157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51915.89999999991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2.8125525339581237E-05</v>
      </c>
      <c r="Q21" s="2">
        <f>+C21-15018.5</f>
        <v>36897.39999999991</v>
      </c>
      <c r="S21">
        <f>+(O21-G21)^2</f>
        <v>7.910451756274262E-10</v>
      </c>
    </row>
    <row r="22" spans="1:19" ht="12.75">
      <c r="A22" s="33" t="s">
        <v>49</v>
      </c>
      <c r="B22" s="34" t="s">
        <v>50</v>
      </c>
      <c r="C22" s="33">
        <v>55663.855</v>
      </c>
      <c r="D22" s="33">
        <v>0.0005</v>
      </c>
      <c r="E22">
        <f>+(C22-C$7)/C$8</f>
        <v>1961.966806347728</v>
      </c>
      <c r="F22">
        <f>ROUND(2*E22,0)/2</f>
        <v>1962</v>
      </c>
      <c r="G22">
        <f>+C22-(C$7+F22*C$8)</f>
        <v>-0.06340999990061391</v>
      </c>
      <c r="I22">
        <f>+G22</f>
        <v>-0.06340999990061391</v>
      </c>
      <c r="O22">
        <f>+C$11+C$12*$F22</f>
        <v>-0.0636833800069146</v>
      </c>
      <c r="Q22" s="2">
        <f>+C22-15018.5</f>
        <v>40645.355</v>
      </c>
      <c r="S22">
        <f>+(O22-G22)^2</f>
        <v>7.47366825209788E-08</v>
      </c>
    </row>
    <row r="23" spans="1:19" ht="12.75">
      <c r="A23" s="35" t="s">
        <v>51</v>
      </c>
      <c r="B23" s="36" t="s">
        <v>50</v>
      </c>
      <c r="C23" s="35">
        <v>56093.6658</v>
      </c>
      <c r="D23" s="35">
        <v>0.0005</v>
      </c>
      <c r="E23">
        <f>+(C23-C$7)/C$8</f>
        <v>2186.9627101431947</v>
      </c>
      <c r="F23">
        <f>ROUND(2*E23,0)/2</f>
        <v>2187</v>
      </c>
      <c r="G23">
        <f>+C23-(C$7+F23*C$8)</f>
        <v>-0.07123499990120763</v>
      </c>
      <c r="I23">
        <f>+G23</f>
        <v>-0.07123499990120763</v>
      </c>
      <c r="O23">
        <f>+C$11+C$12*$F23</f>
        <v>-0.07098974532024652</v>
      </c>
      <c r="Q23" s="2">
        <f>+C23-15018.5</f>
        <v>41075.1658</v>
      </c>
      <c r="S23">
        <f>+(O23-G23)^2</f>
        <v>6.014980948241106E-08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2022-11-20T01:40:37Z</dcterms:modified>
  <cp:category/>
  <cp:version/>
  <cp:contentType/>
  <cp:contentStatus/>
</cp:coreProperties>
</file>