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2760" windowWidth="2124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<sst xmlns="http://schemas.openxmlformats.org/spreadsheetml/2006/main" count="62" uniqueCount="56">
  <si>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</si>
  <si>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</si>
  <si>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</si>
  <si>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</si>
  <si>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</si>
  <si>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</si>
  <si>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</si>
  <si>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</si>
  <si>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</si>
  <si>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</si>
  <si>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</si>
  <si>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</si>
  <si>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</si>
  <si>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</si>
  <si>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</si>
  <si>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</si>
  <si>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</si>
  <si>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</si>
  <si>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</si>
  <si>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</si>
  <si>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</si>
  <si>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</si>
  <si>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</si>
  <si>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</si>
  <si>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</si>
  <si>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</si>
  <si>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</si>
  <si>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</si>
  <si>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</si>
  <si>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</si>
  <si>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</si>
  <si>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</si>
  <si>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</si>
  <si>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</si>
  <si>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</si>
  <si>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</si>
  <si>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</si>
  <si>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</si>
  <si>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</si>
  <si>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</si>
  <si>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</si>
  <si>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</si>
  <si>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</si>
  <si>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G5605-0700</t>
  </si>
  <si>
    <t>GSC 5605-0700</t>
  </si>
  <si>
    <t>G5605-0700_Lib.xls</t>
  </si>
  <si>
    <t>EC</t>
  </si>
  <si>
    <t>Lib</t>
  </si>
  <si>
    <t>VSX</t>
  </si>
  <si>
    <t>IBVS 5992</t>
  </si>
  <si>
    <t>II</t>
  </si>
  <si>
    <t>IBVS 6029</t>
  </si>
  <si>
    <t>VSB 069</t>
  </si>
  <si>
    <t>I</t>
  </si>
  <si>
    <t>Ic</t>
  </si>
  <si>
    <t>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</si>
</sst>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5605-0700 -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0.0004</c:v>
                  </c:pt>
                  <c:pt idx="3">
                    <c:v>0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1302049"/>
        <c:axId val="57500714"/>
      </c:scatterChart>
      <c:val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crossBetween val="midCat"/>
        <c:dispUnits/>
      </c:valAx>
      <c:valAx>
        <c:axId val="5750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20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1"/>
          <c:w val="0.74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5" customHeight="1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51924.23</v>
      </c>
      <c r="D7" s="30" t="s">
        <v>48</v>
      </c>
    </row>
    <row r="8" spans="1:4" ht="12.75">
      <c r="A8" t="s">
        <v>3</v>
      </c>
      <c r="C8" s="8">
        <v>0.417735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0.017641908896578018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-4.226109119964799E-06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59903.61267766204</v>
      </c>
    </row>
    <row r="15" spans="1:5" ht="12.75">
      <c r="A15" s="12" t="s">
        <v>17</v>
      </c>
      <c r="B15" s="10"/>
      <c r="C15" s="13">
        <f>(C7+C11)+(C8+C12)*INT(MAX(F21:F3533))</f>
        <v>58944.213297145136</v>
      </c>
      <c r="D15" s="14" t="s">
        <v>39</v>
      </c>
      <c r="E15" s="15">
        <f>ROUND(2*(E14-$C$7)/$C$8,0)/2+E13</f>
        <v>19102.5</v>
      </c>
    </row>
    <row r="16" spans="1:5" ht="12.75">
      <c r="A16" s="16" t="s">
        <v>4</v>
      </c>
      <c r="B16" s="10"/>
      <c r="C16" s="17">
        <f>+C8+C12</f>
        <v>0.41773077389088004</v>
      </c>
      <c r="D16" s="14" t="s">
        <v>40</v>
      </c>
      <c r="E16" s="24">
        <f>ROUND(2*(E14-$C$15)/$C$16,0)/2+E13</f>
        <v>2297.5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44885.845583492766</v>
      </c>
    </row>
    <row r="18" spans="1:5" ht="14.25" thickBot="1" thickTop="1">
      <c r="A18" s="16" t="s">
        <v>5</v>
      </c>
      <c r="B18" s="10"/>
      <c r="C18" s="19">
        <f>+C15</f>
        <v>58944.213297145136</v>
      </c>
      <c r="D18" s="20">
        <f>+C16</f>
        <v>0.41773077389088004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0.01858634103527306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51924.23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0.017641908896578018</v>
      </c>
      <c r="Q21" s="2">
        <f>+C21-15018.5</f>
        <v>36905.73</v>
      </c>
      <c r="S21">
        <f>+(O21-G21)^2</f>
        <v>0.0003112369495151586</v>
      </c>
    </row>
    <row r="22" spans="1:19" ht="12.75">
      <c r="A22" s="33" t="s">
        <v>49</v>
      </c>
      <c r="B22" s="34" t="s">
        <v>50</v>
      </c>
      <c r="C22" s="33">
        <v>55673.8178</v>
      </c>
      <c r="D22" s="33">
        <v>0.0007</v>
      </c>
      <c r="E22">
        <f>+(C22-C$7)/C$8</f>
        <v>8975.99626557505</v>
      </c>
      <c r="F22">
        <f>ROUND(2*E22,0)/2</f>
        <v>8976</v>
      </c>
      <c r="G22">
        <f>+C22-(C$7+F22*C$8)</f>
        <v>-0.001560000004246831</v>
      </c>
      <c r="I22">
        <f>+G22</f>
        <v>-0.001560000004246831</v>
      </c>
      <c r="O22">
        <f>+C$11+C$12*$F22</f>
        <v>-0.020291646564226017</v>
      </c>
      <c r="Q22" s="2">
        <f>+C22-15018.5</f>
        <v>40655.3178</v>
      </c>
      <c r="S22">
        <f>+(O22-G22)^2</f>
        <v>0.00035087458284798005</v>
      </c>
    </row>
    <row r="23" spans="1:19" ht="12.75">
      <c r="A23" s="35" t="s">
        <v>51</v>
      </c>
      <c r="B23" s="36" t="s">
        <v>50</v>
      </c>
      <c r="C23" s="35">
        <v>56033.9045</v>
      </c>
      <c r="D23" s="35">
        <v>0.0004</v>
      </c>
      <c r="E23">
        <f>+(C23-C$7)/C$8</f>
        <v>9837.99418291499</v>
      </c>
      <c r="F23">
        <f>ROUND(2*E23,0)/2</f>
        <v>9838</v>
      </c>
      <c r="G23">
        <f>+C23-(C$7+F23*C$8)</f>
        <v>-0.002430000007734634</v>
      </c>
      <c r="I23">
        <f>+G23</f>
        <v>-0.002430000007734634</v>
      </c>
      <c r="O23">
        <f>+C$11+C$12*$F23</f>
        <v>-0.023934552625635673</v>
      </c>
      <c r="Q23" s="2">
        <f>+C23-15018.5</f>
        <v>41015.4045</v>
      </c>
      <c r="S23">
        <f>+(O23-G23)^2</f>
        <v>0.00046244578329607445</v>
      </c>
    </row>
    <row r="24" spans="1:19" ht="12.75">
      <c r="A24" s="37" t="s">
        <v>52</v>
      </c>
      <c r="B24" s="38" t="s">
        <v>53</v>
      </c>
      <c r="C24" s="39">
        <v>58944.201</v>
      </c>
      <c r="D24" s="39" t="s">
        <v>54</v>
      </c>
      <c r="E24">
        <f>+(C24-C$7)/C$8</f>
        <v>16804.842783104115</v>
      </c>
      <c r="F24">
        <f>ROUND(2*E24,0)/2</f>
        <v>16805</v>
      </c>
      <c r="G24">
        <f>+C24-(C$7+F24*C$8)</f>
        <v>-0.06567500000528526</v>
      </c>
      <c r="I24">
        <f>+G24</f>
        <v>-0.06567500000528526</v>
      </c>
      <c r="O24">
        <f>+C$11+C$12*$F24</f>
        <v>-0.05337785486443043</v>
      </c>
      <c r="Q24" s="2">
        <f>+C24-15018.5</f>
        <v>43925.701</v>
      </c>
      <c r="S24">
        <f>+(O24-G24)^2</f>
        <v>0.00015121977861524939</v>
      </c>
    </row>
    <row r="25" spans="1:19" ht="12.75">
      <c r="A25" s="37" t="s">
        <v>52</v>
      </c>
      <c r="B25" s="38" t="s">
        <v>53</v>
      </c>
      <c r="C25" s="39">
        <v>58944.203</v>
      </c>
      <c r="D25" s="39" t="s">
        <v>55</v>
      </c>
      <c r="E25">
        <f>+(C25-C$7)/C$8</f>
        <v>16804.84757082839</v>
      </c>
      <c r="F25">
        <f>ROUND(2*E25,0)/2</f>
        <v>16805</v>
      </c>
      <c r="G25">
        <f>+C25-(C$7+F25*C$8)</f>
        <v>-0.0636750000048778</v>
      </c>
      <c r="I25">
        <f>+G25</f>
        <v>-0.0636750000048778</v>
      </c>
      <c r="O25">
        <f>+C$11+C$12*$F25</f>
        <v>-0.05337785486443043</v>
      </c>
      <c r="Q25" s="2">
        <f>+C25-15018.5</f>
        <v>43925.703</v>
      </c>
      <c r="S25">
        <f>+(O25-G25)^2</f>
        <v>0.00010603119804343888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4:D25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2022-11-20T01:42:15Z</dcterms:modified>
  <cp:category/>
  <cp:version/>
  <cp:contentType/>
  <cp:contentStatus/>
</cp:coreProperties>
</file>