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<sst xmlns="http://schemas.openxmlformats.org/spreadsheetml/2006/main" count="51" uniqueCount="47">
  <si>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</si>
  <si>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</si>
  <si>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</si>
  <si>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</si>
  <si>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</si>
  <si>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</si>
  <si>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</si>
  <si>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</si>
  <si>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</si>
  <si>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</si>
  <si>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</si>
  <si>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</si>
  <si>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</si>
  <si>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</si>
  <si>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</si>
  <si>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</si>
  <si>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</si>
  <si>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</si>
  <si>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</si>
  <si>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</si>
  <si>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</si>
  <si>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</si>
  <si>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</si>
  <si>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</si>
  <si>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</si>
  <si>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</si>
  <si>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</si>
  <si>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</si>
  <si>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</si>
  <si>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</si>
  <si>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</si>
  <si>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</si>
  <si>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</si>
  <si>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</si>
  <si>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</si>
  <si>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</si>
  <si>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</si>
  <si>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</si>
  <si>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</si>
  <si>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</si>
  <si>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</si>
  <si>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AE Mon</t>
  </si>
  <si>
    <t>G4818-3711</t>
  </si>
  <si>
    <t>EA</t>
  </si>
  <si>
    <t>AE Mon / GSC 4818-3711</t>
  </si>
  <si>
    <t>Kreiner</t>
  </si>
  <si>
    <t>IBVS 5984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</si>
</sst>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AE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2367830"/>
        <c:axId val="1548423"/>
      </c:scatterChart>
      <c:val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crossBetween val="midCat"/>
        <c:dispUnits/>
      </c:val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1" t="s">
        <v>41</v>
      </c>
      <c r="G1" s="32">
        <v>0</v>
      </c>
      <c r="H1" s="33"/>
      <c r="I1" s="34" t="s">
        <v>42</v>
      </c>
      <c r="J1" s="40" t="s">
        <v>41</v>
      </c>
      <c r="K1" s="35">
        <v>7.0125</v>
      </c>
      <c r="L1" s="36">
        <v>-2.202</v>
      </c>
      <c r="M1" s="37">
        <v>52501.7207</v>
      </c>
      <c r="N1" s="37">
        <v>3.2287294</v>
      </c>
      <c r="O1" s="34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25322.349</v>
      </c>
      <c r="D4" s="28">
        <v>3.2287045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52501.7207</v>
      </c>
      <c r="D7" s="34" t="s">
        <v>45</v>
      </c>
    </row>
    <row r="8" spans="1:4" ht="12.75">
      <c r="A8" t="s">
        <v>3</v>
      </c>
      <c r="C8" s="8">
        <f>N1</f>
        <v>3.2287294</v>
      </c>
      <c r="D8" s="29" t="str">
        <f>D7</f>
        <v>Kreiner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-0.00021988543687734155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54164.4031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3.228509514563123</v>
      </c>
      <c r="E16" s="14" t="s">
        <v>30</v>
      </c>
      <c r="F16" s="39">
        <f ca="1">NOW()+15018.5+$C$5/24</f>
        <v>59903.70350416667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2293.5</v>
      </c>
    </row>
    <row r="18" spans="1:6" ht="14.25" thickBot="1" thickTop="1">
      <c r="A18" s="16" t="s">
        <v>5</v>
      </c>
      <c r="B18" s="10"/>
      <c r="C18" s="19">
        <f>+C15</f>
        <v>54164.4031</v>
      </c>
      <c r="D18" s="20">
        <f>+C16</f>
        <v>3.228509514563123</v>
      </c>
      <c r="E18" s="14" t="s">
        <v>36</v>
      </c>
      <c r="F18" s="23">
        <f>ROUND(2*(F16-$C$15)/$C$16,0)/2+F15</f>
        <v>1778.5</v>
      </c>
    </row>
    <row r="19" spans="5:6" ht="13.5" thickTop="1">
      <c r="E19" s="14" t="s">
        <v>31</v>
      </c>
      <c r="F19" s="18">
        <f>+$C$15+$C$16*F18-15018.5-$C$5/24</f>
        <v>44888.203104983855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52501.7207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37483.2207</v>
      </c>
    </row>
    <row r="22" spans="1:17" ht="12.75">
      <c r="A22" s="41" t="s">
        <v>46</v>
      </c>
      <c r="B22" s="41"/>
      <c r="C22" s="42">
        <v>54164.4031</v>
      </c>
      <c r="D22" s="42">
        <v>0.0011</v>
      </c>
      <c r="E22">
        <f>+(C22-C$7)/C$8</f>
        <v>514.9649270700744</v>
      </c>
      <c r="F22">
        <f>ROUND(2*E22,0)/2</f>
        <v>515</v>
      </c>
      <c r="G22">
        <f>+C22-(C$7+F22*C$8)</f>
        <v>-0.1132409999918309</v>
      </c>
      <c r="K22">
        <f>+G22</f>
        <v>-0.1132409999918309</v>
      </c>
      <c r="O22">
        <f>+C$11+C$12*$F22</f>
        <v>-0.1132409999918309</v>
      </c>
      <c r="Q22" s="2">
        <f>+C22-15018.5</f>
        <v>39145.9031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2022-11-20T03:53:02Z</dcterms:modified>
  <cp:category/>
  <cp:version/>
  <cp:contentType/>
  <cp:contentStatus/>
</cp:coreProperties>
</file>