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32760" windowWidth="8490" windowHeight="1302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<sst xmlns="http://schemas.openxmlformats.org/spreadsheetml/2006/main" count="245" uniqueCount="144">
  <si>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</si>
  <si>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</si>
  <si>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</si>
  <si>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</si>
  <si>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</si>
  <si>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</si>
  <si>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</si>
  <si>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</si>
  <si>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</si>
  <si>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</si>
  <si>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</si>
  <si>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</si>
  <si>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</si>
  <si>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</si>
  <si>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</si>
  <si>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</si>
  <si>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</si>
  <si>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</si>
  <si>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</si>
  <si>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</si>
  <si>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</si>
  <si>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</si>
  <si>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</si>
  <si>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</si>
  <si>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</si>
  <si>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</si>
  <si>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</si>
  <si>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</si>
  <si>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</si>
  <si>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</si>
  <si>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Locher K</t>
  </si>
  <si>
    <t>BBSAG Bull.21</t>
  </si>
  <si>
    <t>B</t>
  </si>
  <si>
    <t>BBSAG Bull.52</t>
  </si>
  <si>
    <t>BBSAG Bull.53</t>
  </si>
  <si>
    <t>BBSAG Bull.82</t>
  </si>
  <si>
    <t>BBSAG Bull.87</t>
  </si>
  <si>
    <t>BBSAG Bull.102</t>
  </si>
  <si>
    <t>BBSAG Bull.117</t>
  </si>
  <si>
    <t>BBSAG</t>
  </si>
  <si>
    <t>bad?</t>
  </si>
  <si>
    <t># of data points:</t>
  </si>
  <si>
    <t>EA</t>
  </si>
  <si>
    <t>AN Mon / gsc 5384-1847</t>
  </si>
  <si>
    <t xml:space="preserve">06 59 36 -10 37.5 </t>
  </si>
  <si>
    <t>VSS_2013-01-28</t>
  </si>
  <si>
    <t>I</t>
  </si>
  <si>
    <t>II</t>
  </si>
  <si>
    <t>VSS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</si>
  <si>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</si>
  <si>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</si>
  <si>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</si>
  <si>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</si>
  <si>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</si>
  <si>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</si>
  <si>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</si>
  <si>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</si>
  <si>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</si>
  <si>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</si>
  <si>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</si>
  <si>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</si>
  <si>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</si>
  <si>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</si>
  <si>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</si>
  <si>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</si>
  <si>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</si>
  <si>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</si>
  <si>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</si>
  <si>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2424622.492 </t>
  </si>
  <si>
    <t> 16.04.1926 23:48 </t>
  </si>
  <si>
    <t> 0.022 </t>
  </si>
  <si>
    <t>P </t>
  </si>
  <si>
    <t> N.W.McLeod </t>
  </si>
  <si>
    <t> HB 901.16 </t>
  </si>
  <si>
    <t>2426711.183 </t>
  </si>
  <si>
    <t> 04.01.1932 16:23 </t>
  </si>
  <si>
    <t> -0.002 </t>
  </si>
  <si>
    <t>V </t>
  </si>
  <si>
    <t> N.Florja </t>
  </si>
  <si>
    <t> PSMO 8.2.52 </t>
  </si>
  <si>
    <t>2426767.411 </t>
  </si>
  <si>
    <t> 29.02.1932 21:51 </t>
  </si>
  <si>
    <t> -0.028 </t>
  </si>
  <si>
    <t>2426987.585 </t>
  </si>
  <si>
    <t> 07.10.1932 02:02 </t>
  </si>
  <si>
    <t> 0.024 </t>
  </si>
  <si>
    <t>2427122.105 </t>
  </si>
  <si>
    <t> 18.02.1933 14:31 </t>
  </si>
  <si>
    <t> 0.025 </t>
  </si>
  <si>
    <t>2427129.359 </t>
  </si>
  <si>
    <t> 25.02.1933 20:36 </t>
  </si>
  <si>
    <t> -0.059 </t>
  </si>
  <si>
    <t>2427858.293 </t>
  </si>
  <si>
    <t> 24.02.1935 19:01 </t>
  </si>
  <si>
    <t> 0.026 </t>
  </si>
  <si>
    <t>2427865.590 </t>
  </si>
  <si>
    <t> 04.03.1935 02:09 </t>
  </si>
  <si>
    <t> -0.014 </t>
  </si>
  <si>
    <t>2427887.572 </t>
  </si>
  <si>
    <t> 26.03.1935 01:43 </t>
  </si>
  <si>
    <t> -0.044 </t>
  </si>
  <si>
    <t>2427892.539 </t>
  </si>
  <si>
    <t> 31.03.1935 00:56 </t>
  </si>
  <si>
    <t> 0.031 </t>
  </si>
  <si>
    <t>2442447.479 </t>
  </si>
  <si>
    <t> 03.02.1975 23:29 </t>
  </si>
  <si>
    <t> -0.001 </t>
  </si>
  <si>
    <t> K.Locher </t>
  </si>
  <si>
    <t> BBS 21 </t>
  </si>
  <si>
    <t>2444636.467 </t>
  </si>
  <si>
    <t> 31.01.1981 23:12 </t>
  </si>
  <si>
    <t> -0.007 </t>
  </si>
  <si>
    <t> BBS 52 </t>
  </si>
  <si>
    <t>2444663.379 </t>
  </si>
  <si>
    <t> 27.02.1981 21:05 </t>
  </si>
  <si>
    <t> 0.001 </t>
  </si>
  <si>
    <t> BBS 53 </t>
  </si>
  <si>
    <t>2444685.390 </t>
  </si>
  <si>
    <t> 21.03.1981 21:21 </t>
  </si>
  <si>
    <t> 0.000 </t>
  </si>
  <si>
    <t>2446825.438 </t>
  </si>
  <si>
    <t> 29.01.1987 22:30 </t>
  </si>
  <si>
    <t> -0.029 </t>
  </si>
  <si>
    <t> BBS 82 </t>
  </si>
  <si>
    <t>2447214.348 </t>
  </si>
  <si>
    <t> 22.02.1988 20:21 </t>
  </si>
  <si>
    <t> BBS 89 </t>
  </si>
  <si>
    <t>2448960.648 </t>
  </si>
  <si>
    <t> 04.12.1992 03:33 </t>
  </si>
  <si>
    <t> -0.005 </t>
  </si>
  <si>
    <t> BBS 102 </t>
  </si>
  <si>
    <t>2450846.359 </t>
  </si>
  <si>
    <t> 01.02.1998 20:36 </t>
  </si>
  <si>
    <t> -0.008 </t>
  </si>
  <si>
    <t> BBS 117 </t>
  </si>
  <si>
    <t>2457073.3615 </t>
  </si>
  <si>
    <t> 19.02.2015 20:40 </t>
  </si>
  <si>
    <t> -0.0197 </t>
  </si>
  <si>
    <t>C </t>
  </si>
  <si>
    <t>o</t>
  </si>
  <si>
    <t> F.Walter </t>
  </si>
  <si>
    <t>BAVM 241 (=IBVS 6157) </t>
  </si>
  <si>
    <t>IBVS 6157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</si>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</sst>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 Unicode MS"/>
      <family val="0"/>
    </font>
    <font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4" applyNumberFormat="0" applyFill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0" fontId="45" fillId="27" borderId="6" applyNumberFormat="0" applyAlignment="0" applyProtection="0"/>
    <xf numFmtId="1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22" fontId="9" fillId="0" borderId="0" xfId="0" applyNumberFormat="1" applyFont="1" applyAlignment="1">
      <alignment vertical="top"/>
    </xf>
    <xf numFmtId="0" fontId="1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6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6" fillId="33" borderId="18" xfId="54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 Mon - O-C Diagr.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05"/>
          <c:w val="0.91775"/>
          <c:h val="0.795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0.008</c:v>
                  </c:pt>
                  <c:pt idx="18">
                    <c:v>0.009</c:v>
                  </c:pt>
                  <c:pt idx="19">
                    <c:v>0.0002</c:v>
                  </c:pt>
                  <c:pt idx="20">
                    <c:v>0.0003</c:v>
                  </c:pt>
                  <c:pt idx="21">
                    <c:v>0.0005</c:v>
                  </c:pt>
                  <c:pt idx="22">
                    <c:v>0.0003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0.008</c:v>
                  </c:pt>
                  <c:pt idx="18">
                    <c:v>0.009</c:v>
                  </c:pt>
                  <c:pt idx="19">
                    <c:v>0.0002</c:v>
                  </c:pt>
                  <c:pt idx="20">
                    <c:v>0.0003</c:v>
                  </c:pt>
                  <c:pt idx="21">
                    <c:v>0.0005</c:v>
                  </c:pt>
                  <c:pt idx="22">
                    <c:v>0.0003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VSS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0.008</c:v>
                  </c:pt>
                  <c:pt idx="18">
                    <c:v>0.009</c:v>
                  </c:pt>
                  <c:pt idx="19">
                    <c:v>0.0002</c:v>
                  </c:pt>
                  <c:pt idx="20">
                    <c:v>0.0003</c:v>
                  </c:pt>
                  <c:pt idx="21">
                    <c:v>0.0005</c:v>
                  </c:pt>
                  <c:pt idx="22">
                    <c:v>0.0003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0.008</c:v>
                  </c:pt>
                  <c:pt idx="18">
                    <c:v>0.009</c:v>
                  </c:pt>
                  <c:pt idx="19">
                    <c:v>0.0002</c:v>
                  </c:pt>
                  <c:pt idx="20">
                    <c:v>0.0003</c:v>
                  </c:pt>
                  <c:pt idx="21">
                    <c:v>0.0005</c:v>
                  </c:pt>
                  <c:pt idx="22">
                    <c:v>0.0003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0.008</c:v>
                  </c:pt>
                  <c:pt idx="18">
                    <c:v>0.009</c:v>
                  </c:pt>
                  <c:pt idx="19">
                    <c:v>0.0002</c:v>
                  </c:pt>
                  <c:pt idx="20">
                    <c:v>0.0003</c:v>
                  </c:pt>
                  <c:pt idx="21">
                    <c:v>0.0005</c:v>
                  </c:pt>
                  <c:pt idx="22">
                    <c:v>0.0003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0.008</c:v>
                  </c:pt>
                  <c:pt idx="18">
                    <c:v>0.009</c:v>
                  </c:pt>
                  <c:pt idx="19">
                    <c:v>0.0002</c:v>
                  </c:pt>
                  <c:pt idx="20">
                    <c:v>0.0003</c:v>
                  </c:pt>
                  <c:pt idx="21">
                    <c:v>0.0005</c:v>
                  </c:pt>
                  <c:pt idx="22">
                    <c:v>0.0003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0.008</c:v>
                  </c:pt>
                  <c:pt idx="18">
                    <c:v>0.009</c:v>
                  </c:pt>
                  <c:pt idx="19">
                    <c:v>0.0002</c:v>
                  </c:pt>
                  <c:pt idx="20">
                    <c:v>0.0003</c:v>
                  </c:pt>
                  <c:pt idx="21">
                    <c:v>0.0005</c:v>
                  </c:pt>
                  <c:pt idx="22">
                    <c:v>0.0003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0.008</c:v>
                  </c:pt>
                  <c:pt idx="18">
                    <c:v>0.009</c:v>
                  </c:pt>
                  <c:pt idx="19">
                    <c:v>0.0002</c:v>
                  </c:pt>
                  <c:pt idx="20">
                    <c:v>0.0003</c:v>
                  </c:pt>
                  <c:pt idx="21">
                    <c:v>0.0005</c:v>
                  </c:pt>
                  <c:pt idx="22">
                    <c:v>0.0003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0.008</c:v>
                  </c:pt>
                  <c:pt idx="18">
                    <c:v>0.009</c:v>
                  </c:pt>
                  <c:pt idx="19">
                    <c:v>0.0002</c:v>
                  </c:pt>
                  <c:pt idx="20">
                    <c:v>0.0003</c:v>
                  </c:pt>
                  <c:pt idx="21">
                    <c:v>0.0005</c:v>
                  </c:pt>
                  <c:pt idx="22">
                    <c:v>0.0003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0.008</c:v>
                  </c:pt>
                  <c:pt idx="18">
                    <c:v>0.009</c:v>
                  </c:pt>
                  <c:pt idx="19">
                    <c:v>0.0002</c:v>
                  </c:pt>
                  <c:pt idx="20">
                    <c:v>0.0003</c:v>
                  </c:pt>
                  <c:pt idx="21">
                    <c:v>0.0005</c:v>
                  </c:pt>
                  <c:pt idx="22">
                    <c:v>0.0003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0.008</c:v>
                  </c:pt>
                  <c:pt idx="18">
                    <c:v>0.009</c:v>
                  </c:pt>
                  <c:pt idx="19">
                    <c:v>0.0002</c:v>
                  </c:pt>
                  <c:pt idx="20">
                    <c:v>0.0003</c:v>
                  </c:pt>
                  <c:pt idx="21">
                    <c:v>0.0005</c:v>
                  </c:pt>
                  <c:pt idx="22">
                    <c:v>0.0003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0.008</c:v>
                  </c:pt>
                  <c:pt idx="18">
                    <c:v>0.009</c:v>
                  </c:pt>
                  <c:pt idx="19">
                    <c:v>0.0002</c:v>
                  </c:pt>
                  <c:pt idx="20">
                    <c:v>0.0003</c:v>
                  </c:pt>
                  <c:pt idx="21">
                    <c:v>0.0005</c:v>
                  </c:pt>
                  <c:pt idx="22">
                    <c:v>0.0003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6345604"/>
        <c:axId val="57110437"/>
      </c:scatterChart>
      <c:valAx>
        <c:axId val="6345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10437"/>
        <c:crosses val="autoZero"/>
        <c:crossBetween val="midCat"/>
        <c:dispUnits/>
      </c:valAx>
      <c:valAx>
        <c:axId val="57110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60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175"/>
          <c:y val="0.9305"/>
          <c:w val="0.7282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18</xdr:col>
      <xdr:colOff>266700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648200" y="0"/>
        <a:ext cx="70580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24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93"/>
  <sheetViews>
    <sheetView tabSelected="1" zoomScalePageLayoutView="0" workbookViewId="0" topLeftCell="A1">
      <selection activeCell="F5" sqref="F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3" ht="12.75">
      <c r="A2" t="s">
        <v>26</v>
      </c>
      <c r="B2" s="15" t="s">
        <v>42</v>
      </c>
      <c r="C2" s="16" t="s">
        <v>44</v>
      </c>
    </row>
    <row r="3" ht="13.5" thickBot="1"/>
    <row r="4" spans="1:4" ht="14.25" thickBot="1" thickTop="1">
      <c r="A4" s="8" t="s">
        <v>0</v>
      </c>
      <c r="C4" s="3">
        <v>44685.39</v>
      </c>
      <c r="D4" s="4">
        <v>2.4458028</v>
      </c>
    </row>
    <row r="5" spans="1:4" ht="13.5" thickTop="1">
      <c r="A5" s="22" t="s">
        <v>49</v>
      </c>
      <c r="B5" s="23"/>
      <c r="C5" s="24">
        <v>-9.5</v>
      </c>
      <c r="D5" s="23" t="s">
        <v>50</v>
      </c>
    </row>
    <row r="6" ht="12.75">
      <c r="A6" s="8" t="s">
        <v>1</v>
      </c>
    </row>
    <row r="7" spans="1:3" ht="12.75">
      <c r="A7" t="s">
        <v>2</v>
      </c>
      <c r="C7">
        <f>+C4</f>
        <v>44685.39</v>
      </c>
    </row>
    <row r="8" spans="1:3" ht="12.75">
      <c r="A8" t="s">
        <v>3</v>
      </c>
      <c r="C8">
        <f>+D4</f>
        <v>2.4458028</v>
      </c>
    </row>
    <row r="9" spans="1:4" ht="12.75">
      <c r="A9" s="26" t="s">
        <v>51</v>
      </c>
      <c r="B9" s="27">
        <v>32</v>
      </c>
      <c r="C9" s="25" t="str">
        <f>"F"&amp;B9</f>
        <v>F32</v>
      </c>
      <c r="D9" s="11" t="str">
        <f>"G"&amp;B9</f>
        <v>G32</v>
      </c>
    </row>
    <row r="10" spans="3:4" ht="13.5" thickBot="1">
      <c r="C10" s="7" t="s">
        <v>21</v>
      </c>
      <c r="D10" s="7" t="s">
        <v>22</v>
      </c>
    </row>
    <row r="11" spans="1:4" ht="12.75">
      <c r="A11" t="s">
        <v>16</v>
      </c>
      <c r="C11" s="28">
        <f ca="1">INTERCEPT(INDIRECT($D$9):G992,INDIRECT($C$9):F992)</f>
        <v>-0.0015464934418429142</v>
      </c>
      <c r="D11" s="6"/>
    </row>
    <row r="12" spans="1:4" ht="12.75">
      <c r="A12" t="s">
        <v>17</v>
      </c>
      <c r="C12" s="28">
        <f ca="1">SLOPE(INDIRECT($D$9):G992,INDIRECT($C$9):F992)</f>
        <v>-3.5505418144394614E-06</v>
      </c>
      <c r="D12" s="6"/>
    </row>
    <row r="13" spans="1:3" ht="12.75">
      <c r="A13" t="s">
        <v>20</v>
      </c>
      <c r="C13" s="6" t="s">
        <v>14</v>
      </c>
    </row>
    <row r="14" ht="12.75">
      <c r="A14" t="s">
        <v>25</v>
      </c>
    </row>
    <row r="15" spans="1:6" ht="12.75">
      <c r="A15" s="5" t="s">
        <v>18</v>
      </c>
      <c r="C15" s="12">
        <f>(C7+C11)+(C8+C12)*INT(MAX(F21:F3533))</f>
        <v>57073.361652012274</v>
      </c>
      <c r="E15" s="29" t="s">
        <v>52</v>
      </c>
      <c r="F15" s="24">
        <v>1</v>
      </c>
    </row>
    <row r="16" spans="1:6" ht="12.75">
      <c r="A16" s="8" t="s">
        <v>4</v>
      </c>
      <c r="C16" s="13">
        <f>+C8+C12</f>
        <v>2.4457992494581857</v>
      </c>
      <c r="E16" s="29" t="s">
        <v>53</v>
      </c>
      <c r="F16" s="30">
        <f ca="1">NOW()+15018.5+$C$5/24</f>
        <v>59903.7036318287</v>
      </c>
    </row>
    <row r="17" spans="1:6" ht="13.5" thickBot="1">
      <c r="A17" s="14" t="s">
        <v>41</v>
      </c>
      <c r="C17">
        <f>COUNT(C21:C2191)</f>
        <v>23</v>
      </c>
      <c r="E17" s="29" t="s">
        <v>54</v>
      </c>
      <c r="F17" s="30">
        <f>ROUND(2*(F16-$C$7)/$C$8,0)/2+F15</f>
        <v>6223</v>
      </c>
    </row>
    <row r="18" spans="1:6" ht="14.25" thickBot="1" thickTop="1">
      <c r="A18" s="8" t="s">
        <v>5</v>
      </c>
      <c r="C18" s="3">
        <f>+C15</f>
        <v>57073.361652012274</v>
      </c>
      <c r="D18" s="4">
        <f>+C16</f>
        <v>2.4457992494581857</v>
      </c>
      <c r="E18" s="29" t="s">
        <v>55</v>
      </c>
      <c r="F18" s="11">
        <f>ROUND(2*(F16-$C$15)/$C$16,0)/2+F15</f>
        <v>1158</v>
      </c>
    </row>
    <row r="19" spans="5:6" ht="13.5" thickTop="1">
      <c r="E19" s="29" t="s">
        <v>56</v>
      </c>
      <c r="F19" s="31">
        <f>+$C$15+$C$16*F18-15018.5-$C$5/24</f>
        <v>44887.49301621819</v>
      </c>
    </row>
    <row r="20" spans="1:21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39</v>
      </c>
      <c r="J20" s="10" t="s">
        <v>48</v>
      </c>
      <c r="K20" s="10" t="s">
        <v>19</v>
      </c>
      <c r="L20" s="10" t="s">
        <v>27</v>
      </c>
      <c r="M20" s="10" t="s">
        <v>28</v>
      </c>
      <c r="N20" s="10" t="s">
        <v>29</v>
      </c>
      <c r="O20" s="10" t="s">
        <v>24</v>
      </c>
      <c r="P20" s="9" t="s">
        <v>23</v>
      </c>
      <c r="Q20" s="7" t="s">
        <v>15</v>
      </c>
      <c r="U20" s="48" t="s">
        <v>143</v>
      </c>
    </row>
    <row r="21" spans="1:17" ht="12.75">
      <c r="A21" t="s">
        <v>12</v>
      </c>
      <c r="C21" s="17">
        <v>44685.39</v>
      </c>
      <c r="D21" s="17" t="s">
        <v>14</v>
      </c>
      <c r="E21">
        <f aca="true" t="shared" si="0" ref="E21:E43">+(C21-C$7)/C$8</f>
        <v>0</v>
      </c>
      <c r="F21">
        <f aca="true" t="shared" si="1" ref="F21:F43">ROUND(2*E21,0)/2</f>
        <v>0</v>
      </c>
      <c r="G21">
        <f aca="true" t="shared" si="2" ref="G21:G35">+C21-(C$7+F21*C$8)</f>
        <v>0</v>
      </c>
      <c r="H21">
        <f>+G21</f>
        <v>0</v>
      </c>
      <c r="O21">
        <f aca="true" t="shared" si="3" ref="O21:O43">+C$11+C$12*$F21</f>
        <v>-0.0015464934418429142</v>
      </c>
      <c r="Q21" s="2">
        <f aca="true" t="shared" si="4" ref="Q21:Q43">+C21-15018.5</f>
        <v>29666.89</v>
      </c>
    </row>
    <row r="22" spans="1:17" ht="12.75">
      <c r="A22" s="45" t="s">
        <v>73</v>
      </c>
      <c r="B22" s="47" t="s">
        <v>46</v>
      </c>
      <c r="C22" s="46">
        <v>24622.492</v>
      </c>
      <c r="D22" s="17"/>
      <c r="E22">
        <f t="shared" si="0"/>
        <v>-8202.99085437305</v>
      </c>
      <c r="F22">
        <f t="shared" si="1"/>
        <v>-8203</v>
      </c>
      <c r="G22">
        <f t="shared" si="2"/>
        <v>0.02236840000114171</v>
      </c>
      <c r="K22">
        <f aca="true" t="shared" si="5" ref="K22:K31">+G22</f>
        <v>0.02236840000114171</v>
      </c>
      <c r="O22">
        <f t="shared" si="3"/>
        <v>0.027578601062003986</v>
      </c>
      <c r="Q22" s="2">
        <f t="shared" si="4"/>
        <v>9603.991999999998</v>
      </c>
    </row>
    <row r="23" spans="1:17" ht="12.75">
      <c r="A23" s="45" t="s">
        <v>79</v>
      </c>
      <c r="B23" s="47" t="s">
        <v>46</v>
      </c>
      <c r="C23" s="46">
        <v>26711.183</v>
      </c>
      <c r="D23" s="17"/>
      <c r="E23">
        <f t="shared" si="0"/>
        <v>-7349.000908822248</v>
      </c>
      <c r="F23">
        <f t="shared" si="1"/>
        <v>-7349</v>
      </c>
      <c r="G23">
        <f t="shared" si="2"/>
        <v>-0.0022227999979804736</v>
      </c>
      <c r="K23">
        <f t="shared" si="5"/>
        <v>-0.0022227999979804736</v>
      </c>
      <c r="O23">
        <f t="shared" si="3"/>
        <v>0.024546438352472687</v>
      </c>
      <c r="Q23" s="2">
        <f t="shared" si="4"/>
        <v>11692.683</v>
      </c>
    </row>
    <row r="24" spans="1:17" ht="12.75">
      <c r="A24" s="45" t="s">
        <v>73</v>
      </c>
      <c r="B24" s="47" t="s">
        <v>46</v>
      </c>
      <c r="C24" s="46">
        <v>26767.411</v>
      </c>
      <c r="D24" s="17"/>
      <c r="E24">
        <f t="shared" si="0"/>
        <v>-7326.011320291235</v>
      </c>
      <c r="F24">
        <f t="shared" si="1"/>
        <v>-7326</v>
      </c>
      <c r="G24">
        <f t="shared" si="2"/>
        <v>-0.027687199999490986</v>
      </c>
      <c r="K24">
        <f t="shared" si="5"/>
        <v>-0.027687199999490986</v>
      </c>
      <c r="O24">
        <f t="shared" si="3"/>
        <v>0.02446477589074058</v>
      </c>
      <c r="Q24" s="2">
        <f t="shared" si="4"/>
        <v>11748.911</v>
      </c>
    </row>
    <row r="25" spans="1:17" ht="12.75">
      <c r="A25" s="45" t="s">
        <v>79</v>
      </c>
      <c r="B25" s="47" t="s">
        <v>46</v>
      </c>
      <c r="C25" s="46">
        <v>26987.585</v>
      </c>
      <c r="D25" s="17"/>
      <c r="E25">
        <f t="shared" si="0"/>
        <v>-7235.990162412113</v>
      </c>
      <c r="F25">
        <f t="shared" si="1"/>
        <v>-7236</v>
      </c>
      <c r="G25">
        <f t="shared" si="2"/>
        <v>0.024060799998551374</v>
      </c>
      <c r="K25">
        <f t="shared" si="5"/>
        <v>0.024060799998551374</v>
      </c>
      <c r="O25">
        <f t="shared" si="3"/>
        <v>0.024145227127441028</v>
      </c>
      <c r="Q25" s="2">
        <f t="shared" si="4"/>
        <v>11969.085</v>
      </c>
    </row>
    <row r="26" spans="1:17" ht="12.75">
      <c r="A26" s="45" t="s">
        <v>79</v>
      </c>
      <c r="B26" s="47" t="s">
        <v>46</v>
      </c>
      <c r="C26" s="46">
        <v>27122.105</v>
      </c>
      <c r="D26" s="17"/>
      <c r="E26">
        <f t="shared" si="0"/>
        <v>-7180.989816513416</v>
      </c>
      <c r="F26">
        <f t="shared" si="1"/>
        <v>-7181</v>
      </c>
      <c r="G26">
        <f t="shared" si="2"/>
        <v>0.024906800001190277</v>
      </c>
      <c r="K26">
        <f t="shared" si="5"/>
        <v>0.024906800001190277</v>
      </c>
      <c r="O26">
        <f t="shared" si="3"/>
        <v>0.02394994732764686</v>
      </c>
      <c r="Q26" s="2">
        <f t="shared" si="4"/>
        <v>12103.605</v>
      </c>
    </row>
    <row r="27" spans="1:17" ht="12.75">
      <c r="A27" s="45" t="s">
        <v>73</v>
      </c>
      <c r="B27" s="47" t="s">
        <v>46</v>
      </c>
      <c r="C27" s="46">
        <v>27129.359</v>
      </c>
      <c r="D27" s="17"/>
      <c r="E27">
        <f t="shared" si="0"/>
        <v>-7178.023919181055</v>
      </c>
      <c r="F27">
        <f t="shared" si="1"/>
        <v>-7178</v>
      </c>
      <c r="G27">
        <f t="shared" si="2"/>
        <v>-0.058501600000454346</v>
      </c>
      <c r="K27">
        <f t="shared" si="5"/>
        <v>-0.058501600000454346</v>
      </c>
      <c r="O27">
        <f t="shared" si="3"/>
        <v>0.023939295702203538</v>
      </c>
      <c r="Q27" s="2">
        <f t="shared" si="4"/>
        <v>12110.859</v>
      </c>
    </row>
    <row r="28" spans="1:17" ht="12.75">
      <c r="A28" s="45" t="s">
        <v>79</v>
      </c>
      <c r="B28" s="47" t="s">
        <v>46</v>
      </c>
      <c r="C28" s="46">
        <v>27858.293</v>
      </c>
      <c r="D28" s="17"/>
      <c r="E28">
        <f t="shared" si="0"/>
        <v>-6879.989261603592</v>
      </c>
      <c r="F28">
        <f t="shared" si="1"/>
        <v>-6880</v>
      </c>
      <c r="G28">
        <f t="shared" si="2"/>
        <v>0.026264000003720867</v>
      </c>
      <c r="K28">
        <f t="shared" si="5"/>
        <v>0.026264000003720867</v>
      </c>
      <c r="O28">
        <f t="shared" si="3"/>
        <v>0.022881234241500584</v>
      </c>
      <c r="Q28" s="2">
        <f t="shared" si="4"/>
        <v>12839.793000000001</v>
      </c>
    </row>
    <row r="29" spans="1:17" ht="12.75">
      <c r="A29" s="45" t="s">
        <v>73</v>
      </c>
      <c r="B29" s="47" t="s">
        <v>46</v>
      </c>
      <c r="C29" s="46">
        <v>27865.59</v>
      </c>
      <c r="D29" s="17"/>
      <c r="E29">
        <f t="shared" si="0"/>
        <v>-6877.00578313182</v>
      </c>
      <c r="F29">
        <f t="shared" si="1"/>
        <v>-6877</v>
      </c>
      <c r="G29">
        <f t="shared" si="2"/>
        <v>-0.01414440000007744</v>
      </c>
      <c r="K29">
        <f t="shared" si="5"/>
        <v>-0.01414440000007744</v>
      </c>
      <c r="O29">
        <f t="shared" si="3"/>
        <v>0.02287058261605726</v>
      </c>
      <c r="Q29" s="2">
        <f t="shared" si="4"/>
        <v>12847.09</v>
      </c>
    </row>
    <row r="30" spans="1:17" ht="12.75">
      <c r="A30" s="45" t="s">
        <v>73</v>
      </c>
      <c r="B30" s="47" t="s">
        <v>46</v>
      </c>
      <c r="C30" s="46">
        <v>27887.572</v>
      </c>
      <c r="D30" s="17"/>
      <c r="E30">
        <f t="shared" si="0"/>
        <v>-6868.018141119144</v>
      </c>
      <c r="F30">
        <f t="shared" si="1"/>
        <v>-6868</v>
      </c>
      <c r="G30">
        <f t="shared" si="2"/>
        <v>-0.044369600000209175</v>
      </c>
      <c r="K30">
        <f t="shared" si="5"/>
        <v>-0.044369600000209175</v>
      </c>
      <c r="O30">
        <f t="shared" si="3"/>
        <v>0.022838627739727307</v>
      </c>
      <c r="Q30" s="2">
        <f t="shared" si="4"/>
        <v>12869.072</v>
      </c>
    </row>
    <row r="31" spans="1:17" ht="12.75">
      <c r="A31" s="45" t="s">
        <v>73</v>
      </c>
      <c r="B31" s="47" t="s">
        <v>46</v>
      </c>
      <c r="C31" s="46">
        <v>27892.539</v>
      </c>
      <c r="D31" s="17"/>
      <c r="E31">
        <f t="shared" si="0"/>
        <v>-6865.9873150852545</v>
      </c>
      <c r="F31">
        <f t="shared" si="1"/>
        <v>-6866</v>
      </c>
      <c r="G31">
        <f t="shared" si="2"/>
        <v>0.03102480000234209</v>
      </c>
      <c r="K31">
        <f t="shared" si="5"/>
        <v>0.03102480000234209</v>
      </c>
      <c r="O31">
        <f t="shared" si="3"/>
        <v>0.02283152665609843</v>
      </c>
      <c r="Q31" s="2">
        <f t="shared" si="4"/>
        <v>12874.039</v>
      </c>
    </row>
    <row r="32" spans="1:32" ht="12.75">
      <c r="A32" t="s">
        <v>31</v>
      </c>
      <c r="C32" s="18">
        <v>42447.479</v>
      </c>
      <c r="D32" s="17"/>
      <c r="E32">
        <f t="shared" si="0"/>
        <v>-915.000587946011</v>
      </c>
      <c r="F32">
        <f t="shared" si="1"/>
        <v>-915</v>
      </c>
      <c r="G32">
        <f t="shared" si="2"/>
        <v>-0.0014379999993252568</v>
      </c>
      <c r="I32">
        <f>+G32</f>
        <v>-0.0014379999993252568</v>
      </c>
      <c r="O32">
        <f t="shared" si="3"/>
        <v>0.001702252318369193</v>
      </c>
      <c r="Q32" s="2">
        <f t="shared" si="4"/>
        <v>27428.979</v>
      </c>
      <c r="AB32">
        <v>9</v>
      </c>
      <c r="AD32" t="s">
        <v>30</v>
      </c>
      <c r="AF32" t="s">
        <v>32</v>
      </c>
    </row>
    <row r="33" spans="1:32" ht="12.75">
      <c r="A33" t="s">
        <v>33</v>
      </c>
      <c r="C33" s="18">
        <v>44636.467</v>
      </c>
      <c r="D33" s="17"/>
      <c r="E33">
        <f t="shared" si="0"/>
        <v>-20.002839149584137</v>
      </c>
      <c r="F33">
        <f t="shared" si="1"/>
        <v>-20</v>
      </c>
      <c r="G33">
        <f t="shared" si="2"/>
        <v>-0.006944000000657979</v>
      </c>
      <c r="I33">
        <f>+G33</f>
        <v>-0.006944000000657979</v>
      </c>
      <c r="O33">
        <f t="shared" si="3"/>
        <v>-0.0014754826055541248</v>
      </c>
      <c r="Q33" s="2">
        <f t="shared" si="4"/>
        <v>29617.966999999997</v>
      </c>
      <c r="AB33">
        <v>6</v>
      </c>
      <c r="AD33" t="s">
        <v>30</v>
      </c>
      <c r="AF33" t="s">
        <v>32</v>
      </c>
    </row>
    <row r="34" spans="1:32" ht="12.75">
      <c r="A34" t="s">
        <v>34</v>
      </c>
      <c r="C34" s="18">
        <v>44663.379</v>
      </c>
      <c r="D34" s="17"/>
      <c r="E34">
        <f t="shared" si="0"/>
        <v>-8.999499060185311</v>
      </c>
      <c r="F34">
        <f t="shared" si="1"/>
        <v>-9</v>
      </c>
      <c r="G34">
        <f t="shared" si="2"/>
        <v>0.0012252000014996156</v>
      </c>
      <c r="I34">
        <f>+G34</f>
        <v>0.0012252000014996156</v>
      </c>
      <c r="O34">
        <f t="shared" si="3"/>
        <v>-0.0015145385655129591</v>
      </c>
      <c r="Q34" s="2">
        <f t="shared" si="4"/>
        <v>29644.879</v>
      </c>
      <c r="AB34">
        <v>8</v>
      </c>
      <c r="AD34" t="s">
        <v>30</v>
      </c>
      <c r="AF34" t="s">
        <v>32</v>
      </c>
    </row>
    <row r="35" spans="1:32" ht="12.75">
      <c r="A35" t="s">
        <v>34</v>
      </c>
      <c r="C35" s="18">
        <v>44685.39</v>
      </c>
      <c r="D35" s="17"/>
      <c r="E35">
        <f t="shared" si="0"/>
        <v>0</v>
      </c>
      <c r="F35">
        <f t="shared" si="1"/>
        <v>0</v>
      </c>
      <c r="G35">
        <f t="shared" si="2"/>
        <v>0</v>
      </c>
      <c r="I35">
        <f>+G35</f>
        <v>0</v>
      </c>
      <c r="O35">
        <f t="shared" si="3"/>
        <v>-0.0015464934418429142</v>
      </c>
      <c r="Q35" s="2">
        <f t="shared" si="4"/>
        <v>29666.89</v>
      </c>
      <c r="AB35">
        <v>7</v>
      </c>
      <c r="AD35" t="s">
        <v>30</v>
      </c>
      <c r="AF35" t="s">
        <v>32</v>
      </c>
    </row>
    <row r="36" spans="1:32" ht="12.75">
      <c r="A36" t="s">
        <v>35</v>
      </c>
      <c r="B36" s="12" t="s">
        <v>40</v>
      </c>
      <c r="C36" s="18">
        <v>46825.438</v>
      </c>
      <c r="D36" s="17"/>
      <c r="E36">
        <f t="shared" si="0"/>
        <v>874.9879589638226</v>
      </c>
      <c r="F36">
        <f t="shared" si="1"/>
        <v>875</v>
      </c>
      <c r="O36">
        <f t="shared" si="3"/>
        <v>-0.004653217529477443</v>
      </c>
      <c r="Q36" s="2">
        <f t="shared" si="4"/>
        <v>31806.938000000002</v>
      </c>
      <c r="U36" s="11">
        <v>-0.02944999999454012</v>
      </c>
      <c r="AB36">
        <v>6</v>
      </c>
      <c r="AD36" t="s">
        <v>30</v>
      </c>
      <c r="AF36" t="s">
        <v>32</v>
      </c>
    </row>
    <row r="37" spans="1:32" ht="12.75">
      <c r="A37" t="s">
        <v>36</v>
      </c>
      <c r="C37" s="18">
        <v>47214.348</v>
      </c>
      <c r="D37" s="17"/>
      <c r="E37">
        <f t="shared" si="0"/>
        <v>1033.99914334876</v>
      </c>
      <c r="F37">
        <f t="shared" si="1"/>
        <v>1034</v>
      </c>
      <c r="G37">
        <f aca="true" t="shared" si="6" ref="G37:G43">+C37-(C$7+F37*C$8)</f>
        <v>-0.0020952000049874187</v>
      </c>
      <c r="I37">
        <f>+G37</f>
        <v>-0.0020952000049874187</v>
      </c>
      <c r="O37">
        <f t="shared" si="3"/>
        <v>-0.005217753677973317</v>
      </c>
      <c r="Q37" s="2">
        <f t="shared" si="4"/>
        <v>32195.847999999998</v>
      </c>
      <c r="AB37">
        <v>6</v>
      </c>
      <c r="AD37" t="s">
        <v>30</v>
      </c>
      <c r="AF37" t="s">
        <v>32</v>
      </c>
    </row>
    <row r="38" spans="1:32" ht="12.75">
      <c r="A38" t="s">
        <v>37</v>
      </c>
      <c r="C38" s="18">
        <v>48960.648</v>
      </c>
      <c r="D38" s="17">
        <v>0.008</v>
      </c>
      <c r="E38">
        <f t="shared" si="0"/>
        <v>1747.997835311989</v>
      </c>
      <c r="F38">
        <f t="shared" si="1"/>
        <v>1748</v>
      </c>
      <c r="G38">
        <f t="shared" si="6"/>
        <v>-0.005294399998092558</v>
      </c>
      <c r="I38">
        <f>+G38</f>
        <v>-0.005294399998092558</v>
      </c>
      <c r="O38">
        <f t="shared" si="3"/>
        <v>-0.007752840533483092</v>
      </c>
      <c r="Q38" s="2">
        <f t="shared" si="4"/>
        <v>33942.148</v>
      </c>
      <c r="AB38">
        <v>4</v>
      </c>
      <c r="AD38" t="s">
        <v>30</v>
      </c>
      <c r="AF38" t="s">
        <v>32</v>
      </c>
    </row>
    <row r="39" spans="1:32" ht="12.75">
      <c r="A39" t="s">
        <v>38</v>
      </c>
      <c r="C39" s="18">
        <v>50846.359</v>
      </c>
      <c r="D39" s="17">
        <v>0.009</v>
      </c>
      <c r="E39">
        <f t="shared" si="0"/>
        <v>2518.99662556605</v>
      </c>
      <c r="F39">
        <f t="shared" si="1"/>
        <v>2519</v>
      </c>
      <c r="G39">
        <f t="shared" si="6"/>
        <v>-0.008253200001490768</v>
      </c>
      <c r="I39">
        <f>+G39</f>
        <v>-0.008253200001490768</v>
      </c>
      <c r="O39">
        <f t="shared" si="3"/>
        <v>-0.010490308272415918</v>
      </c>
      <c r="Q39" s="2">
        <f t="shared" si="4"/>
        <v>35827.859</v>
      </c>
      <c r="AB39">
        <v>5</v>
      </c>
      <c r="AD39" t="s">
        <v>30</v>
      </c>
      <c r="AF39" t="s">
        <v>32</v>
      </c>
    </row>
    <row r="40" spans="1:17" ht="12.75">
      <c r="A40" s="19" t="s">
        <v>45</v>
      </c>
      <c r="B40" s="20" t="s">
        <v>46</v>
      </c>
      <c r="C40" s="21">
        <v>55962.9667</v>
      </c>
      <c r="D40" s="21">
        <v>0.0002</v>
      </c>
      <c r="E40">
        <f t="shared" si="0"/>
        <v>4610.991818310126</v>
      </c>
      <c r="F40">
        <f t="shared" si="1"/>
        <v>4611</v>
      </c>
      <c r="G40">
        <f t="shared" si="6"/>
        <v>-0.02001080000627553</v>
      </c>
      <c r="J40">
        <f>+G40</f>
        <v>-0.02001080000627553</v>
      </c>
      <c r="O40">
        <f t="shared" si="3"/>
        <v>-0.01791804174822327</v>
      </c>
      <c r="Q40" s="2">
        <f t="shared" si="4"/>
        <v>40944.4667</v>
      </c>
    </row>
    <row r="41" spans="1:17" ht="12.75">
      <c r="A41" s="19" t="s">
        <v>45</v>
      </c>
      <c r="B41" s="20" t="s">
        <v>46</v>
      </c>
      <c r="C41" s="21">
        <v>56006.9913</v>
      </c>
      <c r="D41" s="21">
        <v>0.0003</v>
      </c>
      <c r="E41">
        <f t="shared" si="0"/>
        <v>4628.991879476139</v>
      </c>
      <c r="F41">
        <f t="shared" si="1"/>
        <v>4629</v>
      </c>
      <c r="G41">
        <f t="shared" si="6"/>
        <v>-0.01986120000219671</v>
      </c>
      <c r="J41">
        <f>+G41</f>
        <v>-0.01986120000219671</v>
      </c>
      <c r="O41">
        <f t="shared" si="3"/>
        <v>-0.017981951500883178</v>
      </c>
      <c r="Q41" s="2">
        <f t="shared" si="4"/>
        <v>40988.4913</v>
      </c>
    </row>
    <row r="42" spans="1:17" ht="12.75">
      <c r="A42" s="19" t="s">
        <v>45</v>
      </c>
      <c r="B42" s="20" t="s">
        <v>47</v>
      </c>
      <c r="C42" s="21">
        <v>56357.966</v>
      </c>
      <c r="D42" s="21">
        <v>0.0005</v>
      </c>
      <c r="E42">
        <f t="shared" si="0"/>
        <v>4772.492696467598</v>
      </c>
      <c r="F42">
        <f t="shared" si="1"/>
        <v>4772.5</v>
      </c>
      <c r="G42">
        <f t="shared" si="6"/>
        <v>-0.01786300000094343</v>
      </c>
      <c r="J42">
        <f>+G42</f>
        <v>-0.01786300000094343</v>
      </c>
      <c r="O42">
        <f t="shared" si="3"/>
        <v>-0.018491454251255243</v>
      </c>
      <c r="Q42" s="2">
        <f t="shared" si="4"/>
        <v>41339.466</v>
      </c>
    </row>
    <row r="43" spans="1:17" ht="12.75">
      <c r="A43" s="49" t="s">
        <v>142</v>
      </c>
      <c r="B43" s="50"/>
      <c r="C43" s="49">
        <v>57073.3615</v>
      </c>
      <c r="D43" s="49">
        <v>0.0003</v>
      </c>
      <c r="E43">
        <f t="shared" si="0"/>
        <v>5064.991952744514</v>
      </c>
      <c r="F43">
        <f t="shared" si="1"/>
        <v>5065</v>
      </c>
      <c r="G43">
        <f t="shared" si="6"/>
        <v>-0.019681999998283572</v>
      </c>
      <c r="K43">
        <f>+G43</f>
        <v>-0.019681999998283572</v>
      </c>
      <c r="O43">
        <f t="shared" si="3"/>
        <v>-0.01952998773197879</v>
      </c>
      <c r="Q43" s="2">
        <f t="shared" si="4"/>
        <v>42054.8615</v>
      </c>
    </row>
    <row r="44" spans="2:4" ht="12.75">
      <c r="B44" s="6"/>
      <c r="C44" s="17"/>
      <c r="D44" s="17"/>
    </row>
    <row r="45" spans="3:4" ht="12.75">
      <c r="C45" s="17"/>
      <c r="D45" s="17"/>
    </row>
    <row r="46" spans="3:4" ht="12.75">
      <c r="C46" s="17"/>
      <c r="D46" s="17"/>
    </row>
    <row r="47" spans="3:4" ht="12.75">
      <c r="C47" s="17"/>
      <c r="D47" s="17"/>
    </row>
    <row r="48" spans="3:4" ht="12.75">
      <c r="C48" s="17"/>
      <c r="D48" s="17"/>
    </row>
    <row r="49" spans="3:4" ht="12.75">
      <c r="C49" s="17"/>
      <c r="D49" s="17"/>
    </row>
    <row r="50" spans="3:4" ht="12.75">
      <c r="C50" s="17"/>
      <c r="D50" s="17"/>
    </row>
    <row r="51" spans="3:4" ht="12.75">
      <c r="C51" s="17"/>
      <c r="D51" s="17"/>
    </row>
    <row r="52" spans="3:4" ht="12.75">
      <c r="C52" s="17"/>
      <c r="D52" s="17"/>
    </row>
    <row r="53" spans="3:4" ht="12.75">
      <c r="C53" s="17"/>
      <c r="D53" s="17"/>
    </row>
    <row r="54" spans="3:4" ht="12.75">
      <c r="C54" s="17"/>
      <c r="D54" s="17"/>
    </row>
    <row r="55" spans="3:4" ht="12.75">
      <c r="C55" s="17"/>
      <c r="D55" s="17"/>
    </row>
    <row r="56" spans="3:4" ht="12.75">
      <c r="C56" s="17"/>
      <c r="D56" s="17"/>
    </row>
    <row r="57" spans="3:4" ht="12.75">
      <c r="C57" s="17"/>
      <c r="D57" s="17"/>
    </row>
    <row r="58" spans="3:4" ht="12.75">
      <c r="C58" s="17"/>
      <c r="D58" s="17"/>
    </row>
    <row r="59" spans="3:4" ht="12.75">
      <c r="C59" s="17"/>
      <c r="D59" s="17"/>
    </row>
    <row r="60" spans="3:4" ht="12.75">
      <c r="C60" s="17"/>
      <c r="D60" s="17"/>
    </row>
    <row r="61" spans="3:4" ht="12.75">
      <c r="C61" s="17"/>
      <c r="D61" s="17"/>
    </row>
    <row r="62" spans="3:4" ht="12.75">
      <c r="C62" s="17"/>
      <c r="D62" s="17"/>
    </row>
    <row r="63" spans="3:4" ht="12.75">
      <c r="C63" s="17"/>
      <c r="D63" s="17"/>
    </row>
    <row r="64" spans="3:4" ht="12.75">
      <c r="C64" s="17"/>
      <c r="D64" s="17"/>
    </row>
    <row r="65" spans="3:4" ht="12.75">
      <c r="C65" s="17"/>
      <c r="D65" s="17"/>
    </row>
    <row r="66" spans="3:4" ht="12.75">
      <c r="C66" s="17"/>
      <c r="D66" s="17"/>
    </row>
    <row r="67" spans="3:4" ht="12.75">
      <c r="C67" s="17"/>
      <c r="D67" s="17"/>
    </row>
    <row r="68" spans="3:4" ht="12.75">
      <c r="C68" s="17"/>
      <c r="D68" s="17"/>
    </row>
    <row r="69" spans="3:4" ht="12.75">
      <c r="C69" s="17"/>
      <c r="D69" s="17"/>
    </row>
    <row r="70" spans="3:4" ht="12.75">
      <c r="C70" s="17"/>
      <c r="D70" s="17"/>
    </row>
    <row r="71" spans="3:4" ht="12.75">
      <c r="C71" s="17"/>
      <c r="D71" s="17"/>
    </row>
    <row r="72" spans="3:4" ht="12.75">
      <c r="C72" s="17"/>
      <c r="D72" s="17"/>
    </row>
    <row r="73" spans="3:4" ht="12.75">
      <c r="C73" s="17"/>
      <c r="D73" s="17"/>
    </row>
    <row r="74" spans="3:4" ht="12.75">
      <c r="C74" s="17"/>
      <c r="D74" s="17"/>
    </row>
    <row r="75" spans="3:4" ht="12.75">
      <c r="C75" s="17"/>
      <c r="D75" s="17"/>
    </row>
    <row r="76" spans="3:4" ht="12.75">
      <c r="C76" s="17"/>
      <c r="D76" s="17"/>
    </row>
    <row r="77" spans="3:4" ht="12.75">
      <c r="C77" s="17"/>
      <c r="D77" s="17"/>
    </row>
    <row r="78" spans="3:4" ht="12.75">
      <c r="C78" s="17"/>
      <c r="D78" s="17"/>
    </row>
    <row r="79" spans="3:4" ht="12.75">
      <c r="C79" s="17"/>
      <c r="D79" s="17"/>
    </row>
    <row r="80" spans="3:4" ht="12.75">
      <c r="C80" s="17"/>
      <c r="D80" s="17"/>
    </row>
    <row r="81" spans="3:4" ht="12.75">
      <c r="C81" s="17"/>
      <c r="D81" s="17"/>
    </row>
    <row r="82" spans="3:4" ht="12.75">
      <c r="C82" s="17"/>
      <c r="D82" s="17"/>
    </row>
    <row r="83" spans="3:4" ht="12.75">
      <c r="C83" s="17"/>
      <c r="D83" s="17"/>
    </row>
    <row r="84" spans="3:4" ht="12.75">
      <c r="C84" s="17"/>
      <c r="D84" s="17"/>
    </row>
    <row r="85" spans="3:4" ht="12.75">
      <c r="C85" s="17"/>
      <c r="D85" s="17"/>
    </row>
    <row r="86" spans="3:4" ht="12.75">
      <c r="C86" s="17"/>
      <c r="D86" s="17"/>
    </row>
    <row r="87" spans="3:4" ht="12.75">
      <c r="C87" s="17"/>
      <c r="D87" s="17"/>
    </row>
    <row r="88" spans="3:4" ht="12.75">
      <c r="C88" s="17"/>
      <c r="D88" s="17"/>
    </row>
    <row r="89" spans="3:4" ht="12.75">
      <c r="C89" s="17"/>
      <c r="D89" s="17"/>
    </row>
    <row r="90" spans="3:4" ht="12.75">
      <c r="C90" s="17"/>
      <c r="D90" s="17"/>
    </row>
    <row r="91" spans="3:4" ht="12.75">
      <c r="C91" s="17"/>
      <c r="D91" s="17"/>
    </row>
    <row r="92" spans="3:4" ht="12.75">
      <c r="C92" s="17"/>
      <c r="D92" s="17"/>
    </row>
    <row r="93" spans="3:4" ht="12.75">
      <c r="C93" s="17"/>
      <c r="D93" s="17"/>
    </row>
    <row r="94" spans="3:4" ht="12.75">
      <c r="C94" s="17"/>
      <c r="D94" s="17"/>
    </row>
    <row r="95" spans="3:4" ht="12.75">
      <c r="C95" s="17"/>
      <c r="D95" s="17"/>
    </row>
    <row r="96" spans="3:4" ht="12.75">
      <c r="C96" s="17"/>
      <c r="D96" s="17"/>
    </row>
    <row r="97" spans="3:4" ht="12.75">
      <c r="C97" s="17"/>
      <c r="D97" s="17"/>
    </row>
    <row r="98" spans="3:4" ht="12.75">
      <c r="C98" s="17"/>
      <c r="D98" s="17"/>
    </row>
    <row r="99" spans="3:4" ht="12.75">
      <c r="C99" s="17"/>
      <c r="D99" s="17"/>
    </row>
    <row r="100" spans="3:4" ht="12.75">
      <c r="C100" s="17"/>
      <c r="D100" s="17"/>
    </row>
    <row r="101" spans="3:4" ht="12.75">
      <c r="C101" s="17"/>
      <c r="D101" s="17"/>
    </row>
    <row r="102" spans="3:4" ht="12.75">
      <c r="C102" s="17"/>
      <c r="D102" s="17"/>
    </row>
    <row r="103" spans="3:4" ht="12.75">
      <c r="C103" s="17"/>
      <c r="D103" s="17"/>
    </row>
    <row r="104" spans="3:4" ht="12.75">
      <c r="C104" s="17"/>
      <c r="D104" s="17"/>
    </row>
    <row r="105" spans="3:4" ht="12.75">
      <c r="C105" s="17"/>
      <c r="D105" s="17"/>
    </row>
    <row r="106" spans="3:4" ht="12.75">
      <c r="C106" s="17"/>
      <c r="D106" s="17"/>
    </row>
    <row r="107" spans="3:4" ht="12.75">
      <c r="C107" s="17"/>
      <c r="D107" s="17"/>
    </row>
    <row r="108" spans="3:4" ht="12.75">
      <c r="C108" s="17"/>
      <c r="D108" s="17"/>
    </row>
    <row r="109" spans="3:4" ht="12.75">
      <c r="C109" s="17"/>
      <c r="D109" s="17"/>
    </row>
    <row r="110" spans="3:4" ht="12.75">
      <c r="C110" s="17"/>
      <c r="D110" s="17"/>
    </row>
    <row r="111" spans="3:4" ht="12.75">
      <c r="C111" s="17"/>
      <c r="D111" s="17"/>
    </row>
    <row r="112" spans="3:4" ht="12.75">
      <c r="C112" s="17"/>
      <c r="D112" s="17"/>
    </row>
    <row r="113" spans="3:4" ht="12.75">
      <c r="C113" s="17"/>
      <c r="D113" s="17"/>
    </row>
    <row r="114" spans="3:4" ht="12.75">
      <c r="C114" s="17"/>
      <c r="D114" s="17"/>
    </row>
    <row r="115" spans="3:4" ht="12.75">
      <c r="C115" s="17"/>
      <c r="D115" s="17"/>
    </row>
    <row r="116" spans="3:4" ht="12.75">
      <c r="C116" s="17"/>
      <c r="D116" s="17"/>
    </row>
    <row r="117" spans="3:4" ht="12.75">
      <c r="C117" s="17"/>
      <c r="D117" s="17"/>
    </row>
    <row r="118" spans="3:4" ht="12.75">
      <c r="C118" s="17"/>
      <c r="D118" s="17"/>
    </row>
    <row r="119" spans="3:4" ht="12.75">
      <c r="C119" s="17"/>
      <c r="D119" s="17"/>
    </row>
    <row r="120" spans="3:4" ht="12.75">
      <c r="C120" s="17"/>
      <c r="D120" s="17"/>
    </row>
    <row r="121" spans="3:4" ht="12.75">
      <c r="C121" s="17"/>
      <c r="D121" s="17"/>
    </row>
    <row r="122" spans="3:4" ht="12.75">
      <c r="C122" s="17"/>
      <c r="D122" s="17"/>
    </row>
    <row r="123" spans="3:4" ht="12.75">
      <c r="C123" s="17"/>
      <c r="D123" s="17"/>
    </row>
    <row r="124" spans="3:4" ht="12.75">
      <c r="C124" s="17"/>
      <c r="D124" s="17"/>
    </row>
    <row r="125" spans="3:4" ht="12.75">
      <c r="C125" s="17"/>
      <c r="D125" s="17"/>
    </row>
    <row r="126" spans="3:4" ht="12.75">
      <c r="C126" s="17"/>
      <c r="D126" s="17"/>
    </row>
    <row r="127" spans="3:4" ht="12.75">
      <c r="C127" s="17"/>
      <c r="D127" s="17"/>
    </row>
    <row r="128" spans="3:4" ht="12.75">
      <c r="C128" s="17"/>
      <c r="D128" s="17"/>
    </row>
    <row r="129" spans="3:4" ht="12.75">
      <c r="C129" s="17"/>
      <c r="D129" s="17"/>
    </row>
    <row r="130" spans="3:4" ht="12.75">
      <c r="C130" s="17"/>
      <c r="D130" s="17"/>
    </row>
    <row r="131" spans="3:4" ht="12.75">
      <c r="C131" s="17"/>
      <c r="D131" s="17"/>
    </row>
    <row r="132" spans="3:4" ht="12.75">
      <c r="C132" s="17"/>
      <c r="D132" s="17"/>
    </row>
    <row r="133" spans="3:4" ht="12.75">
      <c r="C133" s="17"/>
      <c r="D133" s="17"/>
    </row>
    <row r="134" spans="3:4" ht="12.75">
      <c r="C134" s="17"/>
      <c r="D134" s="17"/>
    </row>
    <row r="135" spans="3:4" ht="12.75">
      <c r="C135" s="17"/>
      <c r="D135" s="17"/>
    </row>
    <row r="136" spans="3:4" ht="12.75">
      <c r="C136" s="17"/>
      <c r="D136" s="17"/>
    </row>
    <row r="137" spans="3:4" ht="12.75">
      <c r="C137" s="17"/>
      <c r="D137" s="17"/>
    </row>
    <row r="138" spans="3:4" ht="12.75">
      <c r="C138" s="17"/>
      <c r="D138" s="17"/>
    </row>
    <row r="139" spans="3:4" ht="12.75">
      <c r="C139" s="17"/>
      <c r="D139" s="17"/>
    </row>
    <row r="140" spans="3:4" ht="12.75">
      <c r="C140" s="17"/>
      <c r="D140" s="17"/>
    </row>
    <row r="141" spans="3:4" ht="12.75">
      <c r="C141" s="17"/>
      <c r="D141" s="17"/>
    </row>
    <row r="142" spans="3:4" ht="12.75">
      <c r="C142" s="17"/>
      <c r="D142" s="17"/>
    </row>
    <row r="143" spans="3:4" ht="12.75">
      <c r="C143" s="17"/>
      <c r="D143" s="17"/>
    </row>
    <row r="144" spans="3:4" ht="12.75">
      <c r="C144" s="17"/>
      <c r="D144" s="17"/>
    </row>
    <row r="145" spans="3:4" ht="12.75">
      <c r="C145" s="17"/>
      <c r="D145" s="17"/>
    </row>
    <row r="146" spans="3:4" ht="12.75">
      <c r="C146" s="17"/>
      <c r="D146" s="17"/>
    </row>
    <row r="147" spans="3:4" ht="12.75">
      <c r="C147" s="17"/>
      <c r="D147" s="17"/>
    </row>
    <row r="148" spans="3:4" ht="12.75">
      <c r="C148" s="17"/>
      <c r="D148" s="17"/>
    </row>
    <row r="149" spans="3:4" ht="12.75">
      <c r="C149" s="17"/>
      <c r="D149" s="17"/>
    </row>
    <row r="150" spans="3:4" ht="12.75">
      <c r="C150" s="17"/>
      <c r="D150" s="17"/>
    </row>
    <row r="151" spans="3:4" ht="12.75">
      <c r="C151" s="17"/>
      <c r="D151" s="17"/>
    </row>
    <row r="152" spans="3:4" ht="12.75">
      <c r="C152" s="17"/>
      <c r="D152" s="17"/>
    </row>
    <row r="153" spans="3:4" ht="12.75">
      <c r="C153" s="17"/>
      <c r="D153" s="17"/>
    </row>
    <row r="154" spans="3:4" ht="12.75">
      <c r="C154" s="17"/>
      <c r="D154" s="17"/>
    </row>
    <row r="155" spans="3:4" ht="12.75">
      <c r="C155" s="17"/>
      <c r="D155" s="17"/>
    </row>
    <row r="156" spans="3:4" ht="12.75">
      <c r="C156" s="17"/>
      <c r="D156" s="17"/>
    </row>
    <row r="157" spans="3:4" ht="12.75">
      <c r="C157" s="17"/>
      <c r="D157" s="17"/>
    </row>
    <row r="158" spans="3:4" ht="12.75">
      <c r="C158" s="17"/>
      <c r="D158" s="17"/>
    </row>
    <row r="159" spans="3:4" ht="12.75">
      <c r="C159" s="17"/>
      <c r="D159" s="17"/>
    </row>
    <row r="160" spans="3:4" ht="12.75">
      <c r="C160" s="17"/>
      <c r="D160" s="17"/>
    </row>
    <row r="161" spans="3:4" ht="12.75">
      <c r="C161" s="17"/>
      <c r="D161" s="17"/>
    </row>
    <row r="162" spans="3:4" ht="12.75">
      <c r="C162" s="17"/>
      <c r="D162" s="17"/>
    </row>
    <row r="163" spans="3:4" ht="12.75">
      <c r="C163" s="17"/>
      <c r="D163" s="17"/>
    </row>
    <row r="164" spans="3:4" ht="12.75">
      <c r="C164" s="17"/>
      <c r="D164" s="17"/>
    </row>
    <row r="165" spans="3:4" ht="12.75">
      <c r="C165" s="17"/>
      <c r="D165" s="17"/>
    </row>
    <row r="166" spans="3:4" ht="12.75">
      <c r="C166" s="17"/>
      <c r="D166" s="17"/>
    </row>
    <row r="167" spans="3:4" ht="12.75">
      <c r="C167" s="17"/>
      <c r="D167" s="17"/>
    </row>
    <row r="168" spans="3:4" ht="12.75">
      <c r="C168" s="17"/>
      <c r="D168" s="17"/>
    </row>
    <row r="169" spans="3:4" ht="12.75">
      <c r="C169" s="17"/>
      <c r="D169" s="17"/>
    </row>
    <row r="170" spans="3:4" ht="12.75">
      <c r="C170" s="17"/>
      <c r="D170" s="17"/>
    </row>
    <row r="171" spans="3:4" ht="12.75">
      <c r="C171" s="17"/>
      <c r="D171" s="17"/>
    </row>
    <row r="172" spans="3:4" ht="12.75">
      <c r="C172" s="17"/>
      <c r="D172" s="17"/>
    </row>
    <row r="173" spans="3:4" ht="12.75">
      <c r="C173" s="17"/>
      <c r="D173" s="17"/>
    </row>
    <row r="174" spans="3:4" ht="12.75">
      <c r="C174" s="17"/>
      <c r="D174" s="17"/>
    </row>
    <row r="175" spans="3:4" ht="12.75">
      <c r="C175" s="17"/>
      <c r="D175" s="17"/>
    </row>
    <row r="176" spans="3:4" ht="12.75">
      <c r="C176" s="17"/>
      <c r="D176" s="17"/>
    </row>
    <row r="177" spans="3:4" ht="12.75">
      <c r="C177" s="17"/>
      <c r="D177" s="17"/>
    </row>
    <row r="178" spans="3:4" ht="12.75">
      <c r="C178" s="17"/>
      <c r="D178" s="17"/>
    </row>
    <row r="179" spans="3:4" ht="12.75">
      <c r="C179" s="17"/>
      <c r="D179" s="17"/>
    </row>
    <row r="180" spans="3:4" ht="12.75">
      <c r="C180" s="17"/>
      <c r="D180" s="17"/>
    </row>
    <row r="181" spans="3:4" ht="12.75">
      <c r="C181" s="17"/>
      <c r="D181" s="17"/>
    </row>
    <row r="182" spans="3:4" ht="12.75">
      <c r="C182" s="17"/>
      <c r="D182" s="17"/>
    </row>
    <row r="183" spans="3:4" ht="12.75">
      <c r="C183" s="17"/>
      <c r="D183" s="17"/>
    </row>
    <row r="184" spans="3:4" ht="12.75">
      <c r="C184" s="17"/>
      <c r="D184" s="17"/>
    </row>
    <row r="185" spans="3:4" ht="12.75">
      <c r="C185" s="17"/>
      <c r="D185" s="17"/>
    </row>
    <row r="186" spans="3:4" ht="12.75">
      <c r="C186" s="17"/>
      <c r="D186" s="17"/>
    </row>
    <row r="187" spans="3:4" ht="12.75">
      <c r="C187" s="17"/>
      <c r="D187" s="17"/>
    </row>
    <row r="188" spans="3:4" ht="12.75">
      <c r="C188" s="17"/>
      <c r="D188" s="17"/>
    </row>
    <row r="189" spans="3:4" ht="12.75">
      <c r="C189" s="17"/>
      <c r="D189" s="17"/>
    </row>
    <row r="190" spans="3:4" ht="12.75">
      <c r="C190" s="17"/>
      <c r="D190" s="17"/>
    </row>
    <row r="191" spans="3:4" ht="12.75">
      <c r="C191" s="17"/>
      <c r="D191" s="17"/>
    </row>
    <row r="192" spans="3:4" ht="12.75">
      <c r="C192" s="17"/>
      <c r="D192" s="17"/>
    </row>
    <row r="193" spans="3:4" ht="12.75">
      <c r="C193" s="17"/>
      <c r="D193" s="17"/>
    </row>
    <row r="194" spans="3:4" ht="12.75">
      <c r="C194" s="17"/>
      <c r="D194" s="17"/>
    </row>
    <row r="195" spans="3:4" ht="12.75">
      <c r="C195" s="17"/>
      <c r="D195" s="17"/>
    </row>
    <row r="196" spans="3:4" ht="12.75">
      <c r="C196" s="17"/>
      <c r="D196" s="17"/>
    </row>
    <row r="197" spans="3:4" ht="12.75">
      <c r="C197" s="17"/>
      <c r="D197" s="17"/>
    </row>
    <row r="198" spans="3:4" ht="12.75">
      <c r="C198" s="17"/>
      <c r="D198" s="17"/>
    </row>
    <row r="199" spans="3:4" ht="12.75">
      <c r="C199" s="17"/>
      <c r="D199" s="17"/>
    </row>
    <row r="200" spans="3:4" ht="12.75">
      <c r="C200" s="17"/>
      <c r="D200" s="17"/>
    </row>
    <row r="201" spans="3:4" ht="12.75">
      <c r="C201" s="17"/>
      <c r="D201" s="17"/>
    </row>
    <row r="202" spans="3:4" ht="12.75">
      <c r="C202" s="17"/>
      <c r="D202" s="17"/>
    </row>
    <row r="203" spans="3:4" ht="12.75">
      <c r="C203" s="17"/>
      <c r="D203" s="17"/>
    </row>
    <row r="204" spans="3:4" ht="12.75">
      <c r="C204" s="17"/>
      <c r="D204" s="17"/>
    </row>
    <row r="205" spans="3:4" ht="12.75">
      <c r="C205" s="17"/>
      <c r="D205" s="17"/>
    </row>
    <row r="206" spans="3:4" ht="12.75">
      <c r="C206" s="17"/>
      <c r="D206" s="17"/>
    </row>
    <row r="207" spans="3:4" ht="12.75">
      <c r="C207" s="17"/>
      <c r="D207" s="17"/>
    </row>
    <row r="208" spans="3:4" ht="12.75">
      <c r="C208" s="17"/>
      <c r="D208" s="17"/>
    </row>
    <row r="209" spans="3:4" ht="12.75">
      <c r="C209" s="17"/>
      <c r="D209" s="17"/>
    </row>
    <row r="210" spans="3:4" ht="12.75">
      <c r="C210" s="17"/>
      <c r="D210" s="17"/>
    </row>
    <row r="211" spans="3:4" ht="12.75">
      <c r="C211" s="17"/>
      <c r="D211" s="17"/>
    </row>
    <row r="212" spans="3:4" ht="12.75">
      <c r="C212" s="17"/>
      <c r="D212" s="17"/>
    </row>
    <row r="213" spans="3:4" ht="12.75">
      <c r="C213" s="17"/>
      <c r="D213" s="17"/>
    </row>
    <row r="214" spans="3:4" ht="12.75">
      <c r="C214" s="17"/>
      <c r="D214" s="17"/>
    </row>
    <row r="215" spans="3:4" ht="12.75">
      <c r="C215" s="17"/>
      <c r="D215" s="17"/>
    </row>
    <row r="216" spans="3:4" ht="12.75">
      <c r="C216" s="17"/>
      <c r="D216" s="17"/>
    </row>
    <row r="217" spans="3:4" ht="12.75">
      <c r="C217" s="17"/>
      <c r="D217" s="17"/>
    </row>
    <row r="218" spans="3:4" ht="12.75">
      <c r="C218" s="17"/>
      <c r="D218" s="17"/>
    </row>
    <row r="219" spans="3:4" ht="12.75">
      <c r="C219" s="17"/>
      <c r="D219" s="17"/>
    </row>
    <row r="220" spans="3:4" ht="12.75">
      <c r="C220" s="17"/>
      <c r="D220" s="17"/>
    </row>
    <row r="221" spans="3:4" ht="12.75">
      <c r="C221" s="17"/>
      <c r="D221" s="17"/>
    </row>
    <row r="222" spans="3:4" ht="12.75">
      <c r="C222" s="17"/>
      <c r="D222" s="17"/>
    </row>
    <row r="223" spans="3:4" ht="12.75">
      <c r="C223" s="17"/>
      <c r="D223" s="17"/>
    </row>
    <row r="224" spans="3:4" ht="12.75">
      <c r="C224" s="17"/>
      <c r="D224" s="17"/>
    </row>
    <row r="225" spans="3:4" ht="12.75">
      <c r="C225" s="17"/>
      <c r="D225" s="17"/>
    </row>
    <row r="226" spans="3:4" ht="12.75">
      <c r="C226" s="17"/>
      <c r="D226" s="17"/>
    </row>
    <row r="227" spans="3:4" ht="12.75">
      <c r="C227" s="17"/>
      <c r="D227" s="17"/>
    </row>
    <row r="228" spans="3:4" ht="12.75">
      <c r="C228" s="17"/>
      <c r="D228" s="17"/>
    </row>
    <row r="229" spans="3:4" ht="12.75">
      <c r="C229" s="17"/>
      <c r="D229" s="17"/>
    </row>
    <row r="230" spans="3:4" ht="12.75">
      <c r="C230" s="17"/>
      <c r="D230" s="17"/>
    </row>
    <row r="231" spans="3:4" ht="12.75">
      <c r="C231" s="17"/>
      <c r="D231" s="17"/>
    </row>
    <row r="232" spans="3:4" ht="12.75">
      <c r="C232" s="17"/>
      <c r="D232" s="17"/>
    </row>
    <row r="233" spans="3:4" ht="12.75">
      <c r="C233" s="17"/>
      <c r="D233" s="17"/>
    </row>
    <row r="234" spans="3:4" ht="12.75">
      <c r="C234" s="17"/>
      <c r="D234" s="17"/>
    </row>
    <row r="235" spans="3:4" ht="12.75">
      <c r="C235" s="17"/>
      <c r="D235" s="17"/>
    </row>
    <row r="236" spans="3:4" ht="12.75">
      <c r="C236" s="17"/>
      <c r="D236" s="17"/>
    </row>
    <row r="237" spans="3:4" ht="12.75">
      <c r="C237" s="17"/>
      <c r="D237" s="17"/>
    </row>
    <row r="238" spans="3:4" ht="12.75">
      <c r="C238" s="17"/>
      <c r="D238" s="17"/>
    </row>
    <row r="239" spans="3:4" ht="12.75">
      <c r="C239" s="17"/>
      <c r="D239" s="17"/>
    </row>
    <row r="240" spans="3:4" ht="12.75">
      <c r="C240" s="17"/>
      <c r="D240" s="17"/>
    </row>
    <row r="241" spans="3:4" ht="12.75">
      <c r="C241" s="17"/>
      <c r="D241" s="17"/>
    </row>
    <row r="242" spans="3:4" ht="12.75">
      <c r="C242" s="17"/>
      <c r="D242" s="17"/>
    </row>
    <row r="243" spans="3:4" ht="12.75">
      <c r="C243" s="17"/>
      <c r="D243" s="17"/>
    </row>
    <row r="244" spans="3:4" ht="12.75">
      <c r="C244" s="17"/>
      <c r="D244" s="17"/>
    </row>
    <row r="245" spans="3:4" ht="12.75">
      <c r="C245" s="17"/>
      <c r="D245" s="17"/>
    </row>
    <row r="246" spans="3:4" ht="12.75">
      <c r="C246" s="17"/>
      <c r="D246" s="17"/>
    </row>
    <row r="247" spans="3:4" ht="12.75">
      <c r="C247" s="17"/>
      <c r="D247" s="17"/>
    </row>
    <row r="248" spans="3:4" ht="12.75">
      <c r="C248" s="17"/>
      <c r="D248" s="17"/>
    </row>
    <row r="249" spans="3:4" ht="12.75">
      <c r="C249" s="17"/>
      <c r="D249" s="17"/>
    </row>
    <row r="250" spans="3:4" ht="12.75">
      <c r="C250" s="17"/>
      <c r="D250" s="17"/>
    </row>
    <row r="251" spans="3:4" ht="12.75">
      <c r="C251" s="17"/>
      <c r="D251" s="17"/>
    </row>
    <row r="252" spans="3:4" ht="12.75">
      <c r="C252" s="17"/>
      <c r="D252" s="17"/>
    </row>
    <row r="253" spans="3:4" ht="12.75">
      <c r="C253" s="17"/>
      <c r="D253" s="17"/>
    </row>
    <row r="254" spans="3:4" ht="12.75">
      <c r="C254" s="17"/>
      <c r="D254" s="17"/>
    </row>
    <row r="255" spans="3:4" ht="12.75">
      <c r="C255" s="17"/>
      <c r="D255" s="17"/>
    </row>
    <row r="256" spans="3:4" ht="12.75">
      <c r="C256" s="17"/>
      <c r="D256" s="17"/>
    </row>
    <row r="257" spans="3:4" ht="12.75">
      <c r="C257" s="17"/>
      <c r="D257" s="17"/>
    </row>
    <row r="258" spans="3:4" ht="12.75">
      <c r="C258" s="17"/>
      <c r="D258" s="17"/>
    </row>
    <row r="259" spans="3:4" ht="12.75">
      <c r="C259" s="17"/>
      <c r="D259" s="17"/>
    </row>
    <row r="260" spans="3:4" ht="12.75">
      <c r="C260" s="17"/>
      <c r="D260" s="17"/>
    </row>
    <row r="261" spans="3:4" ht="12.75">
      <c r="C261" s="17"/>
      <c r="D261" s="17"/>
    </row>
    <row r="262" spans="3:4" ht="12.75">
      <c r="C262" s="17"/>
      <c r="D262" s="17"/>
    </row>
    <row r="263" spans="3:4" ht="12.75">
      <c r="C263" s="17"/>
      <c r="D263" s="17"/>
    </row>
    <row r="264" spans="3:4" ht="12.75">
      <c r="C264" s="17"/>
      <c r="D264" s="17"/>
    </row>
    <row r="265" spans="3:4" ht="12.75">
      <c r="C265" s="17"/>
      <c r="D265" s="17"/>
    </row>
    <row r="266" spans="3:4" ht="12.75">
      <c r="C266" s="17"/>
      <c r="D266" s="17"/>
    </row>
    <row r="267" spans="3:4" ht="12.75">
      <c r="C267" s="17"/>
      <c r="D267" s="17"/>
    </row>
    <row r="268" spans="3:4" ht="12.75">
      <c r="C268" s="17"/>
      <c r="D268" s="17"/>
    </row>
    <row r="269" spans="3:4" ht="12.75">
      <c r="C269" s="17"/>
      <c r="D269" s="17"/>
    </row>
    <row r="270" spans="3:4" ht="12.75">
      <c r="C270" s="17"/>
      <c r="D270" s="17"/>
    </row>
    <row r="271" spans="3:4" ht="12.75">
      <c r="C271" s="17"/>
      <c r="D271" s="17"/>
    </row>
    <row r="272" spans="3:4" ht="12.75">
      <c r="C272" s="17"/>
      <c r="D272" s="17"/>
    </row>
    <row r="273" spans="3:4" ht="12.75">
      <c r="C273" s="17"/>
      <c r="D273" s="17"/>
    </row>
    <row r="274" spans="3:4" ht="12.75">
      <c r="C274" s="17"/>
      <c r="D274" s="17"/>
    </row>
    <row r="275" spans="3:4" ht="12.75">
      <c r="C275" s="17"/>
      <c r="D275" s="17"/>
    </row>
    <row r="276" spans="3:4" ht="12.75">
      <c r="C276" s="17"/>
      <c r="D276" s="17"/>
    </row>
    <row r="277" spans="3:4" ht="12.75">
      <c r="C277" s="17"/>
      <c r="D277" s="17"/>
    </row>
    <row r="278" spans="3:4" ht="12.75">
      <c r="C278" s="17"/>
      <c r="D278" s="17"/>
    </row>
    <row r="279" spans="3:4" ht="12.75">
      <c r="C279" s="17"/>
      <c r="D279" s="17"/>
    </row>
    <row r="280" spans="3:4" ht="12.75">
      <c r="C280" s="17"/>
      <c r="D280" s="17"/>
    </row>
    <row r="281" spans="3:4" ht="12.75">
      <c r="C281" s="17"/>
      <c r="D281" s="17"/>
    </row>
    <row r="282" spans="3:4" ht="12.75">
      <c r="C282" s="17"/>
      <c r="D282" s="17"/>
    </row>
    <row r="283" spans="3:4" ht="12.75">
      <c r="C283" s="17"/>
      <c r="D283" s="17"/>
    </row>
    <row r="284" spans="3:4" ht="12.75">
      <c r="C284" s="17"/>
      <c r="D284" s="17"/>
    </row>
    <row r="285" spans="3:4" ht="12.75">
      <c r="C285" s="17"/>
      <c r="D285" s="17"/>
    </row>
    <row r="286" spans="3:4" ht="12.75">
      <c r="C286" s="17"/>
      <c r="D286" s="17"/>
    </row>
    <row r="287" spans="3:4" ht="12.75">
      <c r="C287" s="17"/>
      <c r="D287" s="17"/>
    </row>
    <row r="288" spans="3:4" ht="12.75">
      <c r="C288" s="17"/>
      <c r="D288" s="17"/>
    </row>
    <row r="289" spans="3:4" ht="12.75">
      <c r="C289" s="17"/>
      <c r="D289" s="17"/>
    </row>
    <row r="290" spans="3:4" ht="12.75">
      <c r="C290" s="17"/>
      <c r="D290" s="17"/>
    </row>
    <row r="291" spans="3:4" ht="12.75">
      <c r="C291" s="17"/>
      <c r="D291" s="17"/>
    </row>
    <row r="292" spans="3:4" ht="12.75">
      <c r="C292" s="17"/>
      <c r="D292" s="17"/>
    </row>
    <row r="293" spans="3:4" ht="12.75">
      <c r="C293" s="17"/>
      <c r="D293" s="17"/>
    </row>
    <row r="294" spans="3:4" ht="12.75">
      <c r="C294" s="17"/>
      <c r="D294" s="17"/>
    </row>
    <row r="295" spans="3:4" ht="12.75">
      <c r="C295" s="17"/>
      <c r="D295" s="17"/>
    </row>
    <row r="296" spans="3:4" ht="12.75">
      <c r="C296" s="17"/>
      <c r="D296" s="17"/>
    </row>
    <row r="297" spans="3:4" ht="12.75">
      <c r="C297" s="17"/>
      <c r="D297" s="17"/>
    </row>
    <row r="298" spans="3:4" ht="12.75">
      <c r="C298" s="17"/>
      <c r="D298" s="17"/>
    </row>
    <row r="299" spans="3:4" ht="12.75">
      <c r="C299" s="17"/>
      <c r="D299" s="17"/>
    </row>
    <row r="300" spans="3:4" ht="12.75">
      <c r="C300" s="17"/>
      <c r="D300" s="17"/>
    </row>
    <row r="301" spans="3:4" ht="12.75">
      <c r="C301" s="17"/>
      <c r="D301" s="17"/>
    </row>
    <row r="302" spans="3:4" ht="12.75">
      <c r="C302" s="17"/>
      <c r="D302" s="17"/>
    </row>
    <row r="303" spans="3:4" ht="12.75">
      <c r="C303" s="17"/>
      <c r="D303" s="17"/>
    </row>
    <row r="304" spans="3:4" ht="12.75">
      <c r="C304" s="17"/>
      <c r="D304" s="17"/>
    </row>
    <row r="305" spans="3:4" ht="12.75">
      <c r="C305" s="17"/>
      <c r="D305" s="17"/>
    </row>
    <row r="306" spans="3:4" ht="12.75">
      <c r="C306" s="17"/>
      <c r="D306" s="17"/>
    </row>
    <row r="307" spans="3:4" ht="12.75">
      <c r="C307" s="17"/>
      <c r="D307" s="17"/>
    </row>
    <row r="308" spans="3:4" ht="12.75">
      <c r="C308" s="17"/>
      <c r="D308" s="17"/>
    </row>
    <row r="309" spans="3:4" ht="12.75">
      <c r="C309" s="17"/>
      <c r="D309" s="17"/>
    </row>
    <row r="310" spans="3:4" ht="12.75">
      <c r="C310" s="17"/>
      <c r="D310" s="17"/>
    </row>
    <row r="311" spans="3:4" ht="12.75">
      <c r="C311" s="17"/>
      <c r="D311" s="17"/>
    </row>
    <row r="312" spans="3:4" ht="12.75">
      <c r="C312" s="17"/>
      <c r="D312" s="17"/>
    </row>
    <row r="313" spans="3:4" ht="12.75">
      <c r="C313" s="17"/>
      <c r="D313" s="17"/>
    </row>
    <row r="314" spans="3:4" ht="12.75">
      <c r="C314" s="17"/>
      <c r="D314" s="17"/>
    </row>
    <row r="315" spans="3:4" ht="12.75">
      <c r="C315" s="17"/>
      <c r="D315" s="17"/>
    </row>
    <row r="316" spans="3:4" ht="12.75">
      <c r="C316" s="17"/>
      <c r="D316" s="17"/>
    </row>
    <row r="317" spans="3:4" ht="12.75">
      <c r="C317" s="17"/>
      <c r="D317" s="17"/>
    </row>
    <row r="318" spans="3:4" ht="12.75">
      <c r="C318" s="17"/>
      <c r="D318" s="17"/>
    </row>
    <row r="319" spans="3:4" ht="12.75">
      <c r="C319" s="17"/>
      <c r="D319" s="17"/>
    </row>
    <row r="320" spans="3:4" ht="12.75">
      <c r="C320" s="17"/>
      <c r="D320" s="17"/>
    </row>
    <row r="321" spans="3:4" ht="12.75">
      <c r="C321" s="17"/>
      <c r="D321" s="17"/>
    </row>
    <row r="322" spans="3:4" ht="12.75">
      <c r="C322" s="17"/>
      <c r="D322" s="17"/>
    </row>
    <row r="323" spans="3:4" ht="12.75">
      <c r="C323" s="17"/>
      <c r="D323" s="17"/>
    </row>
    <row r="324" spans="3:4" ht="12.75">
      <c r="C324" s="17"/>
      <c r="D324" s="17"/>
    </row>
    <row r="325" spans="3:4" ht="12.75">
      <c r="C325" s="17"/>
      <c r="D325" s="17"/>
    </row>
    <row r="326" spans="3:4" ht="12.75">
      <c r="C326" s="17"/>
      <c r="D326" s="17"/>
    </row>
    <row r="327" spans="3:4" ht="12.75">
      <c r="C327" s="17"/>
      <c r="D327" s="17"/>
    </row>
    <row r="328" spans="3:4" ht="12.75">
      <c r="C328" s="17"/>
      <c r="D328" s="17"/>
    </row>
    <row r="329" spans="3:4" ht="12.75">
      <c r="C329" s="17"/>
      <c r="D329" s="17"/>
    </row>
    <row r="330" spans="3:4" ht="12.75">
      <c r="C330" s="17"/>
      <c r="D330" s="17"/>
    </row>
    <row r="331" spans="3:4" ht="12.75">
      <c r="C331" s="17"/>
      <c r="D331" s="17"/>
    </row>
    <row r="332" spans="3:4" ht="12.75">
      <c r="C332" s="17"/>
      <c r="D332" s="17"/>
    </row>
    <row r="333" spans="3:4" ht="12.75">
      <c r="C333" s="17"/>
      <c r="D333" s="17"/>
    </row>
    <row r="334" spans="3:4" ht="12.75">
      <c r="C334" s="17"/>
      <c r="D334" s="17"/>
    </row>
    <row r="335" spans="3:4" ht="12.75">
      <c r="C335" s="17"/>
      <c r="D335" s="17"/>
    </row>
    <row r="336" spans="3:4" ht="12.75">
      <c r="C336" s="17"/>
      <c r="D336" s="17"/>
    </row>
    <row r="337" spans="3:4" ht="12.75">
      <c r="C337" s="17"/>
      <c r="D337" s="17"/>
    </row>
    <row r="338" spans="3:4" ht="12.75">
      <c r="C338" s="17"/>
      <c r="D338" s="17"/>
    </row>
    <row r="339" spans="3:4" ht="12.75">
      <c r="C339" s="17"/>
      <c r="D339" s="17"/>
    </row>
    <row r="340" spans="3:4" ht="12.75">
      <c r="C340" s="17"/>
      <c r="D340" s="17"/>
    </row>
    <row r="341" spans="3:4" ht="12.75">
      <c r="C341" s="17"/>
      <c r="D341" s="17"/>
    </row>
    <row r="342" spans="3:4" ht="12.75">
      <c r="C342" s="17"/>
      <c r="D342" s="17"/>
    </row>
    <row r="343" spans="3:4" ht="12.75">
      <c r="C343" s="17"/>
      <c r="D343" s="17"/>
    </row>
    <row r="344" spans="3:4" ht="12.75">
      <c r="C344" s="17"/>
      <c r="D344" s="17"/>
    </row>
    <row r="345" spans="3:4" ht="12.75">
      <c r="C345" s="17"/>
      <c r="D345" s="17"/>
    </row>
    <row r="346" spans="3:4" ht="12.75">
      <c r="C346" s="17"/>
      <c r="D346" s="17"/>
    </row>
    <row r="347" spans="3:4" ht="12.75">
      <c r="C347" s="17"/>
      <c r="D347" s="17"/>
    </row>
    <row r="348" spans="3:4" ht="12.75">
      <c r="C348" s="17"/>
      <c r="D348" s="17"/>
    </row>
    <row r="349" spans="3:4" ht="12.75">
      <c r="C349" s="17"/>
      <c r="D349" s="17"/>
    </row>
    <row r="350" spans="3:4" ht="12.75">
      <c r="C350" s="17"/>
      <c r="D350" s="17"/>
    </row>
    <row r="351" spans="3:4" ht="12.75">
      <c r="C351" s="17"/>
      <c r="D351" s="17"/>
    </row>
    <row r="352" spans="3:4" ht="12.75">
      <c r="C352" s="17"/>
      <c r="D352" s="17"/>
    </row>
    <row r="353" spans="3:4" ht="12.75">
      <c r="C353" s="17"/>
      <c r="D353" s="17"/>
    </row>
    <row r="354" spans="3:4" ht="12.75">
      <c r="C354" s="17"/>
      <c r="D354" s="17"/>
    </row>
    <row r="355" spans="3:4" ht="12.75">
      <c r="C355" s="17"/>
      <c r="D355" s="17"/>
    </row>
    <row r="356" spans="3:4" ht="12.75">
      <c r="C356" s="17"/>
      <c r="D356" s="17"/>
    </row>
    <row r="357" spans="3:4" ht="12.75">
      <c r="C357" s="17"/>
      <c r="D357" s="17"/>
    </row>
    <row r="358" spans="3:4" ht="12.75">
      <c r="C358" s="17"/>
      <c r="D358" s="17"/>
    </row>
    <row r="359" spans="3:4" ht="12.75">
      <c r="C359" s="17"/>
      <c r="D359" s="17"/>
    </row>
    <row r="360" spans="3:4" ht="12.75">
      <c r="C360" s="17"/>
      <c r="D360" s="17"/>
    </row>
    <row r="361" spans="3:4" ht="12.75">
      <c r="C361" s="17"/>
      <c r="D361" s="17"/>
    </row>
    <row r="362" spans="3:4" ht="12.75">
      <c r="C362" s="17"/>
      <c r="D362" s="17"/>
    </row>
    <row r="363" spans="3:4" ht="12.75">
      <c r="C363" s="17"/>
      <c r="D363" s="17"/>
    </row>
    <row r="364" spans="3:4" ht="12.75">
      <c r="C364" s="17"/>
      <c r="D364" s="17"/>
    </row>
    <row r="365" spans="3:4" ht="12.75">
      <c r="C365" s="17"/>
      <c r="D365" s="17"/>
    </row>
    <row r="366" spans="3:4" ht="12.75">
      <c r="C366" s="17"/>
      <c r="D366" s="17"/>
    </row>
    <row r="367" spans="3:4" ht="12.75">
      <c r="C367" s="17"/>
      <c r="D367" s="17"/>
    </row>
    <row r="368" spans="3:4" ht="12.75">
      <c r="C368" s="17"/>
      <c r="D368" s="17"/>
    </row>
    <row r="369" spans="3:4" ht="12.75">
      <c r="C369" s="17"/>
      <c r="D369" s="17"/>
    </row>
    <row r="370" spans="3:4" ht="12.75">
      <c r="C370" s="17"/>
      <c r="D370" s="17"/>
    </row>
    <row r="371" spans="3:4" ht="12.75">
      <c r="C371" s="17"/>
      <c r="D371" s="17"/>
    </row>
    <row r="372" spans="3:4" ht="12.75">
      <c r="C372" s="17"/>
      <c r="D372" s="17"/>
    </row>
    <row r="373" spans="3:4" ht="12.75">
      <c r="C373" s="17"/>
      <c r="D373" s="17"/>
    </row>
    <row r="374" spans="3:4" ht="12.75">
      <c r="C374" s="17"/>
      <c r="D374" s="17"/>
    </row>
    <row r="375" spans="3:4" ht="12.75">
      <c r="C375" s="17"/>
      <c r="D375" s="17"/>
    </row>
    <row r="376" spans="3:4" ht="12.75">
      <c r="C376" s="17"/>
      <c r="D376" s="17"/>
    </row>
    <row r="377" spans="3:4" ht="12.75">
      <c r="C377" s="17"/>
      <c r="D377" s="17"/>
    </row>
    <row r="378" spans="3:4" ht="12.75">
      <c r="C378" s="17"/>
      <c r="D378" s="17"/>
    </row>
    <row r="379" spans="3:4" ht="12.75">
      <c r="C379" s="17"/>
      <c r="D379" s="17"/>
    </row>
    <row r="380" spans="3:4" ht="12.75">
      <c r="C380" s="17"/>
      <c r="D380" s="17"/>
    </row>
    <row r="381" spans="3:4" ht="12.75">
      <c r="C381" s="17"/>
      <c r="D381" s="17"/>
    </row>
    <row r="382" spans="3:4" ht="12.75">
      <c r="C382" s="17"/>
      <c r="D382" s="17"/>
    </row>
    <row r="383" spans="3:4" ht="12.75">
      <c r="C383" s="17"/>
      <c r="D383" s="17"/>
    </row>
    <row r="384" spans="3:4" ht="12.75">
      <c r="C384" s="17"/>
      <c r="D384" s="17"/>
    </row>
    <row r="385" spans="3:4" ht="12.75">
      <c r="C385" s="17"/>
      <c r="D385" s="17"/>
    </row>
    <row r="386" spans="3:4" ht="12.75">
      <c r="C386" s="17"/>
      <c r="D386" s="17"/>
    </row>
    <row r="387" spans="3:4" ht="12.75">
      <c r="C387" s="17"/>
      <c r="D387" s="17"/>
    </row>
    <row r="388" spans="3:4" ht="12.75">
      <c r="C388" s="17"/>
      <c r="D388" s="17"/>
    </row>
    <row r="389" spans="3:4" ht="12.75">
      <c r="C389" s="17"/>
      <c r="D389" s="17"/>
    </row>
    <row r="390" spans="3:4" ht="12.75">
      <c r="C390" s="17"/>
      <c r="D390" s="17"/>
    </row>
    <row r="391" spans="3:4" ht="12.75">
      <c r="C391" s="17"/>
      <c r="D391" s="17"/>
    </row>
    <row r="392" spans="3:4" ht="12.75">
      <c r="C392" s="17"/>
      <c r="D392" s="17"/>
    </row>
    <row r="393" spans="3:4" ht="12.75">
      <c r="C393" s="17"/>
      <c r="D393" s="17"/>
    </row>
    <row r="394" spans="3:4" ht="12.75">
      <c r="C394" s="17"/>
      <c r="D394" s="17"/>
    </row>
    <row r="395" spans="3:4" ht="12.75">
      <c r="C395" s="17"/>
      <c r="D395" s="17"/>
    </row>
    <row r="396" spans="3:4" ht="12.75">
      <c r="C396" s="17"/>
      <c r="D396" s="17"/>
    </row>
    <row r="397" spans="3:4" ht="12.75">
      <c r="C397" s="17"/>
      <c r="D397" s="17"/>
    </row>
    <row r="398" spans="3:4" ht="12.75">
      <c r="C398" s="17"/>
      <c r="D398" s="17"/>
    </row>
    <row r="399" spans="3:4" ht="12.75">
      <c r="C399" s="17"/>
      <c r="D399" s="17"/>
    </row>
    <row r="400" spans="3:4" ht="12.75">
      <c r="C400" s="17"/>
      <c r="D400" s="17"/>
    </row>
    <row r="401" spans="3:4" ht="12.75">
      <c r="C401" s="17"/>
      <c r="D401" s="17"/>
    </row>
    <row r="402" spans="3:4" ht="12.75">
      <c r="C402" s="17"/>
      <c r="D402" s="17"/>
    </row>
    <row r="403" spans="3:4" ht="12.75">
      <c r="C403" s="17"/>
      <c r="D403" s="17"/>
    </row>
    <row r="404" spans="3:4" ht="12.75">
      <c r="C404" s="17"/>
      <c r="D404" s="17"/>
    </row>
    <row r="405" spans="3:4" ht="12.75">
      <c r="C405" s="17"/>
      <c r="D405" s="17"/>
    </row>
    <row r="406" spans="3:4" ht="12.75">
      <c r="C406" s="17"/>
      <c r="D406" s="17"/>
    </row>
    <row r="407" spans="3:4" ht="12.75">
      <c r="C407" s="17"/>
      <c r="D407" s="17"/>
    </row>
    <row r="408" spans="3:4" ht="12.75">
      <c r="C408" s="17"/>
      <c r="D408" s="17"/>
    </row>
    <row r="409" spans="3:4" ht="12.75">
      <c r="C409" s="17"/>
      <c r="D409" s="17"/>
    </row>
    <row r="410" spans="3:4" ht="12.75">
      <c r="C410" s="17"/>
      <c r="D410" s="17"/>
    </row>
    <row r="411" spans="3:4" ht="12.75">
      <c r="C411" s="17"/>
      <c r="D411" s="17"/>
    </row>
    <row r="412" spans="3:4" ht="12.75">
      <c r="C412" s="17"/>
      <c r="D412" s="17"/>
    </row>
    <row r="413" spans="3:4" ht="12.75">
      <c r="C413" s="17"/>
      <c r="D413" s="17"/>
    </row>
    <row r="414" spans="3:4" ht="12.75">
      <c r="C414" s="17"/>
      <c r="D414" s="17"/>
    </row>
    <row r="415" spans="3:4" ht="12.75">
      <c r="C415" s="17"/>
      <c r="D415" s="17"/>
    </row>
    <row r="416" spans="3:4" ht="12.75">
      <c r="C416" s="17"/>
      <c r="D416" s="17"/>
    </row>
    <row r="417" spans="3:4" ht="12.75">
      <c r="C417" s="17"/>
      <c r="D417" s="17"/>
    </row>
    <row r="418" spans="3:4" ht="12.75">
      <c r="C418" s="17"/>
      <c r="D418" s="17"/>
    </row>
    <row r="419" spans="3:4" ht="12.75">
      <c r="C419" s="17"/>
      <c r="D419" s="17"/>
    </row>
    <row r="420" spans="3:4" ht="12.75">
      <c r="C420" s="17"/>
      <c r="D420" s="17"/>
    </row>
    <row r="421" spans="3:4" ht="12.75">
      <c r="C421" s="17"/>
      <c r="D421" s="17"/>
    </row>
    <row r="422" spans="3:4" ht="12.75">
      <c r="C422" s="17"/>
      <c r="D422" s="17"/>
    </row>
    <row r="423" spans="3:4" ht="12.75">
      <c r="C423" s="17"/>
      <c r="D423" s="17"/>
    </row>
    <row r="424" spans="3:4" ht="12.75">
      <c r="C424" s="17"/>
      <c r="D424" s="17"/>
    </row>
    <row r="425" spans="3:4" ht="12.75">
      <c r="C425" s="17"/>
      <c r="D425" s="17"/>
    </row>
    <row r="426" spans="3:4" ht="12.75">
      <c r="C426" s="17"/>
      <c r="D426" s="17"/>
    </row>
    <row r="427" spans="3:4" ht="12.75">
      <c r="C427" s="17"/>
      <c r="D427" s="17"/>
    </row>
    <row r="428" spans="3:4" ht="12.75">
      <c r="C428" s="17"/>
      <c r="D428" s="17"/>
    </row>
    <row r="429" spans="3:4" ht="12.75">
      <c r="C429" s="17"/>
      <c r="D429" s="17"/>
    </row>
    <row r="430" spans="3:4" ht="12.75">
      <c r="C430" s="17"/>
      <c r="D430" s="17"/>
    </row>
    <row r="431" spans="3:4" ht="12.75">
      <c r="C431" s="17"/>
      <c r="D431" s="17"/>
    </row>
    <row r="432" spans="3:4" ht="12.75">
      <c r="C432" s="17"/>
      <c r="D432" s="17"/>
    </row>
    <row r="433" spans="3:4" ht="12.75">
      <c r="C433" s="17"/>
      <c r="D433" s="17"/>
    </row>
    <row r="434" spans="3:4" ht="12.75">
      <c r="C434" s="17"/>
      <c r="D434" s="17"/>
    </row>
    <row r="435" spans="3:4" ht="12.75">
      <c r="C435" s="17"/>
      <c r="D435" s="17"/>
    </row>
    <row r="436" spans="3:4" ht="12.75">
      <c r="C436" s="17"/>
      <c r="D436" s="17"/>
    </row>
    <row r="437" spans="3:4" ht="12.75">
      <c r="C437" s="17"/>
      <c r="D437" s="17"/>
    </row>
    <row r="438" spans="3:4" ht="12.75">
      <c r="C438" s="17"/>
      <c r="D438" s="17"/>
    </row>
    <row r="439" spans="3:4" ht="12.75">
      <c r="C439" s="17"/>
      <c r="D439" s="17"/>
    </row>
    <row r="440" spans="3:4" ht="12.75">
      <c r="C440" s="17"/>
      <c r="D440" s="17"/>
    </row>
    <row r="441" spans="3:4" ht="12.75">
      <c r="C441" s="17"/>
      <c r="D441" s="17"/>
    </row>
    <row r="442" spans="3:4" ht="12.75">
      <c r="C442" s="17"/>
      <c r="D442" s="17"/>
    </row>
    <row r="443" spans="3:4" ht="12.75">
      <c r="C443" s="17"/>
      <c r="D443" s="17"/>
    </row>
    <row r="444" spans="3:4" ht="12.75">
      <c r="C444" s="17"/>
      <c r="D444" s="17"/>
    </row>
    <row r="445" spans="3:4" ht="12.75">
      <c r="C445" s="17"/>
      <c r="D445" s="17"/>
    </row>
    <row r="446" spans="3:4" ht="12.75">
      <c r="C446" s="17"/>
      <c r="D446" s="17"/>
    </row>
    <row r="447" spans="3:4" ht="12.75">
      <c r="C447" s="17"/>
      <c r="D447" s="17"/>
    </row>
    <row r="448" spans="3:4" ht="12.75">
      <c r="C448" s="17"/>
      <c r="D448" s="17"/>
    </row>
    <row r="449" spans="3:4" ht="12.75">
      <c r="C449" s="17"/>
      <c r="D449" s="17"/>
    </row>
    <row r="450" spans="3:4" ht="12.75">
      <c r="C450" s="17"/>
      <c r="D450" s="17"/>
    </row>
    <row r="451" spans="3:4" ht="12.75">
      <c r="C451" s="17"/>
      <c r="D451" s="17"/>
    </row>
    <row r="452" spans="3:4" ht="12.75">
      <c r="C452" s="17"/>
      <c r="D452" s="17"/>
    </row>
    <row r="453" spans="3:4" ht="12.75">
      <c r="C453" s="17"/>
      <c r="D453" s="17"/>
    </row>
    <row r="454" spans="3:4" ht="12.75">
      <c r="C454" s="17"/>
      <c r="D454" s="17"/>
    </row>
    <row r="455" spans="3:4" ht="12.75">
      <c r="C455" s="17"/>
      <c r="D455" s="17"/>
    </row>
    <row r="456" spans="3:4" ht="12.75">
      <c r="C456" s="17"/>
      <c r="D456" s="17"/>
    </row>
    <row r="457" spans="3:4" ht="12.75">
      <c r="C457" s="17"/>
      <c r="D457" s="17"/>
    </row>
    <row r="458" spans="3:4" ht="12.75">
      <c r="C458" s="17"/>
      <c r="D458" s="17"/>
    </row>
    <row r="459" spans="3:4" ht="12.75">
      <c r="C459" s="17"/>
      <c r="D459" s="17"/>
    </row>
    <row r="460" spans="3:4" ht="12.75">
      <c r="C460" s="17"/>
      <c r="D460" s="17"/>
    </row>
    <row r="461" spans="3:4" ht="12.75">
      <c r="C461" s="17"/>
      <c r="D461" s="17"/>
    </row>
    <row r="462" spans="3:4" ht="12.75">
      <c r="C462" s="17"/>
      <c r="D462" s="17"/>
    </row>
    <row r="463" spans="3:4" ht="12.75">
      <c r="C463" s="17"/>
      <c r="D463" s="17"/>
    </row>
    <row r="464" spans="3:4" ht="12.75">
      <c r="C464" s="17"/>
      <c r="D464" s="17"/>
    </row>
    <row r="465" spans="3:4" ht="12.75">
      <c r="C465" s="17"/>
      <c r="D465" s="17"/>
    </row>
    <row r="466" spans="3:4" ht="12.75">
      <c r="C466" s="17"/>
      <c r="D466" s="17"/>
    </row>
    <row r="467" spans="3:4" ht="12.75">
      <c r="C467" s="17"/>
      <c r="D467" s="17"/>
    </row>
    <row r="468" spans="3:4" ht="12.75">
      <c r="C468" s="17"/>
      <c r="D468" s="17"/>
    </row>
    <row r="469" spans="3:4" ht="12.75">
      <c r="C469" s="17"/>
      <c r="D469" s="17"/>
    </row>
    <row r="470" spans="3:4" ht="12.75">
      <c r="C470" s="17"/>
      <c r="D470" s="17"/>
    </row>
    <row r="471" spans="3:4" ht="12.75">
      <c r="C471" s="17"/>
      <c r="D471" s="17"/>
    </row>
    <row r="472" spans="3:4" ht="12.75">
      <c r="C472" s="17"/>
      <c r="D472" s="17"/>
    </row>
    <row r="473" spans="3:4" ht="12.75">
      <c r="C473" s="17"/>
      <c r="D473" s="17"/>
    </row>
    <row r="474" spans="3:4" ht="12.75">
      <c r="C474" s="17"/>
      <c r="D474" s="17"/>
    </row>
    <row r="475" spans="3:4" ht="12.75">
      <c r="C475" s="17"/>
      <c r="D475" s="17"/>
    </row>
    <row r="476" spans="3:4" ht="12.75">
      <c r="C476" s="17"/>
      <c r="D476" s="17"/>
    </row>
    <row r="477" spans="3:4" ht="12.75">
      <c r="C477" s="17"/>
      <c r="D477" s="17"/>
    </row>
    <row r="478" spans="3:4" ht="12.75">
      <c r="C478" s="17"/>
      <c r="D478" s="17"/>
    </row>
    <row r="479" spans="3:4" ht="12.75">
      <c r="C479" s="17"/>
      <c r="D479" s="17"/>
    </row>
    <row r="480" spans="3:4" ht="12.75">
      <c r="C480" s="17"/>
      <c r="D480" s="17"/>
    </row>
    <row r="481" spans="3:4" ht="12.75">
      <c r="C481" s="17"/>
      <c r="D481" s="17"/>
    </row>
    <row r="482" spans="3:4" ht="12.75">
      <c r="C482" s="17"/>
      <c r="D482" s="17"/>
    </row>
    <row r="483" spans="3:4" ht="12.75">
      <c r="C483" s="17"/>
      <c r="D483" s="17"/>
    </row>
    <row r="484" spans="3:4" ht="12.75">
      <c r="C484" s="17"/>
      <c r="D484" s="17"/>
    </row>
    <row r="485" spans="3:4" ht="12.75">
      <c r="C485" s="17"/>
      <c r="D485" s="17"/>
    </row>
    <row r="486" spans="3:4" ht="12.75">
      <c r="C486" s="17"/>
      <c r="D486" s="17"/>
    </row>
    <row r="487" spans="3:4" ht="12.75">
      <c r="C487" s="17"/>
      <c r="D487" s="17"/>
    </row>
    <row r="488" spans="3:4" ht="12.75">
      <c r="C488" s="17"/>
      <c r="D488" s="17"/>
    </row>
    <row r="489" spans="3:4" ht="12.75">
      <c r="C489" s="17"/>
      <c r="D489" s="17"/>
    </row>
    <row r="490" spans="3:4" ht="12.75">
      <c r="C490" s="17"/>
      <c r="D490" s="17"/>
    </row>
    <row r="491" spans="3:4" ht="12.75">
      <c r="C491" s="17"/>
      <c r="D491" s="17"/>
    </row>
    <row r="492" spans="3:4" ht="12.75">
      <c r="C492" s="17"/>
      <c r="D492" s="17"/>
    </row>
    <row r="493" spans="3:4" ht="12.75">
      <c r="C493" s="17"/>
      <c r="D493" s="17"/>
    </row>
    <row r="494" spans="3:4" ht="12.75">
      <c r="C494" s="17"/>
      <c r="D494" s="17"/>
    </row>
    <row r="495" spans="3:4" ht="12.75">
      <c r="C495" s="17"/>
      <c r="D495" s="17"/>
    </row>
    <row r="496" spans="3:4" ht="12.75">
      <c r="C496" s="17"/>
      <c r="D496" s="17"/>
    </row>
    <row r="497" spans="3:4" ht="12.75">
      <c r="C497" s="17"/>
      <c r="D497" s="17"/>
    </row>
    <row r="498" spans="3:4" ht="12.75">
      <c r="C498" s="17"/>
      <c r="D498" s="17"/>
    </row>
    <row r="499" spans="3:4" ht="12.75">
      <c r="C499" s="17"/>
      <c r="D499" s="17"/>
    </row>
    <row r="500" spans="3:4" ht="12.75">
      <c r="C500" s="17"/>
      <c r="D500" s="17"/>
    </row>
    <row r="501" spans="3:4" ht="12.75">
      <c r="C501" s="17"/>
      <c r="D501" s="17"/>
    </row>
    <row r="502" spans="3:4" ht="12.75">
      <c r="C502" s="17"/>
      <c r="D502" s="17"/>
    </row>
    <row r="503" spans="3:4" ht="12.75">
      <c r="C503" s="17"/>
      <c r="D503" s="17"/>
    </row>
    <row r="504" spans="3:4" ht="12.75">
      <c r="C504" s="17"/>
      <c r="D504" s="17"/>
    </row>
    <row r="505" spans="3:4" ht="12.75">
      <c r="C505" s="17"/>
      <c r="D505" s="17"/>
    </row>
    <row r="506" spans="3:4" ht="12.75">
      <c r="C506" s="17"/>
      <c r="D506" s="17"/>
    </row>
    <row r="507" spans="3:4" ht="12.75">
      <c r="C507" s="17"/>
      <c r="D507" s="17"/>
    </row>
    <row r="508" spans="3:4" ht="12.75">
      <c r="C508" s="17"/>
      <c r="D508" s="17"/>
    </row>
    <row r="509" spans="3:4" ht="12.75">
      <c r="C509" s="17"/>
      <c r="D509" s="17"/>
    </row>
    <row r="510" spans="3:4" ht="12.75">
      <c r="C510" s="17"/>
      <c r="D510" s="17"/>
    </row>
    <row r="511" spans="3:4" ht="12.75">
      <c r="C511" s="17"/>
      <c r="D511" s="17"/>
    </row>
    <row r="512" spans="3:4" ht="12.75">
      <c r="C512" s="17"/>
      <c r="D512" s="17"/>
    </row>
    <row r="513" spans="3:4" ht="12.75">
      <c r="C513" s="17"/>
      <c r="D513" s="17"/>
    </row>
    <row r="514" spans="3:4" ht="12.75">
      <c r="C514" s="17"/>
      <c r="D514" s="17"/>
    </row>
    <row r="515" spans="3:4" ht="12.75">
      <c r="C515" s="17"/>
      <c r="D515" s="17"/>
    </row>
    <row r="516" spans="3:4" ht="12.75">
      <c r="C516" s="17"/>
      <c r="D516" s="17"/>
    </row>
    <row r="517" spans="3:4" ht="12.75">
      <c r="C517" s="17"/>
      <c r="D517" s="17"/>
    </row>
    <row r="518" spans="3:4" ht="12.75">
      <c r="C518" s="17"/>
      <c r="D518" s="17"/>
    </row>
    <row r="519" spans="3:4" ht="12.75">
      <c r="C519" s="17"/>
      <c r="D519" s="17"/>
    </row>
    <row r="520" spans="3:4" ht="12.75">
      <c r="C520" s="17"/>
      <c r="D520" s="17"/>
    </row>
    <row r="521" spans="3:4" ht="12.75">
      <c r="C521" s="17"/>
      <c r="D521" s="17"/>
    </row>
    <row r="522" spans="3:4" ht="12.75">
      <c r="C522" s="17"/>
      <c r="D522" s="17"/>
    </row>
    <row r="523" spans="3:4" ht="12.75">
      <c r="C523" s="17"/>
      <c r="D523" s="17"/>
    </row>
    <row r="524" spans="3:4" ht="12.75">
      <c r="C524" s="17"/>
      <c r="D524" s="17"/>
    </row>
    <row r="525" spans="3:4" ht="12.75">
      <c r="C525" s="17"/>
      <c r="D525" s="17"/>
    </row>
    <row r="526" spans="3:4" ht="12.75">
      <c r="C526" s="17"/>
      <c r="D526" s="17"/>
    </row>
    <row r="527" spans="3:4" ht="12.75">
      <c r="C527" s="17"/>
      <c r="D527" s="17"/>
    </row>
    <row r="528" spans="3:4" ht="12.75">
      <c r="C528" s="17"/>
      <c r="D528" s="17"/>
    </row>
    <row r="529" spans="3:4" ht="12.75">
      <c r="C529" s="17"/>
      <c r="D529" s="17"/>
    </row>
    <row r="530" spans="3:4" ht="12.75">
      <c r="C530" s="17"/>
      <c r="D530" s="17"/>
    </row>
    <row r="531" spans="3:4" ht="12.75">
      <c r="C531" s="17"/>
      <c r="D531" s="17"/>
    </row>
    <row r="532" spans="3:4" ht="12.75">
      <c r="C532" s="17"/>
      <c r="D532" s="17"/>
    </row>
    <row r="533" spans="3:4" ht="12.75">
      <c r="C533" s="17"/>
      <c r="D533" s="17"/>
    </row>
    <row r="534" spans="3:4" ht="12.75">
      <c r="C534" s="17"/>
      <c r="D534" s="17"/>
    </row>
    <row r="535" spans="3:4" ht="12.75">
      <c r="C535" s="17"/>
      <c r="D535" s="17"/>
    </row>
    <row r="536" spans="3:4" ht="12.75">
      <c r="C536" s="17"/>
      <c r="D536" s="17"/>
    </row>
    <row r="537" spans="3:4" ht="12.75">
      <c r="C537" s="17"/>
      <c r="D537" s="17"/>
    </row>
    <row r="538" spans="3:4" ht="12.75">
      <c r="C538" s="17"/>
      <c r="D538" s="17"/>
    </row>
    <row r="539" spans="3:4" ht="12.75">
      <c r="C539" s="17"/>
      <c r="D539" s="17"/>
    </row>
    <row r="540" spans="3:4" ht="12.75">
      <c r="C540" s="17"/>
      <c r="D540" s="17"/>
    </row>
    <row r="541" spans="3:4" ht="12.75">
      <c r="C541" s="17"/>
      <c r="D541" s="17"/>
    </row>
    <row r="542" spans="3:4" ht="12.75">
      <c r="C542" s="17"/>
      <c r="D542" s="17"/>
    </row>
    <row r="543" spans="3:4" ht="12.75">
      <c r="C543" s="17"/>
      <c r="D543" s="17"/>
    </row>
    <row r="544" spans="3:4" ht="12.75">
      <c r="C544" s="17"/>
      <c r="D544" s="17"/>
    </row>
    <row r="545" spans="3:4" ht="12.75">
      <c r="C545" s="17"/>
      <c r="D545" s="17"/>
    </row>
    <row r="546" spans="3:4" ht="12.75">
      <c r="C546" s="17"/>
      <c r="D546" s="17"/>
    </row>
    <row r="547" spans="3:4" ht="12.75">
      <c r="C547" s="17"/>
      <c r="D547" s="17"/>
    </row>
    <row r="548" spans="3:4" ht="12.75">
      <c r="C548" s="17"/>
      <c r="D548" s="17"/>
    </row>
    <row r="549" spans="3:4" ht="12.75">
      <c r="C549" s="17"/>
      <c r="D549" s="17"/>
    </row>
    <row r="550" spans="3:4" ht="12.75">
      <c r="C550" s="17"/>
      <c r="D550" s="17"/>
    </row>
    <row r="551" spans="3:4" ht="12.75">
      <c r="C551" s="17"/>
      <c r="D551" s="17"/>
    </row>
    <row r="552" spans="3:4" ht="12.75">
      <c r="C552" s="17"/>
      <c r="D552" s="17"/>
    </row>
    <row r="553" spans="3:4" ht="12.75">
      <c r="C553" s="17"/>
      <c r="D553" s="17"/>
    </row>
    <row r="554" spans="3:4" ht="12.75">
      <c r="C554" s="17"/>
      <c r="D554" s="17"/>
    </row>
    <row r="555" spans="3:4" ht="12.75">
      <c r="C555" s="17"/>
      <c r="D555" s="17"/>
    </row>
    <row r="556" spans="3:4" ht="12.75">
      <c r="C556" s="17"/>
      <c r="D556" s="17"/>
    </row>
    <row r="557" spans="3:4" ht="12.75">
      <c r="C557" s="17"/>
      <c r="D557" s="17"/>
    </row>
    <row r="558" spans="3:4" ht="12.75">
      <c r="C558" s="17"/>
      <c r="D558" s="17"/>
    </row>
    <row r="559" spans="3:4" ht="12.75">
      <c r="C559" s="17"/>
      <c r="D559" s="17"/>
    </row>
    <row r="560" spans="3:4" ht="12.75">
      <c r="C560" s="17"/>
      <c r="D560" s="17"/>
    </row>
    <row r="561" spans="3:4" ht="12.75">
      <c r="C561" s="17"/>
      <c r="D561" s="17"/>
    </row>
    <row r="562" spans="3:4" ht="12.75">
      <c r="C562" s="17"/>
      <c r="D562" s="17"/>
    </row>
    <row r="563" spans="3:4" ht="12.75">
      <c r="C563" s="17"/>
      <c r="D563" s="17"/>
    </row>
    <row r="564" spans="3:4" ht="12.75">
      <c r="C564" s="17"/>
      <c r="D564" s="17"/>
    </row>
    <row r="565" spans="3:4" ht="12.75">
      <c r="C565" s="17"/>
      <c r="D565" s="17"/>
    </row>
    <row r="566" spans="3:4" ht="12.75">
      <c r="C566" s="17"/>
      <c r="D566" s="17"/>
    </row>
    <row r="567" spans="3:4" ht="12.75">
      <c r="C567" s="17"/>
      <c r="D567" s="17"/>
    </row>
    <row r="568" spans="3:4" ht="12.75">
      <c r="C568" s="17"/>
      <c r="D568" s="17"/>
    </row>
    <row r="569" spans="3:4" ht="12.75">
      <c r="C569" s="17"/>
      <c r="D569" s="17"/>
    </row>
    <row r="570" spans="3:4" ht="12.75">
      <c r="C570" s="17"/>
      <c r="D570" s="17"/>
    </row>
    <row r="571" spans="3:4" ht="12.75">
      <c r="C571" s="17"/>
      <c r="D571" s="17"/>
    </row>
    <row r="572" spans="3:4" ht="12.75">
      <c r="C572" s="17"/>
      <c r="D572" s="17"/>
    </row>
    <row r="573" spans="3:4" ht="12.75">
      <c r="C573" s="17"/>
      <c r="D573" s="17"/>
    </row>
    <row r="574" spans="3:4" ht="12.75">
      <c r="C574" s="17"/>
      <c r="D574" s="17"/>
    </row>
    <row r="575" spans="3:4" ht="12.75">
      <c r="C575" s="17"/>
      <c r="D575" s="17"/>
    </row>
    <row r="576" spans="3:4" ht="12.75">
      <c r="C576" s="17"/>
      <c r="D576" s="17"/>
    </row>
    <row r="577" spans="3:4" ht="12.75">
      <c r="C577" s="17"/>
      <c r="D577" s="17"/>
    </row>
    <row r="578" spans="3:4" ht="12.75">
      <c r="C578" s="17"/>
      <c r="D578" s="17"/>
    </row>
    <row r="579" spans="3:4" ht="12.75">
      <c r="C579" s="17"/>
      <c r="D579" s="17"/>
    </row>
    <row r="580" spans="3:4" ht="12.75">
      <c r="C580" s="17"/>
      <c r="D580" s="17"/>
    </row>
    <row r="581" spans="3:4" ht="12.75">
      <c r="C581" s="17"/>
      <c r="D581" s="17"/>
    </row>
    <row r="582" spans="3:4" ht="12.75">
      <c r="C582" s="17"/>
      <c r="D582" s="17"/>
    </row>
    <row r="583" spans="3:4" ht="12.75">
      <c r="C583" s="17"/>
      <c r="D583" s="17"/>
    </row>
    <row r="584" spans="3:4" ht="12.75">
      <c r="C584" s="17"/>
      <c r="D584" s="17"/>
    </row>
    <row r="585" spans="3:4" ht="12.75">
      <c r="C585" s="17"/>
      <c r="D585" s="17"/>
    </row>
    <row r="586" spans="3:4" ht="12.75">
      <c r="C586" s="17"/>
      <c r="D586" s="17"/>
    </row>
    <row r="587" spans="3:4" ht="12.75">
      <c r="C587" s="17"/>
      <c r="D587" s="17"/>
    </row>
    <row r="588" spans="3:4" ht="12.75">
      <c r="C588" s="17"/>
      <c r="D588" s="17"/>
    </row>
    <row r="589" spans="3:4" ht="12.75">
      <c r="C589" s="17"/>
      <c r="D589" s="17"/>
    </row>
    <row r="590" spans="3:4" ht="12.75">
      <c r="C590" s="17"/>
      <c r="D590" s="17"/>
    </row>
    <row r="591" spans="3:4" ht="12.75">
      <c r="C591" s="17"/>
      <c r="D591" s="17"/>
    </row>
    <row r="592" spans="3:4" ht="12.75">
      <c r="C592" s="17"/>
      <c r="D592" s="17"/>
    </row>
    <row r="593" spans="3:4" ht="12.75">
      <c r="C593" s="17"/>
      <c r="D593" s="17"/>
    </row>
    <row r="594" spans="3:4" ht="12.75">
      <c r="C594" s="17"/>
      <c r="D594" s="17"/>
    </row>
    <row r="595" spans="3:4" ht="12.75">
      <c r="C595" s="17"/>
      <c r="D595" s="17"/>
    </row>
    <row r="596" spans="3:4" ht="12.75">
      <c r="C596" s="17"/>
      <c r="D596" s="17"/>
    </row>
    <row r="597" spans="3:4" ht="12.75">
      <c r="C597" s="17"/>
      <c r="D597" s="17"/>
    </row>
    <row r="598" spans="3:4" ht="12.75">
      <c r="C598" s="17"/>
      <c r="D598" s="17"/>
    </row>
    <row r="599" spans="3:4" ht="12.75">
      <c r="C599" s="17"/>
      <c r="D599" s="17"/>
    </row>
    <row r="600" spans="3:4" ht="12.75">
      <c r="C600" s="17"/>
      <c r="D600" s="17"/>
    </row>
    <row r="601" spans="3:4" ht="12.75">
      <c r="C601" s="17"/>
      <c r="D601" s="17"/>
    </row>
    <row r="602" spans="3:4" ht="12.75">
      <c r="C602" s="17"/>
      <c r="D602" s="17"/>
    </row>
    <row r="603" spans="3:4" ht="12.75">
      <c r="C603" s="17"/>
      <c r="D603" s="17"/>
    </row>
    <row r="604" spans="3:4" ht="12.75">
      <c r="C604" s="17"/>
      <c r="D604" s="17"/>
    </row>
    <row r="605" spans="3:4" ht="12.75">
      <c r="C605" s="17"/>
      <c r="D605" s="17"/>
    </row>
    <row r="606" spans="3:4" ht="12.75">
      <c r="C606" s="17"/>
      <c r="D606" s="17"/>
    </row>
    <row r="607" spans="3:4" ht="12.75">
      <c r="C607" s="17"/>
      <c r="D607" s="17"/>
    </row>
    <row r="608" spans="3:4" ht="12.75">
      <c r="C608" s="17"/>
      <c r="D608" s="17"/>
    </row>
    <row r="609" spans="3:4" ht="12.75">
      <c r="C609" s="17"/>
      <c r="D609" s="17"/>
    </row>
    <row r="610" spans="3:4" ht="12.75">
      <c r="C610" s="17"/>
      <c r="D610" s="17"/>
    </row>
    <row r="611" spans="3:4" ht="12.75">
      <c r="C611" s="17"/>
      <c r="D611" s="17"/>
    </row>
    <row r="612" spans="3:4" ht="12.75">
      <c r="C612" s="17"/>
      <c r="D612" s="17"/>
    </row>
    <row r="613" spans="3:4" ht="12.75">
      <c r="C613" s="17"/>
      <c r="D613" s="17"/>
    </row>
    <row r="614" spans="3:4" ht="12.75">
      <c r="C614" s="17"/>
      <c r="D614" s="17"/>
    </row>
    <row r="615" spans="3:4" ht="12.75">
      <c r="C615" s="17"/>
      <c r="D615" s="17"/>
    </row>
    <row r="616" spans="3:4" ht="12.75">
      <c r="C616" s="17"/>
      <c r="D616" s="17"/>
    </row>
    <row r="617" spans="3:4" ht="12.75">
      <c r="C617" s="17"/>
      <c r="D617" s="17"/>
    </row>
    <row r="618" spans="3:4" ht="12.75">
      <c r="C618" s="17"/>
      <c r="D618" s="17"/>
    </row>
    <row r="619" spans="3:4" ht="12.75">
      <c r="C619" s="17"/>
      <c r="D619" s="17"/>
    </row>
    <row r="620" spans="3:4" ht="12.75">
      <c r="C620" s="17"/>
      <c r="D620" s="17"/>
    </row>
    <row r="621" spans="3:4" ht="12.75">
      <c r="C621" s="17"/>
      <c r="D621" s="17"/>
    </row>
    <row r="622" spans="3:4" ht="12.75">
      <c r="C622" s="17"/>
      <c r="D622" s="17"/>
    </row>
    <row r="623" spans="3:4" ht="12.75">
      <c r="C623" s="17"/>
      <c r="D623" s="17"/>
    </row>
    <row r="624" spans="3:4" ht="12.75">
      <c r="C624" s="17"/>
      <c r="D624" s="17"/>
    </row>
    <row r="625" spans="3:4" ht="12.75">
      <c r="C625" s="17"/>
      <c r="D625" s="17"/>
    </row>
    <row r="626" spans="3:4" ht="12.75">
      <c r="C626" s="17"/>
      <c r="D626" s="17"/>
    </row>
    <row r="627" spans="3:4" ht="12.75">
      <c r="C627" s="17"/>
      <c r="D627" s="17"/>
    </row>
    <row r="628" spans="3:4" ht="12.75">
      <c r="C628" s="17"/>
      <c r="D628" s="17"/>
    </row>
    <row r="629" spans="3:4" ht="12.75">
      <c r="C629" s="17"/>
      <c r="D629" s="17"/>
    </row>
    <row r="630" spans="3:4" ht="12.75">
      <c r="C630" s="17"/>
      <c r="D630" s="17"/>
    </row>
    <row r="631" spans="3:4" ht="12.75">
      <c r="C631" s="17"/>
      <c r="D631" s="17"/>
    </row>
    <row r="632" spans="3:4" ht="12.75">
      <c r="C632" s="17"/>
      <c r="D632" s="17"/>
    </row>
    <row r="633" spans="3:4" ht="12.75">
      <c r="C633" s="17"/>
      <c r="D633" s="17"/>
    </row>
    <row r="634" spans="3:4" ht="12.75">
      <c r="C634" s="17"/>
      <c r="D634" s="17"/>
    </row>
    <row r="635" spans="3:4" ht="12.75">
      <c r="C635" s="17"/>
      <c r="D635" s="17"/>
    </row>
    <row r="636" spans="3:4" ht="12.75">
      <c r="C636" s="17"/>
      <c r="D636" s="17"/>
    </row>
    <row r="637" spans="3:4" ht="12.75">
      <c r="C637" s="17"/>
      <c r="D637" s="17"/>
    </row>
    <row r="638" spans="3:4" ht="12.75">
      <c r="C638" s="17"/>
      <c r="D638" s="17"/>
    </row>
    <row r="639" spans="3:4" ht="12.75">
      <c r="C639" s="17"/>
      <c r="D639" s="17"/>
    </row>
    <row r="640" spans="3:4" ht="12.75">
      <c r="C640" s="17"/>
      <c r="D640" s="17"/>
    </row>
    <row r="641" spans="3:4" ht="12.75">
      <c r="C641" s="17"/>
      <c r="D641" s="17"/>
    </row>
    <row r="642" spans="3:4" ht="12.75">
      <c r="C642" s="17"/>
      <c r="D642" s="17"/>
    </row>
    <row r="643" spans="3:4" ht="12.75">
      <c r="C643" s="17"/>
      <c r="D643" s="17"/>
    </row>
    <row r="644" spans="3:4" ht="12.75">
      <c r="C644" s="17"/>
      <c r="D644" s="17"/>
    </row>
    <row r="645" spans="3:4" ht="12.75">
      <c r="C645" s="17"/>
      <c r="D645" s="17"/>
    </row>
    <row r="646" spans="3:4" ht="12.75">
      <c r="C646" s="17"/>
      <c r="D646" s="17"/>
    </row>
    <row r="647" spans="3:4" ht="12.75">
      <c r="C647" s="17"/>
      <c r="D647" s="17"/>
    </row>
    <row r="648" spans="3:4" ht="12.75">
      <c r="C648" s="17"/>
      <c r="D648" s="17"/>
    </row>
    <row r="649" spans="3:4" ht="12.75">
      <c r="C649" s="17"/>
      <c r="D649" s="17"/>
    </row>
    <row r="650" spans="3:4" ht="12.75">
      <c r="C650" s="17"/>
      <c r="D650" s="17"/>
    </row>
    <row r="651" spans="3:4" ht="12.75">
      <c r="C651" s="17"/>
      <c r="D651" s="17"/>
    </row>
    <row r="652" spans="3:4" ht="12.75">
      <c r="C652" s="17"/>
      <c r="D652" s="17"/>
    </row>
    <row r="653" spans="3:4" ht="12.75">
      <c r="C653" s="17"/>
      <c r="D653" s="17"/>
    </row>
    <row r="654" spans="3:4" ht="12.75">
      <c r="C654" s="17"/>
      <c r="D654" s="17"/>
    </row>
    <row r="655" spans="3:4" ht="12.75">
      <c r="C655" s="17"/>
      <c r="D655" s="17"/>
    </row>
    <row r="656" spans="3:4" ht="12.75">
      <c r="C656" s="17"/>
      <c r="D656" s="17"/>
    </row>
    <row r="657" spans="3:4" ht="12.75">
      <c r="C657" s="17"/>
      <c r="D657" s="17"/>
    </row>
    <row r="658" spans="3:4" ht="12.75">
      <c r="C658" s="17"/>
      <c r="D658" s="17"/>
    </row>
    <row r="659" spans="3:4" ht="12.75">
      <c r="C659" s="17"/>
      <c r="D659" s="17"/>
    </row>
    <row r="660" spans="3:4" ht="12.75">
      <c r="C660" s="17"/>
      <c r="D660" s="17"/>
    </row>
    <row r="661" spans="3:4" ht="12.75">
      <c r="C661" s="17"/>
      <c r="D661" s="17"/>
    </row>
    <row r="662" spans="3:4" ht="12.75">
      <c r="C662" s="17"/>
      <c r="D662" s="17"/>
    </row>
    <row r="663" spans="3:4" ht="12.75">
      <c r="C663" s="17"/>
      <c r="D663" s="17"/>
    </row>
    <row r="664" spans="3:4" ht="12.75">
      <c r="C664" s="17"/>
      <c r="D664" s="17"/>
    </row>
    <row r="665" spans="3:4" ht="12.75">
      <c r="C665" s="17"/>
      <c r="D665" s="17"/>
    </row>
    <row r="666" spans="3:4" ht="12.75">
      <c r="C666" s="17"/>
      <c r="D666" s="17"/>
    </row>
    <row r="667" spans="3:4" ht="12.75">
      <c r="C667" s="17"/>
      <c r="D667" s="17"/>
    </row>
    <row r="668" spans="3:4" ht="12.75">
      <c r="C668" s="17"/>
      <c r="D668" s="17"/>
    </row>
    <row r="669" spans="3:4" ht="12.75">
      <c r="C669" s="17"/>
      <c r="D669" s="17"/>
    </row>
    <row r="670" spans="3:4" ht="12.75">
      <c r="C670" s="17"/>
      <c r="D670" s="17"/>
    </row>
    <row r="671" spans="3:4" ht="12.75">
      <c r="C671" s="17"/>
      <c r="D671" s="17"/>
    </row>
    <row r="672" spans="3:4" ht="12.75">
      <c r="C672" s="17"/>
      <c r="D672" s="17"/>
    </row>
    <row r="673" spans="3:4" ht="12.75">
      <c r="C673" s="17"/>
      <c r="D673" s="17"/>
    </row>
    <row r="674" spans="3:4" ht="12.75">
      <c r="C674" s="17"/>
      <c r="D674" s="17"/>
    </row>
    <row r="675" spans="3:4" ht="12.75">
      <c r="C675" s="17"/>
      <c r="D675" s="17"/>
    </row>
    <row r="676" spans="3:4" ht="12.75">
      <c r="C676" s="17"/>
      <c r="D676" s="17"/>
    </row>
    <row r="677" spans="3:4" ht="12.75">
      <c r="C677" s="17"/>
      <c r="D677" s="17"/>
    </row>
    <row r="678" spans="3:4" ht="12.75">
      <c r="C678" s="17"/>
      <c r="D678" s="17"/>
    </row>
    <row r="679" spans="3:4" ht="12.75">
      <c r="C679" s="17"/>
      <c r="D679" s="17"/>
    </row>
    <row r="680" spans="3:4" ht="12.75">
      <c r="C680" s="17"/>
      <c r="D680" s="17"/>
    </row>
    <row r="681" spans="3:4" ht="12.75">
      <c r="C681" s="17"/>
      <c r="D681" s="17"/>
    </row>
    <row r="682" spans="3:4" ht="12.75">
      <c r="C682" s="17"/>
      <c r="D682" s="17"/>
    </row>
    <row r="683" spans="3:4" ht="12.75">
      <c r="C683" s="17"/>
      <c r="D683" s="17"/>
    </row>
    <row r="684" spans="3:4" ht="12.75">
      <c r="C684" s="17"/>
      <c r="D684" s="17"/>
    </row>
    <row r="685" spans="3:4" ht="12.75">
      <c r="C685" s="17"/>
      <c r="D685" s="17"/>
    </row>
    <row r="686" spans="3:4" ht="12.75">
      <c r="C686" s="17"/>
      <c r="D686" s="17"/>
    </row>
    <row r="687" spans="3:4" ht="12.75">
      <c r="C687" s="17"/>
      <c r="D687" s="17"/>
    </row>
    <row r="688" spans="3:4" ht="12.75">
      <c r="C688" s="17"/>
      <c r="D688" s="17"/>
    </row>
    <row r="689" spans="3:4" ht="12.75">
      <c r="C689" s="17"/>
      <c r="D689" s="17"/>
    </row>
    <row r="690" spans="3:4" ht="12.75">
      <c r="C690" s="17"/>
      <c r="D690" s="17"/>
    </row>
    <row r="691" spans="3:4" ht="12.75">
      <c r="C691" s="17"/>
      <c r="D691" s="17"/>
    </row>
    <row r="692" spans="3:4" ht="12.75">
      <c r="C692" s="17"/>
      <c r="D692" s="17"/>
    </row>
    <row r="693" spans="3:4" ht="12.75">
      <c r="C693" s="17"/>
      <c r="D693" s="17"/>
    </row>
    <row r="694" spans="3:4" ht="12.75">
      <c r="C694" s="17"/>
      <c r="D694" s="17"/>
    </row>
    <row r="695" spans="3:4" ht="12.75">
      <c r="C695" s="17"/>
      <c r="D695" s="17"/>
    </row>
    <row r="696" spans="3:4" ht="12.75">
      <c r="C696" s="17"/>
      <c r="D696" s="17"/>
    </row>
    <row r="697" spans="3:4" ht="12.75">
      <c r="C697" s="17"/>
      <c r="D697" s="17"/>
    </row>
    <row r="698" spans="3:4" ht="12.75">
      <c r="C698" s="17"/>
      <c r="D698" s="17"/>
    </row>
    <row r="699" spans="3:4" ht="12.75">
      <c r="C699" s="17"/>
      <c r="D699" s="17"/>
    </row>
    <row r="700" spans="3:4" ht="12.75">
      <c r="C700" s="17"/>
      <c r="D700" s="17"/>
    </row>
    <row r="701" spans="3:4" ht="12.75">
      <c r="C701" s="17"/>
      <c r="D701" s="17"/>
    </row>
    <row r="702" spans="3:4" ht="12.75">
      <c r="C702" s="17"/>
      <c r="D702" s="17"/>
    </row>
    <row r="703" spans="3:4" ht="12.75">
      <c r="C703" s="17"/>
      <c r="D703" s="17"/>
    </row>
    <row r="704" spans="3:4" ht="12.75">
      <c r="C704" s="17"/>
      <c r="D704" s="17"/>
    </row>
    <row r="705" spans="3:4" ht="12.75">
      <c r="C705" s="17"/>
      <c r="D705" s="17"/>
    </row>
    <row r="706" spans="3:4" ht="12.75">
      <c r="C706" s="17"/>
      <c r="D706" s="17"/>
    </row>
    <row r="707" spans="3:4" ht="12.75">
      <c r="C707" s="17"/>
      <c r="D707" s="17"/>
    </row>
    <row r="708" spans="3:4" ht="12.75">
      <c r="C708" s="17"/>
      <c r="D708" s="17"/>
    </row>
    <row r="709" spans="3:4" ht="12.75">
      <c r="C709" s="17"/>
      <c r="D709" s="17"/>
    </row>
    <row r="710" spans="3:4" ht="12.75">
      <c r="C710" s="17"/>
      <c r="D710" s="17"/>
    </row>
    <row r="711" spans="3:4" ht="12.75">
      <c r="C711" s="17"/>
      <c r="D711" s="17"/>
    </row>
    <row r="712" spans="3:4" ht="12.75">
      <c r="C712" s="17"/>
      <c r="D712" s="17"/>
    </row>
    <row r="713" spans="3:4" ht="12.75">
      <c r="C713" s="17"/>
      <c r="D713" s="17"/>
    </row>
    <row r="714" spans="3:4" ht="12.75">
      <c r="C714" s="17"/>
      <c r="D714" s="17"/>
    </row>
    <row r="715" spans="3:4" ht="12.75">
      <c r="C715" s="17"/>
      <c r="D715" s="17"/>
    </row>
    <row r="716" spans="3:4" ht="12.75">
      <c r="C716" s="17"/>
      <c r="D716" s="17"/>
    </row>
    <row r="717" spans="3:4" ht="12.75">
      <c r="C717" s="17"/>
      <c r="D717" s="17"/>
    </row>
    <row r="718" spans="3:4" ht="12.75">
      <c r="C718" s="17"/>
      <c r="D718" s="17"/>
    </row>
    <row r="719" spans="3:4" ht="12.75">
      <c r="C719" s="17"/>
      <c r="D719" s="17"/>
    </row>
    <row r="720" spans="3:4" ht="12.75">
      <c r="C720" s="17"/>
      <c r="D720" s="17"/>
    </row>
    <row r="721" spans="3:4" ht="12.75">
      <c r="C721" s="17"/>
      <c r="D721" s="17"/>
    </row>
    <row r="722" spans="3:4" ht="12.75">
      <c r="C722" s="17"/>
      <c r="D722" s="17"/>
    </row>
    <row r="723" spans="3:4" ht="12.75">
      <c r="C723" s="17"/>
      <c r="D723" s="17"/>
    </row>
    <row r="724" spans="3:4" ht="12.75">
      <c r="C724" s="17"/>
      <c r="D724" s="17"/>
    </row>
    <row r="725" spans="3:4" ht="12.75">
      <c r="C725" s="17"/>
      <c r="D725" s="17"/>
    </row>
    <row r="726" spans="3:4" ht="12.75">
      <c r="C726" s="17"/>
      <c r="D726" s="17"/>
    </row>
    <row r="727" spans="3:4" ht="12.75">
      <c r="C727" s="17"/>
      <c r="D727" s="17"/>
    </row>
    <row r="728" spans="3:4" ht="12.75">
      <c r="C728" s="17"/>
      <c r="D728" s="17"/>
    </row>
    <row r="729" spans="3:4" ht="12.75">
      <c r="C729" s="17"/>
      <c r="D729" s="17"/>
    </row>
    <row r="730" spans="3:4" ht="12.75">
      <c r="C730" s="17"/>
      <c r="D730" s="17"/>
    </row>
    <row r="731" spans="3:4" ht="12.75">
      <c r="C731" s="17"/>
      <c r="D731" s="17"/>
    </row>
    <row r="732" spans="3:4" ht="12.75">
      <c r="C732" s="17"/>
      <c r="D732" s="17"/>
    </row>
    <row r="733" spans="3:4" ht="12.75">
      <c r="C733" s="17"/>
      <c r="D733" s="17"/>
    </row>
    <row r="734" spans="3:4" ht="12.75">
      <c r="C734" s="17"/>
      <c r="D734" s="17"/>
    </row>
    <row r="735" spans="3:4" ht="12.75">
      <c r="C735" s="17"/>
      <c r="D735" s="17"/>
    </row>
    <row r="736" spans="3:4" ht="12.75">
      <c r="C736" s="17"/>
      <c r="D736" s="17"/>
    </row>
    <row r="737" spans="3:4" ht="12.75">
      <c r="C737" s="17"/>
      <c r="D737" s="17"/>
    </row>
    <row r="738" spans="3:4" ht="12.75">
      <c r="C738" s="17"/>
      <c r="D738" s="17"/>
    </row>
    <row r="739" spans="3:4" ht="12.75">
      <c r="C739" s="17"/>
      <c r="D739" s="17"/>
    </row>
    <row r="740" spans="3:4" ht="12.75">
      <c r="C740" s="17"/>
      <c r="D740" s="17"/>
    </row>
    <row r="741" spans="3:4" ht="12.75">
      <c r="C741" s="17"/>
      <c r="D741" s="17"/>
    </row>
    <row r="742" spans="3:4" ht="12.75">
      <c r="C742" s="17"/>
      <c r="D742" s="17"/>
    </row>
    <row r="743" spans="3:4" ht="12.75">
      <c r="C743" s="17"/>
      <c r="D743" s="17"/>
    </row>
    <row r="744" spans="3:4" ht="12.75">
      <c r="C744" s="17"/>
      <c r="D744" s="17"/>
    </row>
    <row r="745" spans="3:4" ht="12.75">
      <c r="C745" s="17"/>
      <c r="D745" s="17"/>
    </row>
    <row r="746" spans="3:4" ht="12.75">
      <c r="C746" s="17"/>
      <c r="D746" s="17"/>
    </row>
    <row r="747" spans="3:4" ht="12.75">
      <c r="C747" s="17"/>
      <c r="D747" s="17"/>
    </row>
    <row r="748" spans="3:4" ht="12.75">
      <c r="C748" s="17"/>
      <c r="D748" s="17"/>
    </row>
    <row r="749" spans="3:4" ht="12.75">
      <c r="C749" s="17"/>
      <c r="D749" s="17"/>
    </row>
    <row r="750" spans="3:4" ht="12.75">
      <c r="C750" s="17"/>
      <c r="D750" s="17"/>
    </row>
    <row r="751" spans="3:4" ht="12.75">
      <c r="C751" s="17"/>
      <c r="D751" s="17"/>
    </row>
    <row r="752" spans="3:4" ht="12.75">
      <c r="C752" s="17"/>
      <c r="D752" s="17"/>
    </row>
    <row r="753" spans="3:4" ht="12.75">
      <c r="C753" s="17"/>
      <c r="D753" s="17"/>
    </row>
    <row r="754" spans="3:4" ht="12.75">
      <c r="C754" s="17"/>
      <c r="D754" s="17"/>
    </row>
    <row r="755" spans="3:4" ht="12.75">
      <c r="C755" s="17"/>
      <c r="D755" s="17"/>
    </row>
    <row r="756" spans="3:4" ht="12.75">
      <c r="C756" s="17"/>
      <c r="D756" s="17"/>
    </row>
    <row r="757" spans="3:4" ht="12.75">
      <c r="C757" s="17"/>
      <c r="D757" s="17"/>
    </row>
    <row r="758" spans="3:4" ht="12.75">
      <c r="C758" s="17"/>
      <c r="D758" s="17"/>
    </row>
    <row r="759" spans="3:4" ht="12.75">
      <c r="C759" s="17"/>
      <c r="D759" s="17"/>
    </row>
    <row r="760" spans="3:4" ht="12.75">
      <c r="C760" s="17"/>
      <c r="D760" s="17"/>
    </row>
    <row r="761" spans="3:4" ht="12.75">
      <c r="C761" s="17"/>
      <c r="D761" s="17"/>
    </row>
    <row r="762" spans="3:4" ht="12.75">
      <c r="C762" s="17"/>
      <c r="D762" s="17"/>
    </row>
    <row r="763" spans="3:4" ht="12.75">
      <c r="C763" s="17"/>
      <c r="D763" s="17"/>
    </row>
    <row r="764" spans="3:4" ht="12.75">
      <c r="C764" s="17"/>
      <c r="D764" s="17"/>
    </row>
    <row r="765" spans="3:4" ht="12.75">
      <c r="C765" s="17"/>
      <c r="D765" s="17"/>
    </row>
    <row r="766" spans="3:4" ht="12.75">
      <c r="C766" s="17"/>
      <c r="D766" s="17"/>
    </row>
    <row r="767" spans="3:4" ht="12.75">
      <c r="C767" s="17"/>
      <c r="D767" s="17"/>
    </row>
    <row r="768" spans="3:4" ht="12.75">
      <c r="C768" s="17"/>
      <c r="D768" s="17"/>
    </row>
    <row r="769" spans="3:4" ht="12.75">
      <c r="C769" s="17"/>
      <c r="D769" s="17"/>
    </row>
    <row r="770" spans="3:4" ht="12.75">
      <c r="C770" s="17"/>
      <c r="D770" s="17"/>
    </row>
    <row r="771" spans="3:4" ht="12.75">
      <c r="C771" s="17"/>
      <c r="D771" s="17"/>
    </row>
    <row r="772" spans="3:4" ht="12.75">
      <c r="C772" s="17"/>
      <c r="D772" s="17"/>
    </row>
    <row r="773" spans="3:4" ht="12.75">
      <c r="C773" s="17"/>
      <c r="D773" s="17"/>
    </row>
    <row r="774" spans="3:4" ht="12.75">
      <c r="C774" s="17"/>
      <c r="D774" s="17"/>
    </row>
    <row r="775" spans="3:4" ht="12.75">
      <c r="C775" s="17"/>
      <c r="D775" s="17"/>
    </row>
    <row r="776" spans="3:4" ht="12.75">
      <c r="C776" s="17"/>
      <c r="D776" s="17"/>
    </row>
    <row r="777" spans="3:4" ht="12.75">
      <c r="C777" s="17"/>
      <c r="D777" s="17"/>
    </row>
    <row r="778" spans="3:4" ht="12.75">
      <c r="C778" s="17"/>
      <c r="D778" s="17"/>
    </row>
    <row r="779" spans="3:4" ht="12.75">
      <c r="C779" s="17"/>
      <c r="D779" s="17"/>
    </row>
    <row r="780" spans="3:4" ht="12.75">
      <c r="C780" s="17"/>
      <c r="D780" s="17"/>
    </row>
    <row r="781" spans="3:4" ht="12.75">
      <c r="C781" s="17"/>
      <c r="D781" s="17"/>
    </row>
    <row r="782" spans="3:4" ht="12.75">
      <c r="C782" s="17"/>
      <c r="D782" s="17"/>
    </row>
    <row r="783" spans="3:4" ht="12.75">
      <c r="C783" s="17"/>
      <c r="D783" s="17"/>
    </row>
    <row r="784" spans="3:4" ht="12.75">
      <c r="C784" s="17"/>
      <c r="D784" s="17"/>
    </row>
    <row r="785" spans="3:4" ht="12.75">
      <c r="C785" s="17"/>
      <c r="D785" s="17"/>
    </row>
    <row r="786" spans="3:4" ht="12.75">
      <c r="C786" s="17"/>
      <c r="D786" s="17"/>
    </row>
    <row r="787" spans="3:4" ht="12.75">
      <c r="C787" s="17"/>
      <c r="D787" s="17"/>
    </row>
    <row r="788" spans="3:4" ht="12.75">
      <c r="C788" s="17"/>
      <c r="D788" s="17"/>
    </row>
    <row r="789" spans="3:4" ht="12.75">
      <c r="C789" s="17"/>
      <c r="D789" s="17"/>
    </row>
    <row r="790" spans="3:4" ht="12.75">
      <c r="C790" s="17"/>
      <c r="D790" s="17"/>
    </row>
    <row r="791" spans="3:4" ht="12.75">
      <c r="C791" s="17"/>
      <c r="D791" s="17"/>
    </row>
    <row r="792" spans="3:4" ht="12.75">
      <c r="C792" s="17"/>
      <c r="D792" s="17"/>
    </row>
    <row r="793" spans="3:4" ht="12.75">
      <c r="C793" s="17"/>
      <c r="D793" s="1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3"/>
  <sheetViews>
    <sheetView zoomScalePageLayoutView="0" workbookViewId="0" topLeftCell="A7">
      <selection activeCell="A19" sqref="A19:C29"/>
    </sheetView>
  </sheetViews>
  <sheetFormatPr defaultColWidth="9.140625" defaultRowHeight="12.75"/>
  <cols>
    <col min="1" max="1" width="19.7109375" style="17" customWidth="1"/>
    <col min="2" max="2" width="4.421875" style="23" customWidth="1"/>
    <col min="3" max="3" width="12.7109375" style="17" customWidth="1"/>
    <col min="4" max="4" width="5.421875" style="23" customWidth="1"/>
    <col min="5" max="5" width="14.8515625" style="23" customWidth="1"/>
    <col min="6" max="6" width="9.140625" style="23" customWidth="1"/>
    <col min="7" max="7" width="12.00390625" style="23" customWidth="1"/>
    <col min="8" max="8" width="14.140625" style="17" customWidth="1"/>
    <col min="9" max="9" width="22.57421875" style="23" customWidth="1"/>
    <col min="10" max="10" width="25.140625" style="23" customWidth="1"/>
    <col min="11" max="11" width="15.7109375" style="23" customWidth="1"/>
    <col min="12" max="12" width="14.140625" style="23" customWidth="1"/>
    <col min="13" max="13" width="9.57421875" style="23" customWidth="1"/>
    <col min="14" max="14" width="14.140625" style="23" customWidth="1"/>
    <col min="15" max="15" width="23.421875" style="23" customWidth="1"/>
    <col min="16" max="16" width="16.57421875" style="23" customWidth="1"/>
    <col min="17" max="17" width="41.00390625" style="23" customWidth="1"/>
    <col min="18" max="16384" width="9.140625" style="23" customWidth="1"/>
  </cols>
  <sheetData>
    <row r="1" spans="1:10" ht="15.75">
      <c r="A1" s="32" t="s">
        <v>57</v>
      </c>
      <c r="I1" s="33" t="s">
        <v>58</v>
      </c>
      <c r="J1" s="34" t="s">
        <v>59</v>
      </c>
    </row>
    <row r="2" spans="9:10" ht="12.75">
      <c r="I2" s="35" t="s">
        <v>60</v>
      </c>
      <c r="J2" s="36" t="s">
        <v>61</v>
      </c>
    </row>
    <row r="3" spans="1:10" ht="12.75">
      <c r="A3" s="37" t="s">
        <v>62</v>
      </c>
      <c r="I3" s="35" t="s">
        <v>63</v>
      </c>
      <c r="J3" s="36" t="s">
        <v>64</v>
      </c>
    </row>
    <row r="4" spans="9:10" ht="12.75">
      <c r="I4" s="35" t="s">
        <v>65</v>
      </c>
      <c r="J4" s="36" t="s">
        <v>64</v>
      </c>
    </row>
    <row r="5" spans="9:10" ht="13.5" thickBot="1">
      <c r="I5" s="38" t="s">
        <v>66</v>
      </c>
      <c r="J5" s="39" t="s">
        <v>67</v>
      </c>
    </row>
    <row r="10" ht="13.5" thickBot="1"/>
    <row r="11" spans="1:16" ht="12.75" customHeight="1" thickBot="1">
      <c r="A11" s="17" t="str">
        <f aca="true" t="shared" si="0" ref="A11:A29">P11</f>
        <v> BBS 21 </v>
      </c>
      <c r="B11" s="6" t="str">
        <f aca="true" t="shared" si="1" ref="B11:B29">IF(H11=INT(H11),"I","II")</f>
        <v>I</v>
      </c>
      <c r="C11" s="17">
        <f aca="true" t="shared" si="2" ref="C11:C29">1*G11</f>
        <v>42447.479</v>
      </c>
      <c r="D11" s="23" t="str">
        <f aca="true" t="shared" si="3" ref="D11:D29">VLOOKUP(F11,I$1:J$5,2,FALSE)</f>
        <v>vis</v>
      </c>
      <c r="E11" s="40">
        <f>VLOOKUP(C11,A!C$21:E$973,3,FALSE)</f>
        <v>-915.000587946011</v>
      </c>
      <c r="F11" s="6" t="s">
        <v>66</v>
      </c>
      <c r="G11" s="23" t="str">
        <f aca="true" t="shared" si="4" ref="G11:G29">MID(I11,3,LEN(I11)-3)</f>
        <v>42447.479</v>
      </c>
      <c r="H11" s="17">
        <f aca="true" t="shared" si="5" ref="H11:H29">1*K11</f>
        <v>-915</v>
      </c>
      <c r="I11" s="41" t="s">
        <v>104</v>
      </c>
      <c r="J11" s="42" t="s">
        <v>105</v>
      </c>
      <c r="K11" s="41">
        <v>-915</v>
      </c>
      <c r="L11" s="41" t="s">
        <v>106</v>
      </c>
      <c r="M11" s="42" t="s">
        <v>77</v>
      </c>
      <c r="N11" s="42"/>
      <c r="O11" s="43" t="s">
        <v>107</v>
      </c>
      <c r="P11" s="43" t="s">
        <v>108</v>
      </c>
    </row>
    <row r="12" spans="1:16" ht="12.75" customHeight="1" thickBot="1">
      <c r="A12" s="17" t="str">
        <f t="shared" si="0"/>
        <v> BBS 52 </v>
      </c>
      <c r="B12" s="6" t="str">
        <f t="shared" si="1"/>
        <v>I</v>
      </c>
      <c r="C12" s="17">
        <f t="shared" si="2"/>
        <v>44636.467</v>
      </c>
      <c r="D12" s="23" t="str">
        <f t="shared" si="3"/>
        <v>vis</v>
      </c>
      <c r="E12" s="40">
        <f>VLOOKUP(C12,A!C$21:E$973,3,FALSE)</f>
        <v>-20.002839149584137</v>
      </c>
      <c r="F12" s="6" t="s">
        <v>66</v>
      </c>
      <c r="G12" s="23" t="str">
        <f t="shared" si="4"/>
        <v>44636.467</v>
      </c>
      <c r="H12" s="17">
        <f t="shared" si="5"/>
        <v>-20</v>
      </c>
      <c r="I12" s="41" t="s">
        <v>109</v>
      </c>
      <c r="J12" s="42" t="s">
        <v>110</v>
      </c>
      <c r="K12" s="41">
        <v>-20</v>
      </c>
      <c r="L12" s="41" t="s">
        <v>111</v>
      </c>
      <c r="M12" s="42" t="s">
        <v>77</v>
      </c>
      <c r="N12" s="42"/>
      <c r="O12" s="43" t="s">
        <v>107</v>
      </c>
      <c r="P12" s="43" t="s">
        <v>112</v>
      </c>
    </row>
    <row r="13" spans="1:16" ht="12.75" customHeight="1" thickBot="1">
      <c r="A13" s="17" t="str">
        <f t="shared" si="0"/>
        <v> BBS 53 </v>
      </c>
      <c r="B13" s="6" t="str">
        <f t="shared" si="1"/>
        <v>I</v>
      </c>
      <c r="C13" s="17">
        <f t="shared" si="2"/>
        <v>44663.379</v>
      </c>
      <c r="D13" s="23" t="str">
        <f t="shared" si="3"/>
        <v>vis</v>
      </c>
      <c r="E13" s="40">
        <f>VLOOKUP(C13,A!C$21:E$973,3,FALSE)</f>
        <v>-8.999499060185311</v>
      </c>
      <c r="F13" s="6" t="s">
        <v>66</v>
      </c>
      <c r="G13" s="23" t="str">
        <f t="shared" si="4"/>
        <v>44663.379</v>
      </c>
      <c r="H13" s="17">
        <f t="shared" si="5"/>
        <v>-9</v>
      </c>
      <c r="I13" s="41" t="s">
        <v>113</v>
      </c>
      <c r="J13" s="42" t="s">
        <v>114</v>
      </c>
      <c r="K13" s="41">
        <v>-9</v>
      </c>
      <c r="L13" s="41" t="s">
        <v>115</v>
      </c>
      <c r="M13" s="42" t="s">
        <v>77</v>
      </c>
      <c r="N13" s="42"/>
      <c r="O13" s="43" t="s">
        <v>107</v>
      </c>
      <c r="P13" s="43" t="s">
        <v>116</v>
      </c>
    </row>
    <row r="14" spans="1:16" ht="12.75" customHeight="1" thickBot="1">
      <c r="A14" s="17" t="str">
        <f t="shared" si="0"/>
        <v> BBS 53 </v>
      </c>
      <c r="B14" s="6" t="str">
        <f t="shared" si="1"/>
        <v>I</v>
      </c>
      <c r="C14" s="17">
        <f t="shared" si="2"/>
        <v>44685.39</v>
      </c>
      <c r="D14" s="23" t="str">
        <f t="shared" si="3"/>
        <v>vis</v>
      </c>
      <c r="E14" s="40">
        <f>VLOOKUP(C14,A!C$21:E$973,3,FALSE)</f>
        <v>0</v>
      </c>
      <c r="F14" s="6" t="s">
        <v>66</v>
      </c>
      <c r="G14" s="23" t="str">
        <f t="shared" si="4"/>
        <v>44685.390</v>
      </c>
      <c r="H14" s="17">
        <f t="shared" si="5"/>
        <v>0</v>
      </c>
      <c r="I14" s="41" t="s">
        <v>117</v>
      </c>
      <c r="J14" s="42" t="s">
        <v>118</v>
      </c>
      <c r="K14" s="41">
        <v>0</v>
      </c>
      <c r="L14" s="41" t="s">
        <v>119</v>
      </c>
      <c r="M14" s="42" t="s">
        <v>77</v>
      </c>
      <c r="N14" s="42"/>
      <c r="O14" s="43" t="s">
        <v>107</v>
      </c>
      <c r="P14" s="43" t="s">
        <v>116</v>
      </c>
    </row>
    <row r="15" spans="1:16" ht="12.75" customHeight="1" thickBot="1">
      <c r="A15" s="17" t="str">
        <f t="shared" si="0"/>
        <v> BBS 82 </v>
      </c>
      <c r="B15" s="6" t="str">
        <f t="shared" si="1"/>
        <v>I</v>
      </c>
      <c r="C15" s="17">
        <f t="shared" si="2"/>
        <v>46825.438</v>
      </c>
      <c r="D15" s="23" t="str">
        <f t="shared" si="3"/>
        <v>vis</v>
      </c>
      <c r="E15" s="40">
        <f>VLOOKUP(C15,A!C$21:E$973,3,FALSE)</f>
        <v>874.9879589638226</v>
      </c>
      <c r="F15" s="6" t="s">
        <v>66</v>
      </c>
      <c r="G15" s="23" t="str">
        <f t="shared" si="4"/>
        <v>46825.438</v>
      </c>
      <c r="H15" s="17">
        <f t="shared" si="5"/>
        <v>875</v>
      </c>
      <c r="I15" s="41" t="s">
        <v>120</v>
      </c>
      <c r="J15" s="42" t="s">
        <v>121</v>
      </c>
      <c r="K15" s="41">
        <v>875</v>
      </c>
      <c r="L15" s="41" t="s">
        <v>122</v>
      </c>
      <c r="M15" s="42" t="s">
        <v>77</v>
      </c>
      <c r="N15" s="42"/>
      <c r="O15" s="43" t="s">
        <v>107</v>
      </c>
      <c r="P15" s="43" t="s">
        <v>123</v>
      </c>
    </row>
    <row r="16" spans="1:16" ht="12.75" customHeight="1" thickBot="1">
      <c r="A16" s="17" t="str">
        <f t="shared" si="0"/>
        <v> BBS 89 </v>
      </c>
      <c r="B16" s="6" t="str">
        <f t="shared" si="1"/>
        <v>I</v>
      </c>
      <c r="C16" s="17">
        <f t="shared" si="2"/>
        <v>47214.348</v>
      </c>
      <c r="D16" s="23" t="str">
        <f t="shared" si="3"/>
        <v>vis</v>
      </c>
      <c r="E16" s="40">
        <f>VLOOKUP(C16,A!C$21:E$973,3,FALSE)</f>
        <v>1033.99914334876</v>
      </c>
      <c r="F16" s="6" t="s">
        <v>66</v>
      </c>
      <c r="G16" s="23" t="str">
        <f t="shared" si="4"/>
        <v>47214.348</v>
      </c>
      <c r="H16" s="17">
        <f t="shared" si="5"/>
        <v>1034</v>
      </c>
      <c r="I16" s="41" t="s">
        <v>124</v>
      </c>
      <c r="J16" s="42" t="s">
        <v>125</v>
      </c>
      <c r="K16" s="41">
        <v>1034</v>
      </c>
      <c r="L16" s="41" t="s">
        <v>76</v>
      </c>
      <c r="M16" s="42" t="s">
        <v>77</v>
      </c>
      <c r="N16" s="42"/>
      <c r="O16" s="43" t="s">
        <v>107</v>
      </c>
      <c r="P16" s="43" t="s">
        <v>126</v>
      </c>
    </row>
    <row r="17" spans="1:16" ht="12.75" customHeight="1" thickBot="1">
      <c r="A17" s="17" t="str">
        <f t="shared" si="0"/>
        <v> BBS 102 </v>
      </c>
      <c r="B17" s="6" t="str">
        <f t="shared" si="1"/>
        <v>I</v>
      </c>
      <c r="C17" s="17">
        <f t="shared" si="2"/>
        <v>48960.648</v>
      </c>
      <c r="D17" s="23" t="str">
        <f t="shared" si="3"/>
        <v>vis</v>
      </c>
      <c r="E17" s="40">
        <f>VLOOKUP(C17,A!C$21:E$973,3,FALSE)</f>
        <v>1747.997835311989</v>
      </c>
      <c r="F17" s="6" t="s">
        <v>66</v>
      </c>
      <c r="G17" s="23" t="str">
        <f t="shared" si="4"/>
        <v>48960.648</v>
      </c>
      <c r="H17" s="17">
        <f t="shared" si="5"/>
        <v>1748</v>
      </c>
      <c r="I17" s="41" t="s">
        <v>127</v>
      </c>
      <c r="J17" s="42" t="s">
        <v>128</v>
      </c>
      <c r="K17" s="41">
        <v>1748</v>
      </c>
      <c r="L17" s="41" t="s">
        <v>129</v>
      </c>
      <c r="M17" s="42" t="s">
        <v>77</v>
      </c>
      <c r="N17" s="42"/>
      <c r="O17" s="43" t="s">
        <v>107</v>
      </c>
      <c r="P17" s="43" t="s">
        <v>130</v>
      </c>
    </row>
    <row r="18" spans="1:16" ht="12.75" customHeight="1" thickBot="1">
      <c r="A18" s="17" t="str">
        <f t="shared" si="0"/>
        <v> BBS 117 </v>
      </c>
      <c r="B18" s="6" t="str">
        <f t="shared" si="1"/>
        <v>I</v>
      </c>
      <c r="C18" s="17">
        <f t="shared" si="2"/>
        <v>50846.359</v>
      </c>
      <c r="D18" s="23" t="str">
        <f t="shared" si="3"/>
        <v>vis</v>
      </c>
      <c r="E18" s="40">
        <f>VLOOKUP(C18,A!C$21:E$973,3,FALSE)</f>
        <v>2518.99662556605</v>
      </c>
      <c r="F18" s="6" t="s">
        <v>66</v>
      </c>
      <c r="G18" s="23" t="str">
        <f t="shared" si="4"/>
        <v>50846.359</v>
      </c>
      <c r="H18" s="17">
        <f t="shared" si="5"/>
        <v>2519</v>
      </c>
      <c r="I18" s="41" t="s">
        <v>131</v>
      </c>
      <c r="J18" s="42" t="s">
        <v>132</v>
      </c>
      <c r="K18" s="41">
        <v>2519</v>
      </c>
      <c r="L18" s="41" t="s">
        <v>133</v>
      </c>
      <c r="M18" s="42" t="s">
        <v>77</v>
      </c>
      <c r="N18" s="42"/>
      <c r="O18" s="43" t="s">
        <v>107</v>
      </c>
      <c r="P18" s="43" t="s">
        <v>134</v>
      </c>
    </row>
    <row r="19" spans="1:16" ht="12.75" customHeight="1" thickBot="1">
      <c r="A19" s="17" t="str">
        <f t="shared" si="0"/>
        <v> HB 901.16 </v>
      </c>
      <c r="B19" s="6" t="str">
        <f t="shared" si="1"/>
        <v>I</v>
      </c>
      <c r="C19" s="17">
        <f t="shared" si="2"/>
        <v>24622.492</v>
      </c>
      <c r="D19" s="23" t="str">
        <f t="shared" si="3"/>
        <v>vis</v>
      </c>
      <c r="E19" s="40">
        <f>VLOOKUP(C19,A!C$21:E$973,3,FALSE)</f>
        <v>-8202.99085437305</v>
      </c>
      <c r="F19" s="6" t="s">
        <v>66</v>
      </c>
      <c r="G19" s="23" t="str">
        <f t="shared" si="4"/>
        <v>24622.492</v>
      </c>
      <c r="H19" s="17">
        <f t="shared" si="5"/>
        <v>-8203</v>
      </c>
      <c r="I19" s="41" t="s">
        <v>68</v>
      </c>
      <c r="J19" s="42" t="s">
        <v>69</v>
      </c>
      <c r="K19" s="41">
        <v>-8203</v>
      </c>
      <c r="L19" s="41" t="s">
        <v>70</v>
      </c>
      <c r="M19" s="42" t="s">
        <v>71</v>
      </c>
      <c r="N19" s="42"/>
      <c r="O19" s="43" t="s">
        <v>72</v>
      </c>
      <c r="P19" s="43" t="s">
        <v>73</v>
      </c>
    </row>
    <row r="20" spans="1:16" ht="12.75" customHeight="1" thickBot="1">
      <c r="A20" s="17" t="str">
        <f t="shared" si="0"/>
        <v> PSMO 8.2.52 </v>
      </c>
      <c r="B20" s="6" t="str">
        <f t="shared" si="1"/>
        <v>I</v>
      </c>
      <c r="C20" s="17">
        <f t="shared" si="2"/>
        <v>26711.183</v>
      </c>
      <c r="D20" s="23" t="str">
        <f t="shared" si="3"/>
        <v>vis</v>
      </c>
      <c r="E20" s="40">
        <f>VLOOKUP(C20,A!C$21:E$973,3,FALSE)</f>
        <v>-7349.000908822248</v>
      </c>
      <c r="F20" s="6" t="s">
        <v>66</v>
      </c>
      <c r="G20" s="23" t="str">
        <f t="shared" si="4"/>
        <v>26711.183</v>
      </c>
      <c r="H20" s="17">
        <f t="shared" si="5"/>
        <v>-7349</v>
      </c>
      <c r="I20" s="41" t="s">
        <v>74</v>
      </c>
      <c r="J20" s="42" t="s">
        <v>75</v>
      </c>
      <c r="K20" s="41">
        <v>-7349</v>
      </c>
      <c r="L20" s="41" t="s">
        <v>76</v>
      </c>
      <c r="M20" s="42" t="s">
        <v>77</v>
      </c>
      <c r="N20" s="42"/>
      <c r="O20" s="43" t="s">
        <v>78</v>
      </c>
      <c r="P20" s="43" t="s">
        <v>79</v>
      </c>
    </row>
    <row r="21" spans="1:16" ht="12.75" customHeight="1" thickBot="1">
      <c r="A21" s="17" t="str">
        <f t="shared" si="0"/>
        <v> HB 901.16 </v>
      </c>
      <c r="B21" s="6" t="str">
        <f t="shared" si="1"/>
        <v>I</v>
      </c>
      <c r="C21" s="17">
        <f t="shared" si="2"/>
        <v>26767.411</v>
      </c>
      <c r="D21" s="23" t="str">
        <f t="shared" si="3"/>
        <v>vis</v>
      </c>
      <c r="E21" s="40">
        <f>VLOOKUP(C21,A!C$21:E$973,3,FALSE)</f>
        <v>-7326.011320291235</v>
      </c>
      <c r="F21" s="6" t="s">
        <v>66</v>
      </c>
      <c r="G21" s="23" t="str">
        <f t="shared" si="4"/>
        <v>26767.411</v>
      </c>
      <c r="H21" s="17">
        <f t="shared" si="5"/>
        <v>-7326</v>
      </c>
      <c r="I21" s="41" t="s">
        <v>80</v>
      </c>
      <c r="J21" s="42" t="s">
        <v>81</v>
      </c>
      <c r="K21" s="41">
        <v>-7326</v>
      </c>
      <c r="L21" s="41" t="s">
        <v>82</v>
      </c>
      <c r="M21" s="42" t="s">
        <v>71</v>
      </c>
      <c r="N21" s="42"/>
      <c r="O21" s="43" t="s">
        <v>72</v>
      </c>
      <c r="P21" s="43" t="s">
        <v>73</v>
      </c>
    </row>
    <row r="22" spans="1:16" ht="12.75" customHeight="1" thickBot="1">
      <c r="A22" s="17" t="str">
        <f t="shared" si="0"/>
        <v> PSMO 8.2.52 </v>
      </c>
      <c r="B22" s="6" t="str">
        <f t="shared" si="1"/>
        <v>I</v>
      </c>
      <c r="C22" s="17">
        <f t="shared" si="2"/>
        <v>26987.585</v>
      </c>
      <c r="D22" s="23" t="str">
        <f t="shared" si="3"/>
        <v>vis</v>
      </c>
      <c r="E22" s="40">
        <f>VLOOKUP(C22,A!C$21:E$973,3,FALSE)</f>
        <v>-7235.990162412113</v>
      </c>
      <c r="F22" s="6" t="s">
        <v>66</v>
      </c>
      <c r="G22" s="23" t="str">
        <f t="shared" si="4"/>
        <v>26987.585</v>
      </c>
      <c r="H22" s="17">
        <f t="shared" si="5"/>
        <v>-7236</v>
      </c>
      <c r="I22" s="41" t="s">
        <v>83</v>
      </c>
      <c r="J22" s="42" t="s">
        <v>84</v>
      </c>
      <c r="K22" s="41">
        <v>-7236</v>
      </c>
      <c r="L22" s="41" t="s">
        <v>85</v>
      </c>
      <c r="M22" s="42" t="s">
        <v>77</v>
      </c>
      <c r="N22" s="42"/>
      <c r="O22" s="43" t="s">
        <v>78</v>
      </c>
      <c r="P22" s="43" t="s">
        <v>79</v>
      </c>
    </row>
    <row r="23" spans="1:16" ht="12.75" customHeight="1" thickBot="1">
      <c r="A23" s="17" t="str">
        <f t="shared" si="0"/>
        <v> PSMO 8.2.52 </v>
      </c>
      <c r="B23" s="6" t="str">
        <f t="shared" si="1"/>
        <v>I</v>
      </c>
      <c r="C23" s="17">
        <f t="shared" si="2"/>
        <v>27122.105</v>
      </c>
      <c r="D23" s="23" t="str">
        <f t="shared" si="3"/>
        <v>vis</v>
      </c>
      <c r="E23" s="40">
        <f>VLOOKUP(C23,A!C$21:E$973,3,FALSE)</f>
        <v>-7180.989816513416</v>
      </c>
      <c r="F23" s="6" t="s">
        <v>66</v>
      </c>
      <c r="G23" s="23" t="str">
        <f t="shared" si="4"/>
        <v>27122.105</v>
      </c>
      <c r="H23" s="17">
        <f t="shared" si="5"/>
        <v>-7181</v>
      </c>
      <c r="I23" s="41" t="s">
        <v>86</v>
      </c>
      <c r="J23" s="42" t="s">
        <v>87</v>
      </c>
      <c r="K23" s="41">
        <v>-7181</v>
      </c>
      <c r="L23" s="41" t="s">
        <v>88</v>
      </c>
      <c r="M23" s="42" t="s">
        <v>77</v>
      </c>
      <c r="N23" s="42"/>
      <c r="O23" s="43" t="s">
        <v>78</v>
      </c>
      <c r="P23" s="43" t="s">
        <v>79</v>
      </c>
    </row>
    <row r="24" spans="1:16" ht="12.75" customHeight="1" thickBot="1">
      <c r="A24" s="17" t="str">
        <f t="shared" si="0"/>
        <v> HB 901.16 </v>
      </c>
      <c r="B24" s="6" t="str">
        <f t="shared" si="1"/>
        <v>I</v>
      </c>
      <c r="C24" s="17">
        <f t="shared" si="2"/>
        <v>27129.359</v>
      </c>
      <c r="D24" s="23" t="str">
        <f t="shared" si="3"/>
        <v>vis</v>
      </c>
      <c r="E24" s="40">
        <f>VLOOKUP(C24,A!C$21:E$973,3,FALSE)</f>
        <v>-7178.023919181055</v>
      </c>
      <c r="F24" s="6" t="s">
        <v>66</v>
      </c>
      <c r="G24" s="23" t="str">
        <f t="shared" si="4"/>
        <v>27129.359</v>
      </c>
      <c r="H24" s="17">
        <f t="shared" si="5"/>
        <v>-7178</v>
      </c>
      <c r="I24" s="41" t="s">
        <v>89</v>
      </c>
      <c r="J24" s="42" t="s">
        <v>90</v>
      </c>
      <c r="K24" s="41">
        <v>-7178</v>
      </c>
      <c r="L24" s="41" t="s">
        <v>91</v>
      </c>
      <c r="M24" s="42" t="s">
        <v>71</v>
      </c>
      <c r="N24" s="42"/>
      <c r="O24" s="43" t="s">
        <v>72</v>
      </c>
      <c r="P24" s="43" t="s">
        <v>73</v>
      </c>
    </row>
    <row r="25" spans="1:16" ht="12.75" customHeight="1" thickBot="1">
      <c r="A25" s="17" t="str">
        <f t="shared" si="0"/>
        <v> PSMO 8.2.52 </v>
      </c>
      <c r="B25" s="6" t="str">
        <f t="shared" si="1"/>
        <v>I</v>
      </c>
      <c r="C25" s="17">
        <f t="shared" si="2"/>
        <v>27858.293</v>
      </c>
      <c r="D25" s="23" t="str">
        <f t="shared" si="3"/>
        <v>vis</v>
      </c>
      <c r="E25" s="40">
        <f>VLOOKUP(C25,A!C$21:E$973,3,FALSE)</f>
        <v>-6879.989261603592</v>
      </c>
      <c r="F25" s="6" t="s">
        <v>66</v>
      </c>
      <c r="G25" s="23" t="str">
        <f t="shared" si="4"/>
        <v>27858.293</v>
      </c>
      <c r="H25" s="17">
        <f t="shared" si="5"/>
        <v>-6880</v>
      </c>
      <c r="I25" s="41" t="s">
        <v>92</v>
      </c>
      <c r="J25" s="42" t="s">
        <v>93</v>
      </c>
      <c r="K25" s="41">
        <v>-6880</v>
      </c>
      <c r="L25" s="41" t="s">
        <v>94</v>
      </c>
      <c r="M25" s="42" t="s">
        <v>77</v>
      </c>
      <c r="N25" s="42"/>
      <c r="O25" s="43" t="s">
        <v>78</v>
      </c>
      <c r="P25" s="43" t="s">
        <v>79</v>
      </c>
    </row>
    <row r="26" spans="1:16" ht="12.75" customHeight="1" thickBot="1">
      <c r="A26" s="17" t="str">
        <f t="shared" si="0"/>
        <v> HB 901.16 </v>
      </c>
      <c r="B26" s="6" t="str">
        <f t="shared" si="1"/>
        <v>I</v>
      </c>
      <c r="C26" s="17">
        <f t="shared" si="2"/>
        <v>27865.59</v>
      </c>
      <c r="D26" s="23" t="str">
        <f t="shared" si="3"/>
        <v>vis</v>
      </c>
      <c r="E26" s="40">
        <f>VLOOKUP(C26,A!C$21:E$973,3,FALSE)</f>
        <v>-6877.00578313182</v>
      </c>
      <c r="F26" s="6" t="s">
        <v>66</v>
      </c>
      <c r="G26" s="23" t="str">
        <f t="shared" si="4"/>
        <v>27865.590</v>
      </c>
      <c r="H26" s="17">
        <f t="shared" si="5"/>
        <v>-6877</v>
      </c>
      <c r="I26" s="41" t="s">
        <v>95</v>
      </c>
      <c r="J26" s="42" t="s">
        <v>96</v>
      </c>
      <c r="K26" s="41">
        <v>-6877</v>
      </c>
      <c r="L26" s="41" t="s">
        <v>97</v>
      </c>
      <c r="M26" s="42" t="s">
        <v>71</v>
      </c>
      <c r="N26" s="42"/>
      <c r="O26" s="43" t="s">
        <v>72</v>
      </c>
      <c r="P26" s="43" t="s">
        <v>73</v>
      </c>
    </row>
    <row r="27" spans="1:16" ht="12.75" customHeight="1" thickBot="1">
      <c r="A27" s="17" t="str">
        <f t="shared" si="0"/>
        <v> HB 901.16 </v>
      </c>
      <c r="B27" s="6" t="str">
        <f t="shared" si="1"/>
        <v>I</v>
      </c>
      <c r="C27" s="17">
        <f t="shared" si="2"/>
        <v>27887.572</v>
      </c>
      <c r="D27" s="23" t="str">
        <f t="shared" si="3"/>
        <v>vis</v>
      </c>
      <c r="E27" s="40">
        <f>VLOOKUP(C27,A!C$21:E$973,3,FALSE)</f>
        <v>-6868.018141119144</v>
      </c>
      <c r="F27" s="6" t="s">
        <v>66</v>
      </c>
      <c r="G27" s="23" t="str">
        <f t="shared" si="4"/>
        <v>27887.572</v>
      </c>
      <c r="H27" s="17">
        <f t="shared" si="5"/>
        <v>-6868</v>
      </c>
      <c r="I27" s="41" t="s">
        <v>98</v>
      </c>
      <c r="J27" s="42" t="s">
        <v>99</v>
      </c>
      <c r="K27" s="41">
        <v>-6868</v>
      </c>
      <c r="L27" s="41" t="s">
        <v>100</v>
      </c>
      <c r="M27" s="42" t="s">
        <v>71</v>
      </c>
      <c r="N27" s="42"/>
      <c r="O27" s="43" t="s">
        <v>72</v>
      </c>
      <c r="P27" s="43" t="s">
        <v>73</v>
      </c>
    </row>
    <row r="28" spans="1:16" ht="12.75" customHeight="1" thickBot="1">
      <c r="A28" s="17" t="str">
        <f t="shared" si="0"/>
        <v> HB 901.16 </v>
      </c>
      <c r="B28" s="6" t="str">
        <f t="shared" si="1"/>
        <v>I</v>
      </c>
      <c r="C28" s="17">
        <f t="shared" si="2"/>
        <v>27892.539</v>
      </c>
      <c r="D28" s="23" t="str">
        <f t="shared" si="3"/>
        <v>vis</v>
      </c>
      <c r="E28" s="40">
        <f>VLOOKUP(C28,A!C$21:E$973,3,FALSE)</f>
        <v>-6865.9873150852545</v>
      </c>
      <c r="F28" s="6" t="s">
        <v>66</v>
      </c>
      <c r="G28" s="23" t="str">
        <f t="shared" si="4"/>
        <v>27892.539</v>
      </c>
      <c r="H28" s="17">
        <f t="shared" si="5"/>
        <v>-6866</v>
      </c>
      <c r="I28" s="41" t="s">
        <v>101</v>
      </c>
      <c r="J28" s="42" t="s">
        <v>102</v>
      </c>
      <c r="K28" s="41">
        <v>-6866</v>
      </c>
      <c r="L28" s="41" t="s">
        <v>103</v>
      </c>
      <c r="M28" s="42" t="s">
        <v>71</v>
      </c>
      <c r="N28" s="42"/>
      <c r="O28" s="43" t="s">
        <v>72</v>
      </c>
      <c r="P28" s="43" t="s">
        <v>73</v>
      </c>
    </row>
    <row r="29" spans="1:16" ht="12.75" customHeight="1" thickBot="1">
      <c r="A29" s="17" t="str">
        <f t="shared" si="0"/>
        <v>BAVM 241 (=IBVS 6157) </v>
      </c>
      <c r="B29" s="6" t="str">
        <f t="shared" si="1"/>
        <v>I</v>
      </c>
      <c r="C29" s="17">
        <f t="shared" si="2"/>
        <v>57073.3615</v>
      </c>
      <c r="D29" s="23" t="str">
        <f t="shared" si="3"/>
        <v>vis</v>
      </c>
      <c r="E29" s="40">
        <f>VLOOKUP(C29,A!C$21:E$973,3,FALSE)</f>
        <v>5064.991952744514</v>
      </c>
      <c r="F29" s="6" t="s">
        <v>66</v>
      </c>
      <c r="G29" s="23" t="str">
        <f t="shared" si="4"/>
        <v>57073.3615</v>
      </c>
      <c r="H29" s="17">
        <f t="shared" si="5"/>
        <v>5065</v>
      </c>
      <c r="I29" s="41" t="s">
        <v>135</v>
      </c>
      <c r="J29" s="42" t="s">
        <v>136</v>
      </c>
      <c r="K29" s="41">
        <v>5065</v>
      </c>
      <c r="L29" s="41" t="s">
        <v>137</v>
      </c>
      <c r="M29" s="42" t="s">
        <v>138</v>
      </c>
      <c r="N29" s="42" t="s">
        <v>139</v>
      </c>
      <c r="O29" s="43" t="s">
        <v>140</v>
      </c>
      <c r="P29" s="44" t="s">
        <v>141</v>
      </c>
    </row>
    <row r="30" spans="2:6" ht="12.75">
      <c r="B30" s="6"/>
      <c r="E30" s="40"/>
      <c r="F30" s="6"/>
    </row>
    <row r="31" spans="2:6" ht="12.75">
      <c r="B31" s="6"/>
      <c r="E31" s="40"/>
      <c r="F31" s="6"/>
    </row>
    <row r="32" spans="2:6" ht="12.75">
      <c r="B32" s="6"/>
      <c r="E32" s="40"/>
      <c r="F32" s="6"/>
    </row>
    <row r="33" spans="2:6" ht="12.75">
      <c r="B33" s="6"/>
      <c r="E33" s="40"/>
      <c r="F33" s="6"/>
    </row>
    <row r="34" spans="2:6" ht="12.75">
      <c r="B34" s="6"/>
      <c r="E34" s="40"/>
      <c r="F34" s="6"/>
    </row>
    <row r="35" spans="2:6" ht="12.75">
      <c r="B35" s="6"/>
      <c r="E35" s="40"/>
      <c r="F35" s="6"/>
    </row>
    <row r="36" spans="2:6" ht="12.75">
      <c r="B36" s="6"/>
      <c r="E36" s="40"/>
      <c r="F36" s="6"/>
    </row>
    <row r="37" spans="2:6" ht="12.75">
      <c r="B37" s="6"/>
      <c r="E37" s="40"/>
      <c r="F37" s="6"/>
    </row>
    <row r="38" spans="2:6" ht="12.75">
      <c r="B38" s="6"/>
      <c r="E38" s="40"/>
      <c r="F38" s="6"/>
    </row>
    <row r="39" spans="2:6" ht="12.75">
      <c r="B39" s="6"/>
      <c r="E39" s="40"/>
      <c r="F39" s="6"/>
    </row>
    <row r="40" spans="2:6" ht="12.75">
      <c r="B40" s="6"/>
      <c r="E40" s="40"/>
      <c r="F40" s="6"/>
    </row>
    <row r="41" spans="2:6" ht="12.75">
      <c r="B41" s="6"/>
      <c r="E41" s="40"/>
      <c r="F41" s="6"/>
    </row>
    <row r="42" spans="2:6" ht="12.75">
      <c r="B42" s="6"/>
      <c r="E42" s="40"/>
      <c r="F42" s="6"/>
    </row>
    <row r="43" spans="2:6" ht="12.75">
      <c r="B43" s="6"/>
      <c r="E43" s="40"/>
      <c r="F43" s="6"/>
    </row>
    <row r="44" spans="2:6" ht="12.75">
      <c r="B44" s="6"/>
      <c r="E44" s="40"/>
      <c r="F44" s="6"/>
    </row>
    <row r="45" spans="2:6" ht="12.75">
      <c r="B45" s="6"/>
      <c r="E45" s="40"/>
      <c r="F45" s="6"/>
    </row>
    <row r="46" spans="2:6" ht="12.75">
      <c r="B46" s="6"/>
      <c r="E46" s="40"/>
      <c r="F46" s="6"/>
    </row>
    <row r="47" spans="2:6" ht="12.75">
      <c r="B47" s="6"/>
      <c r="E47" s="40"/>
      <c r="F47" s="6"/>
    </row>
    <row r="48" spans="2:6" ht="12.75">
      <c r="B48" s="6"/>
      <c r="E48" s="40"/>
      <c r="F48" s="6"/>
    </row>
    <row r="49" spans="2:6" ht="12.75">
      <c r="B49" s="6"/>
      <c r="E49" s="40"/>
      <c r="F49" s="6"/>
    </row>
    <row r="50" spans="2:6" ht="12.75">
      <c r="B50" s="6"/>
      <c r="E50" s="40"/>
      <c r="F50" s="6"/>
    </row>
    <row r="51" spans="2:6" ht="12.75">
      <c r="B51" s="6"/>
      <c r="E51" s="40"/>
      <c r="F51" s="6"/>
    </row>
    <row r="52" spans="2:6" ht="12.75">
      <c r="B52" s="6"/>
      <c r="E52" s="40"/>
      <c r="F52" s="6"/>
    </row>
    <row r="53" spans="2:6" ht="12.75">
      <c r="B53" s="6"/>
      <c r="E53" s="40"/>
      <c r="F53" s="6"/>
    </row>
    <row r="54" spans="2:6" ht="12.75">
      <c r="B54" s="6"/>
      <c r="E54" s="40"/>
      <c r="F54" s="6"/>
    </row>
    <row r="55" spans="2:6" ht="12.75">
      <c r="B55" s="6"/>
      <c r="E55" s="40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  <row r="798" spans="2:6" ht="12.75">
      <c r="B798" s="6"/>
      <c r="F798" s="6"/>
    </row>
    <row r="799" spans="2:6" ht="12.75">
      <c r="B799" s="6"/>
      <c r="F799" s="6"/>
    </row>
    <row r="800" spans="2:6" ht="12.75">
      <c r="B800" s="6"/>
      <c r="F800" s="6"/>
    </row>
    <row r="801" spans="2:6" ht="12.75">
      <c r="B801" s="6"/>
      <c r="F801" s="6"/>
    </row>
    <row r="802" spans="2:6" ht="12.75">
      <c r="B802" s="6"/>
      <c r="F802" s="6"/>
    </row>
    <row r="803" spans="2:6" ht="12.75">
      <c r="B803" s="6"/>
      <c r="F803" s="6"/>
    </row>
    <row r="804" spans="2:6" ht="12.75">
      <c r="B804" s="6"/>
      <c r="F804" s="6"/>
    </row>
    <row r="805" spans="2:6" ht="12.75">
      <c r="B805" s="6"/>
      <c r="F805" s="6"/>
    </row>
    <row r="806" spans="2:6" ht="12.75">
      <c r="B806" s="6"/>
      <c r="F806" s="6"/>
    </row>
    <row r="807" spans="2:6" ht="12.75">
      <c r="B807" s="6"/>
      <c r="F807" s="6"/>
    </row>
    <row r="808" spans="2:6" ht="12.75">
      <c r="B808" s="6"/>
      <c r="F808" s="6"/>
    </row>
    <row r="809" spans="2:6" ht="12.75">
      <c r="B809" s="6"/>
      <c r="F809" s="6"/>
    </row>
    <row r="810" spans="2:6" ht="12.75">
      <c r="B810" s="6"/>
      <c r="F810" s="6"/>
    </row>
    <row r="811" spans="2:6" ht="12.75">
      <c r="B811" s="6"/>
      <c r="F811" s="6"/>
    </row>
    <row r="812" spans="2:6" ht="12.75">
      <c r="B812" s="6"/>
      <c r="F812" s="6"/>
    </row>
    <row r="813" spans="2:6" ht="12.75">
      <c r="B813" s="6"/>
      <c r="F813" s="6"/>
    </row>
    <row r="814" spans="2:6" ht="12.75">
      <c r="B814" s="6"/>
      <c r="F814" s="6"/>
    </row>
    <row r="815" spans="2:6" ht="12.75">
      <c r="B815" s="6"/>
      <c r="F815" s="6"/>
    </row>
    <row r="816" spans="2:6" ht="12.75">
      <c r="B816" s="6"/>
      <c r="F816" s="6"/>
    </row>
    <row r="817" spans="2:6" ht="12.75">
      <c r="B817" s="6"/>
      <c r="F817" s="6"/>
    </row>
    <row r="818" spans="2:6" ht="12.75">
      <c r="B818" s="6"/>
      <c r="F818" s="6"/>
    </row>
    <row r="819" spans="2:6" ht="12.75">
      <c r="B819" s="6"/>
      <c r="F819" s="6"/>
    </row>
    <row r="820" spans="2:6" ht="12.75">
      <c r="B820" s="6"/>
      <c r="F820" s="6"/>
    </row>
    <row r="821" spans="2:6" ht="12.75">
      <c r="B821" s="6"/>
      <c r="F821" s="6"/>
    </row>
    <row r="822" spans="2:6" ht="12.75">
      <c r="B822" s="6"/>
      <c r="F822" s="6"/>
    </row>
    <row r="823" spans="2:6" ht="12.75">
      <c r="B823" s="6"/>
      <c r="F823" s="6"/>
    </row>
    <row r="824" spans="2:6" ht="12.75">
      <c r="B824" s="6"/>
      <c r="F824" s="6"/>
    </row>
    <row r="825" spans="2:6" ht="12.75">
      <c r="B825" s="6"/>
      <c r="F825" s="6"/>
    </row>
    <row r="826" spans="2:6" ht="12.75">
      <c r="B826" s="6"/>
      <c r="F826" s="6"/>
    </row>
    <row r="827" spans="2:6" ht="12.75">
      <c r="B827" s="6"/>
      <c r="F827" s="6"/>
    </row>
    <row r="828" spans="2:6" ht="12.75">
      <c r="B828" s="6"/>
      <c r="F828" s="6"/>
    </row>
    <row r="829" spans="2:6" ht="12.75">
      <c r="B829" s="6"/>
      <c r="F829" s="6"/>
    </row>
    <row r="830" spans="2:6" ht="12.75">
      <c r="B830" s="6"/>
      <c r="F830" s="6"/>
    </row>
    <row r="831" spans="2:6" ht="12.75">
      <c r="B831" s="6"/>
      <c r="F831" s="6"/>
    </row>
    <row r="832" spans="2:6" ht="12.75">
      <c r="B832" s="6"/>
      <c r="F832" s="6"/>
    </row>
    <row r="833" spans="2:6" ht="12.75">
      <c r="B833" s="6"/>
      <c r="F833" s="6"/>
    </row>
    <row r="834" spans="2:6" ht="12.75">
      <c r="B834" s="6"/>
      <c r="F834" s="6"/>
    </row>
    <row r="835" spans="2:6" ht="12.75">
      <c r="B835" s="6"/>
      <c r="F835" s="6"/>
    </row>
    <row r="836" spans="2:6" ht="12.75">
      <c r="B836" s="6"/>
      <c r="F836" s="6"/>
    </row>
    <row r="837" spans="2:6" ht="12.75">
      <c r="B837" s="6"/>
      <c r="F837" s="6"/>
    </row>
    <row r="838" spans="2:6" ht="12.75">
      <c r="B838" s="6"/>
      <c r="F838" s="6"/>
    </row>
    <row r="839" spans="2:6" ht="12.75">
      <c r="B839" s="6"/>
      <c r="F839" s="6"/>
    </row>
    <row r="840" spans="2:6" ht="12.75">
      <c r="B840" s="6"/>
      <c r="F840" s="6"/>
    </row>
    <row r="841" spans="2:6" ht="12.75">
      <c r="B841" s="6"/>
      <c r="F841" s="6"/>
    </row>
    <row r="842" spans="2:6" ht="12.75">
      <c r="B842" s="6"/>
      <c r="F842" s="6"/>
    </row>
    <row r="843" spans="2:6" ht="12.75">
      <c r="B843" s="6"/>
      <c r="F843" s="6"/>
    </row>
  </sheetData>
  <sheetProtection/>
  <hyperlinks>
    <hyperlink ref="P29" r:id="rId1" display="http://www.bav-astro.de/sfs/BAVM_link.php?BAVMnr=24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2022-11-20T03:53:13Z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