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90FBE36-383B-4260-955A-C594BDC23599}" xr6:coauthVersionLast="47" xr6:coauthVersionMax="47" xr10:uidLastSave="{00000000-0000-0000-0000-000000000000}"/>
  <bookViews>
    <workbookView xWindow="13575" yWindow="0" windowWidth="13380" windowHeight="1449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24" i="1" l="1"/>
  <c r="F124" i="1" s="1"/>
  <c r="G124" i="1" s="1"/>
  <c r="K124" i="1" s="1"/>
  <c r="Q124" i="1"/>
  <c r="E121" i="1"/>
  <c r="F121" i="1"/>
  <c r="G121" i="1" s="1"/>
  <c r="K121" i="1" s="1"/>
  <c r="Q121" i="1"/>
  <c r="E122" i="1"/>
  <c r="F122" i="1"/>
  <c r="G122" i="1" s="1"/>
  <c r="K122" i="1" s="1"/>
  <c r="Q122" i="1"/>
  <c r="E123" i="1"/>
  <c r="F123" i="1" s="1"/>
  <c r="G123" i="1" s="1"/>
  <c r="K123" i="1" s="1"/>
  <c r="Q123" i="1"/>
  <c r="E119" i="1"/>
  <c r="F119" i="1"/>
  <c r="Q119" i="1"/>
  <c r="Q120" i="1"/>
  <c r="H37" i="1"/>
  <c r="C7" i="1"/>
  <c r="G119" i="1"/>
  <c r="K119" i="1"/>
  <c r="E112" i="1"/>
  <c r="F112" i="1"/>
  <c r="G112" i="1"/>
  <c r="K112" i="1"/>
  <c r="C8" i="1"/>
  <c r="E102" i="1"/>
  <c r="F102" i="1"/>
  <c r="E106" i="1"/>
  <c r="F106" i="1"/>
  <c r="G106" i="1"/>
  <c r="K106" i="1"/>
  <c r="E118" i="1"/>
  <c r="F118" i="1"/>
  <c r="E84" i="1"/>
  <c r="F84" i="1"/>
  <c r="G84" i="1"/>
  <c r="I84" i="1"/>
  <c r="E86" i="1"/>
  <c r="F86" i="1"/>
  <c r="D9" i="1"/>
  <c r="C9" i="1"/>
  <c r="E23" i="1"/>
  <c r="F23" i="1"/>
  <c r="G23" i="1"/>
  <c r="H23" i="1"/>
  <c r="E31" i="1"/>
  <c r="F31" i="1"/>
  <c r="G31" i="1"/>
  <c r="H31" i="1"/>
  <c r="E43" i="1"/>
  <c r="F43" i="1"/>
  <c r="G43" i="1"/>
  <c r="H43" i="1"/>
  <c r="E51" i="1"/>
  <c r="F51" i="1"/>
  <c r="G51" i="1"/>
  <c r="H51" i="1"/>
  <c r="E55" i="1"/>
  <c r="F55" i="1"/>
  <c r="E63" i="1"/>
  <c r="F63" i="1"/>
  <c r="G63" i="1"/>
  <c r="H63" i="1"/>
  <c r="E75" i="1"/>
  <c r="F75" i="1"/>
  <c r="G75" i="1"/>
  <c r="I75" i="1"/>
  <c r="F16" i="1"/>
  <c r="F17" i="1" s="1"/>
  <c r="Q118" i="1"/>
  <c r="Q117" i="1"/>
  <c r="Q116" i="1"/>
  <c r="Q115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92" i="1"/>
  <c r="Q93" i="1"/>
  <c r="Q94" i="1"/>
  <c r="Q95" i="1"/>
  <c r="Q97" i="1"/>
  <c r="Q98" i="1"/>
  <c r="Q99" i="1"/>
  <c r="Q100" i="1"/>
  <c r="Q101" i="1"/>
  <c r="Q108" i="1"/>
  <c r="Q111" i="1"/>
  <c r="Q112" i="1"/>
  <c r="Q113" i="1"/>
  <c r="Q114" i="1"/>
  <c r="Q103" i="1"/>
  <c r="Q106" i="1"/>
  <c r="Q110" i="1"/>
  <c r="Q104" i="1"/>
  <c r="Q105" i="1"/>
  <c r="Q107" i="1"/>
  <c r="Q109" i="1"/>
  <c r="Q102" i="1"/>
  <c r="C17" i="1"/>
  <c r="Q96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37" i="1"/>
  <c r="E78" i="1"/>
  <c r="F78" i="1"/>
  <c r="G78" i="1"/>
  <c r="I78" i="1"/>
  <c r="E98" i="1"/>
  <c r="F98" i="1"/>
  <c r="G98" i="1"/>
  <c r="K98" i="1"/>
  <c r="E103" i="1"/>
  <c r="F103" i="1"/>
  <c r="G103" i="1"/>
  <c r="K103" i="1"/>
  <c r="E105" i="1"/>
  <c r="F105" i="1"/>
  <c r="G105" i="1"/>
  <c r="K105" i="1"/>
  <c r="E107" i="1"/>
  <c r="F107" i="1"/>
  <c r="G107" i="1"/>
  <c r="K107" i="1"/>
  <c r="E109" i="1"/>
  <c r="F109" i="1"/>
  <c r="G109" i="1"/>
  <c r="K109" i="1"/>
  <c r="E111" i="1"/>
  <c r="F111" i="1"/>
  <c r="G111" i="1"/>
  <c r="K111" i="1"/>
  <c r="E113" i="1"/>
  <c r="F113" i="1"/>
  <c r="G113" i="1"/>
  <c r="K113" i="1"/>
  <c r="E115" i="1"/>
  <c r="F115" i="1"/>
  <c r="G115" i="1"/>
  <c r="K115" i="1"/>
  <c r="E117" i="1"/>
  <c r="F117" i="1"/>
  <c r="G117" i="1"/>
  <c r="K117" i="1"/>
  <c r="E79" i="1"/>
  <c r="F79" i="1"/>
  <c r="G79" i="1"/>
  <c r="I79" i="1"/>
  <c r="E87" i="1"/>
  <c r="F87" i="1"/>
  <c r="G87" i="1"/>
  <c r="I87" i="1"/>
  <c r="E21" i="1"/>
  <c r="F21" i="1"/>
  <c r="G21" i="1"/>
  <c r="H21" i="1"/>
  <c r="E25" i="1"/>
  <c r="F25" i="1"/>
  <c r="G25" i="1"/>
  <c r="H25" i="1"/>
  <c r="E29" i="1"/>
  <c r="F29" i="1"/>
  <c r="G29" i="1"/>
  <c r="H29" i="1"/>
  <c r="E33" i="1"/>
  <c r="F33" i="1"/>
  <c r="G33" i="1"/>
  <c r="H33" i="1"/>
  <c r="E37" i="1"/>
  <c r="F37" i="1"/>
  <c r="E41" i="1"/>
  <c r="F41" i="1"/>
  <c r="G41" i="1"/>
  <c r="H41" i="1"/>
  <c r="E45" i="1"/>
  <c r="F45" i="1"/>
  <c r="G45" i="1"/>
  <c r="H45" i="1"/>
  <c r="E49" i="1"/>
  <c r="F49" i="1"/>
  <c r="G49" i="1"/>
  <c r="H49" i="1"/>
  <c r="E53" i="1"/>
  <c r="F53" i="1"/>
  <c r="G53" i="1"/>
  <c r="H53" i="1"/>
  <c r="E57" i="1"/>
  <c r="F57" i="1"/>
  <c r="E61" i="1"/>
  <c r="F61" i="1"/>
  <c r="G61" i="1"/>
  <c r="H61" i="1"/>
  <c r="E65" i="1"/>
  <c r="F65" i="1"/>
  <c r="G65" i="1"/>
  <c r="H65" i="1"/>
  <c r="E69" i="1"/>
  <c r="F69" i="1"/>
  <c r="G69" i="1"/>
  <c r="I69" i="1"/>
  <c r="E73" i="1"/>
  <c r="F73" i="1"/>
  <c r="G73" i="1"/>
  <c r="I73" i="1"/>
  <c r="E93" i="1"/>
  <c r="F93" i="1"/>
  <c r="G93" i="1"/>
  <c r="K93" i="1"/>
  <c r="E101" i="1"/>
  <c r="F101" i="1"/>
  <c r="G101" i="1"/>
  <c r="K101" i="1"/>
  <c r="E82" i="1"/>
  <c r="F82" i="1"/>
  <c r="E90" i="1"/>
  <c r="F90" i="1"/>
  <c r="G90" i="1"/>
  <c r="I90" i="1"/>
  <c r="G55" i="1"/>
  <c r="H55" i="1"/>
  <c r="E96" i="1"/>
  <c r="F96" i="1"/>
  <c r="G96" i="1"/>
  <c r="K96" i="1"/>
  <c r="E77" i="1"/>
  <c r="F77" i="1"/>
  <c r="G77" i="1"/>
  <c r="I77" i="1"/>
  <c r="E85" i="1"/>
  <c r="F85" i="1"/>
  <c r="G85" i="1"/>
  <c r="I85" i="1"/>
  <c r="E22" i="1"/>
  <c r="F22" i="1"/>
  <c r="G22" i="1"/>
  <c r="H22" i="1"/>
  <c r="E26" i="1"/>
  <c r="F26" i="1"/>
  <c r="G26" i="1"/>
  <c r="H26" i="1"/>
  <c r="E30" i="1"/>
  <c r="F30" i="1"/>
  <c r="G30" i="1"/>
  <c r="H30" i="1"/>
  <c r="E34" i="1"/>
  <c r="F34" i="1"/>
  <c r="G34" i="1"/>
  <c r="H34" i="1"/>
  <c r="E38" i="1"/>
  <c r="F38" i="1"/>
  <c r="G38" i="1"/>
  <c r="H38" i="1"/>
  <c r="E42" i="1"/>
  <c r="F42" i="1"/>
  <c r="G42" i="1"/>
  <c r="H42" i="1"/>
  <c r="E46" i="1"/>
  <c r="F46" i="1"/>
  <c r="G46" i="1"/>
  <c r="H46" i="1"/>
  <c r="E50" i="1"/>
  <c r="F50" i="1"/>
  <c r="G50" i="1"/>
  <c r="H50" i="1"/>
  <c r="E54" i="1"/>
  <c r="F54" i="1"/>
  <c r="G54" i="1"/>
  <c r="H54" i="1"/>
  <c r="E58" i="1"/>
  <c r="F58" i="1"/>
  <c r="G58" i="1"/>
  <c r="H58" i="1"/>
  <c r="E62" i="1"/>
  <c r="F62" i="1"/>
  <c r="G62" i="1"/>
  <c r="H62" i="1"/>
  <c r="E66" i="1"/>
  <c r="F66" i="1"/>
  <c r="G66" i="1"/>
  <c r="H66" i="1"/>
  <c r="E70" i="1"/>
  <c r="F70" i="1"/>
  <c r="G70" i="1"/>
  <c r="I70" i="1"/>
  <c r="E74" i="1"/>
  <c r="F74" i="1"/>
  <c r="G74" i="1"/>
  <c r="I74" i="1"/>
  <c r="E99" i="1"/>
  <c r="F99" i="1"/>
  <c r="G99" i="1"/>
  <c r="K99" i="1"/>
  <c r="E92" i="1"/>
  <c r="F92" i="1"/>
  <c r="E80" i="1"/>
  <c r="F80" i="1"/>
  <c r="G80" i="1"/>
  <c r="I80" i="1"/>
  <c r="G82" i="1"/>
  <c r="I82" i="1"/>
  <c r="E88" i="1"/>
  <c r="F88" i="1"/>
  <c r="G88" i="1"/>
  <c r="I88" i="1"/>
  <c r="G57" i="1"/>
  <c r="H57" i="1"/>
  <c r="E94" i="1"/>
  <c r="F94" i="1"/>
  <c r="G94" i="1"/>
  <c r="K94" i="1"/>
  <c r="E100" i="1"/>
  <c r="F100" i="1"/>
  <c r="G100" i="1"/>
  <c r="K100" i="1"/>
  <c r="G102" i="1"/>
  <c r="J102" i="1"/>
  <c r="G118" i="1"/>
  <c r="K118" i="1"/>
  <c r="E81" i="1"/>
  <c r="F81" i="1"/>
  <c r="G81" i="1"/>
  <c r="I81" i="1"/>
  <c r="E89" i="1"/>
  <c r="F89" i="1"/>
  <c r="G89" i="1"/>
  <c r="I89" i="1"/>
  <c r="E24" i="1"/>
  <c r="F24" i="1"/>
  <c r="G24" i="1"/>
  <c r="H24" i="1"/>
  <c r="E28" i="1"/>
  <c r="F28" i="1"/>
  <c r="G28" i="1"/>
  <c r="H28" i="1"/>
  <c r="E32" i="1"/>
  <c r="F32" i="1"/>
  <c r="G32" i="1"/>
  <c r="H32" i="1"/>
  <c r="E36" i="1"/>
  <c r="F36" i="1"/>
  <c r="G36" i="1"/>
  <c r="H36" i="1"/>
  <c r="E40" i="1"/>
  <c r="F40" i="1"/>
  <c r="G40" i="1"/>
  <c r="H40" i="1"/>
  <c r="E44" i="1"/>
  <c r="F44" i="1"/>
  <c r="G44" i="1"/>
  <c r="H44" i="1"/>
  <c r="E48" i="1"/>
  <c r="F48" i="1"/>
  <c r="G48" i="1"/>
  <c r="H48" i="1"/>
  <c r="E52" i="1"/>
  <c r="F52" i="1"/>
  <c r="G52" i="1"/>
  <c r="H52" i="1"/>
  <c r="E56" i="1"/>
  <c r="F56" i="1"/>
  <c r="G56" i="1"/>
  <c r="H56" i="1"/>
  <c r="E60" i="1"/>
  <c r="F60" i="1"/>
  <c r="G60" i="1"/>
  <c r="H60" i="1"/>
  <c r="E64" i="1"/>
  <c r="F64" i="1"/>
  <c r="G64" i="1"/>
  <c r="H64" i="1"/>
  <c r="E68" i="1"/>
  <c r="F68" i="1"/>
  <c r="G68" i="1"/>
  <c r="I68" i="1"/>
  <c r="E72" i="1"/>
  <c r="F72" i="1"/>
  <c r="G72" i="1"/>
  <c r="I72" i="1"/>
  <c r="E76" i="1"/>
  <c r="F76" i="1"/>
  <c r="G76" i="1"/>
  <c r="I76" i="1"/>
  <c r="G27" i="1"/>
  <c r="H27" i="1"/>
  <c r="E91" i="1"/>
  <c r="F91" i="1"/>
  <c r="G91" i="1"/>
  <c r="I91" i="1"/>
  <c r="E116" i="1"/>
  <c r="F116" i="1"/>
  <c r="G116" i="1"/>
  <c r="K116" i="1"/>
  <c r="E71" i="1"/>
  <c r="F71" i="1"/>
  <c r="G71" i="1"/>
  <c r="I71" i="1"/>
  <c r="E39" i="1"/>
  <c r="F39" i="1"/>
  <c r="G39" i="1"/>
  <c r="H39" i="1"/>
  <c r="E83" i="1"/>
  <c r="F83" i="1"/>
  <c r="G83" i="1"/>
  <c r="I83" i="1"/>
  <c r="G92" i="1"/>
  <c r="K92" i="1"/>
  <c r="E110" i="1"/>
  <c r="F110" i="1"/>
  <c r="G110" i="1"/>
  <c r="K110" i="1"/>
  <c r="E59" i="1"/>
  <c r="F59" i="1"/>
  <c r="G59" i="1"/>
  <c r="H59" i="1"/>
  <c r="E27" i="1"/>
  <c r="F27" i="1"/>
  <c r="E104" i="1"/>
  <c r="F104" i="1"/>
  <c r="G104" i="1"/>
  <c r="K104" i="1"/>
  <c r="E97" i="1"/>
  <c r="F97" i="1"/>
  <c r="G97" i="1"/>
  <c r="K97" i="1"/>
  <c r="E47" i="1"/>
  <c r="F47" i="1"/>
  <c r="G47" i="1"/>
  <c r="H47" i="1"/>
  <c r="E114" i="1"/>
  <c r="F114" i="1"/>
  <c r="G114" i="1"/>
  <c r="K114" i="1"/>
  <c r="E67" i="1"/>
  <c r="F67" i="1"/>
  <c r="G67" i="1"/>
  <c r="H67" i="1"/>
  <c r="E35" i="1"/>
  <c r="F35" i="1"/>
  <c r="G35" i="1"/>
  <c r="H35" i="1"/>
  <c r="G86" i="1"/>
  <c r="I86" i="1"/>
  <c r="E108" i="1"/>
  <c r="F108" i="1"/>
  <c r="G108" i="1"/>
  <c r="K108" i="1"/>
  <c r="E95" i="1"/>
  <c r="F95" i="1"/>
  <c r="G95" i="1"/>
  <c r="K95" i="1"/>
  <c r="E120" i="1"/>
  <c r="F120" i="1"/>
  <c r="G120" i="1"/>
  <c r="K120" i="1"/>
  <c r="C11" i="1"/>
  <c r="C12" i="1"/>
  <c r="O124" i="1" l="1"/>
  <c r="O123" i="1"/>
  <c r="O122" i="1"/>
  <c r="O121" i="1"/>
  <c r="C16" i="1"/>
  <c r="D18" i="1" s="1"/>
  <c r="O102" i="1"/>
  <c r="O71" i="1"/>
  <c r="O98" i="1"/>
  <c r="O31" i="1"/>
  <c r="O93" i="1"/>
  <c r="O90" i="1"/>
  <c r="O78" i="1"/>
  <c r="O65" i="1"/>
  <c r="O94" i="1"/>
  <c r="O41" i="1"/>
  <c r="O69" i="1"/>
  <c r="O21" i="1"/>
  <c r="O109" i="1"/>
  <c r="O30" i="1"/>
  <c r="O38" i="1"/>
  <c r="O110" i="1"/>
  <c r="O64" i="1"/>
  <c r="O35" i="1"/>
  <c r="O43" i="1"/>
  <c r="O72" i="1"/>
  <c r="O111" i="1"/>
  <c r="O61" i="1"/>
  <c r="O56" i="1"/>
  <c r="O42" i="1"/>
  <c r="O76" i="1"/>
  <c r="O53" i="1"/>
  <c r="O77" i="1"/>
  <c r="O37" i="1"/>
  <c r="O75" i="1"/>
  <c r="O45" i="1"/>
  <c r="O100" i="1"/>
  <c r="O96" i="1"/>
  <c r="O50" i="1"/>
  <c r="O25" i="1"/>
  <c r="C15" i="1"/>
  <c r="O55" i="1"/>
  <c r="O22" i="1"/>
  <c r="O62" i="1"/>
  <c r="O101" i="1"/>
  <c r="O105" i="1"/>
  <c r="O82" i="1"/>
  <c r="O28" i="1"/>
  <c r="O32" i="1"/>
  <c r="O49" i="1"/>
  <c r="O52" i="1"/>
  <c r="O92" i="1"/>
  <c r="O47" i="1"/>
  <c r="O46" i="1"/>
  <c r="O70" i="1"/>
  <c r="O118" i="1"/>
  <c r="O113" i="1"/>
  <c r="O48" i="1"/>
  <c r="O34" i="1"/>
  <c r="O68" i="1"/>
  <c r="O120" i="1"/>
  <c r="O88" i="1"/>
  <c r="O57" i="1"/>
  <c r="O79" i="1"/>
  <c r="O112" i="1"/>
  <c r="O80" i="1"/>
  <c r="O107" i="1"/>
  <c r="O106" i="1"/>
  <c r="O114" i="1"/>
  <c r="O116" i="1"/>
  <c r="O119" i="1"/>
  <c r="O26" i="1"/>
  <c r="O59" i="1"/>
  <c r="O67" i="1"/>
  <c r="O29" i="1"/>
  <c r="O86" i="1"/>
  <c r="O33" i="1"/>
  <c r="O23" i="1"/>
  <c r="O89" i="1"/>
  <c r="O40" i="1"/>
  <c r="O104" i="1"/>
  <c r="O91" i="1"/>
  <c r="O44" i="1"/>
  <c r="O66" i="1"/>
  <c r="O36" i="1"/>
  <c r="O54" i="1"/>
  <c r="O108" i="1"/>
  <c r="O27" i="1"/>
  <c r="O58" i="1"/>
  <c r="O39" i="1"/>
  <c r="O73" i="1"/>
  <c r="O103" i="1"/>
  <c r="O84" i="1"/>
  <c r="O97" i="1"/>
  <c r="O51" i="1"/>
  <c r="O115" i="1"/>
  <c r="O87" i="1"/>
  <c r="O81" i="1"/>
  <c r="O117" i="1"/>
  <c r="O63" i="1"/>
  <c r="O60" i="1"/>
  <c r="O95" i="1"/>
  <c r="O99" i="1"/>
  <c r="O83" i="1"/>
  <c r="O85" i="1"/>
  <c r="O74" i="1"/>
  <c r="O24" i="1"/>
  <c r="F18" i="1" l="1"/>
  <c r="F19" i="1" s="1"/>
  <c r="C18" i="1"/>
</calcChain>
</file>

<file path=xl/sharedStrings.xml><?xml version="1.0" encoding="utf-8"?>
<sst xmlns="http://schemas.openxmlformats.org/spreadsheetml/2006/main" count="1383" uniqueCount="506">
  <si>
    <t>IBVS 6244</t>
  </si>
  <si>
    <t>VSB-66</t>
  </si>
  <si>
    <t>VSB-059</t>
  </si>
  <si>
    <t>43556.732</t>
  </si>
  <si>
    <t>43820.799</t>
  </si>
  <si>
    <t>44238.703</t>
  </si>
  <si>
    <t>44238.704</t>
  </si>
  <si>
    <t>44672.672</t>
  </si>
  <si>
    <t>45021.695</t>
  </si>
  <si>
    <t>46091.731</t>
  </si>
  <si>
    <t>46820.780</t>
  </si>
  <si>
    <t>47161.752</t>
  </si>
  <si>
    <t>47205.388</t>
  </si>
  <si>
    <t>47540.642</t>
  </si>
  <si>
    <t>47941.312</t>
  </si>
  <si>
    <t>48308.717</t>
  </si>
  <si>
    <t>48329.373</t>
  </si>
  <si>
    <t>49021.705</t>
  </si>
  <si>
    <t>49036.632</t>
  </si>
  <si>
    <t>49036.634</t>
  </si>
  <si>
    <t>49058.416</t>
  </si>
  <si>
    <t>49065.324</t>
  </si>
  <si>
    <t>49778.301</t>
  </si>
  <si>
    <t>49786.340</t>
  </si>
  <si>
    <t>49817.335</t>
  </si>
  <si>
    <t>50166.362</t>
  </si>
  <si>
    <t>50871.307</t>
  </si>
  <si>
    <t>52565.8929</t>
  </si>
  <si>
    <t>54507.3202</t>
  </si>
  <si>
    <t>54525.6917</t>
  </si>
  <si>
    <t>54532.5803</t>
  </si>
  <si>
    <t>54797.7889</t>
  </si>
  <si>
    <t>54905.7105</t>
  </si>
  <si>
    <t>55177.8076</t>
  </si>
  <si>
    <t>55246.6940</t>
  </si>
  <si>
    <t>55914.8879</t>
  </si>
  <si>
    <t>26352.50</t>
  </si>
  <si>
    <t>26421.40</t>
  </si>
  <si>
    <t>26793.40</t>
  </si>
  <si>
    <t>27125.13</t>
  </si>
  <si>
    <t>28849.567</t>
  </si>
  <si>
    <t>29229.578</t>
  </si>
  <si>
    <t>29670.426</t>
  </si>
  <si>
    <t>30072.29</t>
  </si>
  <si>
    <t>30793.280</t>
  </si>
  <si>
    <t>31157.24</t>
  </si>
  <si>
    <t>31165.28</t>
  </si>
  <si>
    <t>31469.514</t>
  </si>
  <si>
    <t>31474.25</t>
  </si>
  <si>
    <t>31741.627</t>
  </si>
  <si>
    <t>32470.626</t>
  </si>
  <si>
    <t>32865.605</t>
  </si>
  <si>
    <t>32888.545</t>
  </si>
  <si>
    <t>32889.713</t>
  </si>
  <si>
    <t>32950.560</t>
  </si>
  <si>
    <t>33927.586</t>
  </si>
  <si>
    <t>33950.542</t>
  </si>
  <si>
    <t>34284.624</t>
  </si>
  <si>
    <t>35051.583</t>
  </si>
  <si>
    <t>35135.359</t>
  </si>
  <si>
    <t>35802.460</t>
  </si>
  <si>
    <t>36608.396</t>
  </si>
  <si>
    <t>36904.585</t>
  </si>
  <si>
    <t>37935.623</t>
  </si>
  <si>
    <t>38050.408</t>
  </si>
  <si>
    <t>38856.363</t>
  </si>
  <si>
    <t>39028.600</t>
  </si>
  <si>
    <t>39205.423</t>
  </si>
  <si>
    <t>39500.498</t>
  </si>
  <si>
    <t>39508.482</t>
  </si>
  <si>
    <t>39592.349</t>
  </si>
  <si>
    <t>39941.340</t>
  </si>
  <si>
    <t>40152.583</t>
  </si>
  <si>
    <t>40259.366</t>
  </si>
  <si>
    <t>40290.374</t>
  </si>
  <si>
    <t>40321.328</t>
  </si>
  <si>
    <t>40624.473</t>
  </si>
  <si>
    <t>41383.373</t>
  </si>
  <si>
    <t>41391.349</t>
  </si>
  <si>
    <t>42127.347</t>
  </si>
  <si>
    <t>42756.495</t>
  </si>
  <si>
    <t>42841.417</t>
  </si>
  <si>
    <t>42871.324</t>
  </si>
  <si>
    <t>51610.680</t>
  </si>
  <si>
    <t>51633.6412</t>
  </si>
  <si>
    <t>51958.5502</t>
  </si>
  <si>
    <t>52307.5718</t>
  </si>
  <si>
    <t>53002.1647</t>
  </si>
  <si>
    <t>53098.6075</t>
  </si>
  <si>
    <t>53363.8176</t>
  </si>
  <si>
    <t>53692.1718</t>
  </si>
  <si>
    <t>54153.7079</t>
  </si>
  <si>
    <t>55203.0666</t>
  </si>
  <si>
    <t>56668.0391</t>
  </si>
  <si>
    <t>56668.0398</t>
  </si>
  <si>
    <t>56976.8769</t>
  </si>
  <si>
    <t>Add cycle</t>
  </si>
  <si>
    <t>Old Cycle</t>
  </si>
  <si>
    <t>BAD?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</si>
  <si>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</si>
  <si>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</si>
  <si>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</si>
  <si>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</si>
  <si>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</si>
  <si>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</si>
  <si>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</si>
  <si>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</si>
  <si>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</si>
  <si>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</si>
  <si>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</si>
  <si>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</si>
  <si>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</si>
  <si>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</si>
  <si>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</si>
  <si>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</si>
  <si>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</si>
  <si>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</si>
  <si>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</si>
  <si>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</si>
  <si>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</si>
  <si>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</si>
  <si>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</si>
  <si>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</si>
  <si>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</si>
  <si>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</si>
  <si>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</si>
  <si>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</si>
  <si>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</si>
  <si>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G. Samolyk</t>
  </si>
  <si>
    <t>AAVSO 4</t>
  </si>
  <si>
    <t>A</t>
  </si>
  <si>
    <t>v</t>
  </si>
  <si>
    <t>G. Wedemayer</t>
  </si>
  <si>
    <t>Peter H</t>
  </si>
  <si>
    <t>BBSAG Bull.87</t>
  </si>
  <si>
    <t>B</t>
  </si>
  <si>
    <t>BBSAG Bull.94</t>
  </si>
  <si>
    <t>M. Baldwin</t>
  </si>
  <si>
    <t>BBSAG Bull.97</t>
  </si>
  <si>
    <t>BBSAG Bull.103</t>
  </si>
  <si>
    <t>BBSAG Bull.108</t>
  </si>
  <si>
    <t>BBSAG Bull.109</t>
  </si>
  <si>
    <t>BBSAG Bull.111</t>
  </si>
  <si>
    <t>BBSAG Bull.117</t>
  </si>
  <si>
    <t>IBVS 5378</t>
  </si>
  <si>
    <t># of data points:</t>
  </si>
  <si>
    <t>EA/KE: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</si>
  <si>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</si>
  <si>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</si>
  <si>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</si>
  <si>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</si>
  <si>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</si>
  <si>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</si>
  <si>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5874</t>
  </si>
  <si>
    <t>I</t>
  </si>
  <si>
    <t>JAVSO..36..171</t>
  </si>
  <si>
    <t>JAVSO..38...85</t>
  </si>
  <si>
    <t>JAVSO..40....1</t>
  </si>
  <si>
    <t>JAVSO..36..186</t>
  </si>
  <si>
    <t>JAVSO..37...44</t>
  </si>
  <si>
    <t>JAVSO..38..183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</si>
  <si>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</si>
  <si>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</si>
  <si>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</si>
  <si>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</si>
  <si>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</si>
  <si>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</si>
  <si>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</si>
  <si>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</si>
  <si>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</si>
  <si>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</si>
  <si>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</si>
  <si>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2426352.50 </t>
  </si>
  <si>
    <t> 11.01.1931 00:00 </t>
  </si>
  <si>
    <t> 0.05 </t>
  </si>
  <si>
    <t>P </t>
  </si>
  <si>
    <t> C.Hoffmeister </t>
  </si>
  <si>
    <t> AN 247.286 </t>
  </si>
  <si>
    <t>2426421.40 </t>
  </si>
  <si>
    <t> 20.03.1931 21:36 </t>
  </si>
  <si>
    <t> 0.07 </t>
  </si>
  <si>
    <t>2426793.40 </t>
  </si>
  <si>
    <t> 26.03.1932 21:36 </t>
  </si>
  <si>
    <t> 0.08 </t>
  </si>
  <si>
    <t>2427125.13 </t>
  </si>
  <si>
    <t> 21.02.1933 15:07 </t>
  </si>
  <si>
    <t> 0.01 </t>
  </si>
  <si>
    <t>V </t>
  </si>
  <si>
    <t> N.F.Florja </t>
  </si>
  <si>
    <t> PZ 5.107 </t>
  </si>
  <si>
    <t>2428849.567 </t>
  </si>
  <si>
    <t> 12.11.1937 01:36 </t>
  </si>
  <si>
    <t> 0.004 </t>
  </si>
  <si>
    <t> T.Berthold </t>
  </si>
  <si>
    <t> MHAR 12.4 </t>
  </si>
  <si>
    <t>2429229.578 </t>
  </si>
  <si>
    <t> 27.11.1938 01:52 </t>
  </si>
  <si>
    <t> -0.006 </t>
  </si>
  <si>
    <t>2429670.426 </t>
  </si>
  <si>
    <t> 10.02.1940 22:13 </t>
  </si>
  <si>
    <t> -0.028 </t>
  </si>
  <si>
    <t>2430072.29 </t>
  </si>
  <si>
    <t> 18.03.1941 18:57 </t>
  </si>
  <si>
    <t> 0.00 </t>
  </si>
  <si>
    <t> J.Pagaczewski </t>
  </si>
  <si>
    <t> WARC 24 </t>
  </si>
  <si>
    <t>2430793.280 </t>
  </si>
  <si>
    <t> 09.03.1943 18:43 </t>
  </si>
  <si>
    <t> -0.015 </t>
  </si>
  <si>
    <t>2431157.24 </t>
  </si>
  <si>
    <t> 07.03.1944 17:45 </t>
  </si>
  <si>
    <t> -0.00 </t>
  </si>
  <si>
    <t> W.Zessewitsch </t>
  </si>
  <si>
    <t> AC 40 </t>
  </si>
  <si>
    <t>2431165.28 </t>
  </si>
  <si>
    <t> 15.03.1944 18:43 </t>
  </si>
  <si>
    <t>2431469.514 </t>
  </si>
  <si>
    <t> 14.01.1945 00:20 </t>
  </si>
  <si>
    <t> -0.011 </t>
  </si>
  <si>
    <t>2431474.25 </t>
  </si>
  <si>
    <t> 18.01.1945 18:00 </t>
  </si>
  <si>
    <t> 0.13 </t>
  </si>
  <si>
    <t>2431741.627 </t>
  </si>
  <si>
    <t> 13.10.1945 03:02 </t>
  </si>
  <si>
    <t> 0.002 </t>
  </si>
  <si>
    <t>2432470.626 </t>
  </si>
  <si>
    <t> 12.10.1947 03:01 </t>
  </si>
  <si>
    <t> -0.042 </t>
  </si>
  <si>
    <t>2432865.605 </t>
  </si>
  <si>
    <t> 10.11.1948 02:31 </t>
  </si>
  <si>
    <t> -0.009 </t>
  </si>
  <si>
    <t> AA 27.154 </t>
  </si>
  <si>
    <t>2432888.545 </t>
  </si>
  <si>
    <t> 03.12.1948 01:04 </t>
  </si>
  <si>
    <t> -0.031 </t>
  </si>
  <si>
    <t> SAC 29.100 </t>
  </si>
  <si>
    <t>2432889.713 </t>
  </si>
  <si>
    <t> 04.12.1948 05:06 </t>
  </si>
  <si>
    <t>2432950.560 </t>
  </si>
  <si>
    <t> 03.02.1949 01:26 </t>
  </si>
  <si>
    <t> -0.013 </t>
  </si>
  <si>
    <t>2433927.586 </t>
  </si>
  <si>
    <t> 08.10.1951 02:03 </t>
  </si>
  <si>
    <t> -0.020 </t>
  </si>
  <si>
    <t>2433950.542 </t>
  </si>
  <si>
    <t> 31.10.1951 01:00 </t>
  </si>
  <si>
    <t> -0.026 </t>
  </si>
  <si>
    <t>2434284.624 </t>
  </si>
  <si>
    <t> 29.09.1952 02:58 </t>
  </si>
  <si>
    <t> -0.041 </t>
  </si>
  <si>
    <t>2435051.583 </t>
  </si>
  <si>
    <t> 05.11.1954 01:59 </t>
  </si>
  <si>
    <t> -0.012 </t>
  </si>
  <si>
    <t>2435135.359 </t>
  </si>
  <si>
    <t> 27.01.1955 20:36 </t>
  </si>
  <si>
    <t> -0.047 </t>
  </si>
  <si>
    <t>2435802.460 </t>
  </si>
  <si>
    <t> 24.11.1956 23:02 </t>
  </si>
  <si>
    <t> 0.008 </t>
  </si>
  <si>
    <t> H.Busch </t>
  </si>
  <si>
    <t>2436608.396 </t>
  </si>
  <si>
    <t> 08.02.1959 21:30 </t>
  </si>
  <si>
    <t> -0.022 </t>
  </si>
  <si>
    <t>2436904.585 </t>
  </si>
  <si>
    <t> 02.12.1959 02:02 </t>
  </si>
  <si>
    <t>2437935.623 </t>
  </si>
  <si>
    <t> 28.09.1962 02:57 </t>
  </si>
  <si>
    <t>2438050.408 </t>
  </si>
  <si>
    <t> 20.01.1963 21:47 </t>
  </si>
  <si>
    <t>2438856.363 </t>
  </si>
  <si>
    <t> 05.04.1965 20:42 </t>
  </si>
  <si>
    <t> -0.033 </t>
  </si>
  <si>
    <t>2439028.600 </t>
  </si>
  <si>
    <t> 25.09.1965 02:24 </t>
  </si>
  <si>
    <t>2439205.423 </t>
  </si>
  <si>
    <t> 20.03.1966 22:09 </t>
  </si>
  <si>
    <t> 0.005 </t>
  </si>
  <si>
    <t>2439500.498 </t>
  </si>
  <si>
    <t> 09.01.1967 23:57 </t>
  </si>
  <si>
    <t> 0.018 </t>
  </si>
  <si>
    <t>2439508.482 </t>
  </si>
  <si>
    <t> 17.01.1967 23:34 </t>
  </si>
  <si>
    <t> -0.035 </t>
  </si>
  <si>
    <t>2439592.349 </t>
  </si>
  <si>
    <t> 11.04.1967 20:22 </t>
  </si>
  <si>
    <t> 0.021 </t>
  </si>
  <si>
    <t>2439941.340 </t>
  </si>
  <si>
    <t> 25.03.1968 20:09 </t>
  </si>
  <si>
    <t> -0.010 </t>
  </si>
  <si>
    <t>2440152.583 </t>
  </si>
  <si>
    <t> 23.10.1968 01:59 </t>
  </si>
  <si>
    <t> -0.017 </t>
  </si>
  <si>
    <t>2440259.366 </t>
  </si>
  <si>
    <t> 06.02.1969 20:47 </t>
  </si>
  <si>
    <t> -0.008 </t>
  </si>
  <si>
    <t>2440290.374 </t>
  </si>
  <si>
    <t> 09.03.1969 20:58 </t>
  </si>
  <si>
    <t>2440321.328 </t>
  </si>
  <si>
    <t> 09.04.1969 19:52 </t>
  </si>
  <si>
    <t> -0.043 </t>
  </si>
  <si>
    <t>2440624.473 </t>
  </si>
  <si>
    <t> 06.02.1970 23:21 </t>
  </si>
  <si>
    <t>2441383.373 </t>
  </si>
  <si>
    <t> 06.03.1972 20:57 </t>
  </si>
  <si>
    <t> 0.010 </t>
  </si>
  <si>
    <t>2441391.349 </t>
  </si>
  <si>
    <t> 14.03.1972 20:22 </t>
  </si>
  <si>
    <t> -0.050 </t>
  </si>
  <si>
    <t>2442127.347 </t>
  </si>
  <si>
    <t> 20.03.1974 20:19 </t>
  </si>
  <si>
    <t> 0.016 </t>
  </si>
  <si>
    <t>2442756.495 </t>
  </si>
  <si>
    <t> 09.12.1975 23:52 </t>
  </si>
  <si>
    <t> 0.006 </t>
  </si>
  <si>
    <t>2442841.417 </t>
  </si>
  <si>
    <t> 03.03.1976 22:00 </t>
  </si>
  <si>
    <t> -0.032 </t>
  </si>
  <si>
    <t>2442871.324 </t>
  </si>
  <si>
    <t> 02.04.1976 19:46 </t>
  </si>
  <si>
    <t> 0.025 </t>
  </si>
  <si>
    <t>2443556.732 </t>
  </si>
  <si>
    <t> 17.02.1978 05:34 </t>
  </si>
  <si>
    <t> 0.017 </t>
  </si>
  <si>
    <t> G.Samolyk </t>
  </si>
  <si>
    <t> AOEB 4 </t>
  </si>
  <si>
    <t>2443820.799 </t>
  </si>
  <si>
    <t> 08.11.1978 07:10 </t>
  </si>
  <si>
    <t>2444238.703 </t>
  </si>
  <si>
    <t> 31.12.1979 04:52 </t>
  </si>
  <si>
    <t>2444238.704 </t>
  </si>
  <si>
    <t> 31.12.1979 04:53 </t>
  </si>
  <si>
    <t> G.Wedemayer </t>
  </si>
  <si>
    <t>2444672.672 </t>
  </si>
  <si>
    <t> 09.03.1981 04:07 </t>
  </si>
  <si>
    <t>2445021.695 </t>
  </si>
  <si>
    <t> 21.02.1982 04:40 </t>
  </si>
  <si>
    <t>2446091.731 </t>
  </si>
  <si>
    <t> 26.01.1985 05:32 </t>
  </si>
  <si>
    <t> 0.013 </t>
  </si>
  <si>
    <t>2446820.780 </t>
  </si>
  <si>
    <t> 25.01.1987 06:43 </t>
  </si>
  <si>
    <t> 0.019 </t>
  </si>
  <si>
    <t>2447161.752 </t>
  </si>
  <si>
    <t> 01.01.1988 06:02 </t>
  </si>
  <si>
    <t>2447205.388 </t>
  </si>
  <si>
    <t> 13.02.1988 21:18 </t>
  </si>
  <si>
    <t> 0.014 </t>
  </si>
  <si>
    <t> H.Peter </t>
  </si>
  <si>
    <t> BBS 87 </t>
  </si>
  <si>
    <t>2447540.642 </t>
  </si>
  <si>
    <t> 14.01.1989 03:24 </t>
  </si>
  <si>
    <t> 0.023 </t>
  </si>
  <si>
    <t>2447941.312 </t>
  </si>
  <si>
    <t> 18.02.1990 19:29 </t>
  </si>
  <si>
    <t> BBS 94 </t>
  </si>
  <si>
    <t>2448308.717 </t>
  </si>
  <si>
    <t> 21.02.1991 05:12 </t>
  </si>
  <si>
    <t> M.Baldwin </t>
  </si>
  <si>
    <t>2448329.373 </t>
  </si>
  <si>
    <t> 13.03.1991 20:57 </t>
  </si>
  <si>
    <t> BBS 97 </t>
  </si>
  <si>
    <t>2449021.705 </t>
  </si>
  <si>
    <t> 03.02.1993 04:55 </t>
  </si>
  <si>
    <t> 0.038 </t>
  </si>
  <si>
    <t>2449036.632 </t>
  </si>
  <si>
    <t> 18.02.1993 03:10 </t>
  </si>
  <si>
    <t> 0.039 </t>
  </si>
  <si>
    <t>2449036.634 </t>
  </si>
  <si>
    <t> 18.02.1993 03:12 </t>
  </si>
  <si>
    <t> 0.041 </t>
  </si>
  <si>
    <t>2449058.416 </t>
  </si>
  <si>
    <t> 11.03.1993 21:59 </t>
  </si>
  <si>
    <t> 0.009 </t>
  </si>
  <si>
    <t> BBS 103 </t>
  </si>
  <si>
    <t>2449065.324 </t>
  </si>
  <si>
    <t> 18.03.1993 19:46 </t>
  </si>
  <si>
    <t> 0.029 </t>
  </si>
  <si>
    <t>2449778.301 </t>
  </si>
  <si>
    <t> 01.03.1995 19:13 </t>
  </si>
  <si>
    <t> 0.036 </t>
  </si>
  <si>
    <t> BBS 108 </t>
  </si>
  <si>
    <t>2449786.340 </t>
  </si>
  <si>
    <t> 09.03.1995 20:09 </t>
  </si>
  <si>
    <t>2449817.335 </t>
  </si>
  <si>
    <t> 09.04.1995 20:02 </t>
  </si>
  <si>
    <t> 0.035 </t>
  </si>
  <si>
    <t> BBS 109 </t>
  </si>
  <si>
    <t>2450166.362 </t>
  </si>
  <si>
    <t> 23.03.1996 20:41 </t>
  </si>
  <si>
    <t> 0.040 </t>
  </si>
  <si>
    <t> BBS 111 </t>
  </si>
  <si>
    <t>2450871.307 </t>
  </si>
  <si>
    <t> 26.02.1998 19:22 </t>
  </si>
  <si>
    <t> 0.052 </t>
  </si>
  <si>
    <t> BBS 117 </t>
  </si>
  <si>
    <t>2451610.680 </t>
  </si>
  <si>
    <t> 07.03.2000 04:19 </t>
  </si>
  <si>
    <t> 0.049 </t>
  </si>
  <si>
    <t> AOEB 12 </t>
  </si>
  <si>
    <t>2451633.6412 </t>
  </si>
  <si>
    <t> 30.03.2000 03:23 </t>
  </si>
  <si>
    <t> 0.0479 </t>
  </si>
  <si>
    <t>C </t>
  </si>
  <si>
    <t>ns</t>
  </si>
  <si>
    <t>2451958.5502 </t>
  </si>
  <si>
    <t> 18.02.2001 01:12 </t>
  </si>
  <si>
    <t> 0.0448 </t>
  </si>
  <si>
    <t>2452307.5718 </t>
  </si>
  <si>
    <t> 02.02.2002 01:43 </t>
  </si>
  <si>
    <t> 0.0442 </t>
  </si>
  <si>
    <t>2452565.8929 </t>
  </si>
  <si>
    <t> 18.10.2002 09:25 </t>
  </si>
  <si>
    <t> 0.0430 </t>
  </si>
  <si>
    <t>E </t>
  </si>
  <si>
    <t>?</t>
  </si>
  <si>
    <t> S.Dvorak </t>
  </si>
  <si>
    <t>IBVS 5378 </t>
  </si>
  <si>
    <t>2453002.1647 </t>
  </si>
  <si>
    <t> 28.12.2003 15:57 </t>
  </si>
  <si>
    <t> 0.0371 </t>
  </si>
  <si>
    <t> K.Nagai </t>
  </si>
  <si>
    <t>VSB 42 </t>
  </si>
  <si>
    <t>2453098.6075 </t>
  </si>
  <si>
    <t> 03.04.2004 02:34 </t>
  </si>
  <si>
    <t> 0.0395 </t>
  </si>
  <si>
    <t>2453363.8176 </t>
  </si>
  <si>
    <t> 24.12.2004 07:37 </t>
  </si>
  <si>
    <t> 0.0387 </t>
  </si>
  <si>
    <t>2453692.1718 </t>
  </si>
  <si>
    <t> 17.11.2005 16:07 </t>
  </si>
  <si>
    <t> 0.0365 </t>
  </si>
  <si>
    <t> Nakajima </t>
  </si>
  <si>
    <t>VSB 44 </t>
  </si>
  <si>
    <t>2454153.7079 </t>
  </si>
  <si>
    <t> 22.02.2007 04:59 </t>
  </si>
  <si>
    <t> 0.0367 </t>
  </si>
  <si>
    <t> J.Bialozynski </t>
  </si>
  <si>
    <t>2454507.3202 </t>
  </si>
  <si>
    <t> 10.02.2008 19:41 </t>
  </si>
  <si>
    <t> 0.0344 </t>
  </si>
  <si>
    <t>-I</t>
  </si>
  <si>
    <t> F.Agerer </t>
  </si>
  <si>
    <t>BAVM 201 </t>
  </si>
  <si>
    <t>2454525.6917 </t>
  </si>
  <si>
    <t> 29.02.2008 04:36 </t>
  </si>
  <si>
    <t>18846</t>
  </si>
  <si>
    <t> 0.0363 </t>
  </si>
  <si>
    <t>JAAVSO 36(2);171 </t>
  </si>
  <si>
    <t>2454532.5803 </t>
  </si>
  <si>
    <t> 07.03.2008 01:55 </t>
  </si>
  <si>
    <t>18852</t>
  </si>
  <si>
    <t>o</t>
  </si>
  <si>
    <t>JAAVSO 36(2);186 </t>
  </si>
  <si>
    <t>2454797.7889 </t>
  </si>
  <si>
    <t> 27.11.2008 06:56 </t>
  </si>
  <si>
    <t>19083</t>
  </si>
  <si>
    <t> 0.0340 </t>
  </si>
  <si>
    <t>JAAVSO 37(1);44 </t>
  </si>
  <si>
    <t>2454905.7105 </t>
  </si>
  <si>
    <t> 15.03.2009 05:03 </t>
  </si>
  <si>
    <t>19177</t>
  </si>
  <si>
    <t> 0.0342 </t>
  </si>
  <si>
    <t> H.Gerner </t>
  </si>
  <si>
    <t> JAAVSO 38;85 </t>
  </si>
  <si>
    <t>2455177.8076 </t>
  </si>
  <si>
    <t> 12.12.2009 07:22 </t>
  </si>
  <si>
    <t>19414</t>
  </si>
  <si>
    <t> 0.0318 </t>
  </si>
  <si>
    <t> JAAVSO 38;120 </t>
  </si>
  <si>
    <t>2455203.0666 </t>
  </si>
  <si>
    <t> 06.01.2010 13:35 </t>
  </si>
  <si>
    <t>19436</t>
  </si>
  <si>
    <t> 0.0326 </t>
  </si>
  <si>
    <t>Rc</t>
  </si>
  <si>
    <t> K.Shiokawa </t>
  </si>
  <si>
    <t>VSB 51 </t>
  </si>
  <si>
    <t>2455246.6940 </t>
  </si>
  <si>
    <t> 19.02.2010 04:39 </t>
  </si>
  <si>
    <t>19474</t>
  </si>
  <si>
    <t> 0.0322 </t>
  </si>
  <si>
    <t> R.Poklar </t>
  </si>
  <si>
    <t>2455914.8879 </t>
  </si>
  <si>
    <t> 19.12.2011 09:18 </t>
  </si>
  <si>
    <t>20056</t>
  </si>
  <si>
    <t> 0.0323 </t>
  </si>
  <si>
    <t> JAAVSO 40;975 </t>
  </si>
  <si>
    <t>2456668.0391 </t>
  </si>
  <si>
    <t> 10.01.2014 12:56 </t>
  </si>
  <si>
    <t>20712</t>
  </si>
  <si>
    <t> 0.0304 </t>
  </si>
  <si>
    <t>VSB 59 </t>
  </si>
  <si>
    <t>2456668.0398 </t>
  </si>
  <si>
    <t> 10.01.2014 12:57 </t>
  </si>
  <si>
    <t> 0.0311 </t>
  </si>
  <si>
    <t>Ic</t>
  </si>
  <si>
    <t>2456976.8769 </t>
  </si>
  <si>
    <t> 15.11.2014 09:02 </t>
  </si>
  <si>
    <t>20981</t>
  </si>
  <si>
    <t> 0.0295 </t>
  </si>
  <si>
    <t> N.Simmons </t>
  </si>
  <si>
    <t> JAAVSO 43-1 </t>
  </si>
  <si>
    <t>EP Mon / GSC 4809-1435</t>
  </si>
  <si>
    <t>JAVSO..47..263</t>
  </si>
  <si>
    <t>JAVSO, 50, 133</t>
  </si>
  <si>
    <t>VSB, 91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</si>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</sst>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6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14" fontId="12" fillId="0" borderId="0" xfId="0" applyNumberFormat="1" applyFont="1" applyAlignment="1"/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9" fillId="0" borderId="0" xfId="0" applyFo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>
      <alignment vertical="top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7" fillId="24" borderId="18" xfId="38" applyFill="1" applyBorder="1" applyAlignment="1" applyProtection="1">
      <alignment horizontal="right" vertical="top" wrapText="1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3" fillId="0" borderId="0" xfId="42" applyFont="1" applyAlignment="1">
      <alignment horizontal="left"/>
    </xf>
    <xf numFmtId="0" fontId="33" fillId="0" borderId="0" xfId="42" applyFont="1" applyAlignment="1">
      <alignment horizontal="center"/>
    </xf>
    <xf numFmtId="0" fontId="33" fillId="0" borderId="0" xfId="42" applyFont="1" applyAlignment="1">
      <alignment horizontal="center" wrapText="1"/>
    </xf>
    <xf numFmtId="0" fontId="33" fillId="0" borderId="0" xfId="42" applyFont="1" applyAlignment="1">
      <alignment horizontal="left" wrapText="1"/>
    </xf>
    <xf numFmtId="0" fontId="34" fillId="0" borderId="10" xfId="0" applyFont="1" applyBorder="1" applyAlignment="1">
      <alignment horizontal="center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165" fontId="35" fillId="0" borderId="0" xfId="0" applyNumberFormat="1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center"/>
      <protection locked="0"/>
    </xf>
    <xf numFmtId="165" fontId="35" fillId="0" borderId="0" xfId="0" applyNumberFormat="1" applyFont="1" applyAlignment="1" applyProtection="1">
      <alignment vertical="center" wrapText="1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EP Mon - O-C Diagr.</a:t>
            </a:r>
          </a:p>
        </c:rich>
      </c:tx>
      <c:layout>
        <c:manualLayout>
          <c:xMode val="edge"/>
          <c:yMode val="edge"/>
          <c:x val="0.362676426010129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2971065012814"/>
          <c:y val="0.14769252958613219"/>
          <c:w val="0.79049363729440381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-5693</c:v>
                </c:pt>
                <c:pt idx="1">
                  <c:v>-5633</c:v>
                </c:pt>
                <c:pt idx="2">
                  <c:v>-5309</c:v>
                </c:pt>
                <c:pt idx="3">
                  <c:v>-5020</c:v>
                </c:pt>
                <c:pt idx="4">
                  <c:v>-3518</c:v>
                </c:pt>
                <c:pt idx="5">
                  <c:v>-3187</c:v>
                </c:pt>
                <c:pt idx="6">
                  <c:v>-2803</c:v>
                </c:pt>
                <c:pt idx="7">
                  <c:v>-2453</c:v>
                </c:pt>
                <c:pt idx="8">
                  <c:v>-1825</c:v>
                </c:pt>
                <c:pt idx="9">
                  <c:v>-1508</c:v>
                </c:pt>
                <c:pt idx="10">
                  <c:v>-1501</c:v>
                </c:pt>
                <c:pt idx="11">
                  <c:v>-1236</c:v>
                </c:pt>
                <c:pt idx="12">
                  <c:v>-1232</c:v>
                </c:pt>
                <c:pt idx="13">
                  <c:v>-999</c:v>
                </c:pt>
                <c:pt idx="14">
                  <c:v>-364</c:v>
                </c:pt>
                <c:pt idx="15">
                  <c:v>-20</c:v>
                </c:pt>
                <c:pt idx="16">
                  <c:v>0</c:v>
                </c:pt>
                <c:pt idx="17">
                  <c:v>1</c:v>
                </c:pt>
                <c:pt idx="18">
                  <c:v>54</c:v>
                </c:pt>
                <c:pt idx="19">
                  <c:v>905</c:v>
                </c:pt>
                <c:pt idx="20">
                  <c:v>925</c:v>
                </c:pt>
                <c:pt idx="21">
                  <c:v>1216</c:v>
                </c:pt>
                <c:pt idx="22">
                  <c:v>1884</c:v>
                </c:pt>
                <c:pt idx="23">
                  <c:v>1957</c:v>
                </c:pt>
                <c:pt idx="24">
                  <c:v>2538</c:v>
                </c:pt>
                <c:pt idx="25">
                  <c:v>3240</c:v>
                </c:pt>
                <c:pt idx="26">
                  <c:v>3498</c:v>
                </c:pt>
                <c:pt idx="27">
                  <c:v>4396</c:v>
                </c:pt>
                <c:pt idx="28">
                  <c:v>4496</c:v>
                </c:pt>
                <c:pt idx="29">
                  <c:v>5198</c:v>
                </c:pt>
                <c:pt idx="30">
                  <c:v>5348</c:v>
                </c:pt>
                <c:pt idx="31">
                  <c:v>5502</c:v>
                </c:pt>
                <c:pt idx="32">
                  <c:v>5759</c:v>
                </c:pt>
                <c:pt idx="33">
                  <c:v>5766</c:v>
                </c:pt>
                <c:pt idx="34">
                  <c:v>5839</c:v>
                </c:pt>
                <c:pt idx="35">
                  <c:v>6143</c:v>
                </c:pt>
                <c:pt idx="36">
                  <c:v>6327</c:v>
                </c:pt>
                <c:pt idx="37">
                  <c:v>6420</c:v>
                </c:pt>
                <c:pt idx="38">
                  <c:v>6447</c:v>
                </c:pt>
                <c:pt idx="39">
                  <c:v>6474</c:v>
                </c:pt>
                <c:pt idx="40">
                  <c:v>6738</c:v>
                </c:pt>
                <c:pt idx="41">
                  <c:v>7399</c:v>
                </c:pt>
                <c:pt idx="42">
                  <c:v>7406</c:v>
                </c:pt>
                <c:pt idx="43">
                  <c:v>8047</c:v>
                </c:pt>
                <c:pt idx="44">
                  <c:v>8595</c:v>
                </c:pt>
                <c:pt idx="45">
                  <c:v>8669</c:v>
                </c:pt>
                <c:pt idx="46">
                  <c:v>8695</c:v>
                </c:pt>
                <c:pt idx="47">
                  <c:v>9292</c:v>
                </c:pt>
                <c:pt idx="48">
                  <c:v>9522</c:v>
                </c:pt>
                <c:pt idx="49">
                  <c:v>9886</c:v>
                </c:pt>
                <c:pt idx="50">
                  <c:v>9886</c:v>
                </c:pt>
                <c:pt idx="51">
                  <c:v>10264</c:v>
                </c:pt>
                <c:pt idx="52">
                  <c:v>10568</c:v>
                </c:pt>
                <c:pt idx="53">
                  <c:v>11500</c:v>
                </c:pt>
                <c:pt idx="54">
                  <c:v>12135</c:v>
                </c:pt>
                <c:pt idx="55">
                  <c:v>12432</c:v>
                </c:pt>
                <c:pt idx="56">
                  <c:v>12470</c:v>
                </c:pt>
                <c:pt idx="57">
                  <c:v>12762</c:v>
                </c:pt>
                <c:pt idx="58">
                  <c:v>13111</c:v>
                </c:pt>
                <c:pt idx="59">
                  <c:v>13431</c:v>
                </c:pt>
                <c:pt idx="60">
                  <c:v>13449</c:v>
                </c:pt>
                <c:pt idx="61">
                  <c:v>14052</c:v>
                </c:pt>
                <c:pt idx="62">
                  <c:v>14065</c:v>
                </c:pt>
                <c:pt idx="63">
                  <c:v>14065</c:v>
                </c:pt>
                <c:pt idx="64">
                  <c:v>14084</c:v>
                </c:pt>
                <c:pt idx="65">
                  <c:v>14090</c:v>
                </c:pt>
                <c:pt idx="66">
                  <c:v>14711</c:v>
                </c:pt>
                <c:pt idx="67">
                  <c:v>14718</c:v>
                </c:pt>
                <c:pt idx="68">
                  <c:v>14745</c:v>
                </c:pt>
                <c:pt idx="69">
                  <c:v>15049</c:v>
                </c:pt>
                <c:pt idx="70">
                  <c:v>15663</c:v>
                </c:pt>
                <c:pt idx="71">
                  <c:v>16307</c:v>
                </c:pt>
                <c:pt idx="72">
                  <c:v>16327</c:v>
                </c:pt>
                <c:pt idx="73">
                  <c:v>16610</c:v>
                </c:pt>
                <c:pt idx="74">
                  <c:v>16914</c:v>
                </c:pt>
                <c:pt idx="75">
                  <c:v>17139</c:v>
                </c:pt>
                <c:pt idx="76">
                  <c:v>17519</c:v>
                </c:pt>
                <c:pt idx="77">
                  <c:v>17603</c:v>
                </c:pt>
                <c:pt idx="78">
                  <c:v>17834</c:v>
                </c:pt>
                <c:pt idx="79">
                  <c:v>18120</c:v>
                </c:pt>
                <c:pt idx="80">
                  <c:v>18522</c:v>
                </c:pt>
                <c:pt idx="81">
                  <c:v>18830</c:v>
                </c:pt>
                <c:pt idx="82">
                  <c:v>18846</c:v>
                </c:pt>
                <c:pt idx="83">
                  <c:v>18852</c:v>
                </c:pt>
                <c:pt idx="84">
                  <c:v>19083</c:v>
                </c:pt>
                <c:pt idx="85">
                  <c:v>19177</c:v>
                </c:pt>
                <c:pt idx="86">
                  <c:v>19414</c:v>
                </c:pt>
                <c:pt idx="87">
                  <c:v>19436</c:v>
                </c:pt>
                <c:pt idx="88">
                  <c:v>19474</c:v>
                </c:pt>
                <c:pt idx="89">
                  <c:v>20056</c:v>
                </c:pt>
                <c:pt idx="90">
                  <c:v>20712</c:v>
                </c:pt>
                <c:pt idx="91">
                  <c:v>20712</c:v>
                </c:pt>
                <c:pt idx="92">
                  <c:v>20712</c:v>
                </c:pt>
                <c:pt idx="93">
                  <c:v>20981</c:v>
                </c:pt>
                <c:pt idx="94">
                  <c:v>20712</c:v>
                </c:pt>
                <c:pt idx="95">
                  <c:v>20712</c:v>
                </c:pt>
                <c:pt idx="96">
                  <c:v>20712</c:v>
                </c:pt>
                <c:pt idx="97">
                  <c:v>21707</c:v>
                </c:pt>
                <c:pt idx="98">
                  <c:v>22275.5</c:v>
                </c:pt>
                <c:pt idx="99">
                  <c:v>22337</c:v>
                </c:pt>
                <c:pt idx="100">
                  <c:v>23196</c:v>
                </c:pt>
                <c:pt idx="101">
                  <c:v>23231</c:v>
                </c:pt>
                <c:pt idx="102">
                  <c:v>23234.5</c:v>
                </c:pt>
                <c:pt idx="103">
                  <c:v>23558.5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0">
                  <c:v>5.3314899996621534E-2</c:v>
                </c:pt>
                <c:pt idx="1">
                  <c:v>6.7356899999140296E-2</c:v>
                </c:pt>
                <c:pt idx="2">
                  <c:v>8.3183700000518002E-2</c:v>
                </c:pt>
                <c:pt idx="3">
                  <c:v>1.2485999999626074E-2</c:v>
                </c:pt>
                <c:pt idx="4">
                  <c:v>4.3373999978939537E-3</c:v>
                </c:pt>
                <c:pt idx="5">
                  <c:v>-5.5309000017587095E-3</c:v>
                </c:pt>
                <c:pt idx="6">
                  <c:v>-2.7662100001180079E-2</c:v>
                </c:pt>
                <c:pt idx="7">
                  <c:v>1.5829000003577676E-3</c:v>
                </c:pt>
                <c:pt idx="8">
                  <c:v>-1.4777500000491273E-2</c:v>
                </c:pt>
                <c:pt idx="9">
                  <c:v>-2.2556000003532972E-3</c:v>
                </c:pt>
                <c:pt idx="10">
                  <c:v>1.049299997248454E-3</c:v>
                </c:pt>
                <c:pt idx="11">
                  <c:v>-1.1265200002526399E-2</c:v>
                </c:pt>
                <c:pt idx="12">
                  <c:v>0.13233760000002803</c:v>
                </c:pt>
                <c:pt idx="13">
                  <c:v>2.200700000685174E-3</c:v>
                </c:pt>
                <c:pt idx="14">
                  <c:v>-4.1854800001601689E-2</c:v>
                </c:pt>
                <c:pt idx="15">
                  <c:v>-9.0139999956591055E-3</c:v>
                </c:pt>
                <c:pt idx="16">
                  <c:v>0</c:v>
                </c:pt>
                <c:pt idx="17">
                  <c:v>-1.1099299998022616E-2</c:v>
                </c:pt>
                <c:pt idx="18">
                  <c:v>-1.336220000666799E-2</c:v>
                </c:pt>
                <c:pt idx="19">
                  <c:v>-1.986649999889778E-2</c:v>
                </c:pt>
                <c:pt idx="20">
                  <c:v>-2.5852500002656598E-2</c:v>
                </c:pt>
                <c:pt idx="21">
                  <c:v>-4.0748799998254981E-2</c:v>
                </c:pt>
                <c:pt idx="22">
                  <c:v>-1.2081200002285186E-2</c:v>
                </c:pt>
                <c:pt idx="23">
                  <c:v>-4.7330100002000108E-2</c:v>
                </c:pt>
                <c:pt idx="24">
                  <c:v>7.9765999980736524E-3</c:v>
                </c:pt>
                <c:pt idx="25">
                  <c:v>-2.1732000001065899E-2</c:v>
                </c:pt>
                <c:pt idx="26">
                  <c:v>-4.2351399999461137E-2</c:v>
                </c:pt>
                <c:pt idx="27">
                  <c:v>2.4771999960648827E-3</c:v>
                </c:pt>
                <c:pt idx="28">
                  <c:v>-2.2452799996244721E-2</c:v>
                </c:pt>
                <c:pt idx="29">
                  <c:v>-3.3161400002427399E-2</c:v>
                </c:pt>
                <c:pt idx="30">
                  <c:v>-1.1056399998778943E-2</c:v>
                </c:pt>
                <c:pt idx="31">
                  <c:v>4.6514000059687532E-3</c:v>
                </c:pt>
                <c:pt idx="32">
                  <c:v>1.8131299999367911E-2</c:v>
                </c:pt>
                <c:pt idx="33">
                  <c:v>-3.4563799999887124E-2</c:v>
                </c:pt>
                <c:pt idx="34">
                  <c:v>2.11873000007472E-2</c:v>
                </c:pt>
                <c:pt idx="35">
                  <c:v>-9.9999000012758188E-3</c:v>
                </c:pt>
                <c:pt idx="36">
                  <c:v>-1.7271100005018525E-2</c:v>
                </c:pt>
                <c:pt idx="37">
                  <c:v>-7.5060000017401762E-3</c:v>
                </c:pt>
                <c:pt idx="38">
                  <c:v>1.8129000018234365E-3</c:v>
                </c:pt>
                <c:pt idx="39">
                  <c:v>-4.2868199998338241E-2</c:v>
                </c:pt>
                <c:pt idx="40">
                  <c:v>3.9165999987744726E-3</c:v>
                </c:pt>
                <c:pt idx="41">
                  <c:v>1.0279299996909685E-2</c:v>
                </c:pt>
                <c:pt idx="42">
                  <c:v>-5.0415799996699207E-2</c:v>
                </c:pt>
                <c:pt idx="43">
                  <c:v>1.5932900001644157E-2</c:v>
                </c:pt>
                <c:pt idx="44">
                  <c:v>5.5165000012493692E-3</c:v>
                </c:pt>
                <c:pt idx="45">
                  <c:v>-3.1831699998292606E-2</c:v>
                </c:pt>
                <c:pt idx="46">
                  <c:v>2.4586499996075872E-2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F-47B5-88F2-3CFF5D00A74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16">
                    <c:v>0</c:v>
                  </c:pt>
                  <c:pt idx="64">
                    <c:v>7.0000000000000001E-3</c:v>
                  </c:pt>
                  <c:pt idx="65">
                    <c:v>4.0000000000000001E-3</c:v>
                  </c:pt>
                  <c:pt idx="66">
                    <c:v>5.0000000000000001E-3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7.0000000000000001E-3</c:v>
                  </c:pt>
                  <c:pt idx="75">
                    <c:v>1E-4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2.0000000000000001E-4</c:v>
                  </c:pt>
                  <c:pt idx="84">
                    <c:v>2.0000000000000001E-4</c:v>
                  </c:pt>
                  <c:pt idx="85">
                    <c:v>5.9999999999999995E-4</c:v>
                  </c:pt>
                  <c:pt idx="86">
                    <c:v>4.0000000000000002E-4</c:v>
                  </c:pt>
                  <c:pt idx="88">
                    <c:v>1E-4</c:v>
                  </c:pt>
                  <c:pt idx="89">
                    <c:v>2.0000000000000001E-4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1.9E-3</c:v>
                  </c:pt>
                  <c:pt idx="98">
                    <c:v>0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0</c:v>
                  </c:pt>
                  <c:pt idx="102">
                    <c:v>0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16">
                    <c:v>0</c:v>
                  </c:pt>
                  <c:pt idx="64">
                    <c:v>7.0000000000000001E-3</c:v>
                  </c:pt>
                  <c:pt idx="65">
                    <c:v>4.0000000000000001E-3</c:v>
                  </c:pt>
                  <c:pt idx="66">
                    <c:v>5.0000000000000001E-3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7.0000000000000001E-3</c:v>
                  </c:pt>
                  <c:pt idx="75">
                    <c:v>1E-4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2.0000000000000001E-4</c:v>
                  </c:pt>
                  <c:pt idx="84">
                    <c:v>2.0000000000000001E-4</c:v>
                  </c:pt>
                  <c:pt idx="85">
                    <c:v>5.9999999999999995E-4</c:v>
                  </c:pt>
                  <c:pt idx="86">
                    <c:v>4.0000000000000002E-4</c:v>
                  </c:pt>
                  <c:pt idx="88">
                    <c:v>1E-4</c:v>
                  </c:pt>
                  <c:pt idx="89">
                    <c:v>2.0000000000000001E-4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1.9E-3</c:v>
                  </c:pt>
                  <c:pt idx="98">
                    <c:v>0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0</c:v>
                  </c:pt>
                  <c:pt idx="10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-5693</c:v>
                </c:pt>
                <c:pt idx="1">
                  <c:v>-5633</c:v>
                </c:pt>
                <c:pt idx="2">
                  <c:v>-5309</c:v>
                </c:pt>
                <c:pt idx="3">
                  <c:v>-5020</c:v>
                </c:pt>
                <c:pt idx="4">
                  <c:v>-3518</c:v>
                </c:pt>
                <c:pt idx="5">
                  <c:v>-3187</c:v>
                </c:pt>
                <c:pt idx="6">
                  <c:v>-2803</c:v>
                </c:pt>
                <c:pt idx="7">
                  <c:v>-2453</c:v>
                </c:pt>
                <c:pt idx="8">
                  <c:v>-1825</c:v>
                </c:pt>
                <c:pt idx="9">
                  <c:v>-1508</c:v>
                </c:pt>
                <c:pt idx="10">
                  <c:v>-1501</c:v>
                </c:pt>
                <c:pt idx="11">
                  <c:v>-1236</c:v>
                </c:pt>
                <c:pt idx="12">
                  <c:v>-1232</c:v>
                </c:pt>
                <c:pt idx="13">
                  <c:v>-999</c:v>
                </c:pt>
                <c:pt idx="14">
                  <c:v>-364</c:v>
                </c:pt>
                <c:pt idx="15">
                  <c:v>-20</c:v>
                </c:pt>
                <c:pt idx="16">
                  <c:v>0</c:v>
                </c:pt>
                <c:pt idx="17">
                  <c:v>1</c:v>
                </c:pt>
                <c:pt idx="18">
                  <c:v>54</c:v>
                </c:pt>
                <c:pt idx="19">
                  <c:v>905</c:v>
                </c:pt>
                <c:pt idx="20">
                  <c:v>925</c:v>
                </c:pt>
                <c:pt idx="21">
                  <c:v>1216</c:v>
                </c:pt>
                <c:pt idx="22">
                  <c:v>1884</c:v>
                </c:pt>
                <c:pt idx="23">
                  <c:v>1957</c:v>
                </c:pt>
                <c:pt idx="24">
                  <c:v>2538</c:v>
                </c:pt>
                <c:pt idx="25">
                  <c:v>3240</c:v>
                </c:pt>
                <c:pt idx="26">
                  <c:v>3498</c:v>
                </c:pt>
                <c:pt idx="27">
                  <c:v>4396</c:v>
                </c:pt>
                <c:pt idx="28">
                  <c:v>4496</c:v>
                </c:pt>
                <c:pt idx="29">
                  <c:v>5198</c:v>
                </c:pt>
                <c:pt idx="30">
                  <c:v>5348</c:v>
                </c:pt>
                <c:pt idx="31">
                  <c:v>5502</c:v>
                </c:pt>
                <c:pt idx="32">
                  <c:v>5759</c:v>
                </c:pt>
                <c:pt idx="33">
                  <c:v>5766</c:v>
                </c:pt>
                <c:pt idx="34">
                  <c:v>5839</c:v>
                </c:pt>
                <c:pt idx="35">
                  <c:v>6143</c:v>
                </c:pt>
                <c:pt idx="36">
                  <c:v>6327</c:v>
                </c:pt>
                <c:pt idx="37">
                  <c:v>6420</c:v>
                </c:pt>
                <c:pt idx="38">
                  <c:v>6447</c:v>
                </c:pt>
                <c:pt idx="39">
                  <c:v>6474</c:v>
                </c:pt>
                <c:pt idx="40">
                  <c:v>6738</c:v>
                </c:pt>
                <c:pt idx="41">
                  <c:v>7399</c:v>
                </c:pt>
                <c:pt idx="42">
                  <c:v>7406</c:v>
                </c:pt>
                <c:pt idx="43">
                  <c:v>8047</c:v>
                </c:pt>
                <c:pt idx="44">
                  <c:v>8595</c:v>
                </c:pt>
                <c:pt idx="45">
                  <c:v>8669</c:v>
                </c:pt>
                <c:pt idx="46">
                  <c:v>8695</c:v>
                </c:pt>
                <c:pt idx="47">
                  <c:v>9292</c:v>
                </c:pt>
                <c:pt idx="48">
                  <c:v>9522</c:v>
                </c:pt>
                <c:pt idx="49">
                  <c:v>9886</c:v>
                </c:pt>
                <c:pt idx="50">
                  <c:v>9886</c:v>
                </c:pt>
                <c:pt idx="51">
                  <c:v>10264</c:v>
                </c:pt>
                <c:pt idx="52">
                  <c:v>10568</c:v>
                </c:pt>
                <c:pt idx="53">
                  <c:v>11500</c:v>
                </c:pt>
                <c:pt idx="54">
                  <c:v>12135</c:v>
                </c:pt>
                <c:pt idx="55">
                  <c:v>12432</c:v>
                </c:pt>
                <c:pt idx="56">
                  <c:v>12470</c:v>
                </c:pt>
                <c:pt idx="57">
                  <c:v>12762</c:v>
                </c:pt>
                <c:pt idx="58">
                  <c:v>13111</c:v>
                </c:pt>
                <c:pt idx="59">
                  <c:v>13431</c:v>
                </c:pt>
                <c:pt idx="60">
                  <c:v>13449</c:v>
                </c:pt>
                <c:pt idx="61">
                  <c:v>14052</c:v>
                </c:pt>
                <c:pt idx="62">
                  <c:v>14065</c:v>
                </c:pt>
                <c:pt idx="63">
                  <c:v>14065</c:v>
                </c:pt>
                <c:pt idx="64">
                  <c:v>14084</c:v>
                </c:pt>
                <c:pt idx="65">
                  <c:v>14090</c:v>
                </c:pt>
                <c:pt idx="66">
                  <c:v>14711</c:v>
                </c:pt>
                <c:pt idx="67">
                  <c:v>14718</c:v>
                </c:pt>
                <c:pt idx="68">
                  <c:v>14745</c:v>
                </c:pt>
                <c:pt idx="69">
                  <c:v>15049</c:v>
                </c:pt>
                <c:pt idx="70">
                  <c:v>15663</c:v>
                </c:pt>
                <c:pt idx="71">
                  <c:v>16307</c:v>
                </c:pt>
                <c:pt idx="72">
                  <c:v>16327</c:v>
                </c:pt>
                <c:pt idx="73">
                  <c:v>16610</c:v>
                </c:pt>
                <c:pt idx="74">
                  <c:v>16914</c:v>
                </c:pt>
                <c:pt idx="75">
                  <c:v>17139</c:v>
                </c:pt>
                <c:pt idx="76">
                  <c:v>17519</c:v>
                </c:pt>
                <c:pt idx="77">
                  <c:v>17603</c:v>
                </c:pt>
                <c:pt idx="78">
                  <c:v>17834</c:v>
                </c:pt>
                <c:pt idx="79">
                  <c:v>18120</c:v>
                </c:pt>
                <c:pt idx="80">
                  <c:v>18522</c:v>
                </c:pt>
                <c:pt idx="81">
                  <c:v>18830</c:v>
                </c:pt>
                <c:pt idx="82">
                  <c:v>18846</c:v>
                </c:pt>
                <c:pt idx="83">
                  <c:v>18852</c:v>
                </c:pt>
                <c:pt idx="84">
                  <c:v>19083</c:v>
                </c:pt>
                <c:pt idx="85">
                  <c:v>19177</c:v>
                </c:pt>
                <c:pt idx="86">
                  <c:v>19414</c:v>
                </c:pt>
                <c:pt idx="87">
                  <c:v>19436</c:v>
                </c:pt>
                <c:pt idx="88">
                  <c:v>19474</c:v>
                </c:pt>
                <c:pt idx="89">
                  <c:v>20056</c:v>
                </c:pt>
                <c:pt idx="90">
                  <c:v>20712</c:v>
                </c:pt>
                <c:pt idx="91">
                  <c:v>20712</c:v>
                </c:pt>
                <c:pt idx="92">
                  <c:v>20712</c:v>
                </c:pt>
                <c:pt idx="93">
                  <c:v>20981</c:v>
                </c:pt>
                <c:pt idx="94">
                  <c:v>20712</c:v>
                </c:pt>
                <c:pt idx="95">
                  <c:v>20712</c:v>
                </c:pt>
                <c:pt idx="96">
                  <c:v>20712</c:v>
                </c:pt>
                <c:pt idx="97">
                  <c:v>21707</c:v>
                </c:pt>
                <c:pt idx="98">
                  <c:v>22275.5</c:v>
                </c:pt>
                <c:pt idx="99">
                  <c:v>22337</c:v>
                </c:pt>
                <c:pt idx="100">
                  <c:v>23196</c:v>
                </c:pt>
                <c:pt idx="101">
                  <c:v>23231</c:v>
                </c:pt>
                <c:pt idx="102">
                  <c:v>23234.5</c:v>
                </c:pt>
                <c:pt idx="103">
                  <c:v>23558.5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47">
                  <c:v>1.7304400003922638E-2</c:v>
                </c:pt>
                <c:pt idx="48">
                  <c:v>2.1465400001034141E-2</c:v>
                </c:pt>
                <c:pt idx="49">
                  <c:v>1.7320200000540353E-2</c:v>
                </c:pt>
                <c:pt idx="50">
                  <c:v>1.8320199997106101E-2</c:v>
                </c:pt>
                <c:pt idx="51">
                  <c:v>4.7847999958321452E-3</c:v>
                </c:pt>
                <c:pt idx="52">
                  <c:v>5.5976000003283843E-3</c:v>
                </c:pt>
                <c:pt idx="53">
                  <c:v>1.3050000001385342E-2</c:v>
                </c:pt>
                <c:pt idx="54">
                  <c:v>1.8994500002008863E-2</c:v>
                </c:pt>
                <c:pt idx="55">
                  <c:v>5.5024000030243769E-3</c:v>
                </c:pt>
                <c:pt idx="56">
                  <c:v>1.3728999998420477E-2</c:v>
                </c:pt>
                <c:pt idx="57">
                  <c:v>2.273340000101598E-2</c:v>
                </c:pt>
                <c:pt idx="58">
                  <c:v>6.0776999962399714E-3</c:v>
                </c:pt>
                <c:pt idx="59">
                  <c:v>1.9301699998322874E-2</c:v>
                </c:pt>
                <c:pt idx="60">
                  <c:v>9.5142999998643063E-3</c:v>
                </c:pt>
                <c:pt idx="61">
                  <c:v>3.7636400003975723E-2</c:v>
                </c:pt>
                <c:pt idx="62">
                  <c:v>3.934550000121817E-2</c:v>
                </c:pt>
                <c:pt idx="63">
                  <c:v>4.1345500001625624E-2</c:v>
                </c:pt>
                <c:pt idx="64">
                  <c:v>9.4587999992654659E-3</c:v>
                </c:pt>
                <c:pt idx="65">
                  <c:v>2.8862999999546446E-2</c:v>
                </c:pt>
                <c:pt idx="66">
                  <c:v>3.6197699999320321E-2</c:v>
                </c:pt>
                <c:pt idx="67">
                  <c:v>3.8502600000356324E-2</c:v>
                </c:pt>
                <c:pt idx="68">
                  <c:v>3.4821499997633509E-2</c:v>
                </c:pt>
                <c:pt idx="69">
                  <c:v>3.9634299995668698E-2</c:v>
                </c:pt>
                <c:pt idx="70">
                  <c:v>5.1664099999470636E-2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BF-47B5-88F2-3CFF5D00A74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Active!$D$21:$D$37</c:f>
                <c:numCache>
                  <c:formatCode>General</c:formatCode>
                  <c:ptCount val="17"/>
                  <c:pt idx="16">
                    <c:v>0</c:v>
                  </c:pt>
                </c:numCache>
              </c:numRef>
            </c:plus>
            <c:minus>
              <c:numRef>
                <c:f>Active!$D$21:$D$37</c:f>
                <c:numCache>
                  <c:formatCode>General</c:formatCode>
                  <c:ptCount val="17"/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-5693</c:v>
                </c:pt>
                <c:pt idx="1">
                  <c:v>-5633</c:v>
                </c:pt>
                <c:pt idx="2">
                  <c:v>-5309</c:v>
                </c:pt>
                <c:pt idx="3">
                  <c:v>-5020</c:v>
                </c:pt>
                <c:pt idx="4">
                  <c:v>-3518</c:v>
                </c:pt>
                <c:pt idx="5">
                  <c:v>-3187</c:v>
                </c:pt>
                <c:pt idx="6">
                  <c:v>-2803</c:v>
                </c:pt>
                <c:pt idx="7">
                  <c:v>-2453</c:v>
                </c:pt>
                <c:pt idx="8">
                  <c:v>-1825</c:v>
                </c:pt>
                <c:pt idx="9">
                  <c:v>-1508</c:v>
                </c:pt>
                <c:pt idx="10">
                  <c:v>-1501</c:v>
                </c:pt>
                <c:pt idx="11">
                  <c:v>-1236</c:v>
                </c:pt>
                <c:pt idx="12">
                  <c:v>-1232</c:v>
                </c:pt>
                <c:pt idx="13">
                  <c:v>-999</c:v>
                </c:pt>
                <c:pt idx="14">
                  <c:v>-364</c:v>
                </c:pt>
                <c:pt idx="15">
                  <c:v>-20</c:v>
                </c:pt>
                <c:pt idx="16">
                  <c:v>0</c:v>
                </c:pt>
                <c:pt idx="17">
                  <c:v>1</c:v>
                </c:pt>
                <c:pt idx="18">
                  <c:v>54</c:v>
                </c:pt>
                <c:pt idx="19">
                  <c:v>905</c:v>
                </c:pt>
                <c:pt idx="20">
                  <c:v>925</c:v>
                </c:pt>
                <c:pt idx="21">
                  <c:v>1216</c:v>
                </c:pt>
                <c:pt idx="22">
                  <c:v>1884</c:v>
                </c:pt>
                <c:pt idx="23">
                  <c:v>1957</c:v>
                </c:pt>
                <c:pt idx="24">
                  <c:v>2538</c:v>
                </c:pt>
                <c:pt idx="25">
                  <c:v>3240</c:v>
                </c:pt>
                <c:pt idx="26">
                  <c:v>3498</c:v>
                </c:pt>
                <c:pt idx="27">
                  <c:v>4396</c:v>
                </c:pt>
                <c:pt idx="28">
                  <c:v>4496</c:v>
                </c:pt>
                <c:pt idx="29">
                  <c:v>5198</c:v>
                </c:pt>
                <c:pt idx="30">
                  <c:v>5348</c:v>
                </c:pt>
                <c:pt idx="31">
                  <c:v>5502</c:v>
                </c:pt>
                <c:pt idx="32">
                  <c:v>5759</c:v>
                </c:pt>
                <c:pt idx="33">
                  <c:v>5766</c:v>
                </c:pt>
                <c:pt idx="34">
                  <c:v>5839</c:v>
                </c:pt>
                <c:pt idx="35">
                  <c:v>6143</c:v>
                </c:pt>
                <c:pt idx="36">
                  <c:v>6327</c:v>
                </c:pt>
                <c:pt idx="37">
                  <c:v>6420</c:v>
                </c:pt>
                <c:pt idx="38">
                  <c:v>6447</c:v>
                </c:pt>
                <c:pt idx="39">
                  <c:v>6474</c:v>
                </c:pt>
                <c:pt idx="40">
                  <c:v>6738</c:v>
                </c:pt>
                <c:pt idx="41">
                  <c:v>7399</c:v>
                </c:pt>
                <c:pt idx="42">
                  <c:v>7406</c:v>
                </c:pt>
                <c:pt idx="43">
                  <c:v>8047</c:v>
                </c:pt>
                <c:pt idx="44">
                  <c:v>8595</c:v>
                </c:pt>
                <c:pt idx="45">
                  <c:v>8669</c:v>
                </c:pt>
                <c:pt idx="46">
                  <c:v>8695</c:v>
                </c:pt>
                <c:pt idx="47">
                  <c:v>9292</c:v>
                </c:pt>
                <c:pt idx="48">
                  <c:v>9522</c:v>
                </c:pt>
                <c:pt idx="49">
                  <c:v>9886</c:v>
                </c:pt>
                <c:pt idx="50">
                  <c:v>9886</c:v>
                </c:pt>
                <c:pt idx="51">
                  <c:v>10264</c:v>
                </c:pt>
                <c:pt idx="52">
                  <c:v>10568</c:v>
                </c:pt>
                <c:pt idx="53">
                  <c:v>11500</c:v>
                </c:pt>
                <c:pt idx="54">
                  <c:v>12135</c:v>
                </c:pt>
                <c:pt idx="55">
                  <c:v>12432</c:v>
                </c:pt>
                <c:pt idx="56">
                  <c:v>12470</c:v>
                </c:pt>
                <c:pt idx="57">
                  <c:v>12762</c:v>
                </c:pt>
                <c:pt idx="58">
                  <c:v>13111</c:v>
                </c:pt>
                <c:pt idx="59">
                  <c:v>13431</c:v>
                </c:pt>
                <c:pt idx="60">
                  <c:v>13449</c:v>
                </c:pt>
                <c:pt idx="61">
                  <c:v>14052</c:v>
                </c:pt>
                <c:pt idx="62">
                  <c:v>14065</c:v>
                </c:pt>
                <c:pt idx="63">
                  <c:v>14065</c:v>
                </c:pt>
                <c:pt idx="64">
                  <c:v>14084</c:v>
                </c:pt>
                <c:pt idx="65">
                  <c:v>14090</c:v>
                </c:pt>
                <c:pt idx="66">
                  <c:v>14711</c:v>
                </c:pt>
                <c:pt idx="67">
                  <c:v>14718</c:v>
                </c:pt>
                <c:pt idx="68">
                  <c:v>14745</c:v>
                </c:pt>
                <c:pt idx="69">
                  <c:v>15049</c:v>
                </c:pt>
                <c:pt idx="70">
                  <c:v>15663</c:v>
                </c:pt>
                <c:pt idx="71">
                  <c:v>16307</c:v>
                </c:pt>
                <c:pt idx="72">
                  <c:v>16327</c:v>
                </c:pt>
                <c:pt idx="73">
                  <c:v>16610</c:v>
                </c:pt>
                <c:pt idx="74">
                  <c:v>16914</c:v>
                </c:pt>
                <c:pt idx="75">
                  <c:v>17139</c:v>
                </c:pt>
                <c:pt idx="76">
                  <c:v>17519</c:v>
                </c:pt>
                <c:pt idx="77">
                  <c:v>17603</c:v>
                </c:pt>
                <c:pt idx="78">
                  <c:v>17834</c:v>
                </c:pt>
                <c:pt idx="79">
                  <c:v>18120</c:v>
                </c:pt>
                <c:pt idx="80">
                  <c:v>18522</c:v>
                </c:pt>
                <c:pt idx="81">
                  <c:v>18830</c:v>
                </c:pt>
                <c:pt idx="82">
                  <c:v>18846</c:v>
                </c:pt>
                <c:pt idx="83">
                  <c:v>18852</c:v>
                </c:pt>
                <c:pt idx="84">
                  <c:v>19083</c:v>
                </c:pt>
                <c:pt idx="85">
                  <c:v>19177</c:v>
                </c:pt>
                <c:pt idx="86">
                  <c:v>19414</c:v>
                </c:pt>
                <c:pt idx="87">
                  <c:v>19436</c:v>
                </c:pt>
                <c:pt idx="88">
                  <c:v>19474</c:v>
                </c:pt>
                <c:pt idx="89">
                  <c:v>20056</c:v>
                </c:pt>
                <c:pt idx="90">
                  <c:v>20712</c:v>
                </c:pt>
                <c:pt idx="91">
                  <c:v>20712</c:v>
                </c:pt>
                <c:pt idx="92">
                  <c:v>20712</c:v>
                </c:pt>
                <c:pt idx="93">
                  <c:v>20981</c:v>
                </c:pt>
                <c:pt idx="94">
                  <c:v>20712</c:v>
                </c:pt>
                <c:pt idx="95">
                  <c:v>20712</c:v>
                </c:pt>
                <c:pt idx="96">
                  <c:v>20712</c:v>
                </c:pt>
                <c:pt idx="97">
                  <c:v>21707</c:v>
                </c:pt>
                <c:pt idx="98">
                  <c:v>22275.5</c:v>
                </c:pt>
                <c:pt idx="99">
                  <c:v>22337</c:v>
                </c:pt>
                <c:pt idx="100">
                  <c:v>23196</c:v>
                </c:pt>
                <c:pt idx="101">
                  <c:v>23231</c:v>
                </c:pt>
                <c:pt idx="102">
                  <c:v>23234.5</c:v>
                </c:pt>
                <c:pt idx="103">
                  <c:v>23558.5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81">
                  <c:v>3.4381000004941598E-2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BF-47B5-88F2-3CFF5D00A74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16">
                    <c:v>0</c:v>
                  </c:pt>
                  <c:pt idx="64">
                    <c:v>7.0000000000000001E-3</c:v>
                  </c:pt>
                  <c:pt idx="65">
                    <c:v>4.0000000000000001E-3</c:v>
                  </c:pt>
                  <c:pt idx="66">
                    <c:v>5.0000000000000001E-3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7.0000000000000001E-3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16">
                    <c:v>0</c:v>
                  </c:pt>
                  <c:pt idx="64">
                    <c:v>7.0000000000000001E-3</c:v>
                  </c:pt>
                  <c:pt idx="65">
                    <c:v>4.0000000000000001E-3</c:v>
                  </c:pt>
                  <c:pt idx="66">
                    <c:v>5.0000000000000001E-3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7.0000000000000001E-3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-5693</c:v>
                </c:pt>
                <c:pt idx="1">
                  <c:v>-5633</c:v>
                </c:pt>
                <c:pt idx="2">
                  <c:v>-5309</c:v>
                </c:pt>
                <c:pt idx="3">
                  <c:v>-5020</c:v>
                </c:pt>
                <c:pt idx="4">
                  <c:v>-3518</c:v>
                </c:pt>
                <c:pt idx="5">
                  <c:v>-3187</c:v>
                </c:pt>
                <c:pt idx="6">
                  <c:v>-2803</c:v>
                </c:pt>
                <c:pt idx="7">
                  <c:v>-2453</c:v>
                </c:pt>
                <c:pt idx="8">
                  <c:v>-1825</c:v>
                </c:pt>
                <c:pt idx="9">
                  <c:v>-1508</c:v>
                </c:pt>
                <c:pt idx="10">
                  <c:v>-1501</c:v>
                </c:pt>
                <c:pt idx="11">
                  <c:v>-1236</c:v>
                </c:pt>
                <c:pt idx="12">
                  <c:v>-1232</c:v>
                </c:pt>
                <c:pt idx="13">
                  <c:v>-999</c:v>
                </c:pt>
                <c:pt idx="14">
                  <c:v>-364</c:v>
                </c:pt>
                <c:pt idx="15">
                  <c:v>-20</c:v>
                </c:pt>
                <c:pt idx="16">
                  <c:v>0</c:v>
                </c:pt>
                <c:pt idx="17">
                  <c:v>1</c:v>
                </c:pt>
                <c:pt idx="18">
                  <c:v>54</c:v>
                </c:pt>
                <c:pt idx="19">
                  <c:v>905</c:v>
                </c:pt>
                <c:pt idx="20">
                  <c:v>925</c:v>
                </c:pt>
                <c:pt idx="21">
                  <c:v>1216</c:v>
                </c:pt>
                <c:pt idx="22">
                  <c:v>1884</c:v>
                </c:pt>
                <c:pt idx="23">
                  <c:v>1957</c:v>
                </c:pt>
                <c:pt idx="24">
                  <c:v>2538</c:v>
                </c:pt>
                <c:pt idx="25">
                  <c:v>3240</c:v>
                </c:pt>
                <c:pt idx="26">
                  <c:v>3498</c:v>
                </c:pt>
                <c:pt idx="27">
                  <c:v>4396</c:v>
                </c:pt>
                <c:pt idx="28">
                  <c:v>4496</c:v>
                </c:pt>
                <c:pt idx="29">
                  <c:v>5198</c:v>
                </c:pt>
                <c:pt idx="30">
                  <c:v>5348</c:v>
                </c:pt>
                <c:pt idx="31">
                  <c:v>5502</c:v>
                </c:pt>
                <c:pt idx="32">
                  <c:v>5759</c:v>
                </c:pt>
                <c:pt idx="33">
                  <c:v>5766</c:v>
                </c:pt>
                <c:pt idx="34">
                  <c:v>5839</c:v>
                </c:pt>
                <c:pt idx="35">
                  <c:v>6143</c:v>
                </c:pt>
                <c:pt idx="36">
                  <c:v>6327</c:v>
                </c:pt>
                <c:pt idx="37">
                  <c:v>6420</c:v>
                </c:pt>
                <c:pt idx="38">
                  <c:v>6447</c:v>
                </c:pt>
                <c:pt idx="39">
                  <c:v>6474</c:v>
                </c:pt>
                <c:pt idx="40">
                  <c:v>6738</c:v>
                </c:pt>
                <c:pt idx="41">
                  <c:v>7399</c:v>
                </c:pt>
                <c:pt idx="42">
                  <c:v>7406</c:v>
                </c:pt>
                <c:pt idx="43">
                  <c:v>8047</c:v>
                </c:pt>
                <c:pt idx="44">
                  <c:v>8595</c:v>
                </c:pt>
                <c:pt idx="45">
                  <c:v>8669</c:v>
                </c:pt>
                <c:pt idx="46">
                  <c:v>8695</c:v>
                </c:pt>
                <c:pt idx="47">
                  <c:v>9292</c:v>
                </c:pt>
                <c:pt idx="48">
                  <c:v>9522</c:v>
                </c:pt>
                <c:pt idx="49">
                  <c:v>9886</c:v>
                </c:pt>
                <c:pt idx="50">
                  <c:v>9886</c:v>
                </c:pt>
                <c:pt idx="51">
                  <c:v>10264</c:v>
                </c:pt>
                <c:pt idx="52">
                  <c:v>10568</c:v>
                </c:pt>
                <c:pt idx="53">
                  <c:v>11500</c:v>
                </c:pt>
                <c:pt idx="54">
                  <c:v>12135</c:v>
                </c:pt>
                <c:pt idx="55">
                  <c:v>12432</c:v>
                </c:pt>
                <c:pt idx="56">
                  <c:v>12470</c:v>
                </c:pt>
                <c:pt idx="57">
                  <c:v>12762</c:v>
                </c:pt>
                <c:pt idx="58">
                  <c:v>13111</c:v>
                </c:pt>
                <c:pt idx="59">
                  <c:v>13431</c:v>
                </c:pt>
                <c:pt idx="60">
                  <c:v>13449</c:v>
                </c:pt>
                <c:pt idx="61">
                  <c:v>14052</c:v>
                </c:pt>
                <c:pt idx="62">
                  <c:v>14065</c:v>
                </c:pt>
                <c:pt idx="63">
                  <c:v>14065</c:v>
                </c:pt>
                <c:pt idx="64">
                  <c:v>14084</c:v>
                </c:pt>
                <c:pt idx="65">
                  <c:v>14090</c:v>
                </c:pt>
                <c:pt idx="66">
                  <c:v>14711</c:v>
                </c:pt>
                <c:pt idx="67">
                  <c:v>14718</c:v>
                </c:pt>
                <c:pt idx="68">
                  <c:v>14745</c:v>
                </c:pt>
                <c:pt idx="69">
                  <c:v>15049</c:v>
                </c:pt>
                <c:pt idx="70">
                  <c:v>15663</c:v>
                </c:pt>
                <c:pt idx="71">
                  <c:v>16307</c:v>
                </c:pt>
                <c:pt idx="72">
                  <c:v>16327</c:v>
                </c:pt>
                <c:pt idx="73">
                  <c:v>16610</c:v>
                </c:pt>
                <c:pt idx="74">
                  <c:v>16914</c:v>
                </c:pt>
                <c:pt idx="75">
                  <c:v>17139</c:v>
                </c:pt>
                <c:pt idx="76">
                  <c:v>17519</c:v>
                </c:pt>
                <c:pt idx="77">
                  <c:v>17603</c:v>
                </c:pt>
                <c:pt idx="78">
                  <c:v>17834</c:v>
                </c:pt>
                <c:pt idx="79">
                  <c:v>18120</c:v>
                </c:pt>
                <c:pt idx="80">
                  <c:v>18522</c:v>
                </c:pt>
                <c:pt idx="81">
                  <c:v>18830</c:v>
                </c:pt>
                <c:pt idx="82">
                  <c:v>18846</c:v>
                </c:pt>
                <c:pt idx="83">
                  <c:v>18852</c:v>
                </c:pt>
                <c:pt idx="84">
                  <c:v>19083</c:v>
                </c:pt>
                <c:pt idx="85">
                  <c:v>19177</c:v>
                </c:pt>
                <c:pt idx="86">
                  <c:v>19414</c:v>
                </c:pt>
                <c:pt idx="87">
                  <c:v>19436</c:v>
                </c:pt>
                <c:pt idx="88">
                  <c:v>19474</c:v>
                </c:pt>
                <c:pt idx="89">
                  <c:v>20056</c:v>
                </c:pt>
                <c:pt idx="90">
                  <c:v>20712</c:v>
                </c:pt>
                <c:pt idx="91">
                  <c:v>20712</c:v>
                </c:pt>
                <c:pt idx="92">
                  <c:v>20712</c:v>
                </c:pt>
                <c:pt idx="93">
                  <c:v>20981</c:v>
                </c:pt>
                <c:pt idx="94">
                  <c:v>20712</c:v>
                </c:pt>
                <c:pt idx="95">
                  <c:v>20712</c:v>
                </c:pt>
                <c:pt idx="96">
                  <c:v>20712</c:v>
                </c:pt>
                <c:pt idx="97">
                  <c:v>21707</c:v>
                </c:pt>
                <c:pt idx="98">
                  <c:v>22275.5</c:v>
                </c:pt>
                <c:pt idx="99">
                  <c:v>22337</c:v>
                </c:pt>
                <c:pt idx="100">
                  <c:v>23196</c:v>
                </c:pt>
                <c:pt idx="101">
                  <c:v>23231</c:v>
                </c:pt>
                <c:pt idx="102">
                  <c:v>23234.5</c:v>
                </c:pt>
                <c:pt idx="103">
                  <c:v>23558.5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71">
                  <c:v>4.8714900003687944E-2</c:v>
                </c:pt>
                <c:pt idx="72">
                  <c:v>4.7928899999533314E-2</c:v>
                </c:pt>
                <c:pt idx="73">
                  <c:v>4.4826999997894745E-2</c:v>
                </c:pt>
                <c:pt idx="74">
                  <c:v>4.4239799994102214E-2</c:v>
                </c:pt>
                <c:pt idx="75">
                  <c:v>4.2997299999115057E-2</c:v>
                </c:pt>
                <c:pt idx="76">
                  <c:v>3.7063300005684141E-2</c:v>
                </c:pt>
                <c:pt idx="77">
                  <c:v>3.952209999988554E-2</c:v>
                </c:pt>
                <c:pt idx="78">
                  <c:v>3.8683800004946534E-2</c:v>
                </c:pt>
                <c:pt idx="79">
                  <c:v>3.6483999996562488E-2</c:v>
                </c:pt>
                <c:pt idx="80">
                  <c:v>3.6665400002675597E-2</c:v>
                </c:pt>
                <c:pt idx="82">
                  <c:v>3.629219999857014E-2</c:v>
                </c:pt>
                <c:pt idx="83">
                  <c:v>3.6296400001447182E-2</c:v>
                </c:pt>
                <c:pt idx="84">
                  <c:v>3.3958100000745617E-2</c:v>
                </c:pt>
                <c:pt idx="85">
                  <c:v>3.4223900001961738E-2</c:v>
                </c:pt>
                <c:pt idx="86">
                  <c:v>3.1789799999387469E-2</c:v>
                </c:pt>
                <c:pt idx="87">
                  <c:v>3.2605199994577561E-2</c:v>
                </c:pt>
                <c:pt idx="88">
                  <c:v>3.2231800003501121E-2</c:v>
                </c:pt>
                <c:pt idx="89">
                  <c:v>3.2339199999114498E-2</c:v>
                </c:pt>
                <c:pt idx="90">
                  <c:v>3.039839999837568E-2</c:v>
                </c:pt>
                <c:pt idx="91">
                  <c:v>3.1098399995244108E-2</c:v>
                </c:pt>
                <c:pt idx="92">
                  <c:v>3.1098399995244108E-2</c:v>
                </c:pt>
                <c:pt idx="93">
                  <c:v>2.9486700004781596E-2</c:v>
                </c:pt>
                <c:pt idx="94">
                  <c:v>3.0398400165722705E-2</c:v>
                </c:pt>
                <c:pt idx="95">
                  <c:v>3.1098399907932617E-2</c:v>
                </c:pt>
                <c:pt idx="96">
                  <c:v>3.1098399907932617E-2</c:v>
                </c:pt>
                <c:pt idx="97">
                  <c:v>2.4894899994251318E-2</c:v>
                </c:pt>
                <c:pt idx="98">
                  <c:v>3.4042849903926253E-2</c:v>
                </c:pt>
                <c:pt idx="99">
                  <c:v>2.4135899999237154E-2</c:v>
                </c:pt>
                <c:pt idx="100">
                  <c:v>2.3137199998018332E-2</c:v>
                </c:pt>
                <c:pt idx="101">
                  <c:v>2.3261699869181029E-2</c:v>
                </c:pt>
                <c:pt idx="102">
                  <c:v>1.3514150166884065E-2</c:v>
                </c:pt>
                <c:pt idx="103">
                  <c:v>2.7840949915116653E-2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BF-47B5-88F2-3CFF5D00A74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16">
                    <c:v>0</c:v>
                  </c:pt>
                  <c:pt idx="64">
                    <c:v>7.0000000000000001E-3</c:v>
                  </c:pt>
                  <c:pt idx="65">
                    <c:v>4.0000000000000001E-3</c:v>
                  </c:pt>
                  <c:pt idx="66">
                    <c:v>5.0000000000000001E-3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7.0000000000000001E-3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16">
                    <c:v>0</c:v>
                  </c:pt>
                  <c:pt idx="64">
                    <c:v>7.0000000000000001E-3</c:v>
                  </c:pt>
                  <c:pt idx="65">
                    <c:v>4.0000000000000001E-3</c:v>
                  </c:pt>
                  <c:pt idx="66">
                    <c:v>5.0000000000000001E-3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7.0000000000000001E-3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-5693</c:v>
                </c:pt>
                <c:pt idx="1">
                  <c:v>-5633</c:v>
                </c:pt>
                <c:pt idx="2">
                  <c:v>-5309</c:v>
                </c:pt>
                <c:pt idx="3">
                  <c:v>-5020</c:v>
                </c:pt>
                <c:pt idx="4">
                  <c:v>-3518</c:v>
                </c:pt>
                <c:pt idx="5">
                  <c:v>-3187</c:v>
                </c:pt>
                <c:pt idx="6">
                  <c:v>-2803</c:v>
                </c:pt>
                <c:pt idx="7">
                  <c:v>-2453</c:v>
                </c:pt>
                <c:pt idx="8">
                  <c:v>-1825</c:v>
                </c:pt>
                <c:pt idx="9">
                  <c:v>-1508</c:v>
                </c:pt>
                <c:pt idx="10">
                  <c:v>-1501</c:v>
                </c:pt>
                <c:pt idx="11">
                  <c:v>-1236</c:v>
                </c:pt>
                <c:pt idx="12">
                  <c:v>-1232</c:v>
                </c:pt>
                <c:pt idx="13">
                  <c:v>-999</c:v>
                </c:pt>
                <c:pt idx="14">
                  <c:v>-364</c:v>
                </c:pt>
                <c:pt idx="15">
                  <c:v>-20</c:v>
                </c:pt>
                <c:pt idx="16">
                  <c:v>0</c:v>
                </c:pt>
                <c:pt idx="17">
                  <c:v>1</c:v>
                </c:pt>
                <c:pt idx="18">
                  <c:v>54</c:v>
                </c:pt>
                <c:pt idx="19">
                  <c:v>905</c:v>
                </c:pt>
                <c:pt idx="20">
                  <c:v>925</c:v>
                </c:pt>
                <c:pt idx="21">
                  <c:v>1216</c:v>
                </c:pt>
                <c:pt idx="22">
                  <c:v>1884</c:v>
                </c:pt>
                <c:pt idx="23">
                  <c:v>1957</c:v>
                </c:pt>
                <c:pt idx="24">
                  <c:v>2538</c:v>
                </c:pt>
                <c:pt idx="25">
                  <c:v>3240</c:v>
                </c:pt>
                <c:pt idx="26">
                  <c:v>3498</c:v>
                </c:pt>
                <c:pt idx="27">
                  <c:v>4396</c:v>
                </c:pt>
                <c:pt idx="28">
                  <c:v>4496</c:v>
                </c:pt>
                <c:pt idx="29">
                  <c:v>5198</c:v>
                </c:pt>
                <c:pt idx="30">
                  <c:v>5348</c:v>
                </c:pt>
                <c:pt idx="31">
                  <c:v>5502</c:v>
                </c:pt>
                <c:pt idx="32">
                  <c:v>5759</c:v>
                </c:pt>
                <c:pt idx="33">
                  <c:v>5766</c:v>
                </c:pt>
                <c:pt idx="34">
                  <c:v>5839</c:v>
                </c:pt>
                <c:pt idx="35">
                  <c:v>6143</c:v>
                </c:pt>
                <c:pt idx="36">
                  <c:v>6327</c:v>
                </c:pt>
                <c:pt idx="37">
                  <c:v>6420</c:v>
                </c:pt>
                <c:pt idx="38">
                  <c:v>6447</c:v>
                </c:pt>
                <c:pt idx="39">
                  <c:v>6474</c:v>
                </c:pt>
                <c:pt idx="40">
                  <c:v>6738</c:v>
                </c:pt>
                <c:pt idx="41">
                  <c:v>7399</c:v>
                </c:pt>
                <c:pt idx="42">
                  <c:v>7406</c:v>
                </c:pt>
                <c:pt idx="43">
                  <c:v>8047</c:v>
                </c:pt>
                <c:pt idx="44">
                  <c:v>8595</c:v>
                </c:pt>
                <c:pt idx="45">
                  <c:v>8669</c:v>
                </c:pt>
                <c:pt idx="46">
                  <c:v>8695</c:v>
                </c:pt>
                <c:pt idx="47">
                  <c:v>9292</c:v>
                </c:pt>
                <c:pt idx="48">
                  <c:v>9522</c:v>
                </c:pt>
                <c:pt idx="49">
                  <c:v>9886</c:v>
                </c:pt>
                <c:pt idx="50">
                  <c:v>9886</c:v>
                </c:pt>
                <c:pt idx="51">
                  <c:v>10264</c:v>
                </c:pt>
                <c:pt idx="52">
                  <c:v>10568</c:v>
                </c:pt>
                <c:pt idx="53">
                  <c:v>11500</c:v>
                </c:pt>
                <c:pt idx="54">
                  <c:v>12135</c:v>
                </c:pt>
                <c:pt idx="55">
                  <c:v>12432</c:v>
                </c:pt>
                <c:pt idx="56">
                  <c:v>12470</c:v>
                </c:pt>
                <c:pt idx="57">
                  <c:v>12762</c:v>
                </c:pt>
                <c:pt idx="58">
                  <c:v>13111</c:v>
                </c:pt>
                <c:pt idx="59">
                  <c:v>13431</c:v>
                </c:pt>
                <c:pt idx="60">
                  <c:v>13449</c:v>
                </c:pt>
                <c:pt idx="61">
                  <c:v>14052</c:v>
                </c:pt>
                <c:pt idx="62">
                  <c:v>14065</c:v>
                </c:pt>
                <c:pt idx="63">
                  <c:v>14065</c:v>
                </c:pt>
                <c:pt idx="64">
                  <c:v>14084</c:v>
                </c:pt>
                <c:pt idx="65">
                  <c:v>14090</c:v>
                </c:pt>
                <c:pt idx="66">
                  <c:v>14711</c:v>
                </c:pt>
                <c:pt idx="67">
                  <c:v>14718</c:v>
                </c:pt>
                <c:pt idx="68">
                  <c:v>14745</c:v>
                </c:pt>
                <c:pt idx="69">
                  <c:v>15049</c:v>
                </c:pt>
                <c:pt idx="70">
                  <c:v>15663</c:v>
                </c:pt>
                <c:pt idx="71">
                  <c:v>16307</c:v>
                </c:pt>
                <c:pt idx="72">
                  <c:v>16327</c:v>
                </c:pt>
                <c:pt idx="73">
                  <c:v>16610</c:v>
                </c:pt>
                <c:pt idx="74">
                  <c:v>16914</c:v>
                </c:pt>
                <c:pt idx="75">
                  <c:v>17139</c:v>
                </c:pt>
                <c:pt idx="76">
                  <c:v>17519</c:v>
                </c:pt>
                <c:pt idx="77">
                  <c:v>17603</c:v>
                </c:pt>
                <c:pt idx="78">
                  <c:v>17834</c:v>
                </c:pt>
                <c:pt idx="79">
                  <c:v>18120</c:v>
                </c:pt>
                <c:pt idx="80">
                  <c:v>18522</c:v>
                </c:pt>
                <c:pt idx="81">
                  <c:v>18830</c:v>
                </c:pt>
                <c:pt idx="82">
                  <c:v>18846</c:v>
                </c:pt>
                <c:pt idx="83">
                  <c:v>18852</c:v>
                </c:pt>
                <c:pt idx="84">
                  <c:v>19083</c:v>
                </c:pt>
                <c:pt idx="85">
                  <c:v>19177</c:v>
                </c:pt>
                <c:pt idx="86">
                  <c:v>19414</c:v>
                </c:pt>
                <c:pt idx="87">
                  <c:v>19436</c:v>
                </c:pt>
                <c:pt idx="88">
                  <c:v>19474</c:v>
                </c:pt>
                <c:pt idx="89">
                  <c:v>20056</c:v>
                </c:pt>
                <c:pt idx="90">
                  <c:v>20712</c:v>
                </c:pt>
                <c:pt idx="91">
                  <c:v>20712</c:v>
                </c:pt>
                <c:pt idx="92">
                  <c:v>20712</c:v>
                </c:pt>
                <c:pt idx="93">
                  <c:v>20981</c:v>
                </c:pt>
                <c:pt idx="94">
                  <c:v>20712</c:v>
                </c:pt>
                <c:pt idx="95">
                  <c:v>20712</c:v>
                </c:pt>
                <c:pt idx="96">
                  <c:v>20712</c:v>
                </c:pt>
                <c:pt idx="97">
                  <c:v>21707</c:v>
                </c:pt>
                <c:pt idx="98">
                  <c:v>22275.5</c:v>
                </c:pt>
                <c:pt idx="99">
                  <c:v>22337</c:v>
                </c:pt>
                <c:pt idx="100">
                  <c:v>23196</c:v>
                </c:pt>
                <c:pt idx="101">
                  <c:v>23231</c:v>
                </c:pt>
                <c:pt idx="102">
                  <c:v>23234.5</c:v>
                </c:pt>
                <c:pt idx="103">
                  <c:v>23558.5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8BF-47B5-88F2-3CFF5D00A74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16">
                    <c:v>0</c:v>
                  </c:pt>
                  <c:pt idx="64">
                    <c:v>7.0000000000000001E-3</c:v>
                  </c:pt>
                  <c:pt idx="65">
                    <c:v>4.0000000000000001E-3</c:v>
                  </c:pt>
                  <c:pt idx="66">
                    <c:v>5.0000000000000001E-3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7.0000000000000001E-3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16">
                    <c:v>0</c:v>
                  </c:pt>
                  <c:pt idx="64">
                    <c:v>7.0000000000000001E-3</c:v>
                  </c:pt>
                  <c:pt idx="65">
                    <c:v>4.0000000000000001E-3</c:v>
                  </c:pt>
                  <c:pt idx="66">
                    <c:v>5.0000000000000001E-3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7.0000000000000001E-3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-5693</c:v>
                </c:pt>
                <c:pt idx="1">
                  <c:v>-5633</c:v>
                </c:pt>
                <c:pt idx="2">
                  <c:v>-5309</c:v>
                </c:pt>
                <c:pt idx="3">
                  <c:v>-5020</c:v>
                </c:pt>
                <c:pt idx="4">
                  <c:v>-3518</c:v>
                </c:pt>
                <c:pt idx="5">
                  <c:v>-3187</c:v>
                </c:pt>
                <c:pt idx="6">
                  <c:v>-2803</c:v>
                </c:pt>
                <c:pt idx="7">
                  <c:v>-2453</c:v>
                </c:pt>
                <c:pt idx="8">
                  <c:v>-1825</c:v>
                </c:pt>
                <c:pt idx="9">
                  <c:v>-1508</c:v>
                </c:pt>
                <c:pt idx="10">
                  <c:v>-1501</c:v>
                </c:pt>
                <c:pt idx="11">
                  <c:v>-1236</c:v>
                </c:pt>
                <c:pt idx="12">
                  <c:v>-1232</c:v>
                </c:pt>
                <c:pt idx="13">
                  <c:v>-999</c:v>
                </c:pt>
                <c:pt idx="14">
                  <c:v>-364</c:v>
                </c:pt>
                <c:pt idx="15">
                  <c:v>-20</c:v>
                </c:pt>
                <c:pt idx="16">
                  <c:v>0</c:v>
                </c:pt>
                <c:pt idx="17">
                  <c:v>1</c:v>
                </c:pt>
                <c:pt idx="18">
                  <c:v>54</c:v>
                </c:pt>
                <c:pt idx="19">
                  <c:v>905</c:v>
                </c:pt>
                <c:pt idx="20">
                  <c:v>925</c:v>
                </c:pt>
                <c:pt idx="21">
                  <c:v>1216</c:v>
                </c:pt>
                <c:pt idx="22">
                  <c:v>1884</c:v>
                </c:pt>
                <c:pt idx="23">
                  <c:v>1957</c:v>
                </c:pt>
                <c:pt idx="24">
                  <c:v>2538</c:v>
                </c:pt>
                <c:pt idx="25">
                  <c:v>3240</c:v>
                </c:pt>
                <c:pt idx="26">
                  <c:v>3498</c:v>
                </c:pt>
                <c:pt idx="27">
                  <c:v>4396</c:v>
                </c:pt>
                <c:pt idx="28">
                  <c:v>4496</c:v>
                </c:pt>
                <c:pt idx="29">
                  <c:v>5198</c:v>
                </c:pt>
                <c:pt idx="30">
                  <c:v>5348</c:v>
                </c:pt>
                <c:pt idx="31">
                  <c:v>5502</c:v>
                </c:pt>
                <c:pt idx="32">
                  <c:v>5759</c:v>
                </c:pt>
                <c:pt idx="33">
                  <c:v>5766</c:v>
                </c:pt>
                <c:pt idx="34">
                  <c:v>5839</c:v>
                </c:pt>
                <c:pt idx="35">
                  <c:v>6143</c:v>
                </c:pt>
                <c:pt idx="36">
                  <c:v>6327</c:v>
                </c:pt>
                <c:pt idx="37">
                  <c:v>6420</c:v>
                </c:pt>
                <c:pt idx="38">
                  <c:v>6447</c:v>
                </c:pt>
                <c:pt idx="39">
                  <c:v>6474</c:v>
                </c:pt>
                <c:pt idx="40">
                  <c:v>6738</c:v>
                </c:pt>
                <c:pt idx="41">
                  <c:v>7399</c:v>
                </c:pt>
                <c:pt idx="42">
                  <c:v>7406</c:v>
                </c:pt>
                <c:pt idx="43">
                  <c:v>8047</c:v>
                </c:pt>
                <c:pt idx="44">
                  <c:v>8595</c:v>
                </c:pt>
                <c:pt idx="45">
                  <c:v>8669</c:v>
                </c:pt>
                <c:pt idx="46">
                  <c:v>8695</c:v>
                </c:pt>
                <c:pt idx="47">
                  <c:v>9292</c:v>
                </c:pt>
                <c:pt idx="48">
                  <c:v>9522</c:v>
                </c:pt>
                <c:pt idx="49">
                  <c:v>9886</c:v>
                </c:pt>
                <c:pt idx="50">
                  <c:v>9886</c:v>
                </c:pt>
                <c:pt idx="51">
                  <c:v>10264</c:v>
                </c:pt>
                <c:pt idx="52">
                  <c:v>10568</c:v>
                </c:pt>
                <c:pt idx="53">
                  <c:v>11500</c:v>
                </c:pt>
                <c:pt idx="54">
                  <c:v>12135</c:v>
                </c:pt>
                <c:pt idx="55">
                  <c:v>12432</c:v>
                </c:pt>
                <c:pt idx="56">
                  <c:v>12470</c:v>
                </c:pt>
                <c:pt idx="57">
                  <c:v>12762</c:v>
                </c:pt>
                <c:pt idx="58">
                  <c:v>13111</c:v>
                </c:pt>
                <c:pt idx="59">
                  <c:v>13431</c:v>
                </c:pt>
                <c:pt idx="60">
                  <c:v>13449</c:v>
                </c:pt>
                <c:pt idx="61">
                  <c:v>14052</c:v>
                </c:pt>
                <c:pt idx="62">
                  <c:v>14065</c:v>
                </c:pt>
                <c:pt idx="63">
                  <c:v>14065</c:v>
                </c:pt>
                <c:pt idx="64">
                  <c:v>14084</c:v>
                </c:pt>
                <c:pt idx="65">
                  <c:v>14090</c:v>
                </c:pt>
                <c:pt idx="66">
                  <c:v>14711</c:v>
                </c:pt>
                <c:pt idx="67">
                  <c:v>14718</c:v>
                </c:pt>
                <c:pt idx="68">
                  <c:v>14745</c:v>
                </c:pt>
                <c:pt idx="69">
                  <c:v>15049</c:v>
                </c:pt>
                <c:pt idx="70">
                  <c:v>15663</c:v>
                </c:pt>
                <c:pt idx="71">
                  <c:v>16307</c:v>
                </c:pt>
                <c:pt idx="72">
                  <c:v>16327</c:v>
                </c:pt>
                <c:pt idx="73">
                  <c:v>16610</c:v>
                </c:pt>
                <c:pt idx="74">
                  <c:v>16914</c:v>
                </c:pt>
                <c:pt idx="75">
                  <c:v>17139</c:v>
                </c:pt>
                <c:pt idx="76">
                  <c:v>17519</c:v>
                </c:pt>
                <c:pt idx="77">
                  <c:v>17603</c:v>
                </c:pt>
                <c:pt idx="78">
                  <c:v>17834</c:v>
                </c:pt>
                <c:pt idx="79">
                  <c:v>18120</c:v>
                </c:pt>
                <c:pt idx="80">
                  <c:v>18522</c:v>
                </c:pt>
                <c:pt idx="81">
                  <c:v>18830</c:v>
                </c:pt>
                <c:pt idx="82">
                  <c:v>18846</c:v>
                </c:pt>
                <c:pt idx="83">
                  <c:v>18852</c:v>
                </c:pt>
                <c:pt idx="84">
                  <c:v>19083</c:v>
                </c:pt>
                <c:pt idx="85">
                  <c:v>19177</c:v>
                </c:pt>
                <c:pt idx="86">
                  <c:v>19414</c:v>
                </c:pt>
                <c:pt idx="87">
                  <c:v>19436</c:v>
                </c:pt>
                <c:pt idx="88">
                  <c:v>19474</c:v>
                </c:pt>
                <c:pt idx="89">
                  <c:v>20056</c:v>
                </c:pt>
                <c:pt idx="90">
                  <c:v>20712</c:v>
                </c:pt>
                <c:pt idx="91">
                  <c:v>20712</c:v>
                </c:pt>
                <c:pt idx="92">
                  <c:v>20712</c:v>
                </c:pt>
                <c:pt idx="93">
                  <c:v>20981</c:v>
                </c:pt>
                <c:pt idx="94">
                  <c:v>20712</c:v>
                </c:pt>
                <c:pt idx="95">
                  <c:v>20712</c:v>
                </c:pt>
                <c:pt idx="96">
                  <c:v>20712</c:v>
                </c:pt>
                <c:pt idx="97">
                  <c:v>21707</c:v>
                </c:pt>
                <c:pt idx="98">
                  <c:v>22275.5</c:v>
                </c:pt>
                <c:pt idx="99">
                  <c:v>22337</c:v>
                </c:pt>
                <c:pt idx="100">
                  <c:v>23196</c:v>
                </c:pt>
                <c:pt idx="101">
                  <c:v>23231</c:v>
                </c:pt>
                <c:pt idx="102">
                  <c:v>23234.5</c:v>
                </c:pt>
                <c:pt idx="103">
                  <c:v>23558.5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8BF-47B5-88F2-3CFF5D00A74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16">
                    <c:v>0</c:v>
                  </c:pt>
                  <c:pt idx="64">
                    <c:v>7.0000000000000001E-3</c:v>
                  </c:pt>
                  <c:pt idx="65">
                    <c:v>4.0000000000000001E-3</c:v>
                  </c:pt>
                  <c:pt idx="66">
                    <c:v>5.0000000000000001E-3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7.0000000000000001E-3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16">
                    <c:v>0</c:v>
                  </c:pt>
                  <c:pt idx="64">
                    <c:v>7.0000000000000001E-3</c:v>
                  </c:pt>
                  <c:pt idx="65">
                    <c:v>4.0000000000000001E-3</c:v>
                  </c:pt>
                  <c:pt idx="66">
                    <c:v>5.0000000000000001E-3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7.0000000000000001E-3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-5693</c:v>
                </c:pt>
                <c:pt idx="1">
                  <c:v>-5633</c:v>
                </c:pt>
                <c:pt idx="2">
                  <c:v>-5309</c:v>
                </c:pt>
                <c:pt idx="3">
                  <c:v>-5020</c:v>
                </c:pt>
                <c:pt idx="4">
                  <c:v>-3518</c:v>
                </c:pt>
                <c:pt idx="5">
                  <c:v>-3187</c:v>
                </c:pt>
                <c:pt idx="6">
                  <c:v>-2803</c:v>
                </c:pt>
                <c:pt idx="7">
                  <c:v>-2453</c:v>
                </c:pt>
                <c:pt idx="8">
                  <c:v>-1825</c:v>
                </c:pt>
                <c:pt idx="9">
                  <c:v>-1508</c:v>
                </c:pt>
                <c:pt idx="10">
                  <c:v>-1501</c:v>
                </c:pt>
                <c:pt idx="11">
                  <c:v>-1236</c:v>
                </c:pt>
                <c:pt idx="12">
                  <c:v>-1232</c:v>
                </c:pt>
                <c:pt idx="13">
                  <c:v>-999</c:v>
                </c:pt>
                <c:pt idx="14">
                  <c:v>-364</c:v>
                </c:pt>
                <c:pt idx="15">
                  <c:v>-20</c:v>
                </c:pt>
                <c:pt idx="16">
                  <c:v>0</c:v>
                </c:pt>
                <c:pt idx="17">
                  <c:v>1</c:v>
                </c:pt>
                <c:pt idx="18">
                  <c:v>54</c:v>
                </c:pt>
                <c:pt idx="19">
                  <c:v>905</c:v>
                </c:pt>
                <c:pt idx="20">
                  <c:v>925</c:v>
                </c:pt>
                <c:pt idx="21">
                  <c:v>1216</c:v>
                </c:pt>
                <c:pt idx="22">
                  <c:v>1884</c:v>
                </c:pt>
                <c:pt idx="23">
                  <c:v>1957</c:v>
                </c:pt>
                <c:pt idx="24">
                  <c:v>2538</c:v>
                </c:pt>
                <c:pt idx="25">
                  <c:v>3240</c:v>
                </c:pt>
                <c:pt idx="26">
                  <c:v>3498</c:v>
                </c:pt>
                <c:pt idx="27">
                  <c:v>4396</c:v>
                </c:pt>
                <c:pt idx="28">
                  <c:v>4496</c:v>
                </c:pt>
                <c:pt idx="29">
                  <c:v>5198</c:v>
                </c:pt>
                <c:pt idx="30">
                  <c:v>5348</c:v>
                </c:pt>
                <c:pt idx="31">
                  <c:v>5502</c:v>
                </c:pt>
                <c:pt idx="32">
                  <c:v>5759</c:v>
                </c:pt>
                <c:pt idx="33">
                  <c:v>5766</c:v>
                </c:pt>
                <c:pt idx="34">
                  <c:v>5839</c:v>
                </c:pt>
                <c:pt idx="35">
                  <c:v>6143</c:v>
                </c:pt>
                <c:pt idx="36">
                  <c:v>6327</c:v>
                </c:pt>
                <c:pt idx="37">
                  <c:v>6420</c:v>
                </c:pt>
                <c:pt idx="38">
                  <c:v>6447</c:v>
                </c:pt>
                <c:pt idx="39">
                  <c:v>6474</c:v>
                </c:pt>
                <c:pt idx="40">
                  <c:v>6738</c:v>
                </c:pt>
                <c:pt idx="41">
                  <c:v>7399</c:v>
                </c:pt>
                <c:pt idx="42">
                  <c:v>7406</c:v>
                </c:pt>
                <c:pt idx="43">
                  <c:v>8047</c:v>
                </c:pt>
                <c:pt idx="44">
                  <c:v>8595</c:v>
                </c:pt>
                <c:pt idx="45">
                  <c:v>8669</c:v>
                </c:pt>
                <c:pt idx="46">
                  <c:v>8695</c:v>
                </c:pt>
                <c:pt idx="47">
                  <c:v>9292</c:v>
                </c:pt>
                <c:pt idx="48">
                  <c:v>9522</c:v>
                </c:pt>
                <c:pt idx="49">
                  <c:v>9886</c:v>
                </c:pt>
                <c:pt idx="50">
                  <c:v>9886</c:v>
                </c:pt>
                <c:pt idx="51">
                  <c:v>10264</c:v>
                </c:pt>
                <c:pt idx="52">
                  <c:v>10568</c:v>
                </c:pt>
                <c:pt idx="53">
                  <c:v>11500</c:v>
                </c:pt>
                <c:pt idx="54">
                  <c:v>12135</c:v>
                </c:pt>
                <c:pt idx="55">
                  <c:v>12432</c:v>
                </c:pt>
                <c:pt idx="56">
                  <c:v>12470</c:v>
                </c:pt>
                <c:pt idx="57">
                  <c:v>12762</c:v>
                </c:pt>
                <c:pt idx="58">
                  <c:v>13111</c:v>
                </c:pt>
                <c:pt idx="59">
                  <c:v>13431</c:v>
                </c:pt>
                <c:pt idx="60">
                  <c:v>13449</c:v>
                </c:pt>
                <c:pt idx="61">
                  <c:v>14052</c:v>
                </c:pt>
                <c:pt idx="62">
                  <c:v>14065</c:v>
                </c:pt>
                <c:pt idx="63">
                  <c:v>14065</c:v>
                </c:pt>
                <c:pt idx="64">
                  <c:v>14084</c:v>
                </c:pt>
                <c:pt idx="65">
                  <c:v>14090</c:v>
                </c:pt>
                <c:pt idx="66">
                  <c:v>14711</c:v>
                </c:pt>
                <c:pt idx="67">
                  <c:v>14718</c:v>
                </c:pt>
                <c:pt idx="68">
                  <c:v>14745</c:v>
                </c:pt>
                <c:pt idx="69">
                  <c:v>15049</c:v>
                </c:pt>
                <c:pt idx="70">
                  <c:v>15663</c:v>
                </c:pt>
                <c:pt idx="71">
                  <c:v>16307</c:v>
                </c:pt>
                <c:pt idx="72">
                  <c:v>16327</c:v>
                </c:pt>
                <c:pt idx="73">
                  <c:v>16610</c:v>
                </c:pt>
                <c:pt idx="74">
                  <c:v>16914</c:v>
                </c:pt>
                <c:pt idx="75">
                  <c:v>17139</c:v>
                </c:pt>
                <c:pt idx="76">
                  <c:v>17519</c:v>
                </c:pt>
                <c:pt idx="77">
                  <c:v>17603</c:v>
                </c:pt>
                <c:pt idx="78">
                  <c:v>17834</c:v>
                </c:pt>
                <c:pt idx="79">
                  <c:v>18120</c:v>
                </c:pt>
                <c:pt idx="80">
                  <c:v>18522</c:v>
                </c:pt>
                <c:pt idx="81">
                  <c:v>18830</c:v>
                </c:pt>
                <c:pt idx="82">
                  <c:v>18846</c:v>
                </c:pt>
                <c:pt idx="83">
                  <c:v>18852</c:v>
                </c:pt>
                <c:pt idx="84">
                  <c:v>19083</c:v>
                </c:pt>
                <c:pt idx="85">
                  <c:v>19177</c:v>
                </c:pt>
                <c:pt idx="86">
                  <c:v>19414</c:v>
                </c:pt>
                <c:pt idx="87">
                  <c:v>19436</c:v>
                </c:pt>
                <c:pt idx="88">
                  <c:v>19474</c:v>
                </c:pt>
                <c:pt idx="89">
                  <c:v>20056</c:v>
                </c:pt>
                <c:pt idx="90">
                  <c:v>20712</c:v>
                </c:pt>
                <c:pt idx="91">
                  <c:v>20712</c:v>
                </c:pt>
                <c:pt idx="92">
                  <c:v>20712</c:v>
                </c:pt>
                <c:pt idx="93">
                  <c:v>20981</c:v>
                </c:pt>
                <c:pt idx="94">
                  <c:v>20712</c:v>
                </c:pt>
                <c:pt idx="95">
                  <c:v>20712</c:v>
                </c:pt>
                <c:pt idx="96">
                  <c:v>20712</c:v>
                </c:pt>
                <c:pt idx="97">
                  <c:v>21707</c:v>
                </c:pt>
                <c:pt idx="98">
                  <c:v>22275.5</c:v>
                </c:pt>
                <c:pt idx="99">
                  <c:v>22337</c:v>
                </c:pt>
                <c:pt idx="100">
                  <c:v>23196</c:v>
                </c:pt>
                <c:pt idx="101">
                  <c:v>23231</c:v>
                </c:pt>
                <c:pt idx="102">
                  <c:v>23234.5</c:v>
                </c:pt>
                <c:pt idx="103">
                  <c:v>23558.5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8BF-47B5-88F2-3CFF5D00A74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-5693</c:v>
                </c:pt>
                <c:pt idx="1">
                  <c:v>-5633</c:v>
                </c:pt>
                <c:pt idx="2">
                  <c:v>-5309</c:v>
                </c:pt>
                <c:pt idx="3">
                  <c:v>-5020</c:v>
                </c:pt>
                <c:pt idx="4">
                  <c:v>-3518</c:v>
                </c:pt>
                <c:pt idx="5">
                  <c:v>-3187</c:v>
                </c:pt>
                <c:pt idx="6">
                  <c:v>-2803</c:v>
                </c:pt>
                <c:pt idx="7">
                  <c:v>-2453</c:v>
                </c:pt>
                <c:pt idx="8">
                  <c:v>-1825</c:v>
                </c:pt>
                <c:pt idx="9">
                  <c:v>-1508</c:v>
                </c:pt>
                <c:pt idx="10">
                  <c:v>-1501</c:v>
                </c:pt>
                <c:pt idx="11">
                  <c:v>-1236</c:v>
                </c:pt>
                <c:pt idx="12">
                  <c:v>-1232</c:v>
                </c:pt>
                <c:pt idx="13">
                  <c:v>-999</c:v>
                </c:pt>
                <c:pt idx="14">
                  <c:v>-364</c:v>
                </c:pt>
                <c:pt idx="15">
                  <c:v>-20</c:v>
                </c:pt>
                <c:pt idx="16">
                  <c:v>0</c:v>
                </c:pt>
                <c:pt idx="17">
                  <c:v>1</c:v>
                </c:pt>
                <c:pt idx="18">
                  <c:v>54</c:v>
                </c:pt>
                <c:pt idx="19">
                  <c:v>905</c:v>
                </c:pt>
                <c:pt idx="20">
                  <c:v>925</c:v>
                </c:pt>
                <c:pt idx="21">
                  <c:v>1216</c:v>
                </c:pt>
                <c:pt idx="22">
                  <c:v>1884</c:v>
                </c:pt>
                <c:pt idx="23">
                  <c:v>1957</c:v>
                </c:pt>
                <c:pt idx="24">
                  <c:v>2538</c:v>
                </c:pt>
                <c:pt idx="25">
                  <c:v>3240</c:v>
                </c:pt>
                <c:pt idx="26">
                  <c:v>3498</c:v>
                </c:pt>
                <c:pt idx="27">
                  <c:v>4396</c:v>
                </c:pt>
                <c:pt idx="28">
                  <c:v>4496</c:v>
                </c:pt>
                <c:pt idx="29">
                  <c:v>5198</c:v>
                </c:pt>
                <c:pt idx="30">
                  <c:v>5348</c:v>
                </c:pt>
                <c:pt idx="31">
                  <c:v>5502</c:v>
                </c:pt>
                <c:pt idx="32">
                  <c:v>5759</c:v>
                </c:pt>
                <c:pt idx="33">
                  <c:v>5766</c:v>
                </c:pt>
                <c:pt idx="34">
                  <c:v>5839</c:v>
                </c:pt>
                <c:pt idx="35">
                  <c:v>6143</c:v>
                </c:pt>
                <c:pt idx="36">
                  <c:v>6327</c:v>
                </c:pt>
                <c:pt idx="37">
                  <c:v>6420</c:v>
                </c:pt>
                <c:pt idx="38">
                  <c:v>6447</c:v>
                </c:pt>
                <c:pt idx="39">
                  <c:v>6474</c:v>
                </c:pt>
                <c:pt idx="40">
                  <c:v>6738</c:v>
                </c:pt>
                <c:pt idx="41">
                  <c:v>7399</c:v>
                </c:pt>
                <c:pt idx="42">
                  <c:v>7406</c:v>
                </c:pt>
                <c:pt idx="43">
                  <c:v>8047</c:v>
                </c:pt>
                <c:pt idx="44">
                  <c:v>8595</c:v>
                </c:pt>
                <c:pt idx="45">
                  <c:v>8669</c:v>
                </c:pt>
                <c:pt idx="46">
                  <c:v>8695</c:v>
                </c:pt>
                <c:pt idx="47">
                  <c:v>9292</c:v>
                </c:pt>
                <c:pt idx="48">
                  <c:v>9522</c:v>
                </c:pt>
                <c:pt idx="49">
                  <c:v>9886</c:v>
                </c:pt>
                <c:pt idx="50">
                  <c:v>9886</c:v>
                </c:pt>
                <c:pt idx="51">
                  <c:v>10264</c:v>
                </c:pt>
                <c:pt idx="52">
                  <c:v>10568</c:v>
                </c:pt>
                <c:pt idx="53">
                  <c:v>11500</c:v>
                </c:pt>
                <c:pt idx="54">
                  <c:v>12135</c:v>
                </c:pt>
                <c:pt idx="55">
                  <c:v>12432</c:v>
                </c:pt>
                <c:pt idx="56">
                  <c:v>12470</c:v>
                </c:pt>
                <c:pt idx="57">
                  <c:v>12762</c:v>
                </c:pt>
                <c:pt idx="58">
                  <c:v>13111</c:v>
                </c:pt>
                <c:pt idx="59">
                  <c:v>13431</c:v>
                </c:pt>
                <c:pt idx="60">
                  <c:v>13449</c:v>
                </c:pt>
                <c:pt idx="61">
                  <c:v>14052</c:v>
                </c:pt>
                <c:pt idx="62">
                  <c:v>14065</c:v>
                </c:pt>
                <c:pt idx="63">
                  <c:v>14065</c:v>
                </c:pt>
                <c:pt idx="64">
                  <c:v>14084</c:v>
                </c:pt>
                <c:pt idx="65">
                  <c:v>14090</c:v>
                </c:pt>
                <c:pt idx="66">
                  <c:v>14711</c:v>
                </c:pt>
                <c:pt idx="67">
                  <c:v>14718</c:v>
                </c:pt>
                <c:pt idx="68">
                  <c:v>14745</c:v>
                </c:pt>
                <c:pt idx="69">
                  <c:v>15049</c:v>
                </c:pt>
                <c:pt idx="70">
                  <c:v>15663</c:v>
                </c:pt>
                <c:pt idx="71">
                  <c:v>16307</c:v>
                </c:pt>
                <c:pt idx="72">
                  <c:v>16327</c:v>
                </c:pt>
                <c:pt idx="73">
                  <c:v>16610</c:v>
                </c:pt>
                <c:pt idx="74">
                  <c:v>16914</c:v>
                </c:pt>
                <c:pt idx="75">
                  <c:v>17139</c:v>
                </c:pt>
                <c:pt idx="76">
                  <c:v>17519</c:v>
                </c:pt>
                <c:pt idx="77">
                  <c:v>17603</c:v>
                </c:pt>
                <c:pt idx="78">
                  <c:v>17834</c:v>
                </c:pt>
                <c:pt idx="79">
                  <c:v>18120</c:v>
                </c:pt>
                <c:pt idx="80">
                  <c:v>18522</c:v>
                </c:pt>
                <c:pt idx="81">
                  <c:v>18830</c:v>
                </c:pt>
                <c:pt idx="82">
                  <c:v>18846</c:v>
                </c:pt>
                <c:pt idx="83">
                  <c:v>18852</c:v>
                </c:pt>
                <c:pt idx="84">
                  <c:v>19083</c:v>
                </c:pt>
                <c:pt idx="85">
                  <c:v>19177</c:v>
                </c:pt>
                <c:pt idx="86">
                  <c:v>19414</c:v>
                </c:pt>
                <c:pt idx="87">
                  <c:v>19436</c:v>
                </c:pt>
                <c:pt idx="88">
                  <c:v>19474</c:v>
                </c:pt>
                <c:pt idx="89">
                  <c:v>20056</c:v>
                </c:pt>
                <c:pt idx="90">
                  <c:v>20712</c:v>
                </c:pt>
                <c:pt idx="91">
                  <c:v>20712</c:v>
                </c:pt>
                <c:pt idx="92">
                  <c:v>20712</c:v>
                </c:pt>
                <c:pt idx="93">
                  <c:v>20981</c:v>
                </c:pt>
                <c:pt idx="94">
                  <c:v>20712</c:v>
                </c:pt>
                <c:pt idx="95">
                  <c:v>20712</c:v>
                </c:pt>
                <c:pt idx="96">
                  <c:v>20712</c:v>
                </c:pt>
                <c:pt idx="97">
                  <c:v>21707</c:v>
                </c:pt>
                <c:pt idx="98">
                  <c:v>22275.5</c:v>
                </c:pt>
                <c:pt idx="99">
                  <c:v>22337</c:v>
                </c:pt>
                <c:pt idx="100">
                  <c:v>23196</c:v>
                </c:pt>
                <c:pt idx="101">
                  <c:v>23231</c:v>
                </c:pt>
                <c:pt idx="102">
                  <c:v>23234.5</c:v>
                </c:pt>
                <c:pt idx="103">
                  <c:v>23558.5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0">
                  <c:v>0.11100451971347425</c:v>
                </c:pt>
                <c:pt idx="1">
                  <c:v>0.11082210748572935</c:v>
                </c:pt>
                <c:pt idx="2">
                  <c:v>0.10983708145590683</c:v>
                </c:pt>
                <c:pt idx="3">
                  <c:v>0.10895846255893551</c:v>
                </c:pt>
                <c:pt idx="4">
                  <c:v>0.10439207645772125</c:v>
                </c:pt>
                <c:pt idx="5">
                  <c:v>0.1033857690013285</c:v>
                </c:pt>
                <c:pt idx="6">
                  <c:v>0.10221833074376108</c:v>
                </c:pt>
                <c:pt idx="7">
                  <c:v>0.1011542594152491</c:v>
                </c:pt>
                <c:pt idx="8">
                  <c:v>9.9245011431519037E-2</c:v>
                </c:pt>
                <c:pt idx="9">
                  <c:v>9.8281266828266767E-2</c:v>
                </c:pt>
                <c:pt idx="10">
                  <c:v>9.8259985401696531E-2</c:v>
                </c:pt>
                <c:pt idx="11">
                  <c:v>9.7454331395823171E-2</c:v>
                </c:pt>
                <c:pt idx="12">
                  <c:v>9.7442170580640183E-2</c:v>
                </c:pt>
                <c:pt idx="13">
                  <c:v>9.673380309623078E-2</c:v>
                </c:pt>
                <c:pt idx="14">
                  <c:v>9.4803273685930473E-2</c:v>
                </c:pt>
                <c:pt idx="15">
                  <c:v>9.3757443580192987E-2</c:v>
                </c:pt>
                <c:pt idx="16">
                  <c:v>9.369663950427802E-2</c:v>
                </c:pt>
                <c:pt idx="17">
                  <c:v>9.3693599300482266E-2</c:v>
                </c:pt>
                <c:pt idx="18">
                  <c:v>9.3532468499307603E-2</c:v>
                </c:pt>
                <c:pt idx="19">
                  <c:v>9.0945255069125625E-2</c:v>
                </c:pt>
                <c:pt idx="20">
                  <c:v>9.0884450993210658E-2</c:v>
                </c:pt>
                <c:pt idx="21">
                  <c:v>8.9999751688647836E-2</c:v>
                </c:pt>
                <c:pt idx="22">
                  <c:v>8.7968895553087845E-2</c:v>
                </c:pt>
                <c:pt idx="23">
                  <c:v>8.7746960675998201E-2</c:v>
                </c:pt>
                <c:pt idx="24">
                  <c:v>8.5980602270668324E-2</c:v>
                </c:pt>
                <c:pt idx="25">
                  <c:v>8.3846379206052868E-2</c:v>
                </c:pt>
                <c:pt idx="26">
                  <c:v>8.3062006626749757E-2</c:v>
                </c:pt>
                <c:pt idx="27">
                  <c:v>8.0331903618167597E-2</c:v>
                </c:pt>
                <c:pt idx="28">
                  <c:v>8.0027883238592751E-2</c:v>
                </c:pt>
                <c:pt idx="29">
                  <c:v>7.7893660173977294E-2</c:v>
                </c:pt>
                <c:pt idx="30">
                  <c:v>7.7437629604615019E-2</c:v>
                </c:pt>
                <c:pt idx="31">
                  <c:v>7.6969438220069755E-2</c:v>
                </c:pt>
                <c:pt idx="32">
                  <c:v>7.6188105844562384E-2</c:v>
                </c:pt>
                <c:pt idx="33">
                  <c:v>7.6166824417992149E-2</c:v>
                </c:pt>
                <c:pt idx="34">
                  <c:v>7.5944889540902505E-2</c:v>
                </c:pt>
                <c:pt idx="35">
                  <c:v>7.5020667586994966E-2</c:v>
                </c:pt>
                <c:pt idx="36">
                  <c:v>7.4461270088577239E-2</c:v>
                </c:pt>
                <c:pt idx="37">
                  <c:v>7.4178531135572628E-2</c:v>
                </c:pt>
                <c:pt idx="38">
                  <c:v>7.4096445633087413E-2</c:v>
                </c:pt>
                <c:pt idx="39">
                  <c:v>7.4014360130602211E-2</c:v>
                </c:pt>
                <c:pt idx="40">
                  <c:v>7.3211746328524605E-2</c:v>
                </c:pt>
                <c:pt idx="41">
                  <c:v>7.1202171619534849E-2</c:v>
                </c:pt>
                <c:pt idx="42">
                  <c:v>7.1180890192964599E-2</c:v>
                </c:pt>
                <c:pt idx="43">
                  <c:v>6.923211955988981E-2</c:v>
                </c:pt>
                <c:pt idx="44">
                  <c:v>6.7566087879819631E-2</c:v>
                </c:pt>
                <c:pt idx="45">
                  <c:v>6.7341112798934247E-2</c:v>
                </c:pt>
                <c:pt idx="46">
                  <c:v>6.7262067500244785E-2</c:v>
                </c:pt>
                <c:pt idx="47">
                  <c:v>6.544706583418293E-2</c:v>
                </c:pt>
                <c:pt idx="48">
                  <c:v>6.4747818961160775E-2</c:v>
                </c:pt>
                <c:pt idx="49">
                  <c:v>6.3641184779508309E-2</c:v>
                </c:pt>
                <c:pt idx="50">
                  <c:v>6.3641184779508309E-2</c:v>
                </c:pt>
                <c:pt idx="51">
                  <c:v>6.2491987744715378E-2</c:v>
                </c:pt>
                <c:pt idx="52">
                  <c:v>6.1567765790807832E-2</c:v>
                </c:pt>
                <c:pt idx="53">
                  <c:v>5.8734295853170228E-2</c:v>
                </c:pt>
                <c:pt idx="54">
                  <c:v>5.6803766442869927E-2</c:v>
                </c:pt>
                <c:pt idx="55">
                  <c:v>5.5900825915532623E-2</c:v>
                </c:pt>
                <c:pt idx="56">
                  <c:v>5.5785298171294184E-2</c:v>
                </c:pt>
                <c:pt idx="57">
                  <c:v>5.4897558662935615E-2</c:v>
                </c:pt>
                <c:pt idx="58">
                  <c:v>5.3836527538219388E-2</c:v>
                </c:pt>
                <c:pt idx="59">
                  <c:v>5.286366232357987E-2</c:v>
                </c:pt>
                <c:pt idx="60">
                  <c:v>5.2808938655256397E-2</c:v>
                </c:pt>
                <c:pt idx="61">
                  <c:v>5.0975695766420047E-2</c:v>
                </c:pt>
                <c:pt idx="62">
                  <c:v>5.0936173117075316E-2</c:v>
                </c:pt>
                <c:pt idx="63">
                  <c:v>5.0936173117075316E-2</c:v>
                </c:pt>
                <c:pt idx="64">
                  <c:v>5.0878409244956097E-2</c:v>
                </c:pt>
                <c:pt idx="65">
                  <c:v>5.0860168022181608E-2</c:v>
                </c:pt>
                <c:pt idx="66">
                  <c:v>4.8972201465021785E-2</c:v>
                </c:pt>
                <c:pt idx="67">
                  <c:v>4.8950920038451542E-2</c:v>
                </c:pt>
                <c:pt idx="68">
                  <c:v>4.8868834535966334E-2</c:v>
                </c:pt>
                <c:pt idx="69">
                  <c:v>4.7944612582058788E-2</c:v>
                </c:pt>
                <c:pt idx="70">
                  <c:v>4.6077927451469207E-2</c:v>
                </c:pt>
                <c:pt idx="71">
                  <c:v>4.412003620700717E-2</c:v>
                </c:pt>
                <c:pt idx="72">
                  <c:v>4.4059232131092203E-2</c:v>
                </c:pt>
                <c:pt idx="73">
                  <c:v>4.3198854456895378E-2</c:v>
                </c:pt>
                <c:pt idx="74">
                  <c:v>4.2274632502987831E-2</c:v>
                </c:pt>
                <c:pt idx="75">
                  <c:v>4.1590586648944418E-2</c:v>
                </c:pt>
                <c:pt idx="76">
                  <c:v>4.0435309206559987E-2</c:v>
                </c:pt>
                <c:pt idx="77">
                  <c:v>4.0179932087717113E-2</c:v>
                </c:pt>
                <c:pt idx="78">
                  <c:v>3.9477645010899211E-2</c:v>
                </c:pt>
                <c:pt idx="79">
                  <c:v>3.8608146725315137E-2</c:v>
                </c:pt>
                <c:pt idx="80">
                  <c:v>3.7385984799424239E-2</c:v>
                </c:pt>
                <c:pt idx="81">
                  <c:v>3.6449602030333698E-2</c:v>
                </c:pt>
                <c:pt idx="82">
                  <c:v>3.640095876960172E-2</c:v>
                </c:pt>
                <c:pt idx="83">
                  <c:v>3.6382717546827231E-2</c:v>
                </c:pt>
                <c:pt idx="84">
                  <c:v>3.5680430470009329E-2</c:v>
                </c:pt>
                <c:pt idx="85">
                  <c:v>3.5394651313208965E-2</c:v>
                </c:pt>
                <c:pt idx="86">
                  <c:v>3.4674123013616574E-2</c:v>
                </c:pt>
                <c:pt idx="87">
                  <c:v>3.4607238530110107E-2</c:v>
                </c:pt>
                <c:pt idx="88">
                  <c:v>3.4491710785871661E-2</c:v>
                </c:pt>
                <c:pt idx="89">
                  <c:v>3.2722312176746031E-2</c:v>
                </c:pt>
                <c:pt idx="90">
                  <c:v>3.072793848673501E-2</c:v>
                </c:pt>
                <c:pt idx="91">
                  <c:v>3.072793848673501E-2</c:v>
                </c:pt>
                <c:pt idx="92">
                  <c:v>3.072793848673501E-2</c:v>
                </c:pt>
                <c:pt idx="93">
                  <c:v>2.9910123665678662E-2</c:v>
                </c:pt>
                <c:pt idx="94">
                  <c:v>3.072793848673501E-2</c:v>
                </c:pt>
                <c:pt idx="95">
                  <c:v>3.072793848673501E-2</c:v>
                </c:pt>
                <c:pt idx="96">
                  <c:v>3.072793848673501E-2</c:v>
                </c:pt>
                <c:pt idx="97">
                  <c:v>2.7702935709965251E-2</c:v>
                </c:pt>
                <c:pt idx="98">
                  <c:v>2.5974579852082236E-2</c:v>
                </c:pt>
                <c:pt idx="99">
                  <c:v>2.5787607318643699E-2</c:v>
                </c:pt>
                <c:pt idx="100">
                  <c:v>2.3176072258095731E-2</c:v>
                </c:pt>
                <c:pt idx="101">
                  <c:v>2.306966512524454E-2</c:v>
                </c:pt>
                <c:pt idx="102">
                  <c:v>2.3059024411959408E-2</c:v>
                </c:pt>
                <c:pt idx="103">
                  <c:v>2.2073998382136903E-2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8BF-47B5-88F2-3CFF5D00A742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-5693</c:v>
                </c:pt>
                <c:pt idx="1">
                  <c:v>-5633</c:v>
                </c:pt>
                <c:pt idx="2">
                  <c:v>-5309</c:v>
                </c:pt>
                <c:pt idx="3">
                  <c:v>-5020</c:v>
                </c:pt>
                <c:pt idx="4">
                  <c:v>-3518</c:v>
                </c:pt>
                <c:pt idx="5">
                  <c:v>-3187</c:v>
                </c:pt>
                <c:pt idx="6">
                  <c:v>-2803</c:v>
                </c:pt>
                <c:pt idx="7">
                  <c:v>-2453</c:v>
                </c:pt>
                <c:pt idx="8">
                  <c:v>-1825</c:v>
                </c:pt>
                <c:pt idx="9">
                  <c:v>-1508</c:v>
                </c:pt>
                <c:pt idx="10">
                  <c:v>-1501</c:v>
                </c:pt>
                <c:pt idx="11">
                  <c:v>-1236</c:v>
                </c:pt>
                <c:pt idx="12">
                  <c:v>-1232</c:v>
                </c:pt>
                <c:pt idx="13">
                  <c:v>-999</c:v>
                </c:pt>
                <c:pt idx="14">
                  <c:v>-364</c:v>
                </c:pt>
                <c:pt idx="15">
                  <c:v>-20</c:v>
                </c:pt>
                <c:pt idx="16">
                  <c:v>0</c:v>
                </c:pt>
                <c:pt idx="17">
                  <c:v>1</c:v>
                </c:pt>
                <c:pt idx="18">
                  <c:v>54</c:v>
                </c:pt>
                <c:pt idx="19">
                  <c:v>905</c:v>
                </c:pt>
                <c:pt idx="20">
                  <c:v>925</c:v>
                </c:pt>
                <c:pt idx="21">
                  <c:v>1216</c:v>
                </c:pt>
                <c:pt idx="22">
                  <c:v>1884</c:v>
                </c:pt>
                <c:pt idx="23">
                  <c:v>1957</c:v>
                </c:pt>
                <c:pt idx="24">
                  <c:v>2538</c:v>
                </c:pt>
                <c:pt idx="25">
                  <c:v>3240</c:v>
                </c:pt>
                <c:pt idx="26">
                  <c:v>3498</c:v>
                </c:pt>
                <c:pt idx="27">
                  <c:v>4396</c:v>
                </c:pt>
                <c:pt idx="28">
                  <c:v>4496</c:v>
                </c:pt>
                <c:pt idx="29">
                  <c:v>5198</c:v>
                </c:pt>
                <c:pt idx="30">
                  <c:v>5348</c:v>
                </c:pt>
                <c:pt idx="31">
                  <c:v>5502</c:v>
                </c:pt>
                <c:pt idx="32">
                  <c:v>5759</c:v>
                </c:pt>
                <c:pt idx="33">
                  <c:v>5766</c:v>
                </c:pt>
                <c:pt idx="34">
                  <c:v>5839</c:v>
                </c:pt>
                <c:pt idx="35">
                  <c:v>6143</c:v>
                </c:pt>
                <c:pt idx="36">
                  <c:v>6327</c:v>
                </c:pt>
                <c:pt idx="37">
                  <c:v>6420</c:v>
                </c:pt>
                <c:pt idx="38">
                  <c:v>6447</c:v>
                </c:pt>
                <c:pt idx="39">
                  <c:v>6474</c:v>
                </c:pt>
                <c:pt idx="40">
                  <c:v>6738</c:v>
                </c:pt>
                <c:pt idx="41">
                  <c:v>7399</c:v>
                </c:pt>
                <c:pt idx="42">
                  <c:v>7406</c:v>
                </c:pt>
                <c:pt idx="43">
                  <c:v>8047</c:v>
                </c:pt>
                <c:pt idx="44">
                  <c:v>8595</c:v>
                </c:pt>
                <c:pt idx="45">
                  <c:v>8669</c:v>
                </c:pt>
                <c:pt idx="46">
                  <c:v>8695</c:v>
                </c:pt>
                <c:pt idx="47">
                  <c:v>9292</c:v>
                </c:pt>
                <c:pt idx="48">
                  <c:v>9522</c:v>
                </c:pt>
                <c:pt idx="49">
                  <c:v>9886</c:v>
                </c:pt>
                <c:pt idx="50">
                  <c:v>9886</c:v>
                </c:pt>
                <c:pt idx="51">
                  <c:v>10264</c:v>
                </c:pt>
                <c:pt idx="52">
                  <c:v>10568</c:v>
                </c:pt>
                <c:pt idx="53">
                  <c:v>11500</c:v>
                </c:pt>
                <c:pt idx="54">
                  <c:v>12135</c:v>
                </c:pt>
                <c:pt idx="55">
                  <c:v>12432</c:v>
                </c:pt>
                <c:pt idx="56">
                  <c:v>12470</c:v>
                </c:pt>
                <c:pt idx="57">
                  <c:v>12762</c:v>
                </c:pt>
                <c:pt idx="58">
                  <c:v>13111</c:v>
                </c:pt>
                <c:pt idx="59">
                  <c:v>13431</c:v>
                </c:pt>
                <c:pt idx="60">
                  <c:v>13449</c:v>
                </c:pt>
                <c:pt idx="61">
                  <c:v>14052</c:v>
                </c:pt>
                <c:pt idx="62">
                  <c:v>14065</c:v>
                </c:pt>
                <c:pt idx="63">
                  <c:v>14065</c:v>
                </c:pt>
                <c:pt idx="64">
                  <c:v>14084</c:v>
                </c:pt>
                <c:pt idx="65">
                  <c:v>14090</c:v>
                </c:pt>
                <c:pt idx="66">
                  <c:v>14711</c:v>
                </c:pt>
                <c:pt idx="67">
                  <c:v>14718</c:v>
                </c:pt>
                <c:pt idx="68">
                  <c:v>14745</c:v>
                </c:pt>
                <c:pt idx="69">
                  <c:v>15049</c:v>
                </c:pt>
                <c:pt idx="70">
                  <c:v>15663</c:v>
                </c:pt>
                <c:pt idx="71">
                  <c:v>16307</c:v>
                </c:pt>
                <c:pt idx="72">
                  <c:v>16327</c:v>
                </c:pt>
                <c:pt idx="73">
                  <c:v>16610</c:v>
                </c:pt>
                <c:pt idx="74">
                  <c:v>16914</c:v>
                </c:pt>
                <c:pt idx="75">
                  <c:v>17139</c:v>
                </c:pt>
                <c:pt idx="76">
                  <c:v>17519</c:v>
                </c:pt>
                <c:pt idx="77">
                  <c:v>17603</c:v>
                </c:pt>
                <c:pt idx="78">
                  <c:v>17834</c:v>
                </c:pt>
                <c:pt idx="79">
                  <c:v>18120</c:v>
                </c:pt>
                <c:pt idx="80">
                  <c:v>18522</c:v>
                </c:pt>
                <c:pt idx="81">
                  <c:v>18830</c:v>
                </c:pt>
                <c:pt idx="82">
                  <c:v>18846</c:v>
                </c:pt>
                <c:pt idx="83">
                  <c:v>18852</c:v>
                </c:pt>
                <c:pt idx="84">
                  <c:v>19083</c:v>
                </c:pt>
                <c:pt idx="85">
                  <c:v>19177</c:v>
                </c:pt>
                <c:pt idx="86">
                  <c:v>19414</c:v>
                </c:pt>
                <c:pt idx="87">
                  <c:v>19436</c:v>
                </c:pt>
                <c:pt idx="88">
                  <c:v>19474</c:v>
                </c:pt>
                <c:pt idx="89">
                  <c:v>20056</c:v>
                </c:pt>
                <c:pt idx="90">
                  <c:v>20712</c:v>
                </c:pt>
                <c:pt idx="91">
                  <c:v>20712</c:v>
                </c:pt>
                <c:pt idx="92">
                  <c:v>20712</c:v>
                </c:pt>
                <c:pt idx="93">
                  <c:v>20981</c:v>
                </c:pt>
                <c:pt idx="94">
                  <c:v>20712</c:v>
                </c:pt>
                <c:pt idx="95">
                  <c:v>20712</c:v>
                </c:pt>
                <c:pt idx="96">
                  <c:v>20712</c:v>
                </c:pt>
                <c:pt idx="97">
                  <c:v>21707</c:v>
                </c:pt>
                <c:pt idx="98">
                  <c:v>22275.5</c:v>
                </c:pt>
                <c:pt idx="99">
                  <c:v>22337</c:v>
                </c:pt>
                <c:pt idx="100">
                  <c:v>23196</c:v>
                </c:pt>
                <c:pt idx="101">
                  <c:v>23231</c:v>
                </c:pt>
                <c:pt idx="102">
                  <c:v>23234.5</c:v>
                </c:pt>
                <c:pt idx="103">
                  <c:v>23558.5</c:v>
                </c:pt>
              </c:numCache>
            </c:numRef>
          </c:xVal>
          <c:yVal>
            <c:numRef>
              <c:f>Active!$U$21:$U$991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8BF-47B5-88F2-3CFF5D00A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205416"/>
        <c:axId val="1"/>
      </c:scatterChart>
      <c:valAx>
        <c:axId val="853205416"/>
        <c:scaling>
          <c:orientation val="minMax"/>
          <c:min val="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64825699604445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6"/>
          <c:min val="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816901408450703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2054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80300173745888"/>
          <c:y val="0.92000129214617399"/>
          <c:w val="0.84683172525969463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15</xdr:col>
      <xdr:colOff>371475</xdr:colOff>
      <xdr:row>18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1E346629-598A-DF6B-0C01-DD735C53B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vsoljno51.pdf" TargetMode="External"/><Relationship Id="rId3" Type="http://schemas.openxmlformats.org/officeDocument/2006/relationships/hyperlink" Target="http://vsolj.cetus-net.org/no44.pdf" TargetMode="External"/><Relationship Id="rId7" Type="http://schemas.openxmlformats.org/officeDocument/2006/relationships/hyperlink" Target="http://www.aavso.org/sites/default/files/jaavso/v37n1/44.pdf" TargetMode="External"/><Relationship Id="rId2" Type="http://schemas.openxmlformats.org/officeDocument/2006/relationships/hyperlink" Target="http://vsolj.cetus-net.org/no42.pdf" TargetMode="External"/><Relationship Id="rId1" Type="http://schemas.openxmlformats.org/officeDocument/2006/relationships/hyperlink" Target="http://www.konkoly.hu/cgi-bin/IBVS?5378" TargetMode="External"/><Relationship Id="rId6" Type="http://schemas.openxmlformats.org/officeDocument/2006/relationships/hyperlink" Target="http://www.aavso.org/sites/default/files/jaavso/v36n2/186.pdf" TargetMode="External"/><Relationship Id="rId11" Type="http://schemas.openxmlformats.org/officeDocument/2006/relationships/hyperlink" Target="http://vsolj.cetus-net.org/vsoljno59.pdf" TargetMode="External"/><Relationship Id="rId5" Type="http://schemas.openxmlformats.org/officeDocument/2006/relationships/hyperlink" Target="http://www.aavso.org/sites/default/files/jaavso/v36n2/171.pdf" TargetMode="External"/><Relationship Id="rId10" Type="http://schemas.openxmlformats.org/officeDocument/2006/relationships/hyperlink" Target="http://vsolj.cetus-net.org/vsoljno59.pdf" TargetMode="External"/><Relationship Id="rId4" Type="http://schemas.openxmlformats.org/officeDocument/2006/relationships/hyperlink" Target="http://www.bav-astro.de/sfs/BAVM_link.php?BAVMnr=201" TargetMode="External"/><Relationship Id="rId9" Type="http://schemas.openxmlformats.org/officeDocument/2006/relationships/hyperlink" Target="http://vsolj.cetus-net.org/vsoljno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62"/>
  <sheetViews>
    <sheetView tabSelected="1" workbookViewId="0">
      <pane xSplit="14" ySplit="22" topLeftCell="O110" activePane="bottomRight" state="frozen"/>
      <selection pane="topRight" activeCell="O1" sqref="O1"/>
      <selection pane="bottomLeft" activeCell="A23" sqref="A23"/>
      <selection pane="bottomRight" activeCell="F12" sqref="F12"/>
    </sheetView>
  </sheetViews>
  <sheetFormatPr defaultColWidth="10.28515625" defaultRowHeight="12.75" x14ac:dyDescent="0.2"/>
  <cols>
    <col min="1" max="1" width="16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501</v>
      </c>
    </row>
    <row r="2" spans="1:6" x14ac:dyDescent="0.2">
      <c r="A2" t="s">
        <v>124</v>
      </c>
      <c r="B2" s="9" t="s">
        <v>146</v>
      </c>
    </row>
    <row r="4" spans="1:6" ht="14.25" thickTop="1" thickBot="1" x14ac:dyDescent="0.25">
      <c r="A4" s="5" t="s">
        <v>100</v>
      </c>
      <c r="C4" s="2">
        <v>32888.576000000001</v>
      </c>
      <c r="D4" s="3">
        <v>1.1480992999999999</v>
      </c>
    </row>
    <row r="5" spans="1:6" ht="13.5" thickTop="1" x14ac:dyDescent="0.2">
      <c r="A5" s="13" t="s">
        <v>147</v>
      </c>
      <c r="B5" s="14"/>
      <c r="C5" s="15">
        <v>-9.5</v>
      </c>
      <c r="D5" s="14" t="s">
        <v>148</v>
      </c>
    </row>
    <row r="6" spans="1:6" x14ac:dyDescent="0.2">
      <c r="A6" s="5" t="s">
        <v>101</v>
      </c>
    </row>
    <row r="7" spans="1:6" x14ac:dyDescent="0.2">
      <c r="A7" t="s">
        <v>102</v>
      </c>
      <c r="C7">
        <f>+C4</f>
        <v>32888.576000000001</v>
      </c>
    </row>
    <row r="8" spans="1:6" x14ac:dyDescent="0.2">
      <c r="A8" t="s">
        <v>103</v>
      </c>
      <c r="C8">
        <f>+D4</f>
        <v>1.1480992999999999</v>
      </c>
    </row>
    <row r="9" spans="1:6" x14ac:dyDescent="0.2">
      <c r="A9" s="29" t="s">
        <v>152</v>
      </c>
      <c r="B9" s="30">
        <v>110</v>
      </c>
      <c r="C9" s="18" t="str">
        <f>"F"&amp;B9</f>
        <v>F110</v>
      </c>
      <c r="D9" s="19" t="str">
        <f>"G"&amp;B9</f>
        <v>G110</v>
      </c>
    </row>
    <row r="10" spans="1:6" ht="13.5" thickBot="1" x14ac:dyDescent="0.25">
      <c r="A10" s="14"/>
      <c r="B10" s="14"/>
      <c r="C10" s="4" t="s">
        <v>120</v>
      </c>
      <c r="D10" s="4" t="s">
        <v>121</v>
      </c>
      <c r="E10" s="14"/>
    </row>
    <row r="11" spans="1:6" x14ac:dyDescent="0.2">
      <c r="A11" s="14" t="s">
        <v>116</v>
      </c>
      <c r="B11" s="14"/>
      <c r="C11" s="16">
        <f ca="1">INTERCEPT(INDIRECT($D$9):G990,INDIRECT($C$9):F990)</f>
        <v>9.369663950427802E-2</v>
      </c>
      <c r="D11" s="17"/>
      <c r="E11" s="14"/>
    </row>
    <row r="12" spans="1:6" x14ac:dyDescent="0.2">
      <c r="A12" s="14" t="s">
        <v>117</v>
      </c>
      <c r="B12" s="14"/>
      <c r="C12" s="16">
        <f ca="1">SLOPE(INDIRECT($D$9):G990,INDIRECT($C$9):F990)</f>
        <v>-3.0402037957485036E-6</v>
      </c>
      <c r="D12" s="17"/>
      <c r="E12" s="14"/>
    </row>
    <row r="13" spans="1:6" x14ac:dyDescent="0.2">
      <c r="A13" s="14" t="s">
        <v>119</v>
      </c>
      <c r="B13" s="14"/>
      <c r="C13" s="17" t="s">
        <v>114</v>
      </c>
    </row>
    <row r="14" spans="1:6" x14ac:dyDescent="0.2">
      <c r="A14" s="14"/>
      <c r="B14" s="14"/>
      <c r="C14" s="14"/>
    </row>
    <row r="15" spans="1:6" x14ac:dyDescent="0.2">
      <c r="A15" s="20" t="s">
        <v>118</v>
      </c>
      <c r="B15" s="14"/>
      <c r="C15" s="21">
        <f ca="1">(C7+C11)+(C8+C12)*INT(MAX(F21:F3531))</f>
        <v>59935.52138491848</v>
      </c>
      <c r="E15" s="22" t="s">
        <v>96</v>
      </c>
      <c r="F15" s="15">
        <v>1</v>
      </c>
    </row>
    <row r="16" spans="1:6" x14ac:dyDescent="0.2">
      <c r="A16" s="24" t="s">
        <v>104</v>
      </c>
      <c r="B16" s="14"/>
      <c r="C16" s="25">
        <f ca="1">+C8+C12</f>
        <v>1.1480962597962041</v>
      </c>
      <c r="E16" s="22" t="s">
        <v>149</v>
      </c>
      <c r="F16" s="23">
        <f ca="1">NOW()+15018.5+$C$5/24</f>
        <v>60178.738573032402</v>
      </c>
    </row>
    <row r="17" spans="1:21" ht="13.5" thickBot="1" x14ac:dyDescent="0.25">
      <c r="A17" s="22" t="s">
        <v>145</v>
      </c>
      <c r="B17" s="14"/>
      <c r="C17" s="14">
        <f>COUNT(C21:C2189)</f>
        <v>104</v>
      </c>
      <c r="E17" s="22" t="s">
        <v>97</v>
      </c>
      <c r="F17" s="23">
        <f ca="1">ROUND(2*(F16-$C$7)/$C$8,0)/2+F15</f>
        <v>23771</v>
      </c>
    </row>
    <row r="18" spans="1:21" ht="14.25" thickTop="1" thickBot="1" x14ac:dyDescent="0.25">
      <c r="A18" s="24" t="s">
        <v>105</v>
      </c>
      <c r="B18" s="14"/>
      <c r="C18" s="27">
        <f ca="1">+C15</f>
        <v>59935.52138491848</v>
      </c>
      <c r="D18" s="28">
        <f ca="1">+C16</f>
        <v>1.1480962597962041</v>
      </c>
      <c r="E18" s="22" t="s">
        <v>150</v>
      </c>
      <c r="F18" s="19">
        <f ca="1">ROUND(2*(F16-$C$15)/$C$16,0)/2+F15</f>
        <v>213</v>
      </c>
    </row>
    <row r="19" spans="1:21" ht="13.5" thickTop="1" x14ac:dyDescent="0.2">
      <c r="E19" s="22" t="s">
        <v>151</v>
      </c>
      <c r="F19" s="26">
        <f ca="1">+$C$15+$C$16*F18-15018.5-$C$5/24</f>
        <v>45161.961721588406</v>
      </c>
    </row>
    <row r="20" spans="1:21" ht="13.5" thickBot="1" x14ac:dyDescent="0.25">
      <c r="A20" s="4" t="s">
        <v>106</v>
      </c>
      <c r="B20" s="4" t="s">
        <v>107</v>
      </c>
      <c r="C20" s="4" t="s">
        <v>108</v>
      </c>
      <c r="D20" s="4" t="s">
        <v>113</v>
      </c>
      <c r="E20" s="4" t="s">
        <v>109</v>
      </c>
      <c r="F20" s="4" t="s">
        <v>110</v>
      </c>
      <c r="G20" s="4" t="s">
        <v>111</v>
      </c>
      <c r="H20" s="7" t="s">
        <v>168</v>
      </c>
      <c r="I20" s="7" t="s">
        <v>171</v>
      </c>
      <c r="J20" s="7" t="s">
        <v>165</v>
      </c>
      <c r="K20" s="7" t="s">
        <v>163</v>
      </c>
      <c r="L20" s="7" t="s">
        <v>125</v>
      </c>
      <c r="M20" s="7" t="s">
        <v>126</v>
      </c>
      <c r="N20" s="7" t="s">
        <v>127</v>
      </c>
      <c r="O20" s="7" t="s">
        <v>123</v>
      </c>
      <c r="P20" s="6" t="s">
        <v>122</v>
      </c>
      <c r="Q20" s="4" t="s">
        <v>115</v>
      </c>
      <c r="U20" s="55" t="s">
        <v>98</v>
      </c>
    </row>
    <row r="21" spans="1:21" s="10" customFormat="1" ht="12.75" customHeight="1" x14ac:dyDescent="0.2">
      <c r="A21" s="48" t="s">
        <v>177</v>
      </c>
      <c r="B21" s="50" t="s">
        <v>154</v>
      </c>
      <c r="C21" s="49">
        <v>26352.5</v>
      </c>
      <c r="D21" s="32"/>
      <c r="E21" s="10">
        <f t="shared" ref="E21:E51" si="0">+(C21-C$7)/C$8</f>
        <v>-5692.953562466244</v>
      </c>
      <c r="F21" s="10">
        <f t="shared" ref="F21:F51" si="1">ROUND(2*E21,0)/2</f>
        <v>-5693</v>
      </c>
      <c r="G21" s="10">
        <f t="shared" ref="G21:G36" si="2">+C21-(C$7+F21*C$8)</f>
        <v>5.3314899996621534E-2</v>
      </c>
      <c r="H21" s="10">
        <f>G21</f>
        <v>5.3314899996621534E-2</v>
      </c>
      <c r="O21" s="10">
        <f t="shared" ref="O21:O51" ca="1" si="3">+C$11+C$12*$F21</f>
        <v>0.11100451971347425</v>
      </c>
      <c r="Q21" s="12">
        <f t="shared" ref="Q21:Q51" si="4">+C21-15018.5</f>
        <v>11334</v>
      </c>
    </row>
    <row r="22" spans="1:21" s="10" customFormat="1" ht="12.75" customHeight="1" x14ac:dyDescent="0.2">
      <c r="A22" s="48" t="s">
        <v>177</v>
      </c>
      <c r="B22" s="50" t="s">
        <v>154</v>
      </c>
      <c r="C22" s="49">
        <v>26421.4</v>
      </c>
      <c r="D22" s="32"/>
      <c r="E22" s="10">
        <f t="shared" si="0"/>
        <v>-5632.9413318168554</v>
      </c>
      <c r="F22" s="10">
        <f t="shared" si="1"/>
        <v>-5633</v>
      </c>
      <c r="G22" s="10">
        <f t="shared" si="2"/>
        <v>6.7356899999140296E-2</v>
      </c>
      <c r="H22" s="10">
        <f t="shared" ref="H22:H67" si="5">G22</f>
        <v>6.7356899999140296E-2</v>
      </c>
      <c r="O22" s="10">
        <f t="shared" ca="1" si="3"/>
        <v>0.11082210748572935</v>
      </c>
      <c r="Q22" s="12">
        <f t="shared" si="4"/>
        <v>11402.900000000001</v>
      </c>
    </row>
    <row r="23" spans="1:21" s="10" customFormat="1" ht="12.75" customHeight="1" x14ac:dyDescent="0.2">
      <c r="A23" s="48" t="s">
        <v>177</v>
      </c>
      <c r="B23" s="50" t="s">
        <v>154</v>
      </c>
      <c r="C23" s="49">
        <v>26793.4</v>
      </c>
      <c r="D23" s="32"/>
      <c r="E23" s="10">
        <f t="shared" si="0"/>
        <v>-5308.9275465981036</v>
      </c>
      <c r="F23" s="10">
        <f t="shared" si="1"/>
        <v>-5309</v>
      </c>
      <c r="G23" s="10">
        <f t="shared" si="2"/>
        <v>8.3183700000518002E-2</v>
      </c>
      <c r="H23" s="10">
        <f t="shared" si="5"/>
        <v>8.3183700000518002E-2</v>
      </c>
      <c r="O23" s="10">
        <f t="shared" ca="1" si="3"/>
        <v>0.10983708145590683</v>
      </c>
      <c r="Q23" s="12">
        <f t="shared" si="4"/>
        <v>11774.900000000001</v>
      </c>
    </row>
    <row r="24" spans="1:21" s="10" customFormat="1" ht="12.75" customHeight="1" x14ac:dyDescent="0.2">
      <c r="A24" s="48" t="s">
        <v>189</v>
      </c>
      <c r="B24" s="50" t="s">
        <v>154</v>
      </c>
      <c r="C24" s="49">
        <v>27125.13</v>
      </c>
      <c r="D24" s="11"/>
      <c r="E24" s="10">
        <f t="shared" si="0"/>
        <v>-5019.9891246340803</v>
      </c>
      <c r="F24" s="10">
        <f t="shared" si="1"/>
        <v>-5020</v>
      </c>
      <c r="G24" s="10">
        <f t="shared" si="2"/>
        <v>1.2485999999626074E-2</v>
      </c>
      <c r="H24" s="10">
        <f t="shared" si="5"/>
        <v>1.2485999999626074E-2</v>
      </c>
      <c r="O24" s="10">
        <f t="shared" ca="1" si="3"/>
        <v>0.10895846255893551</v>
      </c>
      <c r="Q24" s="12">
        <f t="shared" si="4"/>
        <v>12106.630000000001</v>
      </c>
    </row>
    <row r="25" spans="1:21" s="10" customFormat="1" ht="12.75" customHeight="1" x14ac:dyDescent="0.2">
      <c r="A25" s="48" t="s">
        <v>194</v>
      </c>
      <c r="B25" s="50" t="s">
        <v>154</v>
      </c>
      <c r="C25" s="49">
        <v>28849.566999999999</v>
      </c>
      <c r="D25" s="11"/>
      <c r="E25" s="10">
        <f t="shared" si="0"/>
        <v>-3517.9962221037867</v>
      </c>
      <c r="F25" s="10">
        <f t="shared" si="1"/>
        <v>-3518</v>
      </c>
      <c r="G25" s="10">
        <f t="shared" si="2"/>
        <v>4.3373999978939537E-3</v>
      </c>
      <c r="H25" s="10">
        <f t="shared" si="5"/>
        <v>4.3373999978939537E-3</v>
      </c>
      <c r="O25" s="10">
        <f t="shared" ca="1" si="3"/>
        <v>0.10439207645772125</v>
      </c>
      <c r="Q25" s="12">
        <f t="shared" si="4"/>
        <v>13831.066999999999</v>
      </c>
    </row>
    <row r="26" spans="1:21" s="10" customFormat="1" ht="12.75" customHeight="1" x14ac:dyDescent="0.2">
      <c r="A26" s="48" t="s">
        <v>194</v>
      </c>
      <c r="B26" s="50" t="s">
        <v>154</v>
      </c>
      <c r="C26" s="49">
        <v>29229.578000000001</v>
      </c>
      <c r="D26" s="11"/>
      <c r="E26" s="10">
        <f t="shared" si="0"/>
        <v>-3187.0048174404424</v>
      </c>
      <c r="F26" s="10">
        <f t="shared" si="1"/>
        <v>-3187</v>
      </c>
      <c r="G26" s="10">
        <f t="shared" si="2"/>
        <v>-5.5309000017587095E-3</v>
      </c>
      <c r="H26" s="10">
        <f t="shared" si="5"/>
        <v>-5.5309000017587095E-3</v>
      </c>
      <c r="O26" s="10">
        <f t="shared" ca="1" si="3"/>
        <v>0.1033857690013285</v>
      </c>
      <c r="Q26" s="12">
        <f t="shared" si="4"/>
        <v>14211.078000000001</v>
      </c>
    </row>
    <row r="27" spans="1:21" s="10" customFormat="1" ht="12.75" customHeight="1" x14ac:dyDescent="0.2">
      <c r="A27" s="48" t="s">
        <v>194</v>
      </c>
      <c r="B27" s="50" t="s">
        <v>154</v>
      </c>
      <c r="C27" s="49">
        <v>29670.425999999999</v>
      </c>
      <c r="D27" s="11"/>
      <c r="E27" s="10">
        <f t="shared" si="0"/>
        <v>-2803.0240938218512</v>
      </c>
      <c r="F27" s="10">
        <f t="shared" si="1"/>
        <v>-2803</v>
      </c>
      <c r="G27" s="10">
        <f t="shared" si="2"/>
        <v>-2.7662100001180079E-2</v>
      </c>
      <c r="H27" s="10">
        <f t="shared" si="5"/>
        <v>-2.7662100001180079E-2</v>
      </c>
      <c r="O27" s="10">
        <f t="shared" ca="1" si="3"/>
        <v>0.10221833074376108</v>
      </c>
      <c r="Q27" s="12">
        <f t="shared" si="4"/>
        <v>14651.925999999999</v>
      </c>
    </row>
    <row r="28" spans="1:21" s="10" customFormat="1" ht="12.75" customHeight="1" x14ac:dyDescent="0.2">
      <c r="A28" s="48" t="s">
        <v>205</v>
      </c>
      <c r="B28" s="50" t="s">
        <v>154</v>
      </c>
      <c r="C28" s="49">
        <v>30072.29</v>
      </c>
      <c r="D28" s="11"/>
      <c r="E28" s="10">
        <f t="shared" si="0"/>
        <v>-2452.9986212865037</v>
      </c>
      <c r="F28" s="10">
        <f t="shared" si="1"/>
        <v>-2453</v>
      </c>
      <c r="G28" s="10">
        <f t="shared" si="2"/>
        <v>1.5829000003577676E-3</v>
      </c>
      <c r="H28" s="10">
        <f t="shared" si="5"/>
        <v>1.5829000003577676E-3</v>
      </c>
      <c r="O28" s="10">
        <f t="shared" ca="1" si="3"/>
        <v>0.1011542594152491</v>
      </c>
      <c r="Q28" s="12">
        <f t="shared" si="4"/>
        <v>15053.79</v>
      </c>
    </row>
    <row r="29" spans="1:21" s="10" customFormat="1" ht="12.75" customHeight="1" x14ac:dyDescent="0.2">
      <c r="A29" s="48" t="s">
        <v>205</v>
      </c>
      <c r="B29" s="50" t="s">
        <v>154</v>
      </c>
      <c r="C29" s="49">
        <v>30793.279999999999</v>
      </c>
      <c r="D29" s="11"/>
      <c r="E29" s="10">
        <f t="shared" si="0"/>
        <v>-1825.0128712734188</v>
      </c>
      <c r="F29" s="10">
        <f t="shared" si="1"/>
        <v>-1825</v>
      </c>
      <c r="G29" s="10">
        <f t="shared" si="2"/>
        <v>-1.4777500000491273E-2</v>
      </c>
      <c r="H29" s="10">
        <f t="shared" si="5"/>
        <v>-1.4777500000491273E-2</v>
      </c>
      <c r="O29" s="10">
        <f t="shared" ca="1" si="3"/>
        <v>9.9245011431519037E-2</v>
      </c>
      <c r="Q29" s="12">
        <f t="shared" si="4"/>
        <v>15774.779999999999</v>
      </c>
    </row>
    <row r="30" spans="1:21" s="10" customFormat="1" ht="12.75" customHeight="1" x14ac:dyDescent="0.2">
      <c r="A30" s="48" t="s">
        <v>213</v>
      </c>
      <c r="B30" s="50" t="s">
        <v>154</v>
      </c>
      <c r="C30" s="49">
        <v>31157.24</v>
      </c>
      <c r="D30" s="11"/>
      <c r="E30" s="10">
        <f t="shared" si="0"/>
        <v>-1508.0019646384242</v>
      </c>
      <c r="F30" s="10">
        <f t="shared" si="1"/>
        <v>-1508</v>
      </c>
      <c r="G30" s="10">
        <f t="shared" si="2"/>
        <v>-2.2556000003532972E-3</v>
      </c>
      <c r="H30" s="10">
        <f t="shared" si="5"/>
        <v>-2.2556000003532972E-3</v>
      </c>
      <c r="O30" s="10">
        <f t="shared" ca="1" si="3"/>
        <v>9.8281266828266767E-2</v>
      </c>
      <c r="Q30" s="12">
        <f t="shared" si="4"/>
        <v>16138.740000000002</v>
      </c>
    </row>
    <row r="31" spans="1:21" s="10" customFormat="1" ht="12.75" customHeight="1" x14ac:dyDescent="0.2">
      <c r="A31" s="48" t="s">
        <v>213</v>
      </c>
      <c r="B31" s="50" t="s">
        <v>154</v>
      </c>
      <c r="C31" s="49">
        <v>31165.279999999999</v>
      </c>
      <c r="D31" s="11"/>
      <c r="E31" s="10">
        <f t="shared" si="0"/>
        <v>-1500.9990860546663</v>
      </c>
      <c r="F31" s="10">
        <f t="shared" si="1"/>
        <v>-1501</v>
      </c>
      <c r="G31" s="10">
        <f t="shared" si="2"/>
        <v>1.049299997248454E-3</v>
      </c>
      <c r="H31" s="10">
        <f t="shared" si="5"/>
        <v>1.049299997248454E-3</v>
      </c>
      <c r="O31" s="10">
        <f t="shared" ca="1" si="3"/>
        <v>9.8259985401696531E-2</v>
      </c>
      <c r="Q31" s="12">
        <f t="shared" si="4"/>
        <v>16146.779999999999</v>
      </c>
    </row>
    <row r="32" spans="1:21" s="10" customFormat="1" ht="12.75" customHeight="1" x14ac:dyDescent="0.2">
      <c r="A32" s="48" t="s">
        <v>194</v>
      </c>
      <c r="B32" s="50" t="s">
        <v>154</v>
      </c>
      <c r="C32" s="49">
        <v>31469.513999999999</v>
      </c>
      <c r="D32" s="11"/>
      <c r="E32" s="10">
        <f t="shared" si="0"/>
        <v>-1236.0098120432631</v>
      </c>
      <c r="F32" s="10">
        <f t="shared" si="1"/>
        <v>-1236</v>
      </c>
      <c r="G32" s="10">
        <f t="shared" si="2"/>
        <v>-1.1265200002526399E-2</v>
      </c>
      <c r="H32" s="10">
        <f t="shared" si="5"/>
        <v>-1.1265200002526399E-2</v>
      </c>
      <c r="O32" s="10">
        <f t="shared" ca="1" si="3"/>
        <v>9.7454331395823171E-2</v>
      </c>
      <c r="Q32" s="12">
        <f t="shared" si="4"/>
        <v>16451.013999999999</v>
      </c>
    </row>
    <row r="33" spans="1:17" s="10" customFormat="1" ht="12.75" customHeight="1" x14ac:dyDescent="0.2">
      <c r="A33" s="48" t="s">
        <v>213</v>
      </c>
      <c r="B33" s="50" t="s">
        <v>154</v>
      </c>
      <c r="C33" s="49">
        <v>31474.25</v>
      </c>
      <c r="D33" s="11"/>
      <c r="E33" s="10">
        <f t="shared" si="0"/>
        <v>-1231.884733315316</v>
      </c>
      <c r="F33" s="10">
        <f t="shared" si="1"/>
        <v>-1232</v>
      </c>
      <c r="G33" s="10">
        <f t="shared" si="2"/>
        <v>0.13233760000002803</v>
      </c>
      <c r="H33" s="10">
        <f t="shared" si="5"/>
        <v>0.13233760000002803</v>
      </c>
      <c r="O33" s="10">
        <f t="shared" ca="1" si="3"/>
        <v>9.7442170580640183E-2</v>
      </c>
      <c r="Q33" s="12">
        <f t="shared" si="4"/>
        <v>16455.75</v>
      </c>
    </row>
    <row r="34" spans="1:17" s="10" customFormat="1" ht="12.75" customHeight="1" x14ac:dyDescent="0.2">
      <c r="A34" s="48" t="s">
        <v>194</v>
      </c>
      <c r="B34" s="50" t="s">
        <v>154</v>
      </c>
      <c r="C34" s="49">
        <v>31741.627</v>
      </c>
      <c r="D34" s="11"/>
      <c r="E34" s="10">
        <f t="shared" si="0"/>
        <v>-998.99808317973941</v>
      </c>
      <c r="F34" s="10">
        <f t="shared" si="1"/>
        <v>-999</v>
      </c>
      <c r="G34" s="10">
        <f t="shared" si="2"/>
        <v>2.200700000685174E-3</v>
      </c>
      <c r="H34" s="10">
        <f t="shared" si="5"/>
        <v>2.200700000685174E-3</v>
      </c>
      <c r="O34" s="10">
        <f t="shared" ca="1" si="3"/>
        <v>9.673380309623078E-2</v>
      </c>
      <c r="Q34" s="12">
        <f t="shared" si="4"/>
        <v>16723.127</v>
      </c>
    </row>
    <row r="35" spans="1:17" s="10" customFormat="1" ht="12.75" customHeight="1" x14ac:dyDescent="0.2">
      <c r="A35" s="48" t="s">
        <v>194</v>
      </c>
      <c r="B35" s="50" t="s">
        <v>154</v>
      </c>
      <c r="C35" s="49">
        <v>32470.626</v>
      </c>
      <c r="D35" s="11"/>
      <c r="E35" s="10">
        <f t="shared" si="0"/>
        <v>-364.03645573166079</v>
      </c>
      <c r="F35" s="10">
        <f t="shared" si="1"/>
        <v>-364</v>
      </c>
      <c r="G35" s="10">
        <f t="shared" si="2"/>
        <v>-4.1854800001601689E-2</v>
      </c>
      <c r="H35" s="10">
        <f t="shared" si="5"/>
        <v>-4.1854800001601689E-2</v>
      </c>
      <c r="O35" s="10">
        <f t="shared" ca="1" si="3"/>
        <v>9.4803273685930473E-2</v>
      </c>
      <c r="Q35" s="12">
        <f t="shared" si="4"/>
        <v>17452.126</v>
      </c>
    </row>
    <row r="36" spans="1:17" s="10" customFormat="1" ht="12.75" customHeight="1" x14ac:dyDescent="0.2">
      <c r="A36" s="48" t="s">
        <v>231</v>
      </c>
      <c r="B36" s="50" t="s">
        <v>154</v>
      </c>
      <c r="C36" s="49">
        <v>32865.605000000003</v>
      </c>
      <c r="D36" s="11"/>
      <c r="E36" s="10">
        <f t="shared" si="0"/>
        <v>-20.007851237255984</v>
      </c>
      <c r="F36" s="10">
        <f t="shared" si="1"/>
        <v>-20</v>
      </c>
      <c r="G36" s="10">
        <f t="shared" si="2"/>
        <v>-9.0139999956591055E-3</v>
      </c>
      <c r="H36" s="10">
        <f t="shared" si="5"/>
        <v>-9.0139999956591055E-3</v>
      </c>
      <c r="O36" s="10">
        <f t="shared" ca="1" si="3"/>
        <v>9.3757443580192987E-2</v>
      </c>
      <c r="Q36" s="12">
        <f t="shared" si="4"/>
        <v>17847.105000000003</v>
      </c>
    </row>
    <row r="37" spans="1:17" s="10" customFormat="1" ht="12.75" customHeight="1" x14ac:dyDescent="0.2">
      <c r="A37" s="10" t="s">
        <v>112</v>
      </c>
      <c r="C37" s="11">
        <v>32888.576000000001</v>
      </c>
      <c r="D37" s="11" t="s">
        <v>114</v>
      </c>
      <c r="E37" s="10">
        <f t="shared" si="0"/>
        <v>0</v>
      </c>
      <c r="F37" s="10">
        <f t="shared" si="1"/>
        <v>0</v>
      </c>
      <c r="H37" s="10">
        <f t="shared" si="5"/>
        <v>0</v>
      </c>
      <c r="O37" s="10">
        <f t="shared" ca="1" si="3"/>
        <v>9.369663950427802E-2</v>
      </c>
      <c r="Q37" s="12">
        <f t="shared" si="4"/>
        <v>17870.076000000001</v>
      </c>
    </row>
    <row r="38" spans="1:17" s="10" customFormat="1" ht="12.75" customHeight="1" x14ac:dyDescent="0.2">
      <c r="A38" s="48" t="s">
        <v>205</v>
      </c>
      <c r="B38" s="50" t="s">
        <v>154</v>
      </c>
      <c r="C38" s="49">
        <v>32889.713000000003</v>
      </c>
      <c r="D38" s="11"/>
      <c r="E38" s="10">
        <f t="shared" si="0"/>
        <v>0.99033245643686463</v>
      </c>
      <c r="F38" s="10">
        <f t="shared" si="1"/>
        <v>1</v>
      </c>
      <c r="G38" s="10">
        <f t="shared" ref="G38:G69" si="6">+C38-(C$7+F38*C$8)</f>
        <v>-1.1099299998022616E-2</v>
      </c>
      <c r="H38" s="10">
        <f t="shared" si="5"/>
        <v>-1.1099299998022616E-2</v>
      </c>
      <c r="O38" s="10">
        <f t="shared" ca="1" si="3"/>
        <v>9.3693599300482266E-2</v>
      </c>
      <c r="Q38" s="12">
        <f t="shared" si="4"/>
        <v>17871.213000000003</v>
      </c>
    </row>
    <row r="39" spans="1:17" s="10" customFormat="1" ht="12.75" customHeight="1" x14ac:dyDescent="0.2">
      <c r="A39" s="48" t="s">
        <v>231</v>
      </c>
      <c r="B39" s="50" t="s">
        <v>154</v>
      </c>
      <c r="C39" s="49">
        <v>32950.559999999998</v>
      </c>
      <c r="D39" s="11"/>
      <c r="E39" s="10">
        <f t="shared" si="0"/>
        <v>53.988361459672298</v>
      </c>
      <c r="F39" s="10">
        <f t="shared" si="1"/>
        <v>54</v>
      </c>
      <c r="G39" s="10">
        <f t="shared" si="6"/>
        <v>-1.336220000666799E-2</v>
      </c>
      <c r="H39" s="10">
        <f t="shared" si="5"/>
        <v>-1.336220000666799E-2</v>
      </c>
      <c r="O39" s="10">
        <f t="shared" ca="1" si="3"/>
        <v>9.3532468499307603E-2</v>
      </c>
      <c r="Q39" s="12">
        <f t="shared" si="4"/>
        <v>17932.059999999998</v>
      </c>
    </row>
    <row r="40" spans="1:17" s="10" customFormat="1" ht="12.75" customHeight="1" x14ac:dyDescent="0.2">
      <c r="A40" s="48" t="s">
        <v>194</v>
      </c>
      <c r="B40" s="50" t="s">
        <v>154</v>
      </c>
      <c r="C40" s="49">
        <v>33927.586000000003</v>
      </c>
      <c r="D40" s="11"/>
      <c r="E40" s="10">
        <f t="shared" si="0"/>
        <v>904.98269618316294</v>
      </c>
      <c r="F40" s="10">
        <f t="shared" si="1"/>
        <v>905</v>
      </c>
      <c r="G40" s="10">
        <f t="shared" si="6"/>
        <v>-1.986649999889778E-2</v>
      </c>
      <c r="H40" s="10">
        <f t="shared" si="5"/>
        <v>-1.986649999889778E-2</v>
      </c>
      <c r="O40" s="10">
        <f t="shared" ca="1" si="3"/>
        <v>9.0945255069125625E-2</v>
      </c>
      <c r="Q40" s="12">
        <f t="shared" si="4"/>
        <v>18909.086000000003</v>
      </c>
    </row>
    <row r="41" spans="1:17" s="10" customFormat="1" ht="12.75" customHeight="1" x14ac:dyDescent="0.2">
      <c r="A41" s="48" t="s">
        <v>194</v>
      </c>
      <c r="B41" s="50" t="s">
        <v>154</v>
      </c>
      <c r="C41" s="49">
        <v>33950.542000000001</v>
      </c>
      <c r="D41" s="11"/>
      <c r="E41" s="10">
        <f t="shared" si="0"/>
        <v>924.97748234843482</v>
      </c>
      <c r="F41" s="10">
        <f t="shared" si="1"/>
        <v>925</v>
      </c>
      <c r="G41" s="10">
        <f t="shared" si="6"/>
        <v>-2.5852500002656598E-2</v>
      </c>
      <c r="H41" s="10">
        <f t="shared" si="5"/>
        <v>-2.5852500002656598E-2</v>
      </c>
      <c r="O41" s="10">
        <f t="shared" ca="1" si="3"/>
        <v>9.0884450993210658E-2</v>
      </c>
      <c r="Q41" s="12">
        <f t="shared" si="4"/>
        <v>18932.042000000001</v>
      </c>
    </row>
    <row r="42" spans="1:17" s="10" customFormat="1" ht="12.75" customHeight="1" x14ac:dyDescent="0.2">
      <c r="A42" s="48" t="s">
        <v>194</v>
      </c>
      <c r="B42" s="50" t="s">
        <v>154</v>
      </c>
      <c r="C42" s="49">
        <v>34284.624000000003</v>
      </c>
      <c r="D42" s="11"/>
      <c r="E42" s="10">
        <f t="shared" si="0"/>
        <v>1215.9645075996498</v>
      </c>
      <c r="F42" s="10">
        <f t="shared" si="1"/>
        <v>1216</v>
      </c>
      <c r="G42" s="10">
        <f t="shared" si="6"/>
        <v>-4.0748799998254981E-2</v>
      </c>
      <c r="H42" s="10">
        <f t="shared" si="5"/>
        <v>-4.0748799998254981E-2</v>
      </c>
      <c r="O42" s="10">
        <f t="shared" ca="1" si="3"/>
        <v>8.9999751688647836E-2</v>
      </c>
      <c r="Q42" s="12">
        <f t="shared" si="4"/>
        <v>19266.124000000003</v>
      </c>
    </row>
    <row r="43" spans="1:17" s="10" customFormat="1" ht="12.75" customHeight="1" x14ac:dyDescent="0.2">
      <c r="A43" s="48" t="s">
        <v>194</v>
      </c>
      <c r="B43" s="50" t="s">
        <v>154</v>
      </c>
      <c r="C43" s="49">
        <v>35051.582999999999</v>
      </c>
      <c r="D43" s="11"/>
      <c r="E43" s="10">
        <f t="shared" si="0"/>
        <v>1883.9894772168209</v>
      </c>
      <c r="F43" s="10">
        <f t="shared" si="1"/>
        <v>1884</v>
      </c>
      <c r="G43" s="10">
        <f t="shared" si="6"/>
        <v>-1.2081200002285186E-2</v>
      </c>
      <c r="H43" s="10">
        <f t="shared" si="5"/>
        <v>-1.2081200002285186E-2</v>
      </c>
      <c r="O43" s="10">
        <f t="shared" ca="1" si="3"/>
        <v>8.7968895553087845E-2</v>
      </c>
      <c r="Q43" s="12">
        <f t="shared" si="4"/>
        <v>20033.082999999999</v>
      </c>
    </row>
    <row r="44" spans="1:17" s="10" customFormat="1" ht="12.75" customHeight="1" x14ac:dyDescent="0.2">
      <c r="A44" s="48" t="s">
        <v>194</v>
      </c>
      <c r="B44" s="50" t="s">
        <v>154</v>
      </c>
      <c r="C44" s="49">
        <v>35135.358999999997</v>
      </c>
      <c r="D44" s="11"/>
      <c r="E44" s="10">
        <f t="shared" si="0"/>
        <v>1956.9587752557604</v>
      </c>
      <c r="F44" s="10">
        <f t="shared" si="1"/>
        <v>1957</v>
      </c>
      <c r="G44" s="10">
        <f t="shared" si="6"/>
        <v>-4.7330100002000108E-2</v>
      </c>
      <c r="H44" s="10">
        <f t="shared" si="5"/>
        <v>-4.7330100002000108E-2</v>
      </c>
      <c r="O44" s="10">
        <f t="shared" ca="1" si="3"/>
        <v>8.7746960675998201E-2</v>
      </c>
      <c r="Q44" s="12">
        <f t="shared" si="4"/>
        <v>20116.858999999997</v>
      </c>
    </row>
    <row r="45" spans="1:17" s="10" customFormat="1" ht="12.75" customHeight="1" x14ac:dyDescent="0.2">
      <c r="A45" s="48" t="s">
        <v>194</v>
      </c>
      <c r="B45" s="50" t="s">
        <v>154</v>
      </c>
      <c r="C45" s="49">
        <v>35802.46</v>
      </c>
      <c r="D45" s="11"/>
      <c r="E45" s="10">
        <f t="shared" si="0"/>
        <v>2538.0069476568779</v>
      </c>
      <c r="F45" s="10">
        <f t="shared" si="1"/>
        <v>2538</v>
      </c>
      <c r="G45" s="10">
        <f t="shared" si="6"/>
        <v>7.9765999980736524E-3</v>
      </c>
      <c r="H45" s="10">
        <f t="shared" si="5"/>
        <v>7.9765999980736524E-3</v>
      </c>
      <c r="O45" s="10">
        <f t="shared" ca="1" si="3"/>
        <v>8.5980602270668324E-2</v>
      </c>
      <c r="Q45" s="12">
        <f t="shared" si="4"/>
        <v>20783.96</v>
      </c>
    </row>
    <row r="46" spans="1:17" s="10" customFormat="1" ht="12.75" customHeight="1" x14ac:dyDescent="0.2">
      <c r="A46" s="48" t="s">
        <v>194</v>
      </c>
      <c r="B46" s="50" t="s">
        <v>154</v>
      </c>
      <c r="C46" s="49">
        <v>36608.396000000001</v>
      </c>
      <c r="D46" s="11"/>
      <c r="E46" s="10">
        <f t="shared" si="0"/>
        <v>3239.9810713237084</v>
      </c>
      <c r="F46" s="10">
        <f t="shared" si="1"/>
        <v>3240</v>
      </c>
      <c r="G46" s="10">
        <f t="shared" si="6"/>
        <v>-2.1732000001065899E-2</v>
      </c>
      <c r="H46" s="10">
        <f t="shared" si="5"/>
        <v>-2.1732000001065899E-2</v>
      </c>
      <c r="O46" s="10">
        <f t="shared" ca="1" si="3"/>
        <v>8.3846379206052868E-2</v>
      </c>
      <c r="Q46" s="12">
        <f t="shared" si="4"/>
        <v>21589.896000000001</v>
      </c>
    </row>
    <row r="47" spans="1:17" s="10" customFormat="1" ht="12.75" customHeight="1" x14ac:dyDescent="0.2">
      <c r="A47" s="48" t="s">
        <v>194</v>
      </c>
      <c r="B47" s="50" t="s">
        <v>154</v>
      </c>
      <c r="C47" s="49">
        <v>36904.584999999999</v>
      </c>
      <c r="D47" s="11"/>
      <c r="E47" s="10">
        <f t="shared" si="0"/>
        <v>3497.9631117273552</v>
      </c>
      <c r="F47" s="10">
        <f t="shared" si="1"/>
        <v>3498</v>
      </c>
      <c r="G47" s="10">
        <f t="shared" si="6"/>
        <v>-4.2351399999461137E-2</v>
      </c>
      <c r="H47" s="10">
        <f t="shared" si="5"/>
        <v>-4.2351399999461137E-2</v>
      </c>
      <c r="O47" s="10">
        <f t="shared" ca="1" si="3"/>
        <v>8.3062006626749757E-2</v>
      </c>
      <c r="Q47" s="12">
        <f t="shared" si="4"/>
        <v>21886.084999999999</v>
      </c>
    </row>
    <row r="48" spans="1:17" s="10" customFormat="1" ht="12.75" customHeight="1" x14ac:dyDescent="0.2">
      <c r="A48" s="48" t="s">
        <v>194</v>
      </c>
      <c r="B48" s="50" t="s">
        <v>154</v>
      </c>
      <c r="C48" s="49">
        <v>37935.623</v>
      </c>
      <c r="D48" s="11"/>
      <c r="E48" s="10">
        <f t="shared" si="0"/>
        <v>4396.0021576530871</v>
      </c>
      <c r="F48" s="10">
        <f t="shared" si="1"/>
        <v>4396</v>
      </c>
      <c r="G48" s="10">
        <f t="shared" si="6"/>
        <v>2.4771999960648827E-3</v>
      </c>
      <c r="H48" s="10">
        <f t="shared" si="5"/>
        <v>2.4771999960648827E-3</v>
      </c>
      <c r="O48" s="10">
        <f t="shared" ca="1" si="3"/>
        <v>8.0331903618167597E-2</v>
      </c>
      <c r="Q48" s="12">
        <f t="shared" si="4"/>
        <v>22917.123</v>
      </c>
    </row>
    <row r="49" spans="1:17" s="10" customFormat="1" ht="12.75" customHeight="1" x14ac:dyDescent="0.2">
      <c r="A49" s="48" t="s">
        <v>194</v>
      </c>
      <c r="B49" s="50" t="s">
        <v>154</v>
      </c>
      <c r="C49" s="49">
        <v>38050.408000000003</v>
      </c>
      <c r="D49" s="11"/>
      <c r="E49" s="10">
        <f t="shared" si="0"/>
        <v>4495.9804435034521</v>
      </c>
      <c r="F49" s="10">
        <f t="shared" si="1"/>
        <v>4496</v>
      </c>
      <c r="G49" s="10">
        <f t="shared" si="6"/>
        <v>-2.2452799996244721E-2</v>
      </c>
      <c r="H49" s="10">
        <f>G49</f>
        <v>-2.2452799996244721E-2</v>
      </c>
      <c r="O49" s="10">
        <f t="shared" ca="1" si="3"/>
        <v>8.0027883238592751E-2</v>
      </c>
      <c r="Q49" s="12">
        <f t="shared" si="4"/>
        <v>23031.908000000003</v>
      </c>
    </row>
    <row r="50" spans="1:17" s="10" customFormat="1" ht="12.75" customHeight="1" x14ac:dyDescent="0.2">
      <c r="A50" s="48" t="s">
        <v>194</v>
      </c>
      <c r="B50" s="50" t="s">
        <v>154</v>
      </c>
      <c r="C50" s="49">
        <v>38856.362999999998</v>
      </c>
      <c r="D50" s="11"/>
      <c r="E50" s="10">
        <f t="shared" si="0"/>
        <v>5197.9711162614567</v>
      </c>
      <c r="F50" s="10">
        <f t="shared" si="1"/>
        <v>5198</v>
      </c>
      <c r="G50" s="10">
        <f t="shared" si="6"/>
        <v>-3.3161400002427399E-2</v>
      </c>
      <c r="H50" s="10">
        <f t="shared" si="5"/>
        <v>-3.3161400002427399E-2</v>
      </c>
      <c r="O50" s="10">
        <f t="shared" ca="1" si="3"/>
        <v>7.7893660173977294E-2</v>
      </c>
      <c r="Q50" s="12">
        <f t="shared" si="4"/>
        <v>23837.862999999998</v>
      </c>
    </row>
    <row r="51" spans="1:17" s="10" customFormat="1" ht="12.75" customHeight="1" x14ac:dyDescent="0.2">
      <c r="A51" s="48" t="s">
        <v>194</v>
      </c>
      <c r="B51" s="50" t="s">
        <v>154</v>
      </c>
      <c r="C51" s="49">
        <v>39028.6</v>
      </c>
      <c r="D51" s="11"/>
      <c r="E51" s="10">
        <f t="shared" si="0"/>
        <v>5347.9903698225389</v>
      </c>
      <c r="F51" s="10">
        <f t="shared" si="1"/>
        <v>5348</v>
      </c>
      <c r="G51" s="10">
        <f t="shared" si="6"/>
        <v>-1.1056399998778943E-2</v>
      </c>
      <c r="H51" s="10">
        <f t="shared" si="5"/>
        <v>-1.1056399998778943E-2</v>
      </c>
      <c r="O51" s="10">
        <f t="shared" ca="1" si="3"/>
        <v>7.7437629604615019E-2</v>
      </c>
      <c r="Q51" s="12">
        <f t="shared" si="4"/>
        <v>24010.1</v>
      </c>
    </row>
    <row r="52" spans="1:17" s="10" customFormat="1" ht="12.75" customHeight="1" x14ac:dyDescent="0.2">
      <c r="A52" s="48" t="s">
        <v>194</v>
      </c>
      <c r="B52" s="50" t="s">
        <v>154</v>
      </c>
      <c r="C52" s="49">
        <v>39205.423000000003</v>
      </c>
      <c r="D52" s="11"/>
      <c r="E52" s="10">
        <f t="shared" ref="E52:E83" si="7">+(C52-C$7)/C$8</f>
        <v>5502.0040513917238</v>
      </c>
      <c r="F52" s="10">
        <f t="shared" ref="F52:F83" si="8">ROUND(2*E52,0)/2</f>
        <v>5502</v>
      </c>
      <c r="G52" s="10">
        <f t="shared" si="6"/>
        <v>4.6514000059687532E-3</v>
      </c>
      <c r="H52" s="10">
        <f t="shared" si="5"/>
        <v>4.6514000059687532E-3</v>
      </c>
      <c r="O52" s="10">
        <f t="shared" ref="O52:O83" ca="1" si="9">+C$11+C$12*$F52</f>
        <v>7.6969438220069755E-2</v>
      </c>
      <c r="Q52" s="12">
        <f t="shared" ref="Q52:Q83" si="10">+C52-15018.5</f>
        <v>24186.923000000003</v>
      </c>
    </row>
    <row r="53" spans="1:17" s="10" customFormat="1" ht="12.75" customHeight="1" x14ac:dyDescent="0.2">
      <c r="A53" s="48" t="s">
        <v>194</v>
      </c>
      <c r="B53" s="50" t="s">
        <v>154</v>
      </c>
      <c r="C53" s="49">
        <v>39500.498</v>
      </c>
      <c r="D53" s="11"/>
      <c r="E53" s="10">
        <f t="shared" si="7"/>
        <v>5759.0157924493105</v>
      </c>
      <c r="F53" s="10">
        <f t="shared" si="8"/>
        <v>5759</v>
      </c>
      <c r="G53" s="10">
        <f t="shared" si="6"/>
        <v>1.8131299999367911E-2</v>
      </c>
      <c r="H53" s="10">
        <f t="shared" si="5"/>
        <v>1.8131299999367911E-2</v>
      </c>
      <c r="O53" s="10">
        <f t="shared" ca="1" si="9"/>
        <v>7.6188105844562384E-2</v>
      </c>
      <c r="Q53" s="12">
        <f t="shared" si="10"/>
        <v>24481.998</v>
      </c>
    </row>
    <row r="54" spans="1:17" s="10" customFormat="1" ht="12.75" customHeight="1" x14ac:dyDescent="0.2">
      <c r="A54" s="48" t="s">
        <v>194</v>
      </c>
      <c r="B54" s="50" t="s">
        <v>154</v>
      </c>
      <c r="C54" s="49">
        <v>39508.482000000004</v>
      </c>
      <c r="D54" s="11"/>
      <c r="E54" s="10">
        <f t="shared" si="7"/>
        <v>5765.9698947643319</v>
      </c>
      <c r="F54" s="10">
        <f t="shared" si="8"/>
        <v>5766</v>
      </c>
      <c r="G54" s="10">
        <f t="shared" si="6"/>
        <v>-3.4563799999887124E-2</v>
      </c>
      <c r="H54" s="10">
        <f t="shared" si="5"/>
        <v>-3.4563799999887124E-2</v>
      </c>
      <c r="O54" s="10">
        <f t="shared" ca="1" si="9"/>
        <v>7.6166824417992149E-2</v>
      </c>
      <c r="Q54" s="12">
        <f t="shared" si="10"/>
        <v>24489.982000000004</v>
      </c>
    </row>
    <row r="55" spans="1:17" s="10" customFormat="1" ht="12.75" customHeight="1" x14ac:dyDescent="0.2">
      <c r="A55" s="48" t="s">
        <v>194</v>
      </c>
      <c r="B55" s="50" t="s">
        <v>154</v>
      </c>
      <c r="C55" s="49">
        <v>39592.349000000002</v>
      </c>
      <c r="D55" s="11"/>
      <c r="E55" s="10">
        <f t="shared" si="7"/>
        <v>5839.0184542399784</v>
      </c>
      <c r="F55" s="10">
        <f t="shared" si="8"/>
        <v>5839</v>
      </c>
      <c r="G55" s="10">
        <f t="shared" si="6"/>
        <v>2.11873000007472E-2</v>
      </c>
      <c r="H55" s="10">
        <f t="shared" si="5"/>
        <v>2.11873000007472E-2</v>
      </c>
      <c r="O55" s="10">
        <f t="shared" ca="1" si="9"/>
        <v>7.5944889540902505E-2</v>
      </c>
      <c r="Q55" s="12">
        <f t="shared" si="10"/>
        <v>24573.849000000002</v>
      </c>
    </row>
    <row r="56" spans="1:17" s="10" customFormat="1" ht="12.75" customHeight="1" x14ac:dyDescent="0.2">
      <c r="A56" s="48" t="s">
        <v>194</v>
      </c>
      <c r="B56" s="50" t="s">
        <v>154</v>
      </c>
      <c r="C56" s="49">
        <v>39941.339999999997</v>
      </c>
      <c r="D56" s="11"/>
      <c r="E56" s="10">
        <f t="shared" si="7"/>
        <v>6142.9912900391073</v>
      </c>
      <c r="F56" s="10">
        <f t="shared" si="8"/>
        <v>6143</v>
      </c>
      <c r="G56" s="10">
        <f t="shared" si="6"/>
        <v>-9.9999000012758188E-3</v>
      </c>
      <c r="H56" s="10">
        <f t="shared" si="5"/>
        <v>-9.9999000012758188E-3</v>
      </c>
      <c r="O56" s="10">
        <f t="shared" ca="1" si="9"/>
        <v>7.5020667586994966E-2</v>
      </c>
      <c r="Q56" s="12">
        <f t="shared" si="10"/>
        <v>24922.839999999997</v>
      </c>
    </row>
    <row r="57" spans="1:17" s="10" customFormat="1" ht="12.75" customHeight="1" x14ac:dyDescent="0.2">
      <c r="A57" s="48" t="s">
        <v>194</v>
      </c>
      <c r="B57" s="50" t="s">
        <v>154</v>
      </c>
      <c r="C57" s="49">
        <v>40152.582999999999</v>
      </c>
      <c r="D57" s="11"/>
      <c r="E57" s="10">
        <f t="shared" si="7"/>
        <v>6326.9849567890151</v>
      </c>
      <c r="F57" s="10">
        <f t="shared" si="8"/>
        <v>6327</v>
      </c>
      <c r="G57" s="10">
        <f t="shared" si="6"/>
        <v>-1.7271100005018525E-2</v>
      </c>
      <c r="H57" s="10">
        <f t="shared" si="5"/>
        <v>-1.7271100005018525E-2</v>
      </c>
      <c r="O57" s="10">
        <f t="shared" ca="1" si="9"/>
        <v>7.4461270088577239E-2</v>
      </c>
      <c r="Q57" s="12">
        <f t="shared" si="10"/>
        <v>25134.082999999999</v>
      </c>
    </row>
    <row r="58" spans="1:17" s="10" customFormat="1" ht="12.75" customHeight="1" x14ac:dyDescent="0.2">
      <c r="A58" s="48" t="s">
        <v>194</v>
      </c>
      <c r="B58" s="50" t="s">
        <v>154</v>
      </c>
      <c r="C58" s="49">
        <v>40259.366000000002</v>
      </c>
      <c r="D58" s="11"/>
      <c r="E58" s="10">
        <f t="shared" si="7"/>
        <v>6419.9934622379797</v>
      </c>
      <c r="F58" s="10">
        <f t="shared" si="8"/>
        <v>6420</v>
      </c>
      <c r="G58" s="10">
        <f t="shared" si="6"/>
        <v>-7.5060000017401762E-3</v>
      </c>
      <c r="H58" s="10">
        <f t="shared" si="5"/>
        <v>-7.5060000017401762E-3</v>
      </c>
      <c r="O58" s="10">
        <f t="shared" ca="1" si="9"/>
        <v>7.4178531135572628E-2</v>
      </c>
      <c r="Q58" s="12">
        <f t="shared" si="10"/>
        <v>25240.866000000002</v>
      </c>
    </row>
    <row r="59" spans="1:17" s="10" customFormat="1" ht="12.75" customHeight="1" x14ac:dyDescent="0.2">
      <c r="A59" s="48" t="s">
        <v>194</v>
      </c>
      <c r="B59" s="50" t="s">
        <v>154</v>
      </c>
      <c r="C59" s="49">
        <v>40290.374000000003</v>
      </c>
      <c r="D59" s="11"/>
      <c r="E59" s="10">
        <f t="shared" si="7"/>
        <v>6447.0015790446023</v>
      </c>
      <c r="F59" s="10">
        <f t="shared" si="8"/>
        <v>6447</v>
      </c>
      <c r="G59" s="10">
        <f t="shared" si="6"/>
        <v>1.8129000018234365E-3</v>
      </c>
      <c r="H59" s="10">
        <f t="shared" si="5"/>
        <v>1.8129000018234365E-3</v>
      </c>
      <c r="O59" s="10">
        <f t="shared" ca="1" si="9"/>
        <v>7.4096445633087413E-2</v>
      </c>
      <c r="Q59" s="12">
        <f t="shared" si="10"/>
        <v>25271.874000000003</v>
      </c>
    </row>
    <row r="60" spans="1:17" s="10" customFormat="1" ht="12.75" customHeight="1" x14ac:dyDescent="0.2">
      <c r="A60" s="48" t="s">
        <v>194</v>
      </c>
      <c r="B60" s="50" t="s">
        <v>154</v>
      </c>
      <c r="C60" s="49">
        <v>40321.328000000001</v>
      </c>
      <c r="D60" s="11"/>
      <c r="E60" s="10">
        <f t="shared" si="7"/>
        <v>6473.962661592077</v>
      </c>
      <c r="F60" s="10">
        <f t="shared" si="8"/>
        <v>6474</v>
      </c>
      <c r="G60" s="10">
        <f t="shared" si="6"/>
        <v>-4.2868199998338241E-2</v>
      </c>
      <c r="H60" s="10">
        <f t="shared" si="5"/>
        <v>-4.2868199998338241E-2</v>
      </c>
      <c r="O60" s="10">
        <f t="shared" ca="1" si="9"/>
        <v>7.4014360130602211E-2</v>
      </c>
      <c r="Q60" s="12">
        <f t="shared" si="10"/>
        <v>25302.828000000001</v>
      </c>
    </row>
    <row r="61" spans="1:17" s="10" customFormat="1" ht="12.75" customHeight="1" x14ac:dyDescent="0.2">
      <c r="A61" s="48" t="s">
        <v>194</v>
      </c>
      <c r="B61" s="50" t="s">
        <v>154</v>
      </c>
      <c r="C61" s="49">
        <v>40624.472999999998</v>
      </c>
      <c r="D61" s="11"/>
      <c r="E61" s="10">
        <f t="shared" si="7"/>
        <v>6738.0034113773936</v>
      </c>
      <c r="F61" s="10">
        <f t="shared" si="8"/>
        <v>6738</v>
      </c>
      <c r="G61" s="10">
        <f t="shared" si="6"/>
        <v>3.9165999987744726E-3</v>
      </c>
      <c r="H61" s="10">
        <f t="shared" si="5"/>
        <v>3.9165999987744726E-3</v>
      </c>
      <c r="O61" s="10">
        <f t="shared" ca="1" si="9"/>
        <v>7.3211746328524605E-2</v>
      </c>
      <c r="Q61" s="12">
        <f t="shared" si="10"/>
        <v>25605.972999999998</v>
      </c>
    </row>
    <row r="62" spans="1:17" s="10" customFormat="1" ht="12.75" customHeight="1" x14ac:dyDescent="0.2">
      <c r="A62" s="48" t="s">
        <v>194</v>
      </c>
      <c r="B62" s="50" t="s">
        <v>154</v>
      </c>
      <c r="C62" s="49">
        <v>41383.373</v>
      </c>
      <c r="D62" s="11"/>
      <c r="E62" s="10">
        <f t="shared" si="7"/>
        <v>7399.0089533196297</v>
      </c>
      <c r="F62" s="10">
        <f t="shared" si="8"/>
        <v>7399</v>
      </c>
      <c r="G62" s="10">
        <f t="shared" si="6"/>
        <v>1.0279299996909685E-2</v>
      </c>
      <c r="H62" s="10">
        <f t="shared" si="5"/>
        <v>1.0279299996909685E-2</v>
      </c>
      <c r="O62" s="10">
        <f t="shared" ca="1" si="9"/>
        <v>7.1202171619534849E-2</v>
      </c>
      <c r="Q62" s="12">
        <f t="shared" si="10"/>
        <v>26364.873</v>
      </c>
    </row>
    <row r="63" spans="1:17" s="10" customFormat="1" ht="12.75" customHeight="1" x14ac:dyDescent="0.2">
      <c r="A63" s="48" t="s">
        <v>194</v>
      </c>
      <c r="B63" s="50" t="s">
        <v>154</v>
      </c>
      <c r="C63" s="49">
        <v>41391.349000000002</v>
      </c>
      <c r="D63" s="11"/>
      <c r="E63" s="10">
        <f t="shared" si="7"/>
        <v>7405.956087596257</v>
      </c>
      <c r="F63" s="10">
        <f t="shared" si="8"/>
        <v>7406</v>
      </c>
      <c r="G63" s="10">
        <f t="shared" si="6"/>
        <v>-5.0415799996699207E-2</v>
      </c>
      <c r="H63" s="10">
        <f t="shared" si="5"/>
        <v>-5.0415799996699207E-2</v>
      </c>
      <c r="O63" s="10">
        <f t="shared" ca="1" si="9"/>
        <v>7.1180890192964599E-2</v>
      </c>
      <c r="Q63" s="12">
        <f t="shared" si="10"/>
        <v>26372.849000000002</v>
      </c>
    </row>
    <row r="64" spans="1:17" s="10" customFormat="1" ht="12.75" customHeight="1" x14ac:dyDescent="0.2">
      <c r="A64" s="48" t="s">
        <v>194</v>
      </c>
      <c r="B64" s="50" t="s">
        <v>154</v>
      </c>
      <c r="C64" s="49">
        <v>42127.347000000002</v>
      </c>
      <c r="D64" s="11"/>
      <c r="E64" s="10">
        <f t="shared" si="7"/>
        <v>8047.0138776323629</v>
      </c>
      <c r="F64" s="10">
        <f t="shared" si="8"/>
        <v>8047</v>
      </c>
      <c r="G64" s="10">
        <f t="shared" si="6"/>
        <v>1.5932900001644157E-2</v>
      </c>
      <c r="H64" s="10">
        <f t="shared" si="5"/>
        <v>1.5932900001644157E-2</v>
      </c>
      <c r="O64" s="10">
        <f t="shared" ca="1" si="9"/>
        <v>6.923211955988981E-2</v>
      </c>
      <c r="Q64" s="12">
        <f t="shared" si="10"/>
        <v>27108.847000000002</v>
      </c>
    </row>
    <row r="65" spans="1:34" s="10" customFormat="1" ht="12.75" customHeight="1" x14ac:dyDescent="0.2">
      <c r="A65" s="48" t="s">
        <v>194</v>
      </c>
      <c r="B65" s="50" t="s">
        <v>154</v>
      </c>
      <c r="C65" s="49">
        <v>42756.495000000003</v>
      </c>
      <c r="D65" s="11"/>
      <c r="E65" s="10">
        <f t="shared" si="7"/>
        <v>8595.0048048979752</v>
      </c>
      <c r="F65" s="10">
        <f t="shared" si="8"/>
        <v>8595</v>
      </c>
      <c r="G65" s="10">
        <f t="shared" si="6"/>
        <v>5.5165000012493692E-3</v>
      </c>
      <c r="H65" s="10">
        <f t="shared" si="5"/>
        <v>5.5165000012493692E-3</v>
      </c>
      <c r="O65" s="10">
        <f t="shared" ca="1" si="9"/>
        <v>6.7566087879819631E-2</v>
      </c>
      <c r="Q65" s="12">
        <f t="shared" si="10"/>
        <v>27737.995000000003</v>
      </c>
    </row>
    <row r="66" spans="1:34" s="10" customFormat="1" ht="12.75" customHeight="1" x14ac:dyDescent="0.2">
      <c r="A66" s="48" t="s">
        <v>194</v>
      </c>
      <c r="B66" s="50" t="s">
        <v>154</v>
      </c>
      <c r="C66" s="49">
        <v>42841.417000000001</v>
      </c>
      <c r="D66" s="11"/>
      <c r="E66" s="10">
        <f t="shared" si="7"/>
        <v>8668.9722744365408</v>
      </c>
      <c r="F66" s="10">
        <f t="shared" si="8"/>
        <v>8669</v>
      </c>
      <c r="G66" s="10">
        <f t="shared" si="6"/>
        <v>-3.1831699998292606E-2</v>
      </c>
      <c r="H66" s="10">
        <f t="shared" si="5"/>
        <v>-3.1831699998292606E-2</v>
      </c>
      <c r="O66" s="10">
        <f t="shared" ca="1" si="9"/>
        <v>6.7341112798934247E-2</v>
      </c>
      <c r="Q66" s="12">
        <f t="shared" si="10"/>
        <v>27822.917000000001</v>
      </c>
    </row>
    <row r="67" spans="1:34" s="10" customFormat="1" ht="12.75" customHeight="1" x14ac:dyDescent="0.2">
      <c r="A67" s="48" t="s">
        <v>194</v>
      </c>
      <c r="B67" s="50" t="s">
        <v>154</v>
      </c>
      <c r="C67" s="49">
        <v>42871.324000000001</v>
      </c>
      <c r="D67" s="11"/>
      <c r="E67" s="10">
        <f t="shared" si="7"/>
        <v>8695.0214149594904</v>
      </c>
      <c r="F67" s="10">
        <f t="shared" si="8"/>
        <v>8695</v>
      </c>
      <c r="G67" s="10">
        <f t="shared" si="6"/>
        <v>2.4586499996075872E-2</v>
      </c>
      <c r="H67" s="10">
        <f t="shared" si="5"/>
        <v>2.4586499996075872E-2</v>
      </c>
      <c r="O67" s="10">
        <f t="shared" ca="1" si="9"/>
        <v>6.7262067500244785E-2</v>
      </c>
      <c r="Q67" s="12">
        <f t="shared" si="10"/>
        <v>27852.824000000001</v>
      </c>
    </row>
    <row r="68" spans="1:34" s="10" customFormat="1" ht="12.75" customHeight="1" x14ac:dyDescent="0.2">
      <c r="A68" s="10" t="s">
        <v>129</v>
      </c>
      <c r="C68" s="11">
        <v>43556.732000000004</v>
      </c>
      <c r="D68" s="11"/>
      <c r="E68" s="10">
        <f t="shared" si="7"/>
        <v>9292.0150722154467</v>
      </c>
      <c r="F68" s="10">
        <f t="shared" si="8"/>
        <v>9292</v>
      </c>
      <c r="G68" s="10">
        <f t="shared" si="6"/>
        <v>1.7304400003922638E-2</v>
      </c>
      <c r="I68" s="10">
        <f t="shared" ref="I68:I91" si="11">+G68</f>
        <v>1.7304400003922638E-2</v>
      </c>
      <c r="O68" s="10">
        <f t="shared" ca="1" si="9"/>
        <v>6.544706583418293E-2</v>
      </c>
      <c r="Q68" s="12">
        <f t="shared" si="10"/>
        <v>28538.232000000004</v>
      </c>
      <c r="AD68" s="10">
        <v>15</v>
      </c>
      <c r="AF68" s="10" t="s">
        <v>128</v>
      </c>
      <c r="AH68" s="10" t="s">
        <v>130</v>
      </c>
    </row>
    <row r="69" spans="1:34" s="10" customFormat="1" ht="12.75" customHeight="1" x14ac:dyDescent="0.2">
      <c r="A69" s="10" t="s">
        <v>129</v>
      </c>
      <c r="C69" s="11">
        <v>43820.798999999999</v>
      </c>
      <c r="D69" s="11"/>
      <c r="E69" s="10">
        <f t="shared" si="7"/>
        <v>9522.0186964664117</v>
      </c>
      <c r="F69" s="10">
        <f t="shared" si="8"/>
        <v>9522</v>
      </c>
      <c r="G69" s="10">
        <f t="shared" si="6"/>
        <v>2.1465400001034141E-2</v>
      </c>
      <c r="I69" s="10">
        <f t="shared" si="11"/>
        <v>2.1465400001034141E-2</v>
      </c>
      <c r="O69" s="10">
        <f t="shared" ca="1" si="9"/>
        <v>6.4747818961160775E-2</v>
      </c>
      <c r="Q69" s="12">
        <f t="shared" si="10"/>
        <v>28802.298999999999</v>
      </c>
      <c r="AC69" s="10" t="s">
        <v>131</v>
      </c>
      <c r="AD69" s="10">
        <v>14</v>
      </c>
      <c r="AF69" s="10" t="s">
        <v>128</v>
      </c>
      <c r="AH69" s="10" t="s">
        <v>130</v>
      </c>
    </row>
    <row r="70" spans="1:34" s="10" customFormat="1" ht="12.75" customHeight="1" x14ac:dyDescent="0.2">
      <c r="A70" s="10" t="s">
        <v>129</v>
      </c>
      <c r="C70" s="11">
        <v>44238.703000000001</v>
      </c>
      <c r="D70" s="11"/>
      <c r="E70" s="10">
        <f t="shared" si="7"/>
        <v>9886.0150859773203</v>
      </c>
      <c r="F70" s="10">
        <f t="shared" si="8"/>
        <v>9886</v>
      </c>
      <c r="G70" s="10">
        <f t="shared" ref="G70:G101" si="12">+C70-(C$7+F70*C$8)</f>
        <v>1.7320200000540353E-2</v>
      </c>
      <c r="I70" s="10">
        <f t="shared" si="11"/>
        <v>1.7320200000540353E-2</v>
      </c>
      <c r="O70" s="10">
        <f t="shared" ca="1" si="9"/>
        <v>6.3641184779508309E-2</v>
      </c>
      <c r="Q70" s="12">
        <f t="shared" si="10"/>
        <v>29220.203000000001</v>
      </c>
      <c r="AC70" s="10" t="s">
        <v>131</v>
      </c>
      <c r="AD70" s="10">
        <v>14</v>
      </c>
      <c r="AF70" s="10" t="s">
        <v>128</v>
      </c>
      <c r="AH70" s="10" t="s">
        <v>130</v>
      </c>
    </row>
    <row r="71" spans="1:34" s="10" customFormat="1" ht="12.75" customHeight="1" x14ac:dyDescent="0.2">
      <c r="A71" s="10" t="s">
        <v>129</v>
      </c>
      <c r="C71" s="11">
        <v>44238.703999999998</v>
      </c>
      <c r="D71" s="11"/>
      <c r="E71" s="10">
        <f t="shared" si="7"/>
        <v>9886.0159569821153</v>
      </c>
      <c r="F71" s="10">
        <f t="shared" si="8"/>
        <v>9886</v>
      </c>
      <c r="G71" s="10">
        <f t="shared" si="12"/>
        <v>1.8320199997106101E-2</v>
      </c>
      <c r="I71" s="10">
        <f t="shared" si="11"/>
        <v>1.8320199997106101E-2</v>
      </c>
      <c r="O71" s="10">
        <f t="shared" ca="1" si="9"/>
        <v>6.3641184779508309E-2</v>
      </c>
      <c r="Q71" s="12">
        <f t="shared" si="10"/>
        <v>29220.203999999998</v>
      </c>
      <c r="AC71" s="10" t="s">
        <v>131</v>
      </c>
      <c r="AD71" s="10">
        <v>12</v>
      </c>
      <c r="AF71" s="10" t="s">
        <v>132</v>
      </c>
      <c r="AH71" s="10" t="s">
        <v>130</v>
      </c>
    </row>
    <row r="72" spans="1:34" s="10" customFormat="1" ht="12.75" customHeight="1" x14ac:dyDescent="0.2">
      <c r="A72" s="10" t="s">
        <v>129</v>
      </c>
      <c r="C72" s="11">
        <v>44672.671999999999</v>
      </c>
      <c r="D72" s="11"/>
      <c r="E72" s="10">
        <f t="shared" si="7"/>
        <v>10264.00416758376</v>
      </c>
      <c r="F72" s="10">
        <f t="shared" si="8"/>
        <v>10264</v>
      </c>
      <c r="G72" s="10">
        <f t="shared" si="12"/>
        <v>4.7847999958321452E-3</v>
      </c>
      <c r="I72" s="10">
        <f t="shared" si="11"/>
        <v>4.7847999958321452E-3</v>
      </c>
      <c r="O72" s="10">
        <f t="shared" ca="1" si="9"/>
        <v>6.2491987744715378E-2</v>
      </c>
      <c r="Q72" s="12">
        <f t="shared" si="10"/>
        <v>29654.171999999999</v>
      </c>
      <c r="AC72" s="10" t="s">
        <v>131</v>
      </c>
      <c r="AD72" s="10">
        <v>16</v>
      </c>
      <c r="AF72" s="10" t="s">
        <v>128</v>
      </c>
      <c r="AH72" s="10" t="s">
        <v>130</v>
      </c>
    </row>
    <row r="73" spans="1:34" s="10" customFormat="1" ht="12.75" customHeight="1" x14ac:dyDescent="0.2">
      <c r="A73" s="10" t="s">
        <v>129</v>
      </c>
      <c r="C73" s="11">
        <v>45021.695</v>
      </c>
      <c r="D73" s="11"/>
      <c r="E73" s="10">
        <f t="shared" si="7"/>
        <v>10568.004875536462</v>
      </c>
      <c r="F73" s="10">
        <f t="shared" si="8"/>
        <v>10568</v>
      </c>
      <c r="G73" s="10">
        <f t="shared" si="12"/>
        <v>5.5976000003283843E-3</v>
      </c>
      <c r="I73" s="10">
        <f t="shared" si="11"/>
        <v>5.5976000003283843E-3</v>
      </c>
      <c r="O73" s="10">
        <f t="shared" ca="1" si="9"/>
        <v>6.1567765790807832E-2</v>
      </c>
      <c r="Q73" s="12">
        <f t="shared" si="10"/>
        <v>30003.195</v>
      </c>
      <c r="AC73" s="10" t="s">
        <v>131</v>
      </c>
      <c r="AD73" s="10">
        <v>15</v>
      </c>
      <c r="AF73" s="10" t="s">
        <v>128</v>
      </c>
      <c r="AH73" s="10" t="s">
        <v>130</v>
      </c>
    </row>
    <row r="74" spans="1:34" s="10" customFormat="1" ht="12.75" customHeight="1" x14ac:dyDescent="0.2">
      <c r="A74" s="10" t="s">
        <v>129</v>
      </c>
      <c r="C74" s="11">
        <v>46091.731</v>
      </c>
      <c r="D74" s="11"/>
      <c r="E74" s="10">
        <f t="shared" si="7"/>
        <v>11500.011366612627</v>
      </c>
      <c r="F74" s="10">
        <f t="shared" si="8"/>
        <v>11500</v>
      </c>
      <c r="G74" s="10">
        <f t="shared" si="12"/>
        <v>1.3050000001385342E-2</v>
      </c>
      <c r="I74" s="10">
        <f t="shared" si="11"/>
        <v>1.3050000001385342E-2</v>
      </c>
      <c r="O74" s="10">
        <f t="shared" ca="1" si="9"/>
        <v>5.8734295853170228E-2</v>
      </c>
      <c r="Q74" s="12">
        <f t="shared" si="10"/>
        <v>31073.231</v>
      </c>
      <c r="AC74" s="10" t="s">
        <v>131</v>
      </c>
      <c r="AD74" s="10">
        <v>25</v>
      </c>
      <c r="AF74" s="10" t="s">
        <v>128</v>
      </c>
      <c r="AH74" s="10" t="s">
        <v>130</v>
      </c>
    </row>
    <row r="75" spans="1:34" s="10" customFormat="1" ht="12.75" customHeight="1" x14ac:dyDescent="0.2">
      <c r="A75" s="10" t="s">
        <v>129</v>
      </c>
      <c r="C75" s="11">
        <v>46820.78</v>
      </c>
      <c r="D75" s="11"/>
      <c r="E75" s="10">
        <f t="shared" si="7"/>
        <v>12135.016544300654</v>
      </c>
      <c r="F75" s="10">
        <f t="shared" si="8"/>
        <v>12135</v>
      </c>
      <c r="G75" s="10">
        <f t="shared" si="12"/>
        <v>1.8994500002008863E-2</v>
      </c>
      <c r="I75" s="10">
        <f t="shared" si="11"/>
        <v>1.8994500002008863E-2</v>
      </c>
      <c r="O75" s="10">
        <f t="shared" ca="1" si="9"/>
        <v>5.6803766442869927E-2</v>
      </c>
      <c r="Q75" s="12">
        <f t="shared" si="10"/>
        <v>31802.28</v>
      </c>
      <c r="AC75" s="10" t="s">
        <v>131</v>
      </c>
      <c r="AD75" s="10">
        <v>18</v>
      </c>
      <c r="AF75" s="10" t="s">
        <v>128</v>
      </c>
      <c r="AH75" s="10" t="s">
        <v>130</v>
      </c>
    </row>
    <row r="76" spans="1:34" s="10" customFormat="1" ht="12.75" customHeight="1" x14ac:dyDescent="0.2">
      <c r="A76" s="10" t="s">
        <v>129</v>
      </c>
      <c r="C76" s="11">
        <v>47161.752</v>
      </c>
      <c r="D76" s="11"/>
      <c r="E76" s="10">
        <f t="shared" si="7"/>
        <v>12432.004792616806</v>
      </c>
      <c r="F76" s="10">
        <f t="shared" si="8"/>
        <v>12432</v>
      </c>
      <c r="G76" s="10">
        <f t="shared" si="12"/>
        <v>5.5024000030243769E-3</v>
      </c>
      <c r="I76" s="10">
        <f t="shared" si="11"/>
        <v>5.5024000030243769E-3</v>
      </c>
      <c r="O76" s="10">
        <f t="shared" ca="1" si="9"/>
        <v>5.5900825915532623E-2</v>
      </c>
      <c r="Q76" s="12">
        <f t="shared" si="10"/>
        <v>32143.252</v>
      </c>
      <c r="AC76" s="10" t="s">
        <v>131</v>
      </c>
      <c r="AD76" s="10">
        <v>19</v>
      </c>
      <c r="AF76" s="10" t="s">
        <v>128</v>
      </c>
      <c r="AH76" s="10" t="s">
        <v>130</v>
      </c>
    </row>
    <row r="77" spans="1:34" s="10" customFormat="1" ht="12.75" customHeight="1" x14ac:dyDescent="0.2">
      <c r="A77" s="10" t="s">
        <v>134</v>
      </c>
      <c r="C77" s="11">
        <v>47205.387999999999</v>
      </c>
      <c r="D77" s="11"/>
      <c r="E77" s="10">
        <f t="shared" si="7"/>
        <v>12470.011958024885</v>
      </c>
      <c r="F77" s="10">
        <f t="shared" si="8"/>
        <v>12470</v>
      </c>
      <c r="G77" s="10">
        <f t="shared" si="12"/>
        <v>1.3728999998420477E-2</v>
      </c>
      <c r="I77" s="10">
        <f t="shared" si="11"/>
        <v>1.3728999998420477E-2</v>
      </c>
      <c r="O77" s="10">
        <f t="shared" ca="1" si="9"/>
        <v>5.5785298171294184E-2</v>
      </c>
      <c r="Q77" s="12">
        <f t="shared" si="10"/>
        <v>32186.887999999999</v>
      </c>
      <c r="AC77" s="10" t="s">
        <v>131</v>
      </c>
      <c r="AD77" s="10">
        <v>10</v>
      </c>
      <c r="AF77" s="10" t="s">
        <v>133</v>
      </c>
      <c r="AH77" s="10" t="s">
        <v>135</v>
      </c>
    </row>
    <row r="78" spans="1:34" s="10" customFormat="1" ht="12.75" customHeight="1" x14ac:dyDescent="0.2">
      <c r="A78" s="10" t="s">
        <v>129</v>
      </c>
      <c r="C78" s="11">
        <v>47540.642</v>
      </c>
      <c r="D78" s="11"/>
      <c r="E78" s="10">
        <f t="shared" si="7"/>
        <v>12762.019800900496</v>
      </c>
      <c r="F78" s="10">
        <f t="shared" si="8"/>
        <v>12762</v>
      </c>
      <c r="G78" s="10">
        <f t="shared" si="12"/>
        <v>2.273340000101598E-2</v>
      </c>
      <c r="I78" s="10">
        <f t="shared" si="11"/>
        <v>2.273340000101598E-2</v>
      </c>
      <c r="O78" s="10">
        <f t="shared" ca="1" si="9"/>
        <v>5.4897558662935615E-2</v>
      </c>
      <c r="Q78" s="12">
        <f t="shared" si="10"/>
        <v>32522.142</v>
      </c>
      <c r="AC78" s="10" t="s">
        <v>131</v>
      </c>
      <c r="AD78" s="10">
        <v>23</v>
      </c>
      <c r="AF78" s="10" t="s">
        <v>128</v>
      </c>
      <c r="AH78" s="10" t="s">
        <v>130</v>
      </c>
    </row>
    <row r="79" spans="1:34" s="10" customFormat="1" ht="12.75" customHeight="1" x14ac:dyDescent="0.2">
      <c r="A79" s="10" t="s">
        <v>136</v>
      </c>
      <c r="C79" s="11">
        <v>47941.311999999998</v>
      </c>
      <c r="D79" s="11"/>
      <c r="E79" s="10">
        <f t="shared" si="7"/>
        <v>13111.005293705864</v>
      </c>
      <c r="F79" s="10">
        <f t="shared" si="8"/>
        <v>13111</v>
      </c>
      <c r="G79" s="10">
        <f t="shared" si="12"/>
        <v>6.0776999962399714E-3</v>
      </c>
      <c r="I79" s="10">
        <f t="shared" si="11"/>
        <v>6.0776999962399714E-3</v>
      </c>
      <c r="O79" s="10">
        <f t="shared" ca="1" si="9"/>
        <v>5.3836527538219388E-2</v>
      </c>
      <c r="Q79" s="12">
        <f t="shared" si="10"/>
        <v>32922.811999999998</v>
      </c>
      <c r="AC79" s="10" t="s">
        <v>131</v>
      </c>
      <c r="AD79" s="10">
        <v>8</v>
      </c>
      <c r="AF79" s="10" t="s">
        <v>133</v>
      </c>
      <c r="AH79" s="10" t="s">
        <v>135</v>
      </c>
    </row>
    <row r="80" spans="1:34" s="10" customFormat="1" ht="12.75" customHeight="1" x14ac:dyDescent="0.2">
      <c r="A80" s="10" t="s">
        <v>129</v>
      </c>
      <c r="C80" s="11">
        <v>48308.716999999997</v>
      </c>
      <c r="D80" s="11"/>
      <c r="E80" s="10">
        <f t="shared" si="7"/>
        <v>13431.016811873325</v>
      </c>
      <c r="F80" s="10">
        <f t="shared" si="8"/>
        <v>13431</v>
      </c>
      <c r="G80" s="10">
        <f t="shared" si="12"/>
        <v>1.9301699998322874E-2</v>
      </c>
      <c r="I80" s="10">
        <f t="shared" si="11"/>
        <v>1.9301699998322874E-2</v>
      </c>
      <c r="O80" s="10">
        <f t="shared" ca="1" si="9"/>
        <v>5.286366232357987E-2</v>
      </c>
      <c r="Q80" s="12">
        <f t="shared" si="10"/>
        <v>33290.216999999997</v>
      </c>
      <c r="AC80" s="10" t="s">
        <v>131</v>
      </c>
      <c r="AD80" s="10">
        <v>23</v>
      </c>
      <c r="AF80" s="10" t="s">
        <v>137</v>
      </c>
      <c r="AH80" s="10" t="s">
        <v>130</v>
      </c>
    </row>
    <row r="81" spans="1:34" s="10" customFormat="1" ht="12.75" customHeight="1" x14ac:dyDescent="0.2">
      <c r="A81" s="10" t="s">
        <v>138</v>
      </c>
      <c r="C81" s="11">
        <v>48329.373</v>
      </c>
      <c r="D81" s="11"/>
      <c r="E81" s="10">
        <f t="shared" si="7"/>
        <v>13449.008287000959</v>
      </c>
      <c r="F81" s="10">
        <f t="shared" si="8"/>
        <v>13449</v>
      </c>
      <c r="G81" s="10">
        <f t="shared" si="12"/>
        <v>9.5142999998643063E-3</v>
      </c>
      <c r="I81" s="10">
        <f t="shared" si="11"/>
        <v>9.5142999998643063E-3</v>
      </c>
      <c r="O81" s="10">
        <f t="shared" ca="1" si="9"/>
        <v>5.2808938655256397E-2</v>
      </c>
      <c r="Q81" s="12">
        <f t="shared" si="10"/>
        <v>33310.873</v>
      </c>
      <c r="AC81" s="10" t="s">
        <v>131</v>
      </c>
      <c r="AD81" s="10">
        <v>9</v>
      </c>
      <c r="AF81" s="10" t="s">
        <v>133</v>
      </c>
      <c r="AH81" s="10" t="s">
        <v>135</v>
      </c>
    </row>
    <row r="82" spans="1:34" s="10" customFormat="1" ht="12.75" customHeight="1" x14ac:dyDescent="0.2">
      <c r="A82" s="10" t="s">
        <v>129</v>
      </c>
      <c r="C82" s="11">
        <v>49021.705000000002</v>
      </c>
      <c r="D82" s="11"/>
      <c r="E82" s="10">
        <f t="shared" si="7"/>
        <v>14052.032781485017</v>
      </c>
      <c r="F82" s="10">
        <f t="shared" si="8"/>
        <v>14052</v>
      </c>
      <c r="G82" s="10">
        <f t="shared" si="12"/>
        <v>3.7636400003975723E-2</v>
      </c>
      <c r="I82" s="10">
        <f t="shared" si="11"/>
        <v>3.7636400003975723E-2</v>
      </c>
      <c r="O82" s="10">
        <f t="shared" ca="1" si="9"/>
        <v>5.0975695766420047E-2</v>
      </c>
      <c r="Q82" s="12">
        <f t="shared" si="10"/>
        <v>34003.205000000002</v>
      </c>
      <c r="AC82" s="10" t="s">
        <v>131</v>
      </c>
      <c r="AD82" s="10">
        <v>17</v>
      </c>
      <c r="AF82" s="10" t="s">
        <v>137</v>
      </c>
      <c r="AH82" s="10" t="s">
        <v>130</v>
      </c>
    </row>
    <row r="83" spans="1:34" s="10" customFormat="1" ht="12.75" customHeight="1" x14ac:dyDescent="0.2">
      <c r="A83" s="10" t="s">
        <v>129</v>
      </c>
      <c r="C83" s="11">
        <v>49036.631999999998</v>
      </c>
      <c r="D83" s="11"/>
      <c r="E83" s="10">
        <f t="shared" si="7"/>
        <v>14065.034270119317</v>
      </c>
      <c r="F83" s="10">
        <f t="shared" si="8"/>
        <v>14065</v>
      </c>
      <c r="G83" s="10">
        <f t="shared" si="12"/>
        <v>3.934550000121817E-2</v>
      </c>
      <c r="I83" s="10">
        <f t="shared" si="11"/>
        <v>3.934550000121817E-2</v>
      </c>
      <c r="O83" s="10">
        <f t="shared" ca="1" si="9"/>
        <v>5.0936173117075316E-2</v>
      </c>
      <c r="Q83" s="12">
        <f t="shared" si="10"/>
        <v>34018.131999999998</v>
      </c>
      <c r="AC83" s="10" t="s">
        <v>131</v>
      </c>
      <c r="AD83" s="10">
        <v>13</v>
      </c>
      <c r="AF83" s="10" t="s">
        <v>137</v>
      </c>
      <c r="AH83" s="10" t="s">
        <v>130</v>
      </c>
    </row>
    <row r="84" spans="1:34" s="10" customFormat="1" ht="12.75" customHeight="1" x14ac:dyDescent="0.2">
      <c r="A84" s="10" t="s">
        <v>129</v>
      </c>
      <c r="C84" s="11">
        <v>49036.633999999998</v>
      </c>
      <c r="D84" s="11"/>
      <c r="E84" s="10">
        <f t="shared" ref="E84:E114" si="13">+(C84-C$7)/C$8</f>
        <v>14065.036012128914</v>
      </c>
      <c r="F84" s="10">
        <f t="shared" ref="F84:F118" si="14">ROUND(2*E84,0)/2</f>
        <v>14065</v>
      </c>
      <c r="G84" s="10">
        <f t="shared" si="12"/>
        <v>4.1345500001625624E-2</v>
      </c>
      <c r="I84" s="10">
        <f t="shared" si="11"/>
        <v>4.1345500001625624E-2</v>
      </c>
      <c r="O84" s="10">
        <f t="shared" ref="O84:O114" ca="1" si="15">+C$11+C$12*$F84</f>
        <v>5.0936173117075316E-2</v>
      </c>
      <c r="Q84" s="12">
        <f t="shared" ref="Q84:Q114" si="16">+C84-15018.5</f>
        <v>34018.133999999998</v>
      </c>
      <c r="AC84" s="10" t="s">
        <v>131</v>
      </c>
      <c r="AD84" s="10">
        <v>18</v>
      </c>
      <c r="AF84" s="10" t="s">
        <v>128</v>
      </c>
      <c r="AH84" s="10" t="s">
        <v>130</v>
      </c>
    </row>
    <row r="85" spans="1:34" s="10" customFormat="1" ht="12.75" customHeight="1" x14ac:dyDescent="0.2">
      <c r="A85" s="10" t="s">
        <v>139</v>
      </c>
      <c r="C85" s="11">
        <v>49058.415999999997</v>
      </c>
      <c r="D85" s="11">
        <v>7.0000000000000001E-3</v>
      </c>
      <c r="E85" s="10">
        <f t="shared" si="13"/>
        <v>14084.00823866019</v>
      </c>
      <c r="F85" s="10">
        <f t="shared" si="14"/>
        <v>14084</v>
      </c>
      <c r="G85" s="10">
        <f t="shared" si="12"/>
        <v>9.4587999992654659E-3</v>
      </c>
      <c r="I85" s="10">
        <f t="shared" si="11"/>
        <v>9.4587999992654659E-3</v>
      </c>
      <c r="O85" s="10">
        <f t="shared" ca="1" si="15"/>
        <v>5.0878409244956097E-2</v>
      </c>
      <c r="Q85" s="12">
        <f t="shared" si="16"/>
        <v>34039.915999999997</v>
      </c>
      <c r="AC85" s="10" t="s">
        <v>131</v>
      </c>
      <c r="AD85" s="10">
        <v>9</v>
      </c>
      <c r="AF85" s="10" t="s">
        <v>133</v>
      </c>
      <c r="AH85" s="10" t="s">
        <v>135</v>
      </c>
    </row>
    <row r="86" spans="1:34" s="10" customFormat="1" ht="12.75" customHeight="1" x14ac:dyDescent="0.2">
      <c r="A86" s="10" t="s">
        <v>139</v>
      </c>
      <c r="C86" s="11">
        <v>49065.324000000001</v>
      </c>
      <c r="D86" s="11">
        <v>4.0000000000000001E-3</v>
      </c>
      <c r="E86" s="10">
        <f t="shared" si="13"/>
        <v>14090.025139811512</v>
      </c>
      <c r="F86" s="10">
        <f t="shared" si="14"/>
        <v>14090</v>
      </c>
      <c r="G86" s="10">
        <f t="shared" si="12"/>
        <v>2.8862999999546446E-2</v>
      </c>
      <c r="I86" s="10">
        <f t="shared" si="11"/>
        <v>2.8862999999546446E-2</v>
      </c>
      <c r="O86" s="10">
        <f t="shared" ca="1" si="15"/>
        <v>5.0860168022181608E-2</v>
      </c>
      <c r="Q86" s="12">
        <f t="shared" si="16"/>
        <v>34046.824000000001</v>
      </c>
      <c r="AC86" s="10" t="s">
        <v>131</v>
      </c>
      <c r="AD86" s="10">
        <v>11</v>
      </c>
      <c r="AF86" s="10" t="s">
        <v>133</v>
      </c>
      <c r="AH86" s="10" t="s">
        <v>135</v>
      </c>
    </row>
    <row r="87" spans="1:34" s="10" customFormat="1" ht="12.75" customHeight="1" x14ac:dyDescent="0.2">
      <c r="A87" s="10" t="s">
        <v>140</v>
      </c>
      <c r="C87" s="11">
        <v>49778.300999999999</v>
      </c>
      <c r="D87" s="11">
        <v>5.0000000000000001E-3</v>
      </c>
      <c r="E87" s="10">
        <f t="shared" si="13"/>
        <v>14711.031528370411</v>
      </c>
      <c r="F87" s="10">
        <f t="shared" si="14"/>
        <v>14711</v>
      </c>
      <c r="G87" s="10">
        <f t="shared" si="12"/>
        <v>3.6197699999320321E-2</v>
      </c>
      <c r="I87" s="10">
        <f t="shared" si="11"/>
        <v>3.6197699999320321E-2</v>
      </c>
      <c r="O87" s="10">
        <f t="shared" ca="1" si="15"/>
        <v>4.8972201465021785E-2</v>
      </c>
      <c r="Q87" s="12">
        <f t="shared" si="16"/>
        <v>34759.800999999999</v>
      </c>
      <c r="AC87" s="10" t="s">
        <v>131</v>
      </c>
      <c r="AD87" s="10">
        <v>7</v>
      </c>
      <c r="AF87" s="10" t="s">
        <v>133</v>
      </c>
      <c r="AH87" s="10" t="s">
        <v>135</v>
      </c>
    </row>
    <row r="88" spans="1:34" s="10" customFormat="1" ht="12.75" customHeight="1" x14ac:dyDescent="0.2">
      <c r="A88" s="10" t="s">
        <v>140</v>
      </c>
      <c r="C88" s="11">
        <v>49786.34</v>
      </c>
      <c r="D88" s="11">
        <v>5.0000000000000001E-3</v>
      </c>
      <c r="E88" s="10">
        <f t="shared" si="13"/>
        <v>14718.033535949369</v>
      </c>
      <c r="F88" s="10">
        <f t="shared" si="14"/>
        <v>14718</v>
      </c>
      <c r="G88" s="10">
        <f t="shared" si="12"/>
        <v>3.8502600000356324E-2</v>
      </c>
      <c r="I88" s="10">
        <f t="shared" si="11"/>
        <v>3.8502600000356324E-2</v>
      </c>
      <c r="O88" s="10">
        <f t="shared" ca="1" si="15"/>
        <v>4.8950920038451542E-2</v>
      </c>
      <c r="Q88" s="12">
        <f t="shared" si="16"/>
        <v>34767.839999999997</v>
      </c>
      <c r="AC88" s="10" t="s">
        <v>131</v>
      </c>
      <c r="AD88" s="10">
        <v>7</v>
      </c>
      <c r="AF88" s="10" t="s">
        <v>133</v>
      </c>
      <c r="AH88" s="10" t="s">
        <v>135</v>
      </c>
    </row>
    <row r="89" spans="1:34" s="10" customFormat="1" ht="12.75" customHeight="1" x14ac:dyDescent="0.2">
      <c r="A89" s="10" t="s">
        <v>141</v>
      </c>
      <c r="C89" s="11">
        <v>49817.334999999999</v>
      </c>
      <c r="D89" s="11">
        <v>6.0000000000000001E-3</v>
      </c>
      <c r="E89" s="10">
        <f t="shared" si="13"/>
        <v>14745.030329693607</v>
      </c>
      <c r="F89" s="10">
        <f t="shared" si="14"/>
        <v>14745</v>
      </c>
      <c r="G89" s="10">
        <f t="shared" si="12"/>
        <v>3.4821499997633509E-2</v>
      </c>
      <c r="I89" s="10">
        <f t="shared" si="11"/>
        <v>3.4821499997633509E-2</v>
      </c>
      <c r="O89" s="10">
        <f t="shared" ca="1" si="15"/>
        <v>4.8868834535966334E-2</v>
      </c>
      <c r="Q89" s="12">
        <f t="shared" si="16"/>
        <v>34798.834999999999</v>
      </c>
      <c r="AC89" s="10" t="s">
        <v>131</v>
      </c>
      <c r="AD89" s="10">
        <v>8</v>
      </c>
      <c r="AF89" s="10" t="s">
        <v>133</v>
      </c>
      <c r="AH89" s="10" t="s">
        <v>135</v>
      </c>
    </row>
    <row r="90" spans="1:34" s="10" customFormat="1" ht="12.75" customHeight="1" x14ac:dyDescent="0.2">
      <c r="A90" s="31" t="s">
        <v>142</v>
      </c>
      <c r="B90" s="31"/>
      <c r="C90" s="32">
        <v>50166.362000000001</v>
      </c>
      <c r="D90" s="32">
        <v>5.0000000000000001E-3</v>
      </c>
      <c r="E90" s="10">
        <f t="shared" si="13"/>
        <v>15049.034521665504</v>
      </c>
      <c r="F90" s="10">
        <f t="shared" si="14"/>
        <v>15049</v>
      </c>
      <c r="G90" s="10">
        <f t="shared" si="12"/>
        <v>3.9634299995668698E-2</v>
      </c>
      <c r="I90" s="10">
        <f t="shared" si="11"/>
        <v>3.9634299995668698E-2</v>
      </c>
      <c r="O90" s="10">
        <f t="shared" ca="1" si="15"/>
        <v>4.7944612582058788E-2</v>
      </c>
      <c r="Q90" s="12">
        <f t="shared" si="16"/>
        <v>35147.862000000001</v>
      </c>
      <c r="AC90" s="10" t="s">
        <v>131</v>
      </c>
      <c r="AD90" s="10">
        <v>7</v>
      </c>
      <c r="AF90" s="10" t="s">
        <v>133</v>
      </c>
      <c r="AH90" s="10" t="s">
        <v>135</v>
      </c>
    </row>
    <row r="91" spans="1:34" s="10" customFormat="1" ht="12.75" customHeight="1" x14ac:dyDescent="0.2">
      <c r="A91" s="31" t="s">
        <v>143</v>
      </c>
      <c r="B91" s="31"/>
      <c r="C91" s="32">
        <v>50871.307000000001</v>
      </c>
      <c r="D91" s="32">
        <v>7.0000000000000001E-3</v>
      </c>
      <c r="E91" s="10">
        <f t="shared" si="13"/>
        <v>15663.044999679036</v>
      </c>
      <c r="F91" s="10">
        <f t="shared" si="14"/>
        <v>15663</v>
      </c>
      <c r="G91" s="10">
        <f t="shared" si="12"/>
        <v>5.1664099999470636E-2</v>
      </c>
      <c r="I91" s="10">
        <f t="shared" si="11"/>
        <v>5.1664099999470636E-2</v>
      </c>
      <c r="O91" s="10">
        <f t="shared" ca="1" si="15"/>
        <v>4.6077927451469207E-2</v>
      </c>
      <c r="Q91" s="12">
        <f t="shared" si="16"/>
        <v>35852.807000000001</v>
      </c>
      <c r="AC91" s="10" t="s">
        <v>131</v>
      </c>
      <c r="AD91" s="10">
        <v>10</v>
      </c>
      <c r="AF91" s="10" t="s">
        <v>133</v>
      </c>
      <c r="AH91" s="10" t="s">
        <v>135</v>
      </c>
    </row>
    <row r="92" spans="1:34" s="10" customFormat="1" ht="12.75" customHeight="1" x14ac:dyDescent="0.2">
      <c r="A92" s="48" t="s">
        <v>398</v>
      </c>
      <c r="B92" s="50" t="s">
        <v>154</v>
      </c>
      <c r="C92" s="49">
        <v>51610.68</v>
      </c>
      <c r="D92" s="11"/>
      <c r="E92" s="10">
        <f t="shared" si="13"/>
        <v>16307.042430911682</v>
      </c>
      <c r="F92" s="10">
        <f t="shared" si="14"/>
        <v>16307</v>
      </c>
      <c r="G92" s="10">
        <f t="shared" si="12"/>
        <v>4.8714900003687944E-2</v>
      </c>
      <c r="K92" s="10">
        <f>G92</f>
        <v>4.8714900003687944E-2</v>
      </c>
      <c r="O92" s="10">
        <f t="shared" ca="1" si="15"/>
        <v>4.412003620700717E-2</v>
      </c>
      <c r="Q92" s="12">
        <f t="shared" si="16"/>
        <v>36592.18</v>
      </c>
    </row>
    <row r="93" spans="1:34" s="10" customFormat="1" ht="12.75" customHeight="1" x14ac:dyDescent="0.2">
      <c r="A93" s="48" t="s">
        <v>398</v>
      </c>
      <c r="B93" s="50" t="s">
        <v>154</v>
      </c>
      <c r="C93" s="49">
        <v>51633.641199999998</v>
      </c>
      <c r="D93" s="11"/>
      <c r="E93" s="10">
        <f t="shared" si="13"/>
        <v>16327.041746301908</v>
      </c>
      <c r="F93" s="10">
        <f t="shared" si="14"/>
        <v>16327</v>
      </c>
      <c r="G93" s="10">
        <f t="shared" si="12"/>
        <v>4.7928899999533314E-2</v>
      </c>
      <c r="K93" s="10">
        <f t="shared" ref="K93:K101" si="17">G93</f>
        <v>4.7928899999533314E-2</v>
      </c>
      <c r="O93" s="10">
        <f t="shared" ca="1" si="15"/>
        <v>4.4059232131092203E-2</v>
      </c>
      <c r="Q93" s="12">
        <f t="shared" si="16"/>
        <v>36615.141199999998</v>
      </c>
    </row>
    <row r="94" spans="1:34" s="10" customFormat="1" ht="12.75" customHeight="1" x14ac:dyDescent="0.2">
      <c r="A94" s="48" t="s">
        <v>398</v>
      </c>
      <c r="B94" s="50" t="s">
        <v>154</v>
      </c>
      <c r="C94" s="49">
        <v>51958.550199999998</v>
      </c>
      <c r="D94" s="11"/>
      <c r="E94" s="10">
        <f t="shared" si="13"/>
        <v>16610.039044532121</v>
      </c>
      <c r="F94" s="10">
        <f t="shared" si="14"/>
        <v>16610</v>
      </c>
      <c r="G94" s="10">
        <f t="shared" si="12"/>
        <v>4.4826999997894745E-2</v>
      </c>
      <c r="K94" s="10">
        <f t="shared" si="17"/>
        <v>4.4826999997894745E-2</v>
      </c>
      <c r="O94" s="10">
        <f t="shared" ca="1" si="15"/>
        <v>4.3198854456895378E-2</v>
      </c>
      <c r="Q94" s="12">
        <f t="shared" si="16"/>
        <v>36940.050199999998</v>
      </c>
    </row>
    <row r="95" spans="1:34" s="10" customFormat="1" ht="12.75" customHeight="1" x14ac:dyDescent="0.2">
      <c r="A95" s="48" t="s">
        <v>398</v>
      </c>
      <c r="B95" s="50" t="s">
        <v>154</v>
      </c>
      <c r="C95" s="49">
        <v>52307.571799999998</v>
      </c>
      <c r="D95" s="11"/>
      <c r="E95" s="10">
        <f t="shared" si="13"/>
        <v>16914.038533078103</v>
      </c>
      <c r="F95" s="10">
        <f t="shared" si="14"/>
        <v>16914</v>
      </c>
      <c r="G95" s="10">
        <f t="shared" si="12"/>
        <v>4.4239799994102214E-2</v>
      </c>
      <c r="K95" s="10">
        <f t="shared" si="17"/>
        <v>4.4239799994102214E-2</v>
      </c>
      <c r="O95" s="10">
        <f t="shared" ca="1" si="15"/>
        <v>4.2274632502987831E-2</v>
      </c>
      <c r="Q95" s="12">
        <f t="shared" si="16"/>
        <v>37289.071799999998</v>
      </c>
    </row>
    <row r="96" spans="1:34" s="10" customFormat="1" ht="12.75" customHeight="1" x14ac:dyDescent="0.2">
      <c r="A96" s="31" t="s">
        <v>144</v>
      </c>
      <c r="B96" s="31"/>
      <c r="C96" s="32">
        <v>52565.892899999999</v>
      </c>
      <c r="D96" s="32">
        <v>1E-4</v>
      </c>
      <c r="E96" s="10">
        <f t="shared" si="13"/>
        <v>17139.037450854641</v>
      </c>
      <c r="F96" s="10">
        <f t="shared" si="14"/>
        <v>17139</v>
      </c>
      <c r="G96" s="10">
        <f t="shared" si="12"/>
        <v>4.2997299999115057E-2</v>
      </c>
      <c r="K96" s="10">
        <f t="shared" si="17"/>
        <v>4.2997299999115057E-2</v>
      </c>
      <c r="O96" s="10">
        <f t="shared" ca="1" si="15"/>
        <v>4.1590586648944418E-2</v>
      </c>
      <c r="Q96" s="12">
        <f t="shared" si="16"/>
        <v>37547.392899999999</v>
      </c>
    </row>
    <row r="97" spans="1:18" x14ac:dyDescent="0.2">
      <c r="A97" s="48" t="s">
        <v>421</v>
      </c>
      <c r="B97" s="50" t="s">
        <v>154</v>
      </c>
      <c r="C97" s="49">
        <v>53002.164700000001</v>
      </c>
      <c r="D97" s="8"/>
      <c r="E97" s="10">
        <f t="shared" si="13"/>
        <v>17519.032282312168</v>
      </c>
      <c r="F97" s="10">
        <f t="shared" si="14"/>
        <v>17519</v>
      </c>
      <c r="G97" s="10">
        <f t="shared" si="12"/>
        <v>3.7063300005684141E-2</v>
      </c>
      <c r="H97" s="10"/>
      <c r="I97" s="10"/>
      <c r="J97" s="10"/>
      <c r="K97" s="10">
        <f t="shared" si="17"/>
        <v>3.7063300005684141E-2</v>
      </c>
      <c r="L97" s="10"/>
      <c r="O97" s="10">
        <f t="shared" ca="1" si="15"/>
        <v>4.0435309206559987E-2</v>
      </c>
      <c r="P97" s="10"/>
      <c r="Q97" s="12">
        <f t="shared" si="16"/>
        <v>37983.664700000001</v>
      </c>
      <c r="R97" s="10"/>
    </row>
    <row r="98" spans="1:18" x14ac:dyDescent="0.2">
      <c r="A98" s="48" t="s">
        <v>398</v>
      </c>
      <c r="B98" s="50" t="s">
        <v>154</v>
      </c>
      <c r="C98" s="49">
        <v>53098.607499999998</v>
      </c>
      <c r="D98" s="8"/>
      <c r="E98" s="10">
        <f t="shared" si="13"/>
        <v>17603.034423938763</v>
      </c>
      <c r="F98" s="10">
        <f t="shared" si="14"/>
        <v>17603</v>
      </c>
      <c r="G98" s="10">
        <f t="shared" si="12"/>
        <v>3.952209999988554E-2</v>
      </c>
      <c r="H98" s="10"/>
      <c r="I98" s="10"/>
      <c r="J98" s="10"/>
      <c r="K98" s="10">
        <f t="shared" si="17"/>
        <v>3.952209999988554E-2</v>
      </c>
      <c r="L98" s="10"/>
      <c r="O98" s="10">
        <f t="shared" ca="1" si="15"/>
        <v>4.0179932087717113E-2</v>
      </c>
      <c r="P98" s="10"/>
      <c r="Q98" s="12">
        <f t="shared" si="16"/>
        <v>38080.107499999998</v>
      </c>
      <c r="R98" s="10"/>
    </row>
    <row r="99" spans="1:18" x14ac:dyDescent="0.2">
      <c r="A99" s="48" t="s">
        <v>398</v>
      </c>
      <c r="B99" s="50" t="s">
        <v>154</v>
      </c>
      <c r="C99" s="49">
        <v>53363.817600000002</v>
      </c>
      <c r="D99" s="8"/>
      <c r="E99" s="10">
        <f t="shared" si="13"/>
        <v>17834.033693775444</v>
      </c>
      <c r="F99" s="10">
        <f t="shared" si="14"/>
        <v>17834</v>
      </c>
      <c r="G99" s="10">
        <f t="shared" si="12"/>
        <v>3.8683800004946534E-2</v>
      </c>
      <c r="H99" s="10"/>
      <c r="I99" s="10"/>
      <c r="J99" s="10"/>
      <c r="K99" s="10">
        <f t="shared" si="17"/>
        <v>3.8683800004946534E-2</v>
      </c>
      <c r="L99" s="10"/>
      <c r="O99" s="10">
        <f t="shared" ca="1" si="15"/>
        <v>3.9477645010899211E-2</v>
      </c>
      <c r="P99" s="10"/>
      <c r="Q99" s="12">
        <f t="shared" si="16"/>
        <v>38345.317600000002</v>
      </c>
      <c r="R99" s="10"/>
    </row>
    <row r="100" spans="1:18" x14ac:dyDescent="0.2">
      <c r="A100" s="48" t="s">
        <v>432</v>
      </c>
      <c r="B100" s="50" t="s">
        <v>154</v>
      </c>
      <c r="C100" s="49">
        <v>53692.171799999996</v>
      </c>
      <c r="D100" s="8"/>
      <c r="E100" s="10">
        <f t="shared" si="13"/>
        <v>18120.031777739085</v>
      </c>
      <c r="F100" s="10">
        <f t="shared" si="14"/>
        <v>18120</v>
      </c>
      <c r="G100" s="10">
        <f t="shared" si="12"/>
        <v>3.6483999996562488E-2</v>
      </c>
      <c r="H100" s="10"/>
      <c r="I100" s="10"/>
      <c r="J100" s="10"/>
      <c r="K100" s="10">
        <f t="shared" si="17"/>
        <v>3.6483999996562488E-2</v>
      </c>
      <c r="L100" s="10"/>
      <c r="O100" s="10">
        <f t="shared" ca="1" si="15"/>
        <v>3.8608146725315137E-2</v>
      </c>
      <c r="P100" s="10"/>
      <c r="Q100" s="12">
        <f t="shared" si="16"/>
        <v>38673.671799999996</v>
      </c>
      <c r="R100" s="10"/>
    </row>
    <row r="101" spans="1:18" x14ac:dyDescent="0.2">
      <c r="A101" s="48" t="s">
        <v>398</v>
      </c>
      <c r="B101" s="50" t="s">
        <v>154</v>
      </c>
      <c r="C101" s="49">
        <v>54153.707900000001</v>
      </c>
      <c r="D101" s="8"/>
      <c r="E101" s="10">
        <f t="shared" si="13"/>
        <v>18522.031935739356</v>
      </c>
      <c r="F101" s="10">
        <f t="shared" si="14"/>
        <v>18522</v>
      </c>
      <c r="G101" s="10">
        <f t="shared" si="12"/>
        <v>3.6665400002675597E-2</v>
      </c>
      <c r="H101" s="10"/>
      <c r="I101" s="10"/>
      <c r="J101" s="10"/>
      <c r="K101" s="10">
        <f t="shared" si="17"/>
        <v>3.6665400002675597E-2</v>
      </c>
      <c r="L101" s="10"/>
      <c r="O101" s="10">
        <f t="shared" ca="1" si="15"/>
        <v>3.7385984799424239E-2</v>
      </c>
      <c r="P101" s="10"/>
      <c r="Q101" s="12">
        <f t="shared" si="16"/>
        <v>39135.207900000001</v>
      </c>
      <c r="R101" s="10"/>
    </row>
    <row r="102" spans="1:18" s="10" customFormat="1" ht="12.75" customHeight="1" x14ac:dyDescent="0.2">
      <c r="A102" s="32" t="s">
        <v>153</v>
      </c>
      <c r="B102" s="33" t="s">
        <v>154</v>
      </c>
      <c r="C102" s="32">
        <v>54507.320200000002</v>
      </c>
      <c r="D102" s="32">
        <v>1E-3</v>
      </c>
      <c r="E102" s="10">
        <f t="shared" si="13"/>
        <v>18830.029946015995</v>
      </c>
      <c r="F102" s="10">
        <f t="shared" si="14"/>
        <v>18830</v>
      </c>
      <c r="G102" s="10">
        <f t="shared" ref="G102:G114" si="18">+C102-(C$7+F102*C$8)</f>
        <v>3.4381000004941598E-2</v>
      </c>
      <c r="J102" s="10">
        <f>G102</f>
        <v>3.4381000004941598E-2</v>
      </c>
      <c r="O102" s="10">
        <f t="shared" ca="1" si="15"/>
        <v>3.6449602030333698E-2</v>
      </c>
      <c r="Q102" s="12">
        <f t="shared" si="16"/>
        <v>39488.820200000002</v>
      </c>
    </row>
    <row r="103" spans="1:18" s="10" customFormat="1" ht="12.75" customHeight="1" x14ac:dyDescent="0.2">
      <c r="A103" s="34" t="s">
        <v>155</v>
      </c>
      <c r="B103" s="33" t="s">
        <v>154</v>
      </c>
      <c r="C103" s="32">
        <v>54525.691700000003</v>
      </c>
      <c r="D103" s="32">
        <v>4.0000000000000002E-4</v>
      </c>
      <c r="E103" s="10">
        <f t="shared" si="13"/>
        <v>18846.031610680369</v>
      </c>
      <c r="F103" s="10">
        <f t="shared" si="14"/>
        <v>18846</v>
      </c>
      <c r="G103" s="10">
        <f t="shared" si="18"/>
        <v>3.629219999857014E-2</v>
      </c>
      <c r="K103" s="10">
        <f t="shared" ref="K103:K118" si="19">G103</f>
        <v>3.629219999857014E-2</v>
      </c>
      <c r="O103" s="10">
        <f t="shared" ca="1" si="15"/>
        <v>3.640095876960172E-2</v>
      </c>
      <c r="Q103" s="12">
        <f t="shared" si="16"/>
        <v>39507.191700000003</v>
      </c>
    </row>
    <row r="104" spans="1:18" s="10" customFormat="1" ht="12.75" customHeight="1" x14ac:dyDescent="0.2">
      <c r="A104" s="34" t="s">
        <v>158</v>
      </c>
      <c r="B104" s="33" t="s">
        <v>154</v>
      </c>
      <c r="C104" s="32">
        <v>54532.580300000001</v>
      </c>
      <c r="D104" s="32">
        <v>2.0000000000000001E-4</v>
      </c>
      <c r="E104" s="10">
        <f t="shared" si="13"/>
        <v>18852.031614338586</v>
      </c>
      <c r="F104" s="10">
        <f t="shared" si="14"/>
        <v>18852</v>
      </c>
      <c r="G104" s="10">
        <f t="shared" si="18"/>
        <v>3.6296400001447182E-2</v>
      </c>
      <c r="K104" s="10">
        <f t="shared" si="19"/>
        <v>3.6296400001447182E-2</v>
      </c>
      <c r="O104" s="10">
        <f t="shared" ca="1" si="15"/>
        <v>3.6382717546827231E-2</v>
      </c>
      <c r="Q104" s="12">
        <f t="shared" si="16"/>
        <v>39514.080300000001</v>
      </c>
    </row>
    <row r="105" spans="1:18" s="10" customFormat="1" ht="12.75" customHeight="1" x14ac:dyDescent="0.2">
      <c r="A105" s="34" t="s">
        <v>159</v>
      </c>
      <c r="B105" s="33" t="s">
        <v>154</v>
      </c>
      <c r="C105" s="32">
        <v>54797.7889</v>
      </c>
      <c r="D105" s="32">
        <v>2.0000000000000001E-4</v>
      </c>
      <c r="E105" s="10">
        <f t="shared" si="13"/>
        <v>19083.029577668065</v>
      </c>
      <c r="F105" s="10">
        <f t="shared" si="14"/>
        <v>19083</v>
      </c>
      <c r="G105" s="10">
        <f t="shared" si="18"/>
        <v>3.3958100000745617E-2</v>
      </c>
      <c r="K105" s="10">
        <f t="shared" si="19"/>
        <v>3.3958100000745617E-2</v>
      </c>
      <c r="O105" s="10">
        <f t="shared" ca="1" si="15"/>
        <v>3.5680430470009329E-2</v>
      </c>
      <c r="Q105" s="12">
        <f t="shared" si="16"/>
        <v>39779.2889</v>
      </c>
    </row>
    <row r="106" spans="1:18" s="10" customFormat="1" ht="12.75" customHeight="1" x14ac:dyDescent="0.2">
      <c r="A106" s="34" t="s">
        <v>156</v>
      </c>
      <c r="B106" s="33" t="s">
        <v>154</v>
      </c>
      <c r="C106" s="32">
        <v>54905.710500000001</v>
      </c>
      <c r="D106" s="32">
        <v>5.9999999999999995E-4</v>
      </c>
      <c r="E106" s="10">
        <f t="shared" si="13"/>
        <v>19177.029809181142</v>
      </c>
      <c r="F106" s="10">
        <f t="shared" si="14"/>
        <v>19177</v>
      </c>
      <c r="G106" s="10">
        <f t="shared" si="18"/>
        <v>3.4223900001961738E-2</v>
      </c>
      <c r="K106" s="10">
        <f t="shared" si="19"/>
        <v>3.4223900001961738E-2</v>
      </c>
      <c r="O106" s="10">
        <f t="shared" ca="1" si="15"/>
        <v>3.5394651313208965E-2</v>
      </c>
      <c r="Q106" s="12">
        <f t="shared" si="16"/>
        <v>39887.210500000001</v>
      </c>
    </row>
    <row r="107" spans="1:18" s="10" customFormat="1" ht="12.75" customHeight="1" x14ac:dyDescent="0.2">
      <c r="A107" s="34" t="s">
        <v>160</v>
      </c>
      <c r="B107" s="33" t="s">
        <v>154</v>
      </c>
      <c r="C107" s="32">
        <v>55177.8076</v>
      </c>
      <c r="D107" s="32">
        <v>4.0000000000000002E-4</v>
      </c>
      <c r="E107" s="10">
        <f t="shared" si="13"/>
        <v>19414.02768906836</v>
      </c>
      <c r="F107" s="10">
        <f t="shared" si="14"/>
        <v>19414</v>
      </c>
      <c r="G107" s="10">
        <f t="shared" si="18"/>
        <v>3.1789799999387469E-2</v>
      </c>
      <c r="K107" s="10">
        <f t="shared" si="19"/>
        <v>3.1789799999387469E-2</v>
      </c>
      <c r="O107" s="10">
        <f t="shared" ca="1" si="15"/>
        <v>3.4674123013616574E-2</v>
      </c>
      <c r="Q107" s="12">
        <f t="shared" si="16"/>
        <v>40159.3076</v>
      </c>
    </row>
    <row r="108" spans="1:18" x14ac:dyDescent="0.2">
      <c r="A108" s="48" t="s">
        <v>475</v>
      </c>
      <c r="B108" s="50" t="s">
        <v>154</v>
      </c>
      <c r="C108" s="49">
        <v>55203.066599999998</v>
      </c>
      <c r="D108" s="8"/>
      <c r="E108" s="10">
        <f t="shared" si="13"/>
        <v>19436.028399285671</v>
      </c>
      <c r="F108" s="10">
        <f t="shared" si="14"/>
        <v>19436</v>
      </c>
      <c r="G108" s="10">
        <f t="shared" si="18"/>
        <v>3.2605199994577561E-2</v>
      </c>
      <c r="H108" s="10"/>
      <c r="I108" s="10"/>
      <c r="J108" s="10"/>
      <c r="K108" s="10">
        <f t="shared" si="19"/>
        <v>3.2605199994577561E-2</v>
      </c>
      <c r="L108" s="10"/>
      <c r="O108" s="10">
        <f t="shared" ca="1" si="15"/>
        <v>3.4607238530110107E-2</v>
      </c>
      <c r="P108" s="10"/>
      <c r="Q108" s="12">
        <f t="shared" si="16"/>
        <v>40184.566599999998</v>
      </c>
      <c r="R108" s="10"/>
    </row>
    <row r="109" spans="1:18" s="10" customFormat="1" ht="12.75" customHeight="1" x14ac:dyDescent="0.2">
      <c r="A109" s="34" t="s">
        <v>160</v>
      </c>
      <c r="B109" s="33" t="s">
        <v>154</v>
      </c>
      <c r="C109" s="32">
        <v>55246.694000000003</v>
      </c>
      <c r="D109" s="32">
        <v>1E-4</v>
      </c>
      <c r="E109" s="10">
        <f t="shared" si="13"/>
        <v>19474.028074052483</v>
      </c>
      <c r="F109" s="10">
        <f t="shared" si="14"/>
        <v>19474</v>
      </c>
      <c r="G109" s="10">
        <f t="shared" si="18"/>
        <v>3.2231800003501121E-2</v>
      </c>
      <c r="K109" s="10">
        <f t="shared" si="19"/>
        <v>3.2231800003501121E-2</v>
      </c>
      <c r="O109" s="10">
        <f t="shared" ca="1" si="15"/>
        <v>3.4491710785871661E-2</v>
      </c>
      <c r="Q109" s="12">
        <f t="shared" si="16"/>
        <v>40228.194000000003</v>
      </c>
    </row>
    <row r="110" spans="1:18" s="10" customFormat="1" ht="12.75" customHeight="1" x14ac:dyDescent="0.2">
      <c r="A110" s="34" t="s">
        <v>157</v>
      </c>
      <c r="B110" s="33" t="s">
        <v>154</v>
      </c>
      <c r="C110" s="32">
        <v>55914.887900000002</v>
      </c>
      <c r="D110" s="32">
        <v>2.0000000000000001E-4</v>
      </c>
      <c r="E110" s="10">
        <f t="shared" si="13"/>
        <v>20056.028167598397</v>
      </c>
      <c r="F110" s="10">
        <f t="shared" si="14"/>
        <v>20056</v>
      </c>
      <c r="G110" s="10">
        <f t="shared" si="18"/>
        <v>3.2339199999114498E-2</v>
      </c>
      <c r="K110" s="10">
        <f t="shared" si="19"/>
        <v>3.2339199999114498E-2</v>
      </c>
      <c r="O110" s="10">
        <f t="shared" ca="1" si="15"/>
        <v>3.2722312176746031E-2</v>
      </c>
      <c r="Q110" s="12">
        <f t="shared" si="16"/>
        <v>40896.387900000002</v>
      </c>
    </row>
    <row r="111" spans="1:18" x14ac:dyDescent="0.2">
      <c r="A111" s="48" t="s">
        <v>490</v>
      </c>
      <c r="B111" s="50" t="s">
        <v>154</v>
      </c>
      <c r="C111" s="49">
        <v>56668.039100000002</v>
      </c>
      <c r="D111" s="8"/>
      <c r="E111" s="10">
        <f t="shared" si="13"/>
        <v>20712.026477152282</v>
      </c>
      <c r="F111" s="10">
        <f t="shared" si="14"/>
        <v>20712</v>
      </c>
      <c r="G111" s="10">
        <f t="shared" si="18"/>
        <v>3.039839999837568E-2</v>
      </c>
      <c r="H111" s="10"/>
      <c r="I111" s="10"/>
      <c r="J111" s="10"/>
      <c r="K111" s="10">
        <f t="shared" si="19"/>
        <v>3.039839999837568E-2</v>
      </c>
      <c r="L111" s="10"/>
      <c r="O111" s="10">
        <f t="shared" ca="1" si="15"/>
        <v>3.072793848673501E-2</v>
      </c>
      <c r="P111" s="10"/>
      <c r="Q111" s="12">
        <f t="shared" si="16"/>
        <v>41649.539100000002</v>
      </c>
      <c r="R111" s="10"/>
    </row>
    <row r="112" spans="1:18" x14ac:dyDescent="0.2">
      <c r="A112" s="48" t="s">
        <v>490</v>
      </c>
      <c r="B112" s="50" t="s">
        <v>154</v>
      </c>
      <c r="C112" s="49">
        <v>56668.039799999999</v>
      </c>
      <c r="D112" s="8"/>
      <c r="E112" s="10">
        <f t="shared" si="13"/>
        <v>20712.02708685564</v>
      </c>
      <c r="F112" s="10">
        <f t="shared" si="14"/>
        <v>20712</v>
      </c>
      <c r="G112" s="10">
        <f t="shared" si="18"/>
        <v>3.1098399995244108E-2</v>
      </c>
      <c r="H112" s="10"/>
      <c r="I112" s="10"/>
      <c r="J112" s="10"/>
      <c r="K112" s="10">
        <f t="shared" si="19"/>
        <v>3.1098399995244108E-2</v>
      </c>
      <c r="L112" s="10"/>
      <c r="O112" s="10">
        <f t="shared" ca="1" si="15"/>
        <v>3.072793848673501E-2</v>
      </c>
      <c r="P112" s="10"/>
      <c r="Q112" s="12">
        <f t="shared" si="16"/>
        <v>41649.539799999999</v>
      </c>
      <c r="R112" s="10"/>
    </row>
    <row r="113" spans="1:18" x14ac:dyDescent="0.2">
      <c r="A113" s="48" t="s">
        <v>490</v>
      </c>
      <c r="B113" s="50" t="s">
        <v>154</v>
      </c>
      <c r="C113" s="49">
        <v>56668.039799999999</v>
      </c>
      <c r="D113" s="8"/>
      <c r="E113" s="10">
        <f t="shared" si="13"/>
        <v>20712.02708685564</v>
      </c>
      <c r="F113" s="10">
        <f t="shared" si="14"/>
        <v>20712</v>
      </c>
      <c r="G113" s="10">
        <f t="shared" si="18"/>
        <v>3.1098399995244108E-2</v>
      </c>
      <c r="H113" s="10"/>
      <c r="I113" s="10"/>
      <c r="J113" s="10"/>
      <c r="K113" s="10">
        <f t="shared" si="19"/>
        <v>3.1098399995244108E-2</v>
      </c>
      <c r="L113" s="10"/>
      <c r="O113" s="10">
        <f t="shared" ca="1" si="15"/>
        <v>3.072793848673501E-2</v>
      </c>
      <c r="P113" s="10"/>
      <c r="Q113" s="12">
        <f t="shared" si="16"/>
        <v>41649.539799999999</v>
      </c>
      <c r="R113" s="10"/>
    </row>
    <row r="114" spans="1:18" x14ac:dyDescent="0.2">
      <c r="A114" s="48" t="s">
        <v>500</v>
      </c>
      <c r="B114" s="50" t="s">
        <v>154</v>
      </c>
      <c r="C114" s="49">
        <v>56976.876900000003</v>
      </c>
      <c r="D114" s="8"/>
      <c r="E114" s="10">
        <f t="shared" si="13"/>
        <v>20981.025683057211</v>
      </c>
      <c r="F114" s="10">
        <f t="shared" si="14"/>
        <v>20981</v>
      </c>
      <c r="G114" s="10">
        <f t="shared" si="18"/>
        <v>2.9486700004781596E-2</v>
      </c>
      <c r="H114" s="10"/>
      <c r="I114" s="10"/>
      <c r="J114" s="10"/>
      <c r="K114" s="10">
        <f t="shared" si="19"/>
        <v>2.9486700004781596E-2</v>
      </c>
      <c r="L114" s="10"/>
      <c r="M114" s="10"/>
      <c r="O114" s="10">
        <f t="shared" ca="1" si="15"/>
        <v>2.9910123665678662E-2</v>
      </c>
      <c r="P114" s="10"/>
      <c r="Q114" s="12">
        <f t="shared" si="16"/>
        <v>41958.376900000003</v>
      </c>
      <c r="R114" s="10"/>
    </row>
    <row r="115" spans="1:18" x14ac:dyDescent="0.2">
      <c r="A115" s="51" t="s">
        <v>2</v>
      </c>
      <c r="B115" s="52" t="s">
        <v>154</v>
      </c>
      <c r="C115" s="51">
        <v>56668.039100000169</v>
      </c>
      <c r="D115" s="51" t="s">
        <v>135</v>
      </c>
      <c r="E115" s="10">
        <f t="shared" ref="E115:E120" si="20">+(C115-C$7)/C$8</f>
        <v>20712.026477152427</v>
      </c>
      <c r="F115" s="10">
        <f t="shared" si="14"/>
        <v>20712</v>
      </c>
      <c r="G115" s="10">
        <f t="shared" ref="G115:G120" si="21">+C115-(C$7+F115*C$8)</f>
        <v>3.0398400165722705E-2</v>
      </c>
      <c r="H115" s="10"/>
      <c r="I115" s="10"/>
      <c r="J115" s="10"/>
      <c r="K115" s="10">
        <f t="shared" si="19"/>
        <v>3.0398400165722705E-2</v>
      </c>
      <c r="L115" s="10"/>
      <c r="O115" s="10">
        <f t="shared" ref="O115:O120" ca="1" si="22">+C$11+C$12*$F115</f>
        <v>3.072793848673501E-2</v>
      </c>
      <c r="P115" s="10"/>
      <c r="Q115" s="12">
        <f t="shared" ref="Q115:Q120" si="23">+C115-15018.5</f>
        <v>41649.539100000169</v>
      </c>
      <c r="R115" s="10"/>
    </row>
    <row r="116" spans="1:18" x14ac:dyDescent="0.2">
      <c r="A116" s="51" t="s">
        <v>2</v>
      </c>
      <c r="B116" s="52" t="s">
        <v>154</v>
      </c>
      <c r="C116" s="51">
        <v>56668.039799999911</v>
      </c>
      <c r="D116" s="51" t="s">
        <v>170</v>
      </c>
      <c r="E116" s="10">
        <f t="shared" si="20"/>
        <v>20712.027086855564</v>
      </c>
      <c r="F116" s="10">
        <f t="shared" si="14"/>
        <v>20712</v>
      </c>
      <c r="G116" s="10">
        <f t="shared" si="21"/>
        <v>3.1098399907932617E-2</v>
      </c>
      <c r="H116" s="10"/>
      <c r="I116" s="10"/>
      <c r="J116" s="10"/>
      <c r="K116" s="10">
        <f t="shared" si="19"/>
        <v>3.1098399907932617E-2</v>
      </c>
      <c r="L116" s="10"/>
      <c r="O116" s="10">
        <f t="shared" ca="1" si="22"/>
        <v>3.072793848673501E-2</v>
      </c>
      <c r="P116" s="10"/>
      <c r="Q116" s="12">
        <f t="shared" si="23"/>
        <v>41649.539799999911</v>
      </c>
      <c r="R116" s="10"/>
    </row>
    <row r="117" spans="1:18" x14ac:dyDescent="0.2">
      <c r="A117" s="51" t="s">
        <v>2</v>
      </c>
      <c r="B117" s="52" t="s">
        <v>154</v>
      </c>
      <c r="C117" s="51">
        <v>56668.039799999911</v>
      </c>
      <c r="D117" s="51" t="s">
        <v>494</v>
      </c>
      <c r="E117" s="10">
        <f t="shared" si="20"/>
        <v>20712.027086855564</v>
      </c>
      <c r="F117" s="10">
        <f t="shared" si="14"/>
        <v>20712</v>
      </c>
      <c r="G117" s="10">
        <f t="shared" si="21"/>
        <v>3.1098399907932617E-2</v>
      </c>
      <c r="H117" s="10"/>
      <c r="I117" s="10"/>
      <c r="J117" s="10"/>
      <c r="K117" s="10">
        <f t="shared" si="19"/>
        <v>3.1098399907932617E-2</v>
      </c>
      <c r="L117" s="10"/>
      <c r="O117" s="10">
        <f t="shared" ca="1" si="22"/>
        <v>3.072793848673501E-2</v>
      </c>
      <c r="P117" s="10"/>
      <c r="Q117" s="12">
        <f t="shared" si="23"/>
        <v>41649.539799999911</v>
      </c>
      <c r="R117" s="10"/>
    </row>
    <row r="118" spans="1:18" x14ac:dyDescent="0.2">
      <c r="A118" s="51" t="s">
        <v>0</v>
      </c>
      <c r="B118" s="53" t="s">
        <v>154</v>
      </c>
      <c r="C118" s="54">
        <v>57810.392399999997</v>
      </c>
      <c r="D118" s="54">
        <v>1.9E-3</v>
      </c>
      <c r="E118" s="10">
        <f t="shared" si="20"/>
        <v>21707.021683577368</v>
      </c>
      <c r="F118" s="10">
        <f t="shared" si="14"/>
        <v>21707</v>
      </c>
      <c r="G118" s="10">
        <f t="shared" si="21"/>
        <v>2.4894899994251318E-2</v>
      </c>
      <c r="H118" s="10"/>
      <c r="I118" s="10"/>
      <c r="J118" s="10"/>
      <c r="K118" s="10">
        <f t="shared" si="19"/>
        <v>2.4894899994251318E-2</v>
      </c>
      <c r="L118" s="10"/>
      <c r="O118" s="10">
        <f t="shared" ca="1" si="22"/>
        <v>2.7702935709965251E-2</v>
      </c>
      <c r="P118" s="10"/>
      <c r="Q118" s="12">
        <f t="shared" si="23"/>
        <v>42791.892399999997</v>
      </c>
      <c r="R118" s="10"/>
    </row>
    <row r="119" spans="1:18" ht="12" customHeight="1" x14ac:dyDescent="0.2">
      <c r="A119" s="51" t="s">
        <v>1</v>
      </c>
      <c r="B119" s="52" t="s">
        <v>99</v>
      </c>
      <c r="C119" s="51">
        <v>58463.095999999903</v>
      </c>
      <c r="D119" s="51" t="s">
        <v>114</v>
      </c>
      <c r="E119" s="10">
        <f t="shared" si="20"/>
        <v>22275.529651485638</v>
      </c>
      <c r="F119" s="10">
        <f>ROUND(2*E119,0)/2</f>
        <v>22275.5</v>
      </c>
      <c r="G119" s="10">
        <f t="shared" si="21"/>
        <v>3.4042849903926253E-2</v>
      </c>
      <c r="H119" s="10"/>
      <c r="I119" s="10"/>
      <c r="J119" s="10"/>
      <c r="K119" s="10">
        <f>G119</f>
        <v>3.4042849903926253E-2</v>
      </c>
      <c r="L119" s="10"/>
      <c r="O119" s="10">
        <f t="shared" ca="1" si="22"/>
        <v>2.5974579852082236E-2</v>
      </c>
      <c r="P119" s="10"/>
      <c r="Q119" s="12">
        <f t="shared" si="23"/>
        <v>43444.595999999903</v>
      </c>
      <c r="R119" s="10"/>
    </row>
    <row r="120" spans="1:18" ht="12" customHeight="1" x14ac:dyDescent="0.2">
      <c r="A120" s="56" t="s">
        <v>502</v>
      </c>
      <c r="B120" s="57" t="s">
        <v>154</v>
      </c>
      <c r="C120" s="58">
        <v>58533.694199999998</v>
      </c>
      <c r="D120" s="58">
        <v>2.0000000000000001E-4</v>
      </c>
      <c r="E120" s="10">
        <f t="shared" si="20"/>
        <v>22337.021022484725</v>
      </c>
      <c r="F120" s="10">
        <f>ROUND(2*E120,0)/2</f>
        <v>22337</v>
      </c>
      <c r="G120" s="10">
        <f t="shared" si="21"/>
        <v>2.4135899999237154E-2</v>
      </c>
      <c r="H120" s="10"/>
      <c r="I120" s="10"/>
      <c r="J120" s="10"/>
      <c r="K120" s="10">
        <f>G120</f>
        <v>2.4135899999237154E-2</v>
      </c>
      <c r="L120" s="10"/>
      <c r="O120" s="10">
        <f t="shared" ca="1" si="22"/>
        <v>2.5787607318643699E-2</v>
      </c>
      <c r="P120" s="10"/>
      <c r="Q120" s="12">
        <f t="shared" si="23"/>
        <v>43515.194199999998</v>
      </c>
      <c r="R120" s="10"/>
    </row>
    <row r="121" spans="1:18" ht="12" customHeight="1" x14ac:dyDescent="0.2">
      <c r="A121" s="59" t="s">
        <v>503</v>
      </c>
      <c r="B121" s="60" t="s">
        <v>154</v>
      </c>
      <c r="C121" s="61">
        <v>59519.910499999998</v>
      </c>
      <c r="D121" s="62">
        <v>2.0000000000000001E-4</v>
      </c>
      <c r="E121" s="10">
        <f t="shared" ref="E121:E123" si="24">+(C121-C$7)/C$8</f>
        <v>23196.020152612233</v>
      </c>
      <c r="F121" s="10">
        <f t="shared" ref="F121:F123" si="25">ROUND(2*E121,0)/2</f>
        <v>23196</v>
      </c>
      <c r="G121" s="10">
        <f t="shared" ref="G121:G123" si="26">+C121-(C$7+F121*C$8)</f>
        <v>2.3137199998018332E-2</v>
      </c>
      <c r="H121" s="10"/>
      <c r="I121" s="10"/>
      <c r="J121" s="10"/>
      <c r="K121" s="10">
        <f t="shared" ref="K121:K123" si="27">G121</f>
        <v>2.3137199998018332E-2</v>
      </c>
      <c r="L121" s="10"/>
      <c r="O121" s="10">
        <f t="shared" ref="O121:O123" ca="1" si="28">+C$11+C$12*$F121</f>
        <v>2.3176072258095731E-2</v>
      </c>
      <c r="P121" s="10"/>
      <c r="Q121" s="12">
        <f t="shared" ref="Q121:Q123" si="29">+C121-15018.5</f>
        <v>44501.410499999998</v>
      </c>
    </row>
    <row r="122" spans="1:18" ht="12" customHeight="1" x14ac:dyDescent="0.2">
      <c r="A122" s="62" t="s">
        <v>504</v>
      </c>
      <c r="B122" s="60" t="s">
        <v>154</v>
      </c>
      <c r="C122" s="61">
        <v>59560.094099999871</v>
      </c>
      <c r="D122" s="62" t="s">
        <v>494</v>
      </c>
      <c r="E122" s="10">
        <f t="shared" si="24"/>
        <v>23231.020261052221</v>
      </c>
      <c r="F122" s="10">
        <f t="shared" si="25"/>
        <v>23231</v>
      </c>
      <c r="G122" s="10">
        <f t="shared" si="26"/>
        <v>2.3261699869181029E-2</v>
      </c>
      <c r="H122" s="10"/>
      <c r="I122" s="10"/>
      <c r="J122" s="10"/>
      <c r="K122" s="10">
        <f t="shared" si="27"/>
        <v>2.3261699869181029E-2</v>
      </c>
      <c r="L122" s="10"/>
      <c r="O122" s="10">
        <f t="shared" ca="1" si="28"/>
        <v>2.306966512524454E-2</v>
      </c>
      <c r="P122" s="10"/>
      <c r="Q122" s="12">
        <f t="shared" si="29"/>
        <v>44541.594099999871</v>
      </c>
    </row>
    <row r="123" spans="1:18" ht="12" customHeight="1" x14ac:dyDescent="0.2">
      <c r="A123" s="62" t="s">
        <v>504</v>
      </c>
      <c r="B123" s="60" t="s">
        <v>154</v>
      </c>
      <c r="C123" s="61">
        <v>59564.102700000163</v>
      </c>
      <c r="D123" s="62" t="s">
        <v>494</v>
      </c>
      <c r="E123" s="10">
        <f t="shared" si="24"/>
        <v>23234.511770889647</v>
      </c>
      <c r="F123" s="10">
        <f t="shared" si="25"/>
        <v>23234.5</v>
      </c>
      <c r="G123" s="10">
        <f t="shared" si="26"/>
        <v>1.3514150166884065E-2</v>
      </c>
      <c r="H123" s="10"/>
      <c r="I123" s="10"/>
      <c r="J123" s="10"/>
      <c r="K123" s="10">
        <f t="shared" si="27"/>
        <v>1.3514150166884065E-2</v>
      </c>
      <c r="L123" s="10"/>
      <c r="O123" s="10">
        <f t="shared" ca="1" si="28"/>
        <v>2.3059024411959408E-2</v>
      </c>
      <c r="P123" s="10"/>
      <c r="Q123" s="12">
        <f t="shared" si="29"/>
        <v>44545.602700000163</v>
      </c>
    </row>
    <row r="124" spans="1:18" ht="12" customHeight="1" x14ac:dyDescent="0.2">
      <c r="A124" s="63" t="s">
        <v>505</v>
      </c>
      <c r="B124" s="64" t="s">
        <v>99</v>
      </c>
      <c r="C124" s="65">
        <v>59936.101199999917</v>
      </c>
      <c r="D124" s="8"/>
      <c r="E124" s="10">
        <f t="shared" ref="E124" si="30">+(C124-C$7)/C$8</f>
        <v>23558.524249600985</v>
      </c>
      <c r="F124" s="10">
        <f t="shared" ref="F124" si="31">ROUND(2*E124,0)/2</f>
        <v>23558.5</v>
      </c>
      <c r="G124" s="10">
        <f t="shared" ref="G124" si="32">+C124-(C$7+F124*C$8)</f>
        <v>2.7840949915116653E-2</v>
      </c>
      <c r="H124" s="10"/>
      <c r="I124" s="10"/>
      <c r="J124" s="10"/>
      <c r="K124" s="10">
        <f t="shared" ref="K124" si="33">G124</f>
        <v>2.7840949915116653E-2</v>
      </c>
      <c r="L124" s="10"/>
      <c r="O124" s="10">
        <f t="shared" ref="O124" ca="1" si="34">+C$11+C$12*$F124</f>
        <v>2.2073998382136903E-2</v>
      </c>
      <c r="P124" s="10"/>
      <c r="Q124" s="12">
        <f t="shared" ref="Q124" si="35">+C124-15018.5</f>
        <v>44917.601199999917</v>
      </c>
    </row>
    <row r="125" spans="1:18" ht="12" customHeight="1" x14ac:dyDescent="0.2">
      <c r="B125" s="17"/>
      <c r="C125" s="8"/>
      <c r="D125" s="8"/>
    </row>
    <row r="126" spans="1:18" ht="12" customHeight="1" x14ac:dyDescent="0.2">
      <c r="B126" s="17"/>
      <c r="C126" s="8"/>
      <c r="D126" s="8"/>
    </row>
    <row r="127" spans="1:18" x14ac:dyDescent="0.2">
      <c r="B127" s="17"/>
      <c r="C127" s="8"/>
      <c r="D127" s="8"/>
    </row>
    <row r="128" spans="1:18" x14ac:dyDescent="0.2">
      <c r="B128" s="17"/>
      <c r="C128" s="8"/>
      <c r="D128" s="8"/>
    </row>
    <row r="129" spans="2:4" x14ac:dyDescent="0.2">
      <c r="B129" s="17"/>
      <c r="C129" s="8"/>
      <c r="D129" s="8"/>
    </row>
    <row r="130" spans="2:4" x14ac:dyDescent="0.2">
      <c r="B130" s="17"/>
      <c r="C130" s="8"/>
      <c r="D130" s="8"/>
    </row>
    <row r="131" spans="2:4" x14ac:dyDescent="0.2">
      <c r="B131" s="17"/>
      <c r="C131" s="8"/>
      <c r="D131" s="8"/>
    </row>
    <row r="132" spans="2:4" x14ac:dyDescent="0.2">
      <c r="B132" s="17"/>
      <c r="C132" s="8"/>
      <c r="D132" s="8"/>
    </row>
    <row r="133" spans="2:4" x14ac:dyDescent="0.2">
      <c r="B133" s="17"/>
      <c r="C133" s="8"/>
      <c r="D133" s="8"/>
    </row>
    <row r="134" spans="2:4" x14ac:dyDescent="0.2">
      <c r="B134" s="17"/>
      <c r="C134" s="8"/>
      <c r="D134" s="8"/>
    </row>
    <row r="135" spans="2:4" x14ac:dyDescent="0.2">
      <c r="B135" s="17"/>
      <c r="C135" s="8"/>
      <c r="D135" s="8"/>
    </row>
    <row r="136" spans="2:4" x14ac:dyDescent="0.2">
      <c r="B136" s="17"/>
      <c r="C136" s="8"/>
      <c r="D136" s="8"/>
    </row>
    <row r="137" spans="2:4" x14ac:dyDescent="0.2">
      <c r="B137" s="17"/>
      <c r="C137" s="8"/>
      <c r="D137" s="8"/>
    </row>
    <row r="138" spans="2:4" x14ac:dyDescent="0.2">
      <c r="B138" s="17"/>
      <c r="C138" s="8"/>
      <c r="D138" s="8"/>
    </row>
    <row r="139" spans="2:4" x14ac:dyDescent="0.2">
      <c r="B139" s="17"/>
      <c r="C139" s="8"/>
      <c r="D139" s="8"/>
    </row>
    <row r="140" spans="2:4" x14ac:dyDescent="0.2">
      <c r="B140" s="17"/>
      <c r="C140" s="8"/>
      <c r="D140" s="8"/>
    </row>
    <row r="141" spans="2:4" x14ac:dyDescent="0.2">
      <c r="C141" s="8"/>
      <c r="D141" s="8"/>
    </row>
    <row r="142" spans="2:4" x14ac:dyDescent="0.2">
      <c r="C142" s="8"/>
      <c r="D142" s="8"/>
    </row>
    <row r="143" spans="2:4" x14ac:dyDescent="0.2">
      <c r="C143" s="8"/>
      <c r="D143" s="8"/>
    </row>
    <row r="144" spans="2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</sheetData>
  <protectedRanges>
    <protectedRange sqref="A120:D120" name="Range1"/>
  </protectedRanges>
  <phoneticPr fontId="8" type="noConversion"/>
  <hyperlinks>
    <hyperlink ref="H63785" r:id="rId1" display="http://vsolj.cetus-net.org/bulletin.html" xr:uid="{00000000-0004-0000-0000-000000000000}"/>
    <hyperlink ref="H63778" r:id="rId2" display="https://www.aavso.org/ejaavso" xr:uid="{00000000-0004-0000-0000-000001000000}"/>
    <hyperlink ref="I63785" r:id="rId3" display="http://vsolj.cetus-net.org/bulletin.html" xr:uid="{00000000-0004-0000-0000-000002000000}"/>
    <hyperlink ref="AQ57436" r:id="rId4" display="http://cdsbib.u-strasbg.fr/cgi-bin/cdsbib?1990RMxAA..21..381G" xr:uid="{00000000-0004-0000-0000-000003000000}"/>
    <hyperlink ref="H63782" r:id="rId5" display="https://www.aavso.org/ejaavso" xr:uid="{00000000-0004-0000-0000-000004000000}"/>
    <hyperlink ref="AP4800" r:id="rId6" display="http://cdsbib.u-strasbg.fr/cgi-bin/cdsbib?1990RMxAA..21..381G" xr:uid="{00000000-0004-0000-0000-000005000000}"/>
    <hyperlink ref="AP4803" r:id="rId7" display="http://cdsbib.u-strasbg.fr/cgi-bin/cdsbib?1990RMxAA..21..381G" xr:uid="{00000000-0004-0000-0000-000006000000}"/>
    <hyperlink ref="AP4801" r:id="rId8" display="http://cdsbib.u-strasbg.fr/cgi-bin/cdsbib?1990RMxAA..21..381G" xr:uid="{00000000-0004-0000-0000-000007000000}"/>
    <hyperlink ref="AP4785" r:id="rId9" display="http://cdsbib.u-strasbg.fr/cgi-bin/cdsbib?1990RMxAA..21..381G" xr:uid="{00000000-0004-0000-0000-000008000000}"/>
    <hyperlink ref="AQ5014" r:id="rId10" display="http://cdsbib.u-strasbg.fr/cgi-bin/cdsbib?1990RMxAA..21..381G" xr:uid="{00000000-0004-0000-0000-000009000000}"/>
    <hyperlink ref="AQ5018" r:id="rId11" display="http://cdsbib.u-strasbg.fr/cgi-bin/cdsbib?1990RMxAA..21..381G" xr:uid="{00000000-0004-0000-0000-00000A000000}"/>
    <hyperlink ref="AQ64698" r:id="rId12" display="http://cdsbib.u-strasbg.fr/cgi-bin/cdsbib?1990RMxAA..21..381G" xr:uid="{00000000-0004-0000-0000-00000B000000}"/>
    <hyperlink ref="I1906" r:id="rId13" display="http://vsolj.cetus-net.org/bulletin.html" xr:uid="{00000000-0004-0000-0000-00000C000000}"/>
    <hyperlink ref="H1906" r:id="rId14" display="http://vsolj.cetus-net.org/bulletin.html" xr:uid="{00000000-0004-0000-0000-00000D000000}"/>
    <hyperlink ref="AQ65359" r:id="rId15" display="http://cdsbib.u-strasbg.fr/cgi-bin/cdsbib?1990RMxAA..21..381G" xr:uid="{00000000-0004-0000-0000-00000E000000}"/>
    <hyperlink ref="AQ65358" r:id="rId16" display="http://cdsbib.u-strasbg.fr/cgi-bin/cdsbib?1990RMxAA..21..381G" xr:uid="{00000000-0004-0000-0000-00000F000000}"/>
    <hyperlink ref="AP3076" r:id="rId17" display="http://cdsbib.u-strasbg.fr/cgi-bin/cdsbib?1990RMxAA..21..381G" xr:uid="{00000000-0004-0000-0000-000010000000}"/>
    <hyperlink ref="AP3094" r:id="rId18" display="http://cdsbib.u-strasbg.fr/cgi-bin/cdsbib?1990RMxAA..21..381G" xr:uid="{00000000-0004-0000-0000-000011000000}"/>
    <hyperlink ref="AP3095" r:id="rId19" display="http://cdsbib.u-strasbg.fr/cgi-bin/cdsbib?1990RMxAA..21..381G" xr:uid="{00000000-0004-0000-0000-000012000000}"/>
    <hyperlink ref="AP3091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04"/>
  <sheetViews>
    <sheetView workbookViewId="0">
      <selection activeCell="A11" sqref="A11:Q104"/>
    </sheetView>
  </sheetViews>
  <sheetFormatPr defaultRowHeight="12.75" x14ac:dyDescent="0.2"/>
  <cols>
    <col min="1" max="1" width="19.7109375" style="8" customWidth="1"/>
    <col min="2" max="2" width="4.42578125" style="14" customWidth="1"/>
    <col min="3" max="3" width="12.7109375" style="8" customWidth="1"/>
    <col min="4" max="4" width="5.42578125" style="14" customWidth="1"/>
    <col min="5" max="5" width="14.85546875" style="14" customWidth="1"/>
    <col min="6" max="6" width="9.140625" style="14"/>
    <col min="7" max="7" width="12" style="14" customWidth="1"/>
    <col min="8" max="8" width="14.140625" style="8" customWidth="1"/>
    <col min="9" max="9" width="22.570312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03125" style="14" customWidth="1"/>
    <col min="14" max="14" width="14.140625" style="14" customWidth="1"/>
    <col min="15" max="15" width="23.42578125" style="14" customWidth="1"/>
    <col min="16" max="16" width="16.5703125" style="14" customWidth="1"/>
    <col min="17" max="17" width="41" style="14" customWidth="1"/>
    <col min="18" max="16384" width="9.140625" style="14"/>
  </cols>
  <sheetData>
    <row r="1" spans="1:16" ht="15.75" x14ac:dyDescent="0.25">
      <c r="A1" s="35" t="s">
        <v>161</v>
      </c>
      <c r="I1" s="36" t="s">
        <v>162</v>
      </c>
      <c r="J1" s="37" t="s">
        <v>163</v>
      </c>
    </row>
    <row r="2" spans="1:16" x14ac:dyDescent="0.2">
      <c r="I2" s="38" t="s">
        <v>164</v>
      </c>
      <c r="J2" s="39" t="s">
        <v>165</v>
      </c>
    </row>
    <row r="3" spans="1:16" x14ac:dyDescent="0.2">
      <c r="A3" s="40" t="s">
        <v>166</v>
      </c>
      <c r="I3" s="38" t="s">
        <v>167</v>
      </c>
      <c r="J3" s="39" t="s">
        <v>168</v>
      </c>
    </row>
    <row r="4" spans="1:16" x14ac:dyDescent="0.2">
      <c r="I4" s="38" t="s">
        <v>169</v>
      </c>
      <c r="J4" s="39" t="s">
        <v>168</v>
      </c>
    </row>
    <row r="5" spans="1:16" ht="13.5" thickBot="1" x14ac:dyDescent="0.25">
      <c r="I5" s="41" t="s">
        <v>170</v>
      </c>
      <c r="J5" s="42" t="s">
        <v>171</v>
      </c>
    </row>
    <row r="10" spans="1:16" ht="13.5" thickBot="1" x14ac:dyDescent="0.25"/>
    <row r="11" spans="1:16" ht="12.75" customHeight="1" thickBot="1" x14ac:dyDescent="0.25">
      <c r="A11" s="8" t="s">
        <v>324</v>
      </c>
      <c r="B11" s="17" t="s">
        <v>154</v>
      </c>
      <c r="C11" s="8">
        <v>43556.732000000004</v>
      </c>
      <c r="D11" s="14" t="s">
        <v>171</v>
      </c>
      <c r="E11" s="43">
        <v>9292.0150722154467</v>
      </c>
      <c r="F11" s="17" t="s">
        <v>170</v>
      </c>
      <c r="G11" s="14" t="s">
        <v>3</v>
      </c>
      <c r="H11" s="8">
        <v>9292</v>
      </c>
      <c r="I11" s="44" t="s">
        <v>320</v>
      </c>
      <c r="J11" s="45" t="s">
        <v>321</v>
      </c>
      <c r="K11" s="44">
        <v>9292</v>
      </c>
      <c r="L11" s="44" t="s">
        <v>322</v>
      </c>
      <c r="M11" s="45" t="s">
        <v>187</v>
      </c>
      <c r="N11" s="45"/>
      <c r="O11" s="46" t="s">
        <v>323</v>
      </c>
      <c r="P11" s="46" t="s">
        <v>324</v>
      </c>
    </row>
    <row r="12" spans="1:16" ht="12.75" customHeight="1" thickBot="1" x14ac:dyDescent="0.25">
      <c r="A12" s="8" t="s">
        <v>324</v>
      </c>
      <c r="B12" s="17" t="s">
        <v>154</v>
      </c>
      <c r="C12" s="8">
        <v>43820.798999999999</v>
      </c>
      <c r="D12" s="14" t="s">
        <v>171</v>
      </c>
      <c r="E12" s="43">
        <v>9522.0186964664117</v>
      </c>
      <c r="F12" s="17" t="s">
        <v>170</v>
      </c>
      <c r="G12" s="14" t="s">
        <v>4</v>
      </c>
      <c r="H12" s="8">
        <v>9522</v>
      </c>
      <c r="I12" s="44" t="s">
        <v>325</v>
      </c>
      <c r="J12" s="45" t="s">
        <v>326</v>
      </c>
      <c r="K12" s="44">
        <v>9522</v>
      </c>
      <c r="L12" s="44" t="s">
        <v>285</v>
      </c>
      <c r="M12" s="45" t="s">
        <v>187</v>
      </c>
      <c r="N12" s="45"/>
      <c r="O12" s="46" t="s">
        <v>323</v>
      </c>
      <c r="P12" s="46" t="s">
        <v>324</v>
      </c>
    </row>
    <row r="13" spans="1:16" ht="12.75" customHeight="1" thickBot="1" x14ac:dyDescent="0.25">
      <c r="A13" s="8" t="s">
        <v>324</v>
      </c>
      <c r="B13" s="17" t="s">
        <v>154</v>
      </c>
      <c r="C13" s="8">
        <v>44238.703000000001</v>
      </c>
      <c r="D13" s="14" t="s">
        <v>171</v>
      </c>
      <c r="E13" s="43">
        <v>9886.0150859773203</v>
      </c>
      <c r="F13" s="17" t="s">
        <v>170</v>
      </c>
      <c r="G13" s="14" t="s">
        <v>5</v>
      </c>
      <c r="H13" s="8">
        <v>9886</v>
      </c>
      <c r="I13" s="44" t="s">
        <v>327</v>
      </c>
      <c r="J13" s="45" t="s">
        <v>328</v>
      </c>
      <c r="K13" s="44">
        <v>9886</v>
      </c>
      <c r="L13" s="44" t="s">
        <v>322</v>
      </c>
      <c r="M13" s="45" t="s">
        <v>187</v>
      </c>
      <c r="N13" s="45"/>
      <c r="O13" s="46" t="s">
        <v>323</v>
      </c>
      <c r="P13" s="46" t="s">
        <v>324</v>
      </c>
    </row>
    <row r="14" spans="1:16" ht="12.75" customHeight="1" thickBot="1" x14ac:dyDescent="0.25">
      <c r="A14" s="8" t="s">
        <v>324</v>
      </c>
      <c r="B14" s="17" t="s">
        <v>154</v>
      </c>
      <c r="C14" s="8">
        <v>44238.703999999998</v>
      </c>
      <c r="D14" s="14" t="s">
        <v>171</v>
      </c>
      <c r="E14" s="43">
        <v>9886.0159569821153</v>
      </c>
      <c r="F14" s="17" t="s">
        <v>170</v>
      </c>
      <c r="G14" s="14" t="s">
        <v>6</v>
      </c>
      <c r="H14" s="8">
        <v>9886</v>
      </c>
      <c r="I14" s="44" t="s">
        <v>329</v>
      </c>
      <c r="J14" s="45" t="s">
        <v>330</v>
      </c>
      <c r="K14" s="44">
        <v>9886</v>
      </c>
      <c r="L14" s="44" t="s">
        <v>279</v>
      </c>
      <c r="M14" s="45" t="s">
        <v>187</v>
      </c>
      <c r="N14" s="45"/>
      <c r="O14" s="46" t="s">
        <v>331</v>
      </c>
      <c r="P14" s="46" t="s">
        <v>324</v>
      </c>
    </row>
    <row r="15" spans="1:16" ht="12.75" customHeight="1" thickBot="1" x14ac:dyDescent="0.25">
      <c r="A15" s="8" t="s">
        <v>324</v>
      </c>
      <c r="B15" s="17" t="s">
        <v>154</v>
      </c>
      <c r="C15" s="8">
        <v>44672.671999999999</v>
      </c>
      <c r="D15" s="14" t="s">
        <v>171</v>
      </c>
      <c r="E15" s="43">
        <v>10264.00416758376</v>
      </c>
      <c r="F15" s="17" t="s">
        <v>170</v>
      </c>
      <c r="G15" s="14" t="s">
        <v>7</v>
      </c>
      <c r="H15" s="8">
        <v>10264</v>
      </c>
      <c r="I15" s="44" t="s">
        <v>332</v>
      </c>
      <c r="J15" s="45" t="s">
        <v>333</v>
      </c>
      <c r="K15" s="44">
        <v>10264</v>
      </c>
      <c r="L15" s="44" t="s">
        <v>276</v>
      </c>
      <c r="M15" s="45" t="s">
        <v>187</v>
      </c>
      <c r="N15" s="45"/>
      <c r="O15" s="46" t="s">
        <v>323</v>
      </c>
      <c r="P15" s="46" t="s">
        <v>324</v>
      </c>
    </row>
    <row r="16" spans="1:16" ht="12.75" customHeight="1" thickBot="1" x14ac:dyDescent="0.25">
      <c r="A16" s="8" t="s">
        <v>324</v>
      </c>
      <c r="B16" s="17" t="s">
        <v>154</v>
      </c>
      <c r="C16" s="8">
        <v>45021.695</v>
      </c>
      <c r="D16" s="14" t="s">
        <v>171</v>
      </c>
      <c r="E16" s="43">
        <v>10568.004875536462</v>
      </c>
      <c r="F16" s="17" t="s">
        <v>170</v>
      </c>
      <c r="G16" s="14" t="s">
        <v>8</v>
      </c>
      <c r="H16" s="8">
        <v>10568</v>
      </c>
      <c r="I16" s="44" t="s">
        <v>334</v>
      </c>
      <c r="J16" s="45" t="s">
        <v>335</v>
      </c>
      <c r="K16" s="44">
        <v>10568</v>
      </c>
      <c r="L16" s="44" t="s">
        <v>313</v>
      </c>
      <c r="M16" s="45" t="s">
        <v>187</v>
      </c>
      <c r="N16" s="45"/>
      <c r="O16" s="46" t="s">
        <v>323</v>
      </c>
      <c r="P16" s="46" t="s">
        <v>324</v>
      </c>
    </row>
    <row r="17" spans="1:16" ht="12.75" customHeight="1" thickBot="1" x14ac:dyDescent="0.25">
      <c r="A17" s="8" t="s">
        <v>324</v>
      </c>
      <c r="B17" s="17" t="s">
        <v>154</v>
      </c>
      <c r="C17" s="8">
        <v>46091.731</v>
      </c>
      <c r="D17" s="14" t="s">
        <v>171</v>
      </c>
      <c r="E17" s="43">
        <v>11500.011366612627</v>
      </c>
      <c r="F17" s="17" t="s">
        <v>170</v>
      </c>
      <c r="G17" s="14" t="s">
        <v>9</v>
      </c>
      <c r="H17" s="8">
        <v>11500</v>
      </c>
      <c r="I17" s="44" t="s">
        <v>336</v>
      </c>
      <c r="J17" s="45" t="s">
        <v>337</v>
      </c>
      <c r="K17" s="44">
        <v>11500</v>
      </c>
      <c r="L17" s="44" t="s">
        <v>338</v>
      </c>
      <c r="M17" s="45" t="s">
        <v>187</v>
      </c>
      <c r="N17" s="45"/>
      <c r="O17" s="46" t="s">
        <v>323</v>
      </c>
      <c r="P17" s="46" t="s">
        <v>324</v>
      </c>
    </row>
    <row r="18" spans="1:16" ht="12.75" customHeight="1" thickBot="1" x14ac:dyDescent="0.25">
      <c r="A18" s="8" t="s">
        <v>324</v>
      </c>
      <c r="B18" s="17" t="s">
        <v>154</v>
      </c>
      <c r="C18" s="8">
        <v>46820.78</v>
      </c>
      <c r="D18" s="14" t="s">
        <v>171</v>
      </c>
      <c r="E18" s="43">
        <v>12135.016544300654</v>
      </c>
      <c r="F18" s="17" t="s">
        <v>170</v>
      </c>
      <c r="G18" s="14" t="s">
        <v>10</v>
      </c>
      <c r="H18" s="8">
        <v>12135</v>
      </c>
      <c r="I18" s="44" t="s">
        <v>339</v>
      </c>
      <c r="J18" s="45" t="s">
        <v>340</v>
      </c>
      <c r="K18" s="44">
        <v>12135</v>
      </c>
      <c r="L18" s="44" t="s">
        <v>341</v>
      </c>
      <c r="M18" s="45" t="s">
        <v>187</v>
      </c>
      <c r="N18" s="45"/>
      <c r="O18" s="46" t="s">
        <v>323</v>
      </c>
      <c r="P18" s="46" t="s">
        <v>324</v>
      </c>
    </row>
    <row r="19" spans="1:16" ht="12.75" customHeight="1" thickBot="1" x14ac:dyDescent="0.25">
      <c r="A19" s="8" t="s">
        <v>324</v>
      </c>
      <c r="B19" s="17" t="s">
        <v>154</v>
      </c>
      <c r="C19" s="8">
        <v>47161.752</v>
      </c>
      <c r="D19" s="14" t="s">
        <v>171</v>
      </c>
      <c r="E19" s="43">
        <v>12432.004792616806</v>
      </c>
      <c r="F19" s="17" t="s">
        <v>170</v>
      </c>
      <c r="G19" s="14" t="s">
        <v>11</v>
      </c>
      <c r="H19" s="8">
        <v>12432</v>
      </c>
      <c r="I19" s="44" t="s">
        <v>342</v>
      </c>
      <c r="J19" s="45" t="s">
        <v>343</v>
      </c>
      <c r="K19" s="44">
        <v>12432</v>
      </c>
      <c r="L19" s="44" t="s">
        <v>313</v>
      </c>
      <c r="M19" s="45" t="s">
        <v>187</v>
      </c>
      <c r="N19" s="45"/>
      <c r="O19" s="46" t="s">
        <v>323</v>
      </c>
      <c r="P19" s="46" t="s">
        <v>324</v>
      </c>
    </row>
    <row r="20" spans="1:16" ht="12.75" customHeight="1" thickBot="1" x14ac:dyDescent="0.25">
      <c r="A20" s="8" t="s">
        <v>348</v>
      </c>
      <c r="B20" s="17" t="s">
        <v>154</v>
      </c>
      <c r="C20" s="8">
        <v>47205.387999999999</v>
      </c>
      <c r="D20" s="14" t="s">
        <v>171</v>
      </c>
      <c r="E20" s="43">
        <v>12470.011958024885</v>
      </c>
      <c r="F20" s="17" t="s">
        <v>170</v>
      </c>
      <c r="G20" s="14" t="s">
        <v>12</v>
      </c>
      <c r="H20" s="8">
        <v>12470</v>
      </c>
      <c r="I20" s="44" t="s">
        <v>344</v>
      </c>
      <c r="J20" s="45" t="s">
        <v>345</v>
      </c>
      <c r="K20" s="44">
        <v>12470</v>
      </c>
      <c r="L20" s="44" t="s">
        <v>346</v>
      </c>
      <c r="M20" s="45" t="s">
        <v>187</v>
      </c>
      <c r="N20" s="45"/>
      <c r="O20" s="46" t="s">
        <v>347</v>
      </c>
      <c r="P20" s="46" t="s">
        <v>348</v>
      </c>
    </row>
    <row r="21" spans="1:16" ht="12.75" customHeight="1" thickBot="1" x14ac:dyDescent="0.25">
      <c r="A21" s="8" t="s">
        <v>324</v>
      </c>
      <c r="B21" s="17" t="s">
        <v>154</v>
      </c>
      <c r="C21" s="8">
        <v>47540.642</v>
      </c>
      <c r="D21" s="14" t="s">
        <v>171</v>
      </c>
      <c r="E21" s="43">
        <v>12762.019800900496</v>
      </c>
      <c r="F21" s="17" t="s">
        <v>170</v>
      </c>
      <c r="G21" s="14" t="s">
        <v>13</v>
      </c>
      <c r="H21" s="8">
        <v>12762</v>
      </c>
      <c r="I21" s="44" t="s">
        <v>349</v>
      </c>
      <c r="J21" s="45" t="s">
        <v>350</v>
      </c>
      <c r="K21" s="44">
        <v>12762</v>
      </c>
      <c r="L21" s="44" t="s">
        <v>351</v>
      </c>
      <c r="M21" s="45" t="s">
        <v>187</v>
      </c>
      <c r="N21" s="45"/>
      <c r="O21" s="46" t="s">
        <v>323</v>
      </c>
      <c r="P21" s="46" t="s">
        <v>324</v>
      </c>
    </row>
    <row r="22" spans="1:16" ht="12.75" customHeight="1" thickBot="1" x14ac:dyDescent="0.25">
      <c r="A22" s="8" t="s">
        <v>354</v>
      </c>
      <c r="B22" s="17" t="s">
        <v>154</v>
      </c>
      <c r="C22" s="8">
        <v>47941.311999999998</v>
      </c>
      <c r="D22" s="14" t="s">
        <v>171</v>
      </c>
      <c r="E22" s="43">
        <v>13111.005293705864</v>
      </c>
      <c r="F22" s="17" t="s">
        <v>170</v>
      </c>
      <c r="G22" s="14" t="s">
        <v>14</v>
      </c>
      <c r="H22" s="8">
        <v>13111</v>
      </c>
      <c r="I22" s="44" t="s">
        <v>352</v>
      </c>
      <c r="J22" s="45" t="s">
        <v>353</v>
      </c>
      <c r="K22" s="44">
        <v>13111</v>
      </c>
      <c r="L22" s="44" t="s">
        <v>313</v>
      </c>
      <c r="M22" s="45" t="s">
        <v>187</v>
      </c>
      <c r="N22" s="45"/>
      <c r="O22" s="46" t="s">
        <v>347</v>
      </c>
      <c r="P22" s="46" t="s">
        <v>354</v>
      </c>
    </row>
    <row r="23" spans="1:16" ht="12.75" customHeight="1" thickBot="1" x14ac:dyDescent="0.25">
      <c r="A23" s="8" t="s">
        <v>324</v>
      </c>
      <c r="B23" s="17" t="s">
        <v>154</v>
      </c>
      <c r="C23" s="8">
        <v>48308.716999999997</v>
      </c>
      <c r="D23" s="14" t="s">
        <v>171</v>
      </c>
      <c r="E23" s="43">
        <v>13431.016811873325</v>
      </c>
      <c r="F23" s="17" t="s">
        <v>170</v>
      </c>
      <c r="G23" s="14" t="s">
        <v>15</v>
      </c>
      <c r="H23" s="8">
        <v>13431</v>
      </c>
      <c r="I23" s="44" t="s">
        <v>355</v>
      </c>
      <c r="J23" s="45" t="s">
        <v>356</v>
      </c>
      <c r="K23" s="44">
        <v>13431</v>
      </c>
      <c r="L23" s="44" t="s">
        <v>341</v>
      </c>
      <c r="M23" s="45" t="s">
        <v>187</v>
      </c>
      <c r="N23" s="45"/>
      <c r="O23" s="46" t="s">
        <v>357</v>
      </c>
      <c r="P23" s="46" t="s">
        <v>324</v>
      </c>
    </row>
    <row r="24" spans="1:16" ht="12.75" customHeight="1" thickBot="1" x14ac:dyDescent="0.25">
      <c r="A24" s="8" t="s">
        <v>360</v>
      </c>
      <c r="B24" s="17" t="s">
        <v>154</v>
      </c>
      <c r="C24" s="8">
        <v>48329.373</v>
      </c>
      <c r="D24" s="14" t="s">
        <v>171</v>
      </c>
      <c r="E24" s="43">
        <v>13449.008287000959</v>
      </c>
      <c r="F24" s="17" t="s">
        <v>170</v>
      </c>
      <c r="G24" s="14" t="s">
        <v>16</v>
      </c>
      <c r="H24" s="8">
        <v>13449</v>
      </c>
      <c r="I24" s="44" t="s">
        <v>358</v>
      </c>
      <c r="J24" s="45" t="s">
        <v>359</v>
      </c>
      <c r="K24" s="44">
        <v>13449</v>
      </c>
      <c r="L24" s="44" t="s">
        <v>304</v>
      </c>
      <c r="M24" s="45" t="s">
        <v>187</v>
      </c>
      <c r="N24" s="45"/>
      <c r="O24" s="46" t="s">
        <v>347</v>
      </c>
      <c r="P24" s="46" t="s">
        <v>360</v>
      </c>
    </row>
    <row r="25" spans="1:16" ht="12.75" customHeight="1" thickBot="1" x14ac:dyDescent="0.25">
      <c r="A25" s="8" t="s">
        <v>324</v>
      </c>
      <c r="B25" s="17" t="s">
        <v>154</v>
      </c>
      <c r="C25" s="8">
        <v>49021.705000000002</v>
      </c>
      <c r="D25" s="14" t="s">
        <v>171</v>
      </c>
      <c r="E25" s="43">
        <v>14052.032781485017</v>
      </c>
      <c r="F25" s="17" t="s">
        <v>170</v>
      </c>
      <c r="G25" s="14" t="s">
        <v>17</v>
      </c>
      <c r="H25" s="8">
        <v>14052</v>
      </c>
      <c r="I25" s="44" t="s">
        <v>361</v>
      </c>
      <c r="J25" s="45" t="s">
        <v>362</v>
      </c>
      <c r="K25" s="44">
        <v>14052</v>
      </c>
      <c r="L25" s="44" t="s">
        <v>363</v>
      </c>
      <c r="M25" s="45" t="s">
        <v>187</v>
      </c>
      <c r="N25" s="45"/>
      <c r="O25" s="46" t="s">
        <v>357</v>
      </c>
      <c r="P25" s="46" t="s">
        <v>324</v>
      </c>
    </row>
    <row r="26" spans="1:16" ht="12.75" customHeight="1" thickBot="1" x14ac:dyDescent="0.25">
      <c r="A26" s="8" t="s">
        <v>324</v>
      </c>
      <c r="B26" s="17" t="s">
        <v>154</v>
      </c>
      <c r="C26" s="8">
        <v>49036.631999999998</v>
      </c>
      <c r="D26" s="14" t="s">
        <v>171</v>
      </c>
      <c r="E26" s="43">
        <v>14065.034270119317</v>
      </c>
      <c r="F26" s="17" t="s">
        <v>170</v>
      </c>
      <c r="G26" s="14" t="s">
        <v>18</v>
      </c>
      <c r="H26" s="8">
        <v>14065</v>
      </c>
      <c r="I26" s="44" t="s">
        <v>364</v>
      </c>
      <c r="J26" s="45" t="s">
        <v>365</v>
      </c>
      <c r="K26" s="44">
        <v>14065</v>
      </c>
      <c r="L26" s="44" t="s">
        <v>366</v>
      </c>
      <c r="M26" s="45" t="s">
        <v>187</v>
      </c>
      <c r="N26" s="45"/>
      <c r="O26" s="46" t="s">
        <v>357</v>
      </c>
      <c r="P26" s="46" t="s">
        <v>324</v>
      </c>
    </row>
    <row r="27" spans="1:16" ht="12.75" customHeight="1" thickBot="1" x14ac:dyDescent="0.25">
      <c r="A27" s="8" t="s">
        <v>324</v>
      </c>
      <c r="B27" s="17" t="s">
        <v>154</v>
      </c>
      <c r="C27" s="8">
        <v>49036.633999999998</v>
      </c>
      <c r="D27" s="14" t="s">
        <v>171</v>
      </c>
      <c r="E27" s="43">
        <v>14065.036012128914</v>
      </c>
      <c r="F27" s="17" t="s">
        <v>170</v>
      </c>
      <c r="G27" s="14" t="s">
        <v>19</v>
      </c>
      <c r="H27" s="8">
        <v>14065</v>
      </c>
      <c r="I27" s="44" t="s">
        <v>367</v>
      </c>
      <c r="J27" s="45" t="s">
        <v>368</v>
      </c>
      <c r="K27" s="44">
        <v>14065</v>
      </c>
      <c r="L27" s="44" t="s">
        <v>369</v>
      </c>
      <c r="M27" s="45" t="s">
        <v>187</v>
      </c>
      <c r="N27" s="45"/>
      <c r="O27" s="46" t="s">
        <v>323</v>
      </c>
      <c r="P27" s="46" t="s">
        <v>324</v>
      </c>
    </row>
    <row r="28" spans="1:16" ht="12.75" customHeight="1" thickBot="1" x14ac:dyDescent="0.25">
      <c r="A28" s="8" t="s">
        <v>373</v>
      </c>
      <c r="B28" s="17" t="s">
        <v>154</v>
      </c>
      <c r="C28" s="8">
        <v>49058.415999999997</v>
      </c>
      <c r="D28" s="14" t="s">
        <v>171</v>
      </c>
      <c r="E28" s="43">
        <v>14084.00823866019</v>
      </c>
      <c r="F28" s="17" t="s">
        <v>170</v>
      </c>
      <c r="G28" s="14" t="s">
        <v>20</v>
      </c>
      <c r="H28" s="8">
        <v>14084</v>
      </c>
      <c r="I28" s="44" t="s">
        <v>370</v>
      </c>
      <c r="J28" s="45" t="s">
        <v>371</v>
      </c>
      <c r="K28" s="44">
        <v>14084</v>
      </c>
      <c r="L28" s="44" t="s">
        <v>372</v>
      </c>
      <c r="M28" s="45" t="s">
        <v>187</v>
      </c>
      <c r="N28" s="45"/>
      <c r="O28" s="46" t="s">
        <v>347</v>
      </c>
      <c r="P28" s="46" t="s">
        <v>373</v>
      </c>
    </row>
    <row r="29" spans="1:16" ht="12.75" customHeight="1" thickBot="1" x14ac:dyDescent="0.25">
      <c r="A29" s="8" t="s">
        <v>373</v>
      </c>
      <c r="B29" s="17" t="s">
        <v>154</v>
      </c>
      <c r="C29" s="8">
        <v>49065.324000000001</v>
      </c>
      <c r="D29" s="14" t="s">
        <v>171</v>
      </c>
      <c r="E29" s="43">
        <v>14090.025139811512</v>
      </c>
      <c r="F29" s="17" t="s">
        <v>170</v>
      </c>
      <c r="G29" s="14" t="s">
        <v>21</v>
      </c>
      <c r="H29" s="8">
        <v>14090</v>
      </c>
      <c r="I29" s="44" t="s">
        <v>374</v>
      </c>
      <c r="J29" s="45" t="s">
        <v>375</v>
      </c>
      <c r="K29" s="44">
        <v>14090</v>
      </c>
      <c r="L29" s="44" t="s">
        <v>376</v>
      </c>
      <c r="M29" s="45" t="s">
        <v>187</v>
      </c>
      <c r="N29" s="45"/>
      <c r="O29" s="46" t="s">
        <v>347</v>
      </c>
      <c r="P29" s="46" t="s">
        <v>373</v>
      </c>
    </row>
    <row r="30" spans="1:16" ht="12.75" customHeight="1" thickBot="1" x14ac:dyDescent="0.25">
      <c r="A30" s="8" t="s">
        <v>380</v>
      </c>
      <c r="B30" s="17" t="s">
        <v>154</v>
      </c>
      <c r="C30" s="8">
        <v>49778.300999999999</v>
      </c>
      <c r="D30" s="14" t="s">
        <v>171</v>
      </c>
      <c r="E30" s="43">
        <v>14711.031528370411</v>
      </c>
      <c r="F30" s="17" t="s">
        <v>170</v>
      </c>
      <c r="G30" s="14" t="s">
        <v>22</v>
      </c>
      <c r="H30" s="8">
        <v>14711</v>
      </c>
      <c r="I30" s="44" t="s">
        <v>377</v>
      </c>
      <c r="J30" s="45" t="s">
        <v>378</v>
      </c>
      <c r="K30" s="44">
        <v>14711</v>
      </c>
      <c r="L30" s="44" t="s">
        <v>379</v>
      </c>
      <c r="M30" s="45" t="s">
        <v>187</v>
      </c>
      <c r="N30" s="45"/>
      <c r="O30" s="46" t="s">
        <v>347</v>
      </c>
      <c r="P30" s="46" t="s">
        <v>380</v>
      </c>
    </row>
    <row r="31" spans="1:16" ht="12.75" customHeight="1" thickBot="1" x14ac:dyDescent="0.25">
      <c r="A31" s="8" t="s">
        <v>380</v>
      </c>
      <c r="B31" s="17" t="s">
        <v>154</v>
      </c>
      <c r="C31" s="8">
        <v>49786.34</v>
      </c>
      <c r="D31" s="14" t="s">
        <v>171</v>
      </c>
      <c r="E31" s="43">
        <v>14718.033535949369</v>
      </c>
      <c r="F31" s="17" t="s">
        <v>170</v>
      </c>
      <c r="G31" s="14" t="s">
        <v>23</v>
      </c>
      <c r="H31" s="8">
        <v>14718</v>
      </c>
      <c r="I31" s="44" t="s">
        <v>381</v>
      </c>
      <c r="J31" s="45" t="s">
        <v>382</v>
      </c>
      <c r="K31" s="44">
        <v>14718</v>
      </c>
      <c r="L31" s="44" t="s">
        <v>366</v>
      </c>
      <c r="M31" s="45" t="s">
        <v>187</v>
      </c>
      <c r="N31" s="45"/>
      <c r="O31" s="46" t="s">
        <v>347</v>
      </c>
      <c r="P31" s="46" t="s">
        <v>380</v>
      </c>
    </row>
    <row r="32" spans="1:16" ht="12.75" customHeight="1" thickBot="1" x14ac:dyDescent="0.25">
      <c r="A32" s="8" t="s">
        <v>386</v>
      </c>
      <c r="B32" s="17" t="s">
        <v>154</v>
      </c>
      <c r="C32" s="8">
        <v>49817.334999999999</v>
      </c>
      <c r="D32" s="14" t="s">
        <v>171</v>
      </c>
      <c r="E32" s="43">
        <v>14745.030329693607</v>
      </c>
      <c r="F32" s="17" t="s">
        <v>170</v>
      </c>
      <c r="G32" s="14" t="s">
        <v>24</v>
      </c>
      <c r="H32" s="8">
        <v>14745</v>
      </c>
      <c r="I32" s="44" t="s">
        <v>383</v>
      </c>
      <c r="J32" s="45" t="s">
        <v>384</v>
      </c>
      <c r="K32" s="44">
        <v>14745</v>
      </c>
      <c r="L32" s="44" t="s">
        <v>385</v>
      </c>
      <c r="M32" s="45" t="s">
        <v>187</v>
      </c>
      <c r="N32" s="45"/>
      <c r="O32" s="46" t="s">
        <v>347</v>
      </c>
      <c r="P32" s="46" t="s">
        <v>386</v>
      </c>
    </row>
    <row r="33" spans="1:16" ht="12.75" customHeight="1" thickBot="1" x14ac:dyDescent="0.25">
      <c r="A33" s="8" t="s">
        <v>390</v>
      </c>
      <c r="B33" s="17" t="s">
        <v>154</v>
      </c>
      <c r="C33" s="8">
        <v>50166.362000000001</v>
      </c>
      <c r="D33" s="14" t="s">
        <v>171</v>
      </c>
      <c r="E33" s="43">
        <v>15049.034521665504</v>
      </c>
      <c r="F33" s="17" t="s">
        <v>170</v>
      </c>
      <c r="G33" s="14" t="s">
        <v>25</v>
      </c>
      <c r="H33" s="8">
        <v>15049</v>
      </c>
      <c r="I33" s="44" t="s">
        <v>387</v>
      </c>
      <c r="J33" s="45" t="s">
        <v>388</v>
      </c>
      <c r="K33" s="44">
        <v>15049</v>
      </c>
      <c r="L33" s="44" t="s">
        <v>389</v>
      </c>
      <c r="M33" s="45" t="s">
        <v>187</v>
      </c>
      <c r="N33" s="45"/>
      <c r="O33" s="46" t="s">
        <v>347</v>
      </c>
      <c r="P33" s="46" t="s">
        <v>390</v>
      </c>
    </row>
    <row r="34" spans="1:16" ht="12.75" customHeight="1" thickBot="1" x14ac:dyDescent="0.25">
      <c r="A34" s="8" t="s">
        <v>394</v>
      </c>
      <c r="B34" s="17" t="s">
        <v>154</v>
      </c>
      <c r="C34" s="8">
        <v>50871.307000000001</v>
      </c>
      <c r="D34" s="14" t="s">
        <v>171</v>
      </c>
      <c r="E34" s="43">
        <v>15663.044999679036</v>
      </c>
      <c r="F34" s="17" t="s">
        <v>170</v>
      </c>
      <c r="G34" s="14" t="s">
        <v>26</v>
      </c>
      <c r="H34" s="8">
        <v>15663</v>
      </c>
      <c r="I34" s="44" t="s">
        <v>391</v>
      </c>
      <c r="J34" s="45" t="s">
        <v>392</v>
      </c>
      <c r="K34" s="44">
        <v>15663</v>
      </c>
      <c r="L34" s="44" t="s">
        <v>393</v>
      </c>
      <c r="M34" s="45" t="s">
        <v>187</v>
      </c>
      <c r="N34" s="45"/>
      <c r="O34" s="46" t="s">
        <v>347</v>
      </c>
      <c r="P34" s="46" t="s">
        <v>394</v>
      </c>
    </row>
    <row r="35" spans="1:16" ht="12.75" customHeight="1" thickBot="1" x14ac:dyDescent="0.25">
      <c r="A35" s="8" t="s">
        <v>416</v>
      </c>
      <c r="B35" s="17" t="s">
        <v>154</v>
      </c>
      <c r="C35" s="8">
        <v>52565.892899999999</v>
      </c>
      <c r="D35" s="14" t="s">
        <v>171</v>
      </c>
      <c r="E35" s="43">
        <v>17139.037450854641</v>
      </c>
      <c r="F35" s="17" t="s">
        <v>170</v>
      </c>
      <c r="G35" s="14" t="s">
        <v>27</v>
      </c>
      <c r="H35" s="8">
        <v>17139</v>
      </c>
      <c r="I35" s="44" t="s">
        <v>410</v>
      </c>
      <c r="J35" s="45" t="s">
        <v>411</v>
      </c>
      <c r="K35" s="44">
        <v>17139</v>
      </c>
      <c r="L35" s="44" t="s">
        <v>412</v>
      </c>
      <c r="M35" s="45" t="s">
        <v>413</v>
      </c>
      <c r="N35" s="45" t="s">
        <v>414</v>
      </c>
      <c r="O35" s="46" t="s">
        <v>415</v>
      </c>
      <c r="P35" s="47" t="s">
        <v>416</v>
      </c>
    </row>
    <row r="36" spans="1:16" ht="12.75" customHeight="1" thickBot="1" x14ac:dyDescent="0.25">
      <c r="A36" s="8" t="s">
        <v>442</v>
      </c>
      <c r="B36" s="17" t="s">
        <v>154</v>
      </c>
      <c r="C36" s="8">
        <v>54507.320200000002</v>
      </c>
      <c r="D36" s="14" t="s">
        <v>171</v>
      </c>
      <c r="E36" s="43">
        <v>18830.029946015995</v>
      </c>
      <c r="F36" s="17" t="s">
        <v>170</v>
      </c>
      <c r="G36" s="14" t="s">
        <v>28</v>
      </c>
      <c r="H36" s="8">
        <v>18830</v>
      </c>
      <c r="I36" s="44" t="s">
        <v>437</v>
      </c>
      <c r="J36" s="45" t="s">
        <v>438</v>
      </c>
      <c r="K36" s="44">
        <v>18830</v>
      </c>
      <c r="L36" s="44" t="s">
        <v>439</v>
      </c>
      <c r="M36" s="45" t="s">
        <v>402</v>
      </c>
      <c r="N36" s="45" t="s">
        <v>440</v>
      </c>
      <c r="O36" s="46" t="s">
        <v>441</v>
      </c>
      <c r="P36" s="47" t="s">
        <v>442</v>
      </c>
    </row>
    <row r="37" spans="1:16" ht="12.75" customHeight="1" thickBot="1" x14ac:dyDescent="0.25">
      <c r="A37" s="8" t="s">
        <v>447</v>
      </c>
      <c r="B37" s="17" t="s">
        <v>154</v>
      </c>
      <c r="C37" s="8">
        <v>54525.691700000003</v>
      </c>
      <c r="D37" s="14" t="s">
        <v>171</v>
      </c>
      <c r="E37" s="43">
        <v>18846.031610680369</v>
      </c>
      <c r="F37" s="17" t="s">
        <v>170</v>
      </c>
      <c r="G37" s="14" t="s">
        <v>29</v>
      </c>
      <c r="H37" s="8">
        <v>18846</v>
      </c>
      <c r="I37" s="44" t="s">
        <v>443</v>
      </c>
      <c r="J37" s="45" t="s">
        <v>444</v>
      </c>
      <c r="K37" s="44" t="s">
        <v>445</v>
      </c>
      <c r="L37" s="44" t="s">
        <v>446</v>
      </c>
      <c r="M37" s="45" t="s">
        <v>402</v>
      </c>
      <c r="N37" s="45" t="s">
        <v>403</v>
      </c>
      <c r="O37" s="46" t="s">
        <v>436</v>
      </c>
      <c r="P37" s="47" t="s">
        <v>447</v>
      </c>
    </row>
    <row r="38" spans="1:16" ht="12.75" customHeight="1" thickBot="1" x14ac:dyDescent="0.25">
      <c r="A38" s="8" t="s">
        <v>452</v>
      </c>
      <c r="B38" s="17" t="s">
        <v>154</v>
      </c>
      <c r="C38" s="8">
        <v>54532.580300000001</v>
      </c>
      <c r="D38" s="14" t="s">
        <v>171</v>
      </c>
      <c r="E38" s="43">
        <v>18852.031614338586</v>
      </c>
      <c r="F38" s="17" t="s">
        <v>170</v>
      </c>
      <c r="G38" s="14" t="s">
        <v>30</v>
      </c>
      <c r="H38" s="8">
        <v>18852</v>
      </c>
      <c r="I38" s="44" t="s">
        <v>448</v>
      </c>
      <c r="J38" s="45" t="s">
        <v>449</v>
      </c>
      <c r="K38" s="44" t="s">
        <v>450</v>
      </c>
      <c r="L38" s="44" t="s">
        <v>446</v>
      </c>
      <c r="M38" s="45" t="s">
        <v>402</v>
      </c>
      <c r="N38" s="45" t="s">
        <v>451</v>
      </c>
      <c r="O38" s="46" t="s">
        <v>323</v>
      </c>
      <c r="P38" s="47" t="s">
        <v>452</v>
      </c>
    </row>
    <row r="39" spans="1:16" ht="12.75" customHeight="1" thickBot="1" x14ac:dyDescent="0.25">
      <c r="A39" s="8" t="s">
        <v>457</v>
      </c>
      <c r="B39" s="17" t="s">
        <v>154</v>
      </c>
      <c r="C39" s="8">
        <v>54797.7889</v>
      </c>
      <c r="D39" s="14" t="s">
        <v>171</v>
      </c>
      <c r="E39" s="43">
        <v>19083.029577668065</v>
      </c>
      <c r="F39" s="17" t="s">
        <v>170</v>
      </c>
      <c r="G39" s="14" t="s">
        <v>31</v>
      </c>
      <c r="H39" s="8">
        <v>19083</v>
      </c>
      <c r="I39" s="44" t="s">
        <v>453</v>
      </c>
      <c r="J39" s="45" t="s">
        <v>454</v>
      </c>
      <c r="K39" s="44" t="s">
        <v>455</v>
      </c>
      <c r="L39" s="44" t="s">
        <v>456</v>
      </c>
      <c r="M39" s="45" t="s">
        <v>402</v>
      </c>
      <c r="N39" s="45" t="s">
        <v>403</v>
      </c>
      <c r="O39" s="46" t="s">
        <v>323</v>
      </c>
      <c r="P39" s="47" t="s">
        <v>457</v>
      </c>
    </row>
    <row r="40" spans="1:16" ht="12.75" customHeight="1" thickBot="1" x14ac:dyDescent="0.25">
      <c r="A40" s="8" t="s">
        <v>463</v>
      </c>
      <c r="B40" s="17" t="s">
        <v>154</v>
      </c>
      <c r="C40" s="8">
        <v>54905.710500000001</v>
      </c>
      <c r="D40" s="14" t="s">
        <v>171</v>
      </c>
      <c r="E40" s="43">
        <v>19177.029809181142</v>
      </c>
      <c r="F40" s="17" t="s">
        <v>170</v>
      </c>
      <c r="G40" s="14" t="s">
        <v>32</v>
      </c>
      <c r="H40" s="8">
        <v>19177</v>
      </c>
      <c r="I40" s="44" t="s">
        <v>458</v>
      </c>
      <c r="J40" s="45" t="s">
        <v>459</v>
      </c>
      <c r="K40" s="44" t="s">
        <v>460</v>
      </c>
      <c r="L40" s="44" t="s">
        <v>461</v>
      </c>
      <c r="M40" s="45" t="s">
        <v>402</v>
      </c>
      <c r="N40" s="45" t="s">
        <v>403</v>
      </c>
      <c r="O40" s="46" t="s">
        <v>462</v>
      </c>
      <c r="P40" s="46" t="s">
        <v>463</v>
      </c>
    </row>
    <row r="41" spans="1:16" ht="12.75" customHeight="1" thickBot="1" x14ac:dyDescent="0.25">
      <c r="A41" s="8" t="s">
        <v>468</v>
      </c>
      <c r="B41" s="17" t="s">
        <v>154</v>
      </c>
      <c r="C41" s="8">
        <v>55177.8076</v>
      </c>
      <c r="D41" s="14" t="s">
        <v>171</v>
      </c>
      <c r="E41" s="43">
        <v>19414.02768906836</v>
      </c>
      <c r="F41" s="17" t="s">
        <v>170</v>
      </c>
      <c r="G41" s="14" t="s">
        <v>33</v>
      </c>
      <c r="H41" s="8">
        <v>19414</v>
      </c>
      <c r="I41" s="44" t="s">
        <v>464</v>
      </c>
      <c r="J41" s="45" t="s">
        <v>465</v>
      </c>
      <c r="K41" s="44" t="s">
        <v>466</v>
      </c>
      <c r="L41" s="44" t="s">
        <v>467</v>
      </c>
      <c r="M41" s="45" t="s">
        <v>402</v>
      </c>
      <c r="N41" s="45" t="s">
        <v>403</v>
      </c>
      <c r="O41" s="46" t="s">
        <v>323</v>
      </c>
      <c r="P41" s="46" t="s">
        <v>468</v>
      </c>
    </row>
    <row r="42" spans="1:16" ht="12.75" customHeight="1" thickBot="1" x14ac:dyDescent="0.25">
      <c r="A42" s="8" t="s">
        <v>468</v>
      </c>
      <c r="B42" s="17" t="s">
        <v>154</v>
      </c>
      <c r="C42" s="8">
        <v>55246.694000000003</v>
      </c>
      <c r="D42" s="14" t="s">
        <v>171</v>
      </c>
      <c r="E42" s="43">
        <v>19474.028074052483</v>
      </c>
      <c r="F42" s="17" t="s">
        <v>170</v>
      </c>
      <c r="G42" s="14" t="s">
        <v>34</v>
      </c>
      <c r="H42" s="8">
        <v>19474</v>
      </c>
      <c r="I42" s="44" t="s">
        <v>476</v>
      </c>
      <c r="J42" s="45" t="s">
        <v>477</v>
      </c>
      <c r="K42" s="44" t="s">
        <v>478</v>
      </c>
      <c r="L42" s="44" t="s">
        <v>479</v>
      </c>
      <c r="M42" s="45" t="s">
        <v>402</v>
      </c>
      <c r="N42" s="45" t="s">
        <v>403</v>
      </c>
      <c r="O42" s="46" t="s">
        <v>480</v>
      </c>
      <c r="P42" s="46" t="s">
        <v>468</v>
      </c>
    </row>
    <row r="43" spans="1:16" ht="12.75" customHeight="1" thickBot="1" x14ac:dyDescent="0.25">
      <c r="A43" s="8" t="s">
        <v>485</v>
      </c>
      <c r="B43" s="17" t="s">
        <v>154</v>
      </c>
      <c r="C43" s="8">
        <v>55914.887900000002</v>
      </c>
      <c r="D43" s="14" t="s">
        <v>171</v>
      </c>
      <c r="E43" s="43">
        <v>20056.028167598397</v>
      </c>
      <c r="F43" s="17" t="s">
        <v>170</v>
      </c>
      <c r="G43" s="14" t="s">
        <v>35</v>
      </c>
      <c r="H43" s="8">
        <v>20056</v>
      </c>
      <c r="I43" s="44" t="s">
        <v>481</v>
      </c>
      <c r="J43" s="45" t="s">
        <v>482</v>
      </c>
      <c r="K43" s="44" t="s">
        <v>483</v>
      </c>
      <c r="L43" s="44" t="s">
        <v>484</v>
      </c>
      <c r="M43" s="45" t="s">
        <v>402</v>
      </c>
      <c r="N43" s="45" t="s">
        <v>170</v>
      </c>
      <c r="O43" s="46" t="s">
        <v>323</v>
      </c>
      <c r="P43" s="46" t="s">
        <v>485</v>
      </c>
    </row>
    <row r="44" spans="1:16" ht="12.75" customHeight="1" thickBot="1" x14ac:dyDescent="0.25">
      <c r="A44" s="8" t="s">
        <v>177</v>
      </c>
      <c r="B44" s="17" t="s">
        <v>154</v>
      </c>
      <c r="C44" s="8">
        <v>26352.5</v>
      </c>
      <c r="D44" s="14" t="s">
        <v>171</v>
      </c>
      <c r="E44" s="43">
        <v>-5692.953562466244</v>
      </c>
      <c r="F44" s="17" t="s">
        <v>170</v>
      </c>
      <c r="G44" s="14" t="s">
        <v>36</v>
      </c>
      <c r="H44" s="8">
        <v>-5693</v>
      </c>
      <c r="I44" s="44" t="s">
        <v>172</v>
      </c>
      <c r="J44" s="45" t="s">
        <v>173</v>
      </c>
      <c r="K44" s="44">
        <v>-5693</v>
      </c>
      <c r="L44" s="44" t="s">
        <v>174</v>
      </c>
      <c r="M44" s="45" t="s">
        <v>175</v>
      </c>
      <c r="N44" s="45"/>
      <c r="O44" s="46" t="s">
        <v>176</v>
      </c>
      <c r="P44" s="46" t="s">
        <v>177</v>
      </c>
    </row>
    <row r="45" spans="1:16" ht="12.75" customHeight="1" thickBot="1" x14ac:dyDescent="0.25">
      <c r="A45" s="8" t="s">
        <v>177</v>
      </c>
      <c r="B45" s="17" t="s">
        <v>154</v>
      </c>
      <c r="C45" s="8">
        <v>26421.4</v>
      </c>
      <c r="D45" s="14" t="s">
        <v>171</v>
      </c>
      <c r="E45" s="43">
        <v>-5632.9413318168554</v>
      </c>
      <c r="F45" s="17" t="s">
        <v>170</v>
      </c>
      <c r="G45" s="14" t="s">
        <v>37</v>
      </c>
      <c r="H45" s="8">
        <v>-5633</v>
      </c>
      <c r="I45" s="44" t="s">
        <v>178</v>
      </c>
      <c r="J45" s="45" t="s">
        <v>179</v>
      </c>
      <c r="K45" s="44">
        <v>-5633</v>
      </c>
      <c r="L45" s="44" t="s">
        <v>180</v>
      </c>
      <c r="M45" s="45" t="s">
        <v>175</v>
      </c>
      <c r="N45" s="45"/>
      <c r="O45" s="46" t="s">
        <v>176</v>
      </c>
      <c r="P45" s="46" t="s">
        <v>177</v>
      </c>
    </row>
    <row r="46" spans="1:16" ht="12.75" customHeight="1" thickBot="1" x14ac:dyDescent="0.25">
      <c r="A46" s="8" t="s">
        <v>177</v>
      </c>
      <c r="B46" s="17" t="s">
        <v>154</v>
      </c>
      <c r="C46" s="8">
        <v>26793.4</v>
      </c>
      <c r="D46" s="14" t="s">
        <v>171</v>
      </c>
      <c r="E46" s="43">
        <v>-5308.9275465981036</v>
      </c>
      <c r="F46" s="17" t="s">
        <v>170</v>
      </c>
      <c r="G46" s="14" t="s">
        <v>38</v>
      </c>
      <c r="H46" s="8">
        <v>-5309</v>
      </c>
      <c r="I46" s="44" t="s">
        <v>181</v>
      </c>
      <c r="J46" s="45" t="s">
        <v>182</v>
      </c>
      <c r="K46" s="44">
        <v>-5309</v>
      </c>
      <c r="L46" s="44" t="s">
        <v>183</v>
      </c>
      <c r="M46" s="45" t="s">
        <v>175</v>
      </c>
      <c r="N46" s="45"/>
      <c r="O46" s="46" t="s">
        <v>176</v>
      </c>
      <c r="P46" s="46" t="s">
        <v>177</v>
      </c>
    </row>
    <row r="47" spans="1:16" ht="12.75" customHeight="1" thickBot="1" x14ac:dyDescent="0.25">
      <c r="A47" s="8" t="s">
        <v>189</v>
      </c>
      <c r="B47" s="17" t="s">
        <v>154</v>
      </c>
      <c r="C47" s="8">
        <v>27125.13</v>
      </c>
      <c r="D47" s="14" t="s">
        <v>171</v>
      </c>
      <c r="E47" s="43">
        <v>-5019.9891246340803</v>
      </c>
      <c r="F47" s="17" t="s">
        <v>170</v>
      </c>
      <c r="G47" s="14" t="s">
        <v>39</v>
      </c>
      <c r="H47" s="8">
        <v>-5020</v>
      </c>
      <c r="I47" s="44" t="s">
        <v>184</v>
      </c>
      <c r="J47" s="45" t="s">
        <v>185</v>
      </c>
      <c r="K47" s="44">
        <v>-5020</v>
      </c>
      <c r="L47" s="44" t="s">
        <v>186</v>
      </c>
      <c r="M47" s="45" t="s">
        <v>187</v>
      </c>
      <c r="N47" s="45"/>
      <c r="O47" s="46" t="s">
        <v>188</v>
      </c>
      <c r="P47" s="46" t="s">
        <v>189</v>
      </c>
    </row>
    <row r="48" spans="1:16" ht="12.75" customHeight="1" thickBot="1" x14ac:dyDescent="0.25">
      <c r="A48" s="8" t="s">
        <v>194</v>
      </c>
      <c r="B48" s="17" t="s">
        <v>154</v>
      </c>
      <c r="C48" s="8">
        <v>28849.566999999999</v>
      </c>
      <c r="D48" s="14" t="s">
        <v>171</v>
      </c>
      <c r="E48" s="43">
        <v>-3517.9962221037867</v>
      </c>
      <c r="F48" s="17" t="s">
        <v>170</v>
      </c>
      <c r="G48" s="14" t="s">
        <v>40</v>
      </c>
      <c r="H48" s="8">
        <v>-3518</v>
      </c>
      <c r="I48" s="44" t="s">
        <v>190</v>
      </c>
      <c r="J48" s="45" t="s">
        <v>191</v>
      </c>
      <c r="K48" s="44">
        <v>-3518</v>
      </c>
      <c r="L48" s="44" t="s">
        <v>192</v>
      </c>
      <c r="M48" s="45" t="s">
        <v>175</v>
      </c>
      <c r="N48" s="45"/>
      <c r="O48" s="46" t="s">
        <v>193</v>
      </c>
      <c r="P48" s="46" t="s">
        <v>194</v>
      </c>
    </row>
    <row r="49" spans="1:16" ht="12.75" customHeight="1" thickBot="1" x14ac:dyDescent="0.25">
      <c r="A49" s="8" t="s">
        <v>194</v>
      </c>
      <c r="B49" s="17" t="s">
        <v>154</v>
      </c>
      <c r="C49" s="8">
        <v>29229.578000000001</v>
      </c>
      <c r="D49" s="14" t="s">
        <v>171</v>
      </c>
      <c r="E49" s="43">
        <v>-3187.0048174404424</v>
      </c>
      <c r="F49" s="17" t="s">
        <v>170</v>
      </c>
      <c r="G49" s="14" t="s">
        <v>41</v>
      </c>
      <c r="H49" s="8">
        <v>-3187</v>
      </c>
      <c r="I49" s="44" t="s">
        <v>195</v>
      </c>
      <c r="J49" s="45" t="s">
        <v>196</v>
      </c>
      <c r="K49" s="44">
        <v>-3187</v>
      </c>
      <c r="L49" s="44" t="s">
        <v>197</v>
      </c>
      <c r="M49" s="45" t="s">
        <v>175</v>
      </c>
      <c r="N49" s="45"/>
      <c r="O49" s="46" t="s">
        <v>193</v>
      </c>
      <c r="P49" s="46" t="s">
        <v>194</v>
      </c>
    </row>
    <row r="50" spans="1:16" ht="12.75" customHeight="1" thickBot="1" x14ac:dyDescent="0.25">
      <c r="A50" s="8" t="s">
        <v>194</v>
      </c>
      <c r="B50" s="17" t="s">
        <v>154</v>
      </c>
      <c r="C50" s="8">
        <v>29670.425999999999</v>
      </c>
      <c r="D50" s="14" t="s">
        <v>171</v>
      </c>
      <c r="E50" s="43">
        <v>-2803.0240938218512</v>
      </c>
      <c r="F50" s="17" t="s">
        <v>170</v>
      </c>
      <c r="G50" s="14" t="s">
        <v>42</v>
      </c>
      <c r="H50" s="8">
        <v>-2803</v>
      </c>
      <c r="I50" s="44" t="s">
        <v>198</v>
      </c>
      <c r="J50" s="45" t="s">
        <v>199</v>
      </c>
      <c r="K50" s="44">
        <v>-2803</v>
      </c>
      <c r="L50" s="44" t="s">
        <v>200</v>
      </c>
      <c r="M50" s="45" t="s">
        <v>175</v>
      </c>
      <c r="N50" s="45"/>
      <c r="O50" s="46" t="s">
        <v>193</v>
      </c>
      <c r="P50" s="46" t="s">
        <v>194</v>
      </c>
    </row>
    <row r="51" spans="1:16" ht="12.75" customHeight="1" thickBot="1" x14ac:dyDescent="0.25">
      <c r="A51" s="8" t="s">
        <v>205</v>
      </c>
      <c r="B51" s="17" t="s">
        <v>154</v>
      </c>
      <c r="C51" s="8">
        <v>30072.29</v>
      </c>
      <c r="D51" s="14" t="s">
        <v>171</v>
      </c>
      <c r="E51" s="43">
        <v>-2452.9986212865037</v>
      </c>
      <c r="F51" s="17" t="s">
        <v>170</v>
      </c>
      <c r="G51" s="14" t="s">
        <v>43</v>
      </c>
      <c r="H51" s="8">
        <v>-2453</v>
      </c>
      <c r="I51" s="44" t="s">
        <v>201</v>
      </c>
      <c r="J51" s="45" t="s">
        <v>202</v>
      </c>
      <c r="K51" s="44">
        <v>-2453</v>
      </c>
      <c r="L51" s="44" t="s">
        <v>203</v>
      </c>
      <c r="M51" s="45" t="s">
        <v>187</v>
      </c>
      <c r="N51" s="45"/>
      <c r="O51" s="46" t="s">
        <v>204</v>
      </c>
      <c r="P51" s="46" t="s">
        <v>205</v>
      </c>
    </row>
    <row r="52" spans="1:16" ht="12.75" customHeight="1" thickBot="1" x14ac:dyDescent="0.25">
      <c r="A52" s="8" t="s">
        <v>205</v>
      </c>
      <c r="B52" s="17" t="s">
        <v>154</v>
      </c>
      <c r="C52" s="8">
        <v>30793.279999999999</v>
      </c>
      <c r="D52" s="14" t="s">
        <v>171</v>
      </c>
      <c r="E52" s="43">
        <v>-1825.0128712734188</v>
      </c>
      <c r="F52" s="17" t="s">
        <v>170</v>
      </c>
      <c r="G52" s="14" t="s">
        <v>44</v>
      </c>
      <c r="H52" s="8">
        <v>-1825</v>
      </c>
      <c r="I52" s="44" t="s">
        <v>206</v>
      </c>
      <c r="J52" s="45" t="s">
        <v>207</v>
      </c>
      <c r="K52" s="44">
        <v>-1825</v>
      </c>
      <c r="L52" s="44" t="s">
        <v>208</v>
      </c>
      <c r="M52" s="45" t="s">
        <v>187</v>
      </c>
      <c r="N52" s="45"/>
      <c r="O52" s="46" t="s">
        <v>204</v>
      </c>
      <c r="P52" s="46" t="s">
        <v>205</v>
      </c>
    </row>
    <row r="53" spans="1:16" ht="12.75" customHeight="1" thickBot="1" x14ac:dyDescent="0.25">
      <c r="A53" s="8" t="s">
        <v>213</v>
      </c>
      <c r="B53" s="17" t="s">
        <v>154</v>
      </c>
      <c r="C53" s="8">
        <v>31157.24</v>
      </c>
      <c r="D53" s="14" t="s">
        <v>171</v>
      </c>
      <c r="E53" s="43">
        <v>-1508.0019646384242</v>
      </c>
      <c r="F53" s="17" t="s">
        <v>170</v>
      </c>
      <c r="G53" s="14" t="s">
        <v>45</v>
      </c>
      <c r="H53" s="8">
        <v>-1508</v>
      </c>
      <c r="I53" s="44" t="s">
        <v>209</v>
      </c>
      <c r="J53" s="45" t="s">
        <v>210</v>
      </c>
      <c r="K53" s="44">
        <v>-1508</v>
      </c>
      <c r="L53" s="44" t="s">
        <v>211</v>
      </c>
      <c r="M53" s="45" t="s">
        <v>187</v>
      </c>
      <c r="N53" s="45"/>
      <c r="O53" s="46" t="s">
        <v>212</v>
      </c>
      <c r="P53" s="46" t="s">
        <v>213</v>
      </c>
    </row>
    <row r="54" spans="1:16" ht="12.75" customHeight="1" thickBot="1" x14ac:dyDescent="0.25">
      <c r="A54" s="8" t="s">
        <v>213</v>
      </c>
      <c r="B54" s="17" t="s">
        <v>154</v>
      </c>
      <c r="C54" s="8">
        <v>31165.279999999999</v>
      </c>
      <c r="D54" s="14" t="s">
        <v>171</v>
      </c>
      <c r="E54" s="43">
        <v>-1500.9990860546663</v>
      </c>
      <c r="F54" s="17" t="s">
        <v>170</v>
      </c>
      <c r="G54" s="14" t="s">
        <v>46</v>
      </c>
      <c r="H54" s="8">
        <v>-1501</v>
      </c>
      <c r="I54" s="44" t="s">
        <v>214</v>
      </c>
      <c r="J54" s="45" t="s">
        <v>215</v>
      </c>
      <c r="K54" s="44">
        <v>-1501</v>
      </c>
      <c r="L54" s="44" t="s">
        <v>203</v>
      </c>
      <c r="M54" s="45" t="s">
        <v>187</v>
      </c>
      <c r="N54" s="45"/>
      <c r="O54" s="46" t="s">
        <v>212</v>
      </c>
      <c r="P54" s="46" t="s">
        <v>213</v>
      </c>
    </row>
    <row r="55" spans="1:16" ht="12.75" customHeight="1" thickBot="1" x14ac:dyDescent="0.25">
      <c r="A55" s="8" t="s">
        <v>194</v>
      </c>
      <c r="B55" s="17" t="s">
        <v>154</v>
      </c>
      <c r="C55" s="8">
        <v>31469.513999999999</v>
      </c>
      <c r="D55" s="14" t="s">
        <v>171</v>
      </c>
      <c r="E55" s="43">
        <v>-1236.0098120432631</v>
      </c>
      <c r="F55" s="17" t="s">
        <v>170</v>
      </c>
      <c r="G55" s="14" t="s">
        <v>47</v>
      </c>
      <c r="H55" s="8">
        <v>-1236</v>
      </c>
      <c r="I55" s="44" t="s">
        <v>216</v>
      </c>
      <c r="J55" s="45" t="s">
        <v>217</v>
      </c>
      <c r="K55" s="44">
        <v>-1236</v>
      </c>
      <c r="L55" s="44" t="s">
        <v>218</v>
      </c>
      <c r="M55" s="45" t="s">
        <v>175</v>
      </c>
      <c r="N55" s="45"/>
      <c r="O55" s="46" t="s">
        <v>193</v>
      </c>
      <c r="P55" s="46" t="s">
        <v>194</v>
      </c>
    </row>
    <row r="56" spans="1:16" ht="12.75" customHeight="1" thickBot="1" x14ac:dyDescent="0.25">
      <c r="A56" s="8" t="s">
        <v>213</v>
      </c>
      <c r="B56" s="17" t="s">
        <v>154</v>
      </c>
      <c r="C56" s="8">
        <v>31474.25</v>
      </c>
      <c r="D56" s="14" t="s">
        <v>171</v>
      </c>
      <c r="E56" s="43">
        <v>-1231.884733315316</v>
      </c>
      <c r="F56" s="17" t="s">
        <v>170</v>
      </c>
      <c r="G56" s="14" t="s">
        <v>48</v>
      </c>
      <c r="H56" s="8">
        <v>-1232</v>
      </c>
      <c r="I56" s="44" t="s">
        <v>219</v>
      </c>
      <c r="J56" s="45" t="s">
        <v>220</v>
      </c>
      <c r="K56" s="44">
        <v>-1232</v>
      </c>
      <c r="L56" s="44" t="s">
        <v>221</v>
      </c>
      <c r="M56" s="45" t="s">
        <v>187</v>
      </c>
      <c r="N56" s="45"/>
      <c r="O56" s="46" t="s">
        <v>212</v>
      </c>
      <c r="P56" s="46" t="s">
        <v>213</v>
      </c>
    </row>
    <row r="57" spans="1:16" ht="12.75" customHeight="1" thickBot="1" x14ac:dyDescent="0.25">
      <c r="A57" s="8" t="s">
        <v>194</v>
      </c>
      <c r="B57" s="17" t="s">
        <v>154</v>
      </c>
      <c r="C57" s="8">
        <v>31741.627</v>
      </c>
      <c r="D57" s="14" t="s">
        <v>171</v>
      </c>
      <c r="E57" s="43">
        <v>-998.99808317973941</v>
      </c>
      <c r="F57" s="17" t="s">
        <v>170</v>
      </c>
      <c r="G57" s="14" t="s">
        <v>49</v>
      </c>
      <c r="H57" s="8">
        <v>-999</v>
      </c>
      <c r="I57" s="44" t="s">
        <v>222</v>
      </c>
      <c r="J57" s="45" t="s">
        <v>223</v>
      </c>
      <c r="K57" s="44">
        <v>-999</v>
      </c>
      <c r="L57" s="44" t="s">
        <v>224</v>
      </c>
      <c r="M57" s="45" t="s">
        <v>175</v>
      </c>
      <c r="N57" s="45"/>
      <c r="O57" s="46" t="s">
        <v>193</v>
      </c>
      <c r="P57" s="46" t="s">
        <v>194</v>
      </c>
    </row>
    <row r="58" spans="1:16" ht="12.75" customHeight="1" thickBot="1" x14ac:dyDescent="0.25">
      <c r="A58" s="8" t="s">
        <v>194</v>
      </c>
      <c r="B58" s="17" t="s">
        <v>154</v>
      </c>
      <c r="C58" s="8">
        <v>32470.626</v>
      </c>
      <c r="D58" s="14" t="s">
        <v>171</v>
      </c>
      <c r="E58" s="43">
        <v>-364.03645573166079</v>
      </c>
      <c r="F58" s="17" t="s">
        <v>170</v>
      </c>
      <c r="G58" s="14" t="s">
        <v>50</v>
      </c>
      <c r="H58" s="8">
        <v>-364</v>
      </c>
      <c r="I58" s="44" t="s">
        <v>225</v>
      </c>
      <c r="J58" s="45" t="s">
        <v>226</v>
      </c>
      <c r="K58" s="44">
        <v>-364</v>
      </c>
      <c r="L58" s="44" t="s">
        <v>227</v>
      </c>
      <c r="M58" s="45" t="s">
        <v>175</v>
      </c>
      <c r="N58" s="45"/>
      <c r="O58" s="46" t="s">
        <v>193</v>
      </c>
      <c r="P58" s="46" t="s">
        <v>194</v>
      </c>
    </row>
    <row r="59" spans="1:16" ht="12.75" customHeight="1" thickBot="1" x14ac:dyDescent="0.25">
      <c r="A59" s="8" t="s">
        <v>231</v>
      </c>
      <c r="B59" s="17" t="s">
        <v>154</v>
      </c>
      <c r="C59" s="8">
        <v>32865.605000000003</v>
      </c>
      <c r="D59" s="14" t="s">
        <v>171</v>
      </c>
      <c r="E59" s="43">
        <v>-20.007851237255984</v>
      </c>
      <c r="F59" s="17" t="s">
        <v>170</v>
      </c>
      <c r="G59" s="14" t="s">
        <v>51</v>
      </c>
      <c r="H59" s="8">
        <v>-20</v>
      </c>
      <c r="I59" s="44" t="s">
        <v>228</v>
      </c>
      <c r="J59" s="45" t="s">
        <v>229</v>
      </c>
      <c r="K59" s="44">
        <v>-20</v>
      </c>
      <c r="L59" s="44" t="s">
        <v>230</v>
      </c>
      <c r="M59" s="45" t="s">
        <v>187</v>
      </c>
      <c r="N59" s="45"/>
      <c r="O59" s="46" t="s">
        <v>204</v>
      </c>
      <c r="P59" s="46" t="s">
        <v>231</v>
      </c>
    </row>
    <row r="60" spans="1:16" ht="12.75" customHeight="1" thickBot="1" x14ac:dyDescent="0.25">
      <c r="A60" s="8" t="s">
        <v>235</v>
      </c>
      <c r="B60" s="17" t="s">
        <v>154</v>
      </c>
      <c r="C60" s="8">
        <v>32888.544999999998</v>
      </c>
      <c r="D60" s="14" t="s">
        <v>171</v>
      </c>
      <c r="E60" s="43">
        <v>-2.700114877056153E-2</v>
      </c>
      <c r="F60" s="17" t="s">
        <v>170</v>
      </c>
      <c r="G60" s="14" t="s">
        <v>52</v>
      </c>
      <c r="H60" s="8">
        <v>0</v>
      </c>
      <c r="I60" s="44" t="s">
        <v>232</v>
      </c>
      <c r="J60" s="45" t="s">
        <v>233</v>
      </c>
      <c r="K60" s="44">
        <v>0</v>
      </c>
      <c r="L60" s="44" t="s">
        <v>234</v>
      </c>
      <c r="M60" s="45" t="s">
        <v>187</v>
      </c>
      <c r="N60" s="45"/>
      <c r="O60" s="46" t="s">
        <v>204</v>
      </c>
      <c r="P60" s="46" t="s">
        <v>235</v>
      </c>
    </row>
    <row r="61" spans="1:16" ht="12.75" customHeight="1" thickBot="1" x14ac:dyDescent="0.25">
      <c r="A61" s="8" t="s">
        <v>205</v>
      </c>
      <c r="B61" s="17" t="s">
        <v>154</v>
      </c>
      <c r="C61" s="8">
        <v>32889.713000000003</v>
      </c>
      <c r="D61" s="14" t="s">
        <v>171</v>
      </c>
      <c r="E61" s="43">
        <v>0.99033245643686463</v>
      </c>
      <c r="F61" s="17" t="s">
        <v>170</v>
      </c>
      <c r="G61" s="14" t="s">
        <v>53</v>
      </c>
      <c r="H61" s="8">
        <v>1</v>
      </c>
      <c r="I61" s="44" t="s">
        <v>236</v>
      </c>
      <c r="J61" s="45" t="s">
        <v>237</v>
      </c>
      <c r="K61" s="44">
        <v>1</v>
      </c>
      <c r="L61" s="44" t="s">
        <v>218</v>
      </c>
      <c r="M61" s="45" t="s">
        <v>187</v>
      </c>
      <c r="N61" s="45"/>
      <c r="O61" s="46" t="s">
        <v>204</v>
      </c>
      <c r="P61" s="46" t="s">
        <v>205</v>
      </c>
    </row>
    <row r="62" spans="1:16" ht="12.75" customHeight="1" thickBot="1" x14ac:dyDescent="0.25">
      <c r="A62" s="8" t="s">
        <v>231</v>
      </c>
      <c r="B62" s="17" t="s">
        <v>154</v>
      </c>
      <c r="C62" s="8">
        <v>32950.559999999998</v>
      </c>
      <c r="D62" s="14" t="s">
        <v>171</v>
      </c>
      <c r="E62" s="43">
        <v>53.988361459672298</v>
      </c>
      <c r="F62" s="17" t="s">
        <v>170</v>
      </c>
      <c r="G62" s="14" t="s">
        <v>54</v>
      </c>
      <c r="H62" s="8">
        <v>54</v>
      </c>
      <c r="I62" s="44" t="s">
        <v>238</v>
      </c>
      <c r="J62" s="45" t="s">
        <v>239</v>
      </c>
      <c r="K62" s="44">
        <v>54</v>
      </c>
      <c r="L62" s="44" t="s">
        <v>240</v>
      </c>
      <c r="M62" s="45" t="s">
        <v>187</v>
      </c>
      <c r="N62" s="45"/>
      <c r="O62" s="46" t="s">
        <v>204</v>
      </c>
      <c r="P62" s="46" t="s">
        <v>231</v>
      </c>
    </row>
    <row r="63" spans="1:16" ht="12.75" customHeight="1" thickBot="1" x14ac:dyDescent="0.25">
      <c r="A63" s="8" t="s">
        <v>194</v>
      </c>
      <c r="B63" s="17" t="s">
        <v>154</v>
      </c>
      <c r="C63" s="8">
        <v>33927.586000000003</v>
      </c>
      <c r="D63" s="14" t="s">
        <v>171</v>
      </c>
      <c r="E63" s="43">
        <v>904.98269618316294</v>
      </c>
      <c r="F63" s="17" t="s">
        <v>170</v>
      </c>
      <c r="G63" s="14" t="s">
        <v>55</v>
      </c>
      <c r="H63" s="8">
        <v>905</v>
      </c>
      <c r="I63" s="44" t="s">
        <v>241</v>
      </c>
      <c r="J63" s="45" t="s">
        <v>242</v>
      </c>
      <c r="K63" s="44">
        <v>905</v>
      </c>
      <c r="L63" s="44" t="s">
        <v>243</v>
      </c>
      <c r="M63" s="45" t="s">
        <v>175</v>
      </c>
      <c r="N63" s="45"/>
      <c r="O63" s="46" t="s">
        <v>193</v>
      </c>
      <c r="P63" s="46" t="s">
        <v>194</v>
      </c>
    </row>
    <row r="64" spans="1:16" ht="12.75" customHeight="1" thickBot="1" x14ac:dyDescent="0.25">
      <c r="A64" s="8" t="s">
        <v>194</v>
      </c>
      <c r="B64" s="17" t="s">
        <v>154</v>
      </c>
      <c r="C64" s="8">
        <v>33950.542000000001</v>
      </c>
      <c r="D64" s="14" t="s">
        <v>171</v>
      </c>
      <c r="E64" s="43">
        <v>924.97748234843482</v>
      </c>
      <c r="F64" s="17" t="s">
        <v>170</v>
      </c>
      <c r="G64" s="14" t="s">
        <v>56</v>
      </c>
      <c r="H64" s="8">
        <v>925</v>
      </c>
      <c r="I64" s="44" t="s">
        <v>244</v>
      </c>
      <c r="J64" s="45" t="s">
        <v>245</v>
      </c>
      <c r="K64" s="44">
        <v>925</v>
      </c>
      <c r="L64" s="44" t="s">
        <v>246</v>
      </c>
      <c r="M64" s="45" t="s">
        <v>175</v>
      </c>
      <c r="N64" s="45"/>
      <c r="O64" s="46" t="s">
        <v>193</v>
      </c>
      <c r="P64" s="46" t="s">
        <v>194</v>
      </c>
    </row>
    <row r="65" spans="1:16" ht="12.75" customHeight="1" thickBot="1" x14ac:dyDescent="0.25">
      <c r="A65" s="8" t="s">
        <v>194</v>
      </c>
      <c r="B65" s="17" t="s">
        <v>154</v>
      </c>
      <c r="C65" s="8">
        <v>34284.624000000003</v>
      </c>
      <c r="D65" s="14" t="s">
        <v>171</v>
      </c>
      <c r="E65" s="43">
        <v>1215.9645075996498</v>
      </c>
      <c r="F65" s="17" t="s">
        <v>170</v>
      </c>
      <c r="G65" s="14" t="s">
        <v>57</v>
      </c>
      <c r="H65" s="8">
        <v>1216</v>
      </c>
      <c r="I65" s="44" t="s">
        <v>247</v>
      </c>
      <c r="J65" s="45" t="s">
        <v>248</v>
      </c>
      <c r="K65" s="44">
        <v>1216</v>
      </c>
      <c r="L65" s="44" t="s">
        <v>249</v>
      </c>
      <c r="M65" s="45" t="s">
        <v>175</v>
      </c>
      <c r="N65" s="45"/>
      <c r="O65" s="46" t="s">
        <v>193</v>
      </c>
      <c r="P65" s="46" t="s">
        <v>194</v>
      </c>
    </row>
    <row r="66" spans="1:16" ht="12.75" customHeight="1" thickBot="1" x14ac:dyDescent="0.25">
      <c r="A66" s="8" t="s">
        <v>194</v>
      </c>
      <c r="B66" s="17" t="s">
        <v>154</v>
      </c>
      <c r="C66" s="8">
        <v>35051.582999999999</v>
      </c>
      <c r="D66" s="14" t="s">
        <v>171</v>
      </c>
      <c r="E66" s="43">
        <v>1883.9894772168209</v>
      </c>
      <c r="F66" s="17" t="s">
        <v>170</v>
      </c>
      <c r="G66" s="14" t="s">
        <v>58</v>
      </c>
      <c r="H66" s="8">
        <v>1884</v>
      </c>
      <c r="I66" s="44" t="s">
        <v>250</v>
      </c>
      <c r="J66" s="45" t="s">
        <v>251</v>
      </c>
      <c r="K66" s="44">
        <v>1884</v>
      </c>
      <c r="L66" s="44" t="s">
        <v>252</v>
      </c>
      <c r="M66" s="45" t="s">
        <v>175</v>
      </c>
      <c r="N66" s="45"/>
      <c r="O66" s="46" t="s">
        <v>193</v>
      </c>
      <c r="P66" s="46" t="s">
        <v>194</v>
      </c>
    </row>
    <row r="67" spans="1:16" ht="12.75" customHeight="1" thickBot="1" x14ac:dyDescent="0.25">
      <c r="A67" s="8" t="s">
        <v>194</v>
      </c>
      <c r="B67" s="17" t="s">
        <v>154</v>
      </c>
      <c r="C67" s="8">
        <v>35135.358999999997</v>
      </c>
      <c r="D67" s="14" t="s">
        <v>171</v>
      </c>
      <c r="E67" s="43">
        <v>1956.9587752557604</v>
      </c>
      <c r="F67" s="17" t="s">
        <v>170</v>
      </c>
      <c r="G67" s="14" t="s">
        <v>59</v>
      </c>
      <c r="H67" s="8">
        <v>1957</v>
      </c>
      <c r="I67" s="44" t="s">
        <v>253</v>
      </c>
      <c r="J67" s="45" t="s">
        <v>254</v>
      </c>
      <c r="K67" s="44">
        <v>1957</v>
      </c>
      <c r="L67" s="44" t="s">
        <v>255</v>
      </c>
      <c r="M67" s="45" t="s">
        <v>175</v>
      </c>
      <c r="N67" s="45"/>
      <c r="O67" s="46" t="s">
        <v>193</v>
      </c>
      <c r="P67" s="46" t="s">
        <v>194</v>
      </c>
    </row>
    <row r="68" spans="1:16" ht="12.75" customHeight="1" thickBot="1" x14ac:dyDescent="0.25">
      <c r="A68" s="8" t="s">
        <v>194</v>
      </c>
      <c r="B68" s="17" t="s">
        <v>154</v>
      </c>
      <c r="C68" s="8">
        <v>35802.46</v>
      </c>
      <c r="D68" s="14" t="s">
        <v>171</v>
      </c>
      <c r="E68" s="43">
        <v>2538.0069476568779</v>
      </c>
      <c r="F68" s="17" t="s">
        <v>170</v>
      </c>
      <c r="G68" s="14" t="s">
        <v>60</v>
      </c>
      <c r="H68" s="8">
        <v>2538</v>
      </c>
      <c r="I68" s="44" t="s">
        <v>256</v>
      </c>
      <c r="J68" s="45" t="s">
        <v>257</v>
      </c>
      <c r="K68" s="44">
        <v>2538</v>
      </c>
      <c r="L68" s="44" t="s">
        <v>258</v>
      </c>
      <c r="M68" s="45" t="s">
        <v>175</v>
      </c>
      <c r="N68" s="45"/>
      <c r="O68" s="46" t="s">
        <v>259</v>
      </c>
      <c r="P68" s="46" t="s">
        <v>194</v>
      </c>
    </row>
    <row r="69" spans="1:16" ht="12.75" customHeight="1" thickBot="1" x14ac:dyDescent="0.25">
      <c r="A69" s="8" t="s">
        <v>194</v>
      </c>
      <c r="B69" s="17" t="s">
        <v>154</v>
      </c>
      <c r="C69" s="8">
        <v>36608.396000000001</v>
      </c>
      <c r="D69" s="14" t="s">
        <v>171</v>
      </c>
      <c r="E69" s="43">
        <v>3239.9810713237084</v>
      </c>
      <c r="F69" s="17" t="s">
        <v>170</v>
      </c>
      <c r="G69" s="14" t="s">
        <v>61</v>
      </c>
      <c r="H69" s="8">
        <v>3240</v>
      </c>
      <c r="I69" s="44" t="s">
        <v>260</v>
      </c>
      <c r="J69" s="45" t="s">
        <v>261</v>
      </c>
      <c r="K69" s="44">
        <v>3240</v>
      </c>
      <c r="L69" s="44" t="s">
        <v>262</v>
      </c>
      <c r="M69" s="45" t="s">
        <v>175</v>
      </c>
      <c r="N69" s="45"/>
      <c r="O69" s="46" t="s">
        <v>193</v>
      </c>
      <c r="P69" s="46" t="s">
        <v>194</v>
      </c>
    </row>
    <row r="70" spans="1:16" ht="12.75" customHeight="1" thickBot="1" x14ac:dyDescent="0.25">
      <c r="A70" s="8" t="s">
        <v>194</v>
      </c>
      <c r="B70" s="17" t="s">
        <v>154</v>
      </c>
      <c r="C70" s="8">
        <v>36904.584999999999</v>
      </c>
      <c r="D70" s="14" t="s">
        <v>171</v>
      </c>
      <c r="E70" s="43">
        <v>3497.9631117273552</v>
      </c>
      <c r="F70" s="17" t="s">
        <v>170</v>
      </c>
      <c r="G70" s="14" t="s">
        <v>62</v>
      </c>
      <c r="H70" s="8">
        <v>3498</v>
      </c>
      <c r="I70" s="44" t="s">
        <v>263</v>
      </c>
      <c r="J70" s="45" t="s">
        <v>264</v>
      </c>
      <c r="K70" s="44">
        <v>3498</v>
      </c>
      <c r="L70" s="44" t="s">
        <v>227</v>
      </c>
      <c r="M70" s="45" t="s">
        <v>175</v>
      </c>
      <c r="N70" s="45"/>
      <c r="O70" s="46" t="s">
        <v>193</v>
      </c>
      <c r="P70" s="46" t="s">
        <v>194</v>
      </c>
    </row>
    <row r="71" spans="1:16" ht="12.75" customHeight="1" thickBot="1" x14ac:dyDescent="0.25">
      <c r="A71" s="8" t="s">
        <v>194</v>
      </c>
      <c r="B71" s="17" t="s">
        <v>154</v>
      </c>
      <c r="C71" s="8">
        <v>37935.623</v>
      </c>
      <c r="D71" s="14" t="s">
        <v>171</v>
      </c>
      <c r="E71" s="43">
        <v>4396.0021576530871</v>
      </c>
      <c r="F71" s="17" t="s">
        <v>170</v>
      </c>
      <c r="G71" s="14" t="s">
        <v>63</v>
      </c>
      <c r="H71" s="8">
        <v>4396</v>
      </c>
      <c r="I71" s="44" t="s">
        <v>265</v>
      </c>
      <c r="J71" s="45" t="s">
        <v>266</v>
      </c>
      <c r="K71" s="44">
        <v>4396</v>
      </c>
      <c r="L71" s="44" t="s">
        <v>224</v>
      </c>
      <c r="M71" s="45" t="s">
        <v>175</v>
      </c>
      <c r="N71" s="45"/>
      <c r="O71" s="46" t="s">
        <v>259</v>
      </c>
      <c r="P71" s="46" t="s">
        <v>194</v>
      </c>
    </row>
    <row r="72" spans="1:16" ht="12.75" customHeight="1" thickBot="1" x14ac:dyDescent="0.25">
      <c r="A72" s="8" t="s">
        <v>194</v>
      </c>
      <c r="B72" s="17" t="s">
        <v>154</v>
      </c>
      <c r="C72" s="8">
        <v>38050.408000000003</v>
      </c>
      <c r="D72" s="14" t="s">
        <v>171</v>
      </c>
      <c r="E72" s="43">
        <v>4495.9804435034521</v>
      </c>
      <c r="F72" s="17" t="s">
        <v>170</v>
      </c>
      <c r="G72" s="14" t="s">
        <v>64</v>
      </c>
      <c r="H72" s="8">
        <v>4496</v>
      </c>
      <c r="I72" s="44" t="s">
        <v>267</v>
      </c>
      <c r="J72" s="45" t="s">
        <v>268</v>
      </c>
      <c r="K72" s="44">
        <v>4496</v>
      </c>
      <c r="L72" s="44" t="s">
        <v>262</v>
      </c>
      <c r="M72" s="45" t="s">
        <v>175</v>
      </c>
      <c r="N72" s="45"/>
      <c r="O72" s="46" t="s">
        <v>259</v>
      </c>
      <c r="P72" s="46" t="s">
        <v>194</v>
      </c>
    </row>
    <row r="73" spans="1:16" ht="12.75" customHeight="1" thickBot="1" x14ac:dyDescent="0.25">
      <c r="A73" s="8" t="s">
        <v>194</v>
      </c>
      <c r="B73" s="17" t="s">
        <v>154</v>
      </c>
      <c r="C73" s="8">
        <v>38856.362999999998</v>
      </c>
      <c r="D73" s="14" t="s">
        <v>171</v>
      </c>
      <c r="E73" s="43">
        <v>5197.9711162614567</v>
      </c>
      <c r="F73" s="17" t="s">
        <v>170</v>
      </c>
      <c r="G73" s="14" t="s">
        <v>65</v>
      </c>
      <c r="H73" s="8">
        <v>5198</v>
      </c>
      <c r="I73" s="44" t="s">
        <v>269</v>
      </c>
      <c r="J73" s="45" t="s">
        <v>270</v>
      </c>
      <c r="K73" s="44">
        <v>5198</v>
      </c>
      <c r="L73" s="44" t="s">
        <v>271</v>
      </c>
      <c r="M73" s="45" t="s">
        <v>175</v>
      </c>
      <c r="N73" s="45"/>
      <c r="O73" s="46" t="s">
        <v>259</v>
      </c>
      <c r="P73" s="46" t="s">
        <v>194</v>
      </c>
    </row>
    <row r="74" spans="1:16" ht="12.75" customHeight="1" thickBot="1" x14ac:dyDescent="0.25">
      <c r="A74" s="8" t="s">
        <v>194</v>
      </c>
      <c r="B74" s="17" t="s">
        <v>154</v>
      </c>
      <c r="C74" s="8">
        <v>39028.6</v>
      </c>
      <c r="D74" s="14" t="s">
        <v>171</v>
      </c>
      <c r="E74" s="43">
        <v>5347.9903698225389</v>
      </c>
      <c r="F74" s="17" t="s">
        <v>170</v>
      </c>
      <c r="G74" s="14" t="s">
        <v>66</v>
      </c>
      <c r="H74" s="8">
        <v>5348</v>
      </c>
      <c r="I74" s="44" t="s">
        <v>272</v>
      </c>
      <c r="J74" s="45" t="s">
        <v>273</v>
      </c>
      <c r="K74" s="44">
        <v>5348</v>
      </c>
      <c r="L74" s="44" t="s">
        <v>218</v>
      </c>
      <c r="M74" s="45" t="s">
        <v>175</v>
      </c>
      <c r="N74" s="45"/>
      <c r="O74" s="46" t="s">
        <v>259</v>
      </c>
      <c r="P74" s="46" t="s">
        <v>194</v>
      </c>
    </row>
    <row r="75" spans="1:16" ht="12.75" customHeight="1" thickBot="1" x14ac:dyDescent="0.25">
      <c r="A75" s="8" t="s">
        <v>194</v>
      </c>
      <c r="B75" s="17" t="s">
        <v>154</v>
      </c>
      <c r="C75" s="8">
        <v>39205.423000000003</v>
      </c>
      <c r="D75" s="14" t="s">
        <v>171</v>
      </c>
      <c r="E75" s="43">
        <v>5502.0040513917238</v>
      </c>
      <c r="F75" s="17" t="s">
        <v>170</v>
      </c>
      <c r="G75" s="14" t="s">
        <v>67</v>
      </c>
      <c r="H75" s="8">
        <v>5502</v>
      </c>
      <c r="I75" s="44" t="s">
        <v>274</v>
      </c>
      <c r="J75" s="45" t="s">
        <v>275</v>
      </c>
      <c r="K75" s="44">
        <v>5502</v>
      </c>
      <c r="L75" s="44" t="s">
        <v>276</v>
      </c>
      <c r="M75" s="45" t="s">
        <v>175</v>
      </c>
      <c r="N75" s="45"/>
      <c r="O75" s="46" t="s">
        <v>259</v>
      </c>
      <c r="P75" s="46" t="s">
        <v>194</v>
      </c>
    </row>
    <row r="76" spans="1:16" ht="12.75" customHeight="1" thickBot="1" x14ac:dyDescent="0.25">
      <c r="A76" s="8" t="s">
        <v>194</v>
      </c>
      <c r="B76" s="17" t="s">
        <v>154</v>
      </c>
      <c r="C76" s="8">
        <v>39500.498</v>
      </c>
      <c r="D76" s="14" t="s">
        <v>171</v>
      </c>
      <c r="E76" s="43">
        <v>5759.0157924493105</v>
      </c>
      <c r="F76" s="17" t="s">
        <v>170</v>
      </c>
      <c r="G76" s="14" t="s">
        <v>68</v>
      </c>
      <c r="H76" s="8">
        <v>5759</v>
      </c>
      <c r="I76" s="44" t="s">
        <v>277</v>
      </c>
      <c r="J76" s="45" t="s">
        <v>278</v>
      </c>
      <c r="K76" s="44">
        <v>5759</v>
      </c>
      <c r="L76" s="44" t="s">
        <v>279</v>
      </c>
      <c r="M76" s="45" t="s">
        <v>175</v>
      </c>
      <c r="N76" s="45"/>
      <c r="O76" s="46" t="s">
        <v>259</v>
      </c>
      <c r="P76" s="46" t="s">
        <v>194</v>
      </c>
    </row>
    <row r="77" spans="1:16" ht="12.75" customHeight="1" thickBot="1" x14ac:dyDescent="0.25">
      <c r="A77" s="8" t="s">
        <v>194</v>
      </c>
      <c r="B77" s="17" t="s">
        <v>154</v>
      </c>
      <c r="C77" s="8">
        <v>39508.482000000004</v>
      </c>
      <c r="D77" s="14" t="s">
        <v>171</v>
      </c>
      <c r="E77" s="43">
        <v>5765.9698947643319</v>
      </c>
      <c r="F77" s="17" t="s">
        <v>170</v>
      </c>
      <c r="G77" s="14" t="s">
        <v>69</v>
      </c>
      <c r="H77" s="8">
        <v>5766</v>
      </c>
      <c r="I77" s="44" t="s">
        <v>280</v>
      </c>
      <c r="J77" s="45" t="s">
        <v>281</v>
      </c>
      <c r="K77" s="44">
        <v>5766</v>
      </c>
      <c r="L77" s="44" t="s">
        <v>282</v>
      </c>
      <c r="M77" s="45" t="s">
        <v>175</v>
      </c>
      <c r="N77" s="45"/>
      <c r="O77" s="46" t="s">
        <v>259</v>
      </c>
      <c r="P77" s="46" t="s">
        <v>194</v>
      </c>
    </row>
    <row r="78" spans="1:16" ht="12.75" customHeight="1" thickBot="1" x14ac:dyDescent="0.25">
      <c r="A78" s="8" t="s">
        <v>194</v>
      </c>
      <c r="B78" s="17" t="s">
        <v>154</v>
      </c>
      <c r="C78" s="8">
        <v>39592.349000000002</v>
      </c>
      <c r="D78" s="14" t="s">
        <v>171</v>
      </c>
      <c r="E78" s="43">
        <v>5839.0184542399784</v>
      </c>
      <c r="F78" s="17" t="s">
        <v>170</v>
      </c>
      <c r="G78" s="14" t="s">
        <v>70</v>
      </c>
      <c r="H78" s="8">
        <v>5839</v>
      </c>
      <c r="I78" s="44" t="s">
        <v>283</v>
      </c>
      <c r="J78" s="45" t="s">
        <v>284</v>
      </c>
      <c r="K78" s="44">
        <v>5839</v>
      </c>
      <c r="L78" s="44" t="s">
        <v>285</v>
      </c>
      <c r="M78" s="45" t="s">
        <v>175</v>
      </c>
      <c r="N78" s="45"/>
      <c r="O78" s="46" t="s">
        <v>259</v>
      </c>
      <c r="P78" s="46" t="s">
        <v>194</v>
      </c>
    </row>
    <row r="79" spans="1:16" ht="12.75" customHeight="1" thickBot="1" x14ac:dyDescent="0.25">
      <c r="A79" s="8" t="s">
        <v>194</v>
      </c>
      <c r="B79" s="17" t="s">
        <v>154</v>
      </c>
      <c r="C79" s="8">
        <v>39941.339999999997</v>
      </c>
      <c r="D79" s="14" t="s">
        <v>171</v>
      </c>
      <c r="E79" s="43">
        <v>6142.9912900391073</v>
      </c>
      <c r="F79" s="17" t="s">
        <v>170</v>
      </c>
      <c r="G79" s="14" t="s">
        <v>71</v>
      </c>
      <c r="H79" s="8">
        <v>6143</v>
      </c>
      <c r="I79" s="44" t="s">
        <v>286</v>
      </c>
      <c r="J79" s="45" t="s">
        <v>287</v>
      </c>
      <c r="K79" s="44">
        <v>6143</v>
      </c>
      <c r="L79" s="44" t="s">
        <v>288</v>
      </c>
      <c r="M79" s="45" t="s">
        <v>175</v>
      </c>
      <c r="N79" s="45"/>
      <c r="O79" s="46" t="s">
        <v>259</v>
      </c>
      <c r="P79" s="46" t="s">
        <v>194</v>
      </c>
    </row>
    <row r="80" spans="1:16" ht="12.75" customHeight="1" thickBot="1" x14ac:dyDescent="0.25">
      <c r="A80" s="8" t="s">
        <v>194</v>
      </c>
      <c r="B80" s="17" t="s">
        <v>154</v>
      </c>
      <c r="C80" s="8">
        <v>40152.582999999999</v>
      </c>
      <c r="D80" s="14" t="s">
        <v>171</v>
      </c>
      <c r="E80" s="43">
        <v>6326.9849567890151</v>
      </c>
      <c r="F80" s="17" t="s">
        <v>170</v>
      </c>
      <c r="G80" s="14" t="s">
        <v>72</v>
      </c>
      <c r="H80" s="8">
        <v>6327</v>
      </c>
      <c r="I80" s="44" t="s">
        <v>289</v>
      </c>
      <c r="J80" s="45" t="s">
        <v>290</v>
      </c>
      <c r="K80" s="44">
        <v>6327</v>
      </c>
      <c r="L80" s="44" t="s">
        <v>291</v>
      </c>
      <c r="M80" s="45" t="s">
        <v>175</v>
      </c>
      <c r="N80" s="45"/>
      <c r="O80" s="46" t="s">
        <v>259</v>
      </c>
      <c r="P80" s="46" t="s">
        <v>194</v>
      </c>
    </row>
    <row r="81" spans="1:16" ht="12.75" customHeight="1" thickBot="1" x14ac:dyDescent="0.25">
      <c r="A81" s="8" t="s">
        <v>194</v>
      </c>
      <c r="B81" s="17" t="s">
        <v>154</v>
      </c>
      <c r="C81" s="8">
        <v>40259.366000000002</v>
      </c>
      <c r="D81" s="14" t="s">
        <v>171</v>
      </c>
      <c r="E81" s="43">
        <v>6419.9934622379797</v>
      </c>
      <c r="F81" s="17" t="s">
        <v>170</v>
      </c>
      <c r="G81" s="14" t="s">
        <v>73</v>
      </c>
      <c r="H81" s="8">
        <v>6420</v>
      </c>
      <c r="I81" s="44" t="s">
        <v>292</v>
      </c>
      <c r="J81" s="45" t="s">
        <v>293</v>
      </c>
      <c r="K81" s="44">
        <v>6420</v>
      </c>
      <c r="L81" s="44" t="s">
        <v>294</v>
      </c>
      <c r="M81" s="45" t="s">
        <v>175</v>
      </c>
      <c r="N81" s="45"/>
      <c r="O81" s="46" t="s">
        <v>259</v>
      </c>
      <c r="P81" s="46" t="s">
        <v>194</v>
      </c>
    </row>
    <row r="82" spans="1:16" ht="12.75" customHeight="1" thickBot="1" x14ac:dyDescent="0.25">
      <c r="A82" s="8" t="s">
        <v>194</v>
      </c>
      <c r="B82" s="17" t="s">
        <v>154</v>
      </c>
      <c r="C82" s="8">
        <v>40290.374000000003</v>
      </c>
      <c r="D82" s="14" t="s">
        <v>171</v>
      </c>
      <c r="E82" s="43">
        <v>6447.0015790446023</v>
      </c>
      <c r="F82" s="17" t="s">
        <v>170</v>
      </c>
      <c r="G82" s="14" t="s">
        <v>74</v>
      </c>
      <c r="H82" s="8">
        <v>6447</v>
      </c>
      <c r="I82" s="44" t="s">
        <v>295</v>
      </c>
      <c r="J82" s="45" t="s">
        <v>296</v>
      </c>
      <c r="K82" s="44">
        <v>6447</v>
      </c>
      <c r="L82" s="44" t="s">
        <v>224</v>
      </c>
      <c r="M82" s="45" t="s">
        <v>175</v>
      </c>
      <c r="N82" s="45"/>
      <c r="O82" s="46" t="s">
        <v>259</v>
      </c>
      <c r="P82" s="46" t="s">
        <v>194</v>
      </c>
    </row>
    <row r="83" spans="1:16" ht="12.75" customHeight="1" thickBot="1" x14ac:dyDescent="0.25">
      <c r="A83" s="8" t="s">
        <v>194</v>
      </c>
      <c r="B83" s="17" t="s">
        <v>154</v>
      </c>
      <c r="C83" s="8">
        <v>40321.328000000001</v>
      </c>
      <c r="D83" s="14" t="s">
        <v>171</v>
      </c>
      <c r="E83" s="43">
        <v>6473.962661592077</v>
      </c>
      <c r="F83" s="17" t="s">
        <v>170</v>
      </c>
      <c r="G83" s="14" t="s">
        <v>75</v>
      </c>
      <c r="H83" s="8">
        <v>6474</v>
      </c>
      <c r="I83" s="44" t="s">
        <v>297</v>
      </c>
      <c r="J83" s="45" t="s">
        <v>298</v>
      </c>
      <c r="K83" s="44">
        <v>6474</v>
      </c>
      <c r="L83" s="44" t="s">
        <v>299</v>
      </c>
      <c r="M83" s="45" t="s">
        <v>175</v>
      </c>
      <c r="N83" s="45"/>
      <c r="O83" s="46" t="s">
        <v>259</v>
      </c>
      <c r="P83" s="46" t="s">
        <v>194</v>
      </c>
    </row>
    <row r="84" spans="1:16" ht="12.75" customHeight="1" thickBot="1" x14ac:dyDescent="0.25">
      <c r="A84" s="8" t="s">
        <v>194</v>
      </c>
      <c r="B84" s="17" t="s">
        <v>154</v>
      </c>
      <c r="C84" s="8">
        <v>40624.472999999998</v>
      </c>
      <c r="D84" s="14" t="s">
        <v>171</v>
      </c>
      <c r="E84" s="43">
        <v>6738.0034113773936</v>
      </c>
      <c r="F84" s="17" t="s">
        <v>170</v>
      </c>
      <c r="G84" s="14" t="s">
        <v>76</v>
      </c>
      <c r="H84" s="8">
        <v>6738</v>
      </c>
      <c r="I84" s="44" t="s">
        <v>300</v>
      </c>
      <c r="J84" s="45" t="s">
        <v>301</v>
      </c>
      <c r="K84" s="44">
        <v>6738</v>
      </c>
      <c r="L84" s="44" t="s">
        <v>192</v>
      </c>
      <c r="M84" s="45" t="s">
        <v>175</v>
      </c>
      <c r="N84" s="45"/>
      <c r="O84" s="46" t="s">
        <v>259</v>
      </c>
      <c r="P84" s="46" t="s">
        <v>194</v>
      </c>
    </row>
    <row r="85" spans="1:16" ht="12.75" customHeight="1" thickBot="1" x14ac:dyDescent="0.25">
      <c r="A85" s="8" t="s">
        <v>194</v>
      </c>
      <c r="B85" s="17" t="s">
        <v>154</v>
      </c>
      <c r="C85" s="8">
        <v>41383.373</v>
      </c>
      <c r="D85" s="14" t="s">
        <v>171</v>
      </c>
      <c r="E85" s="43">
        <v>7399.0089533196297</v>
      </c>
      <c r="F85" s="17" t="s">
        <v>170</v>
      </c>
      <c r="G85" s="14" t="s">
        <v>77</v>
      </c>
      <c r="H85" s="8">
        <v>7399</v>
      </c>
      <c r="I85" s="44" t="s">
        <v>302</v>
      </c>
      <c r="J85" s="45" t="s">
        <v>303</v>
      </c>
      <c r="K85" s="44">
        <v>7399</v>
      </c>
      <c r="L85" s="44" t="s">
        <v>304</v>
      </c>
      <c r="M85" s="45" t="s">
        <v>175</v>
      </c>
      <c r="N85" s="45"/>
      <c r="O85" s="46" t="s">
        <v>259</v>
      </c>
      <c r="P85" s="46" t="s">
        <v>194</v>
      </c>
    </row>
    <row r="86" spans="1:16" ht="12.75" customHeight="1" thickBot="1" x14ac:dyDescent="0.25">
      <c r="A86" s="8" t="s">
        <v>194</v>
      </c>
      <c r="B86" s="17" t="s">
        <v>154</v>
      </c>
      <c r="C86" s="8">
        <v>41391.349000000002</v>
      </c>
      <c r="D86" s="14" t="s">
        <v>171</v>
      </c>
      <c r="E86" s="43">
        <v>7405.956087596257</v>
      </c>
      <c r="F86" s="17" t="s">
        <v>170</v>
      </c>
      <c r="G86" s="14" t="s">
        <v>78</v>
      </c>
      <c r="H86" s="8">
        <v>7406</v>
      </c>
      <c r="I86" s="44" t="s">
        <v>305</v>
      </c>
      <c r="J86" s="45" t="s">
        <v>306</v>
      </c>
      <c r="K86" s="44">
        <v>7406</v>
      </c>
      <c r="L86" s="44" t="s">
        <v>307</v>
      </c>
      <c r="M86" s="45" t="s">
        <v>175</v>
      </c>
      <c r="N86" s="45"/>
      <c r="O86" s="46" t="s">
        <v>259</v>
      </c>
      <c r="P86" s="46" t="s">
        <v>194</v>
      </c>
    </row>
    <row r="87" spans="1:16" ht="12.75" customHeight="1" thickBot="1" x14ac:dyDescent="0.25">
      <c r="A87" s="8" t="s">
        <v>194</v>
      </c>
      <c r="B87" s="17" t="s">
        <v>154</v>
      </c>
      <c r="C87" s="8">
        <v>42127.347000000002</v>
      </c>
      <c r="D87" s="14" t="s">
        <v>171</v>
      </c>
      <c r="E87" s="43">
        <v>8047.0138776323629</v>
      </c>
      <c r="F87" s="17" t="s">
        <v>170</v>
      </c>
      <c r="G87" s="14" t="s">
        <v>79</v>
      </c>
      <c r="H87" s="8">
        <v>8047</v>
      </c>
      <c r="I87" s="44" t="s">
        <v>308</v>
      </c>
      <c r="J87" s="45" t="s">
        <v>309</v>
      </c>
      <c r="K87" s="44">
        <v>8047</v>
      </c>
      <c r="L87" s="44" t="s">
        <v>310</v>
      </c>
      <c r="M87" s="45" t="s">
        <v>175</v>
      </c>
      <c r="N87" s="45"/>
      <c r="O87" s="46" t="s">
        <v>259</v>
      </c>
      <c r="P87" s="46" t="s">
        <v>194</v>
      </c>
    </row>
    <row r="88" spans="1:16" ht="12.75" customHeight="1" thickBot="1" x14ac:dyDescent="0.25">
      <c r="A88" s="8" t="s">
        <v>194</v>
      </c>
      <c r="B88" s="17" t="s">
        <v>154</v>
      </c>
      <c r="C88" s="8">
        <v>42756.495000000003</v>
      </c>
      <c r="D88" s="14" t="s">
        <v>171</v>
      </c>
      <c r="E88" s="43">
        <v>8595.0048048979752</v>
      </c>
      <c r="F88" s="17" t="s">
        <v>170</v>
      </c>
      <c r="G88" s="14" t="s">
        <v>80</v>
      </c>
      <c r="H88" s="8">
        <v>8595</v>
      </c>
      <c r="I88" s="44" t="s">
        <v>311</v>
      </c>
      <c r="J88" s="45" t="s">
        <v>312</v>
      </c>
      <c r="K88" s="44">
        <v>8595</v>
      </c>
      <c r="L88" s="44" t="s">
        <v>313</v>
      </c>
      <c r="M88" s="45" t="s">
        <v>175</v>
      </c>
      <c r="N88" s="45"/>
      <c r="O88" s="46" t="s">
        <v>259</v>
      </c>
      <c r="P88" s="46" t="s">
        <v>194</v>
      </c>
    </row>
    <row r="89" spans="1:16" ht="12.75" customHeight="1" thickBot="1" x14ac:dyDescent="0.25">
      <c r="A89" s="8" t="s">
        <v>194</v>
      </c>
      <c r="B89" s="17" t="s">
        <v>154</v>
      </c>
      <c r="C89" s="8">
        <v>42841.417000000001</v>
      </c>
      <c r="D89" s="14" t="s">
        <v>171</v>
      </c>
      <c r="E89" s="43">
        <v>8668.9722744365408</v>
      </c>
      <c r="F89" s="17" t="s">
        <v>170</v>
      </c>
      <c r="G89" s="14" t="s">
        <v>81</v>
      </c>
      <c r="H89" s="8">
        <v>8669</v>
      </c>
      <c r="I89" s="44" t="s">
        <v>314</v>
      </c>
      <c r="J89" s="45" t="s">
        <v>315</v>
      </c>
      <c r="K89" s="44">
        <v>8669</v>
      </c>
      <c r="L89" s="44" t="s">
        <v>316</v>
      </c>
      <c r="M89" s="45" t="s">
        <v>175</v>
      </c>
      <c r="N89" s="45"/>
      <c r="O89" s="46" t="s">
        <v>259</v>
      </c>
      <c r="P89" s="46" t="s">
        <v>194</v>
      </c>
    </row>
    <row r="90" spans="1:16" ht="12.75" customHeight="1" thickBot="1" x14ac:dyDescent="0.25">
      <c r="A90" s="8" t="s">
        <v>194</v>
      </c>
      <c r="B90" s="17" t="s">
        <v>154</v>
      </c>
      <c r="C90" s="8">
        <v>42871.324000000001</v>
      </c>
      <c r="D90" s="14" t="s">
        <v>171</v>
      </c>
      <c r="E90" s="43">
        <v>8695.0214149594904</v>
      </c>
      <c r="F90" s="17" t="s">
        <v>170</v>
      </c>
      <c r="G90" s="14" t="s">
        <v>82</v>
      </c>
      <c r="H90" s="8">
        <v>8695</v>
      </c>
      <c r="I90" s="44" t="s">
        <v>317</v>
      </c>
      <c r="J90" s="45" t="s">
        <v>318</v>
      </c>
      <c r="K90" s="44">
        <v>8695</v>
      </c>
      <c r="L90" s="44" t="s">
        <v>319</v>
      </c>
      <c r="M90" s="45" t="s">
        <v>175</v>
      </c>
      <c r="N90" s="45"/>
      <c r="O90" s="46" t="s">
        <v>259</v>
      </c>
      <c r="P90" s="46" t="s">
        <v>194</v>
      </c>
    </row>
    <row r="91" spans="1:16" ht="12.75" customHeight="1" thickBot="1" x14ac:dyDescent="0.25">
      <c r="A91" s="8" t="s">
        <v>398</v>
      </c>
      <c r="B91" s="17" t="s">
        <v>154</v>
      </c>
      <c r="C91" s="8">
        <v>51610.68</v>
      </c>
      <c r="D91" s="14" t="s">
        <v>171</v>
      </c>
      <c r="E91" s="43">
        <v>16307.042430911682</v>
      </c>
      <c r="F91" s="17" t="s">
        <v>170</v>
      </c>
      <c r="G91" s="14" t="s">
        <v>83</v>
      </c>
      <c r="H91" s="8">
        <v>16307</v>
      </c>
      <c r="I91" s="44" t="s">
        <v>395</v>
      </c>
      <c r="J91" s="45" t="s">
        <v>396</v>
      </c>
      <c r="K91" s="44">
        <v>16307</v>
      </c>
      <c r="L91" s="44" t="s">
        <v>397</v>
      </c>
      <c r="M91" s="45" t="s">
        <v>187</v>
      </c>
      <c r="N91" s="45"/>
      <c r="O91" s="46" t="s">
        <v>357</v>
      </c>
      <c r="P91" s="46" t="s">
        <v>398</v>
      </c>
    </row>
    <row r="92" spans="1:16" ht="12.75" customHeight="1" thickBot="1" x14ac:dyDescent="0.25">
      <c r="A92" s="8" t="s">
        <v>398</v>
      </c>
      <c r="B92" s="17" t="s">
        <v>154</v>
      </c>
      <c r="C92" s="8">
        <v>51633.641199999998</v>
      </c>
      <c r="D92" s="14" t="s">
        <v>171</v>
      </c>
      <c r="E92" s="43">
        <v>16327.041746301908</v>
      </c>
      <c r="F92" s="17" t="s">
        <v>170</v>
      </c>
      <c r="G92" s="14" t="s">
        <v>84</v>
      </c>
      <c r="H92" s="8">
        <v>16327</v>
      </c>
      <c r="I92" s="44" t="s">
        <v>399</v>
      </c>
      <c r="J92" s="45" t="s">
        <v>400</v>
      </c>
      <c r="K92" s="44">
        <v>16327</v>
      </c>
      <c r="L92" s="44" t="s">
        <v>401</v>
      </c>
      <c r="M92" s="45" t="s">
        <v>402</v>
      </c>
      <c r="N92" s="45" t="s">
        <v>403</v>
      </c>
      <c r="O92" s="46" t="s">
        <v>323</v>
      </c>
      <c r="P92" s="46" t="s">
        <v>398</v>
      </c>
    </row>
    <row r="93" spans="1:16" ht="12.75" customHeight="1" thickBot="1" x14ac:dyDescent="0.25">
      <c r="A93" s="8" t="s">
        <v>398</v>
      </c>
      <c r="B93" s="17" t="s">
        <v>154</v>
      </c>
      <c r="C93" s="8">
        <v>51958.550199999998</v>
      </c>
      <c r="D93" s="14" t="s">
        <v>171</v>
      </c>
      <c r="E93" s="43">
        <v>16610.039044532121</v>
      </c>
      <c r="F93" s="17" t="s">
        <v>170</v>
      </c>
      <c r="G93" s="14" t="s">
        <v>85</v>
      </c>
      <c r="H93" s="8">
        <v>16610</v>
      </c>
      <c r="I93" s="44" t="s">
        <v>404</v>
      </c>
      <c r="J93" s="45" t="s">
        <v>405</v>
      </c>
      <c r="K93" s="44">
        <v>16610</v>
      </c>
      <c r="L93" s="44" t="s">
        <v>406</v>
      </c>
      <c r="M93" s="45" t="s">
        <v>402</v>
      </c>
      <c r="N93" s="45" t="s">
        <v>403</v>
      </c>
      <c r="O93" s="46" t="s">
        <v>323</v>
      </c>
      <c r="P93" s="46" t="s">
        <v>398</v>
      </c>
    </row>
    <row r="94" spans="1:16" ht="12.75" customHeight="1" thickBot="1" x14ac:dyDescent="0.25">
      <c r="A94" s="8" t="s">
        <v>398</v>
      </c>
      <c r="B94" s="17" t="s">
        <v>154</v>
      </c>
      <c r="C94" s="8">
        <v>52307.571799999998</v>
      </c>
      <c r="D94" s="14" t="s">
        <v>171</v>
      </c>
      <c r="E94" s="43">
        <v>16914.038533078103</v>
      </c>
      <c r="F94" s="17" t="s">
        <v>170</v>
      </c>
      <c r="G94" s="14" t="s">
        <v>86</v>
      </c>
      <c r="H94" s="8">
        <v>16914</v>
      </c>
      <c r="I94" s="44" t="s">
        <v>407</v>
      </c>
      <c r="J94" s="45" t="s">
        <v>408</v>
      </c>
      <c r="K94" s="44">
        <v>16914</v>
      </c>
      <c r="L94" s="44" t="s">
        <v>409</v>
      </c>
      <c r="M94" s="45" t="s">
        <v>402</v>
      </c>
      <c r="N94" s="45" t="s">
        <v>403</v>
      </c>
      <c r="O94" s="46" t="s">
        <v>323</v>
      </c>
      <c r="P94" s="46" t="s">
        <v>398</v>
      </c>
    </row>
    <row r="95" spans="1:16" ht="12.75" customHeight="1" thickBot="1" x14ac:dyDescent="0.25">
      <c r="A95" s="8" t="s">
        <v>421</v>
      </c>
      <c r="B95" s="17" t="s">
        <v>154</v>
      </c>
      <c r="C95" s="8">
        <v>53002.164700000001</v>
      </c>
      <c r="D95" s="14" t="s">
        <v>171</v>
      </c>
      <c r="E95" s="43">
        <v>17519.032282312168</v>
      </c>
      <c r="F95" s="17" t="s">
        <v>170</v>
      </c>
      <c r="G95" s="14" t="s">
        <v>87</v>
      </c>
      <c r="H95" s="8">
        <v>17519</v>
      </c>
      <c r="I95" s="44" t="s">
        <v>417</v>
      </c>
      <c r="J95" s="45" t="s">
        <v>418</v>
      </c>
      <c r="K95" s="44">
        <v>17519</v>
      </c>
      <c r="L95" s="44" t="s">
        <v>419</v>
      </c>
      <c r="M95" s="45" t="s">
        <v>413</v>
      </c>
      <c r="N95" s="45" t="s">
        <v>414</v>
      </c>
      <c r="O95" s="46" t="s">
        <v>420</v>
      </c>
      <c r="P95" s="47" t="s">
        <v>421</v>
      </c>
    </row>
    <row r="96" spans="1:16" ht="12.75" customHeight="1" thickBot="1" x14ac:dyDescent="0.25">
      <c r="A96" s="8" t="s">
        <v>398</v>
      </c>
      <c r="B96" s="17" t="s">
        <v>154</v>
      </c>
      <c r="C96" s="8">
        <v>53098.607499999998</v>
      </c>
      <c r="D96" s="14" t="s">
        <v>171</v>
      </c>
      <c r="E96" s="43">
        <v>17603.034423938763</v>
      </c>
      <c r="F96" s="17" t="s">
        <v>170</v>
      </c>
      <c r="G96" s="14" t="s">
        <v>88</v>
      </c>
      <c r="H96" s="8">
        <v>17603</v>
      </c>
      <c r="I96" s="44" t="s">
        <v>422</v>
      </c>
      <c r="J96" s="45" t="s">
        <v>423</v>
      </c>
      <c r="K96" s="44">
        <v>17603</v>
      </c>
      <c r="L96" s="44" t="s">
        <v>424</v>
      </c>
      <c r="M96" s="45" t="s">
        <v>402</v>
      </c>
      <c r="N96" s="45" t="s">
        <v>403</v>
      </c>
      <c r="O96" s="46" t="s">
        <v>323</v>
      </c>
      <c r="P96" s="46" t="s">
        <v>398</v>
      </c>
    </row>
    <row r="97" spans="1:16" ht="12.75" customHeight="1" thickBot="1" x14ac:dyDescent="0.25">
      <c r="A97" s="8" t="s">
        <v>398</v>
      </c>
      <c r="B97" s="17" t="s">
        <v>154</v>
      </c>
      <c r="C97" s="8">
        <v>53363.817600000002</v>
      </c>
      <c r="D97" s="14" t="s">
        <v>171</v>
      </c>
      <c r="E97" s="43">
        <v>17834.033693775444</v>
      </c>
      <c r="F97" s="17" t="s">
        <v>170</v>
      </c>
      <c r="G97" s="14" t="s">
        <v>89</v>
      </c>
      <c r="H97" s="8">
        <v>17834</v>
      </c>
      <c r="I97" s="44" t="s">
        <v>425</v>
      </c>
      <c r="J97" s="45" t="s">
        <v>426</v>
      </c>
      <c r="K97" s="44">
        <v>17834</v>
      </c>
      <c r="L97" s="44" t="s">
        <v>427</v>
      </c>
      <c r="M97" s="45" t="s">
        <v>402</v>
      </c>
      <c r="N97" s="45" t="s">
        <v>403</v>
      </c>
      <c r="O97" s="46" t="s">
        <v>323</v>
      </c>
      <c r="P97" s="46" t="s">
        <v>398</v>
      </c>
    </row>
    <row r="98" spans="1:16" ht="12.75" customHeight="1" thickBot="1" x14ac:dyDescent="0.25">
      <c r="A98" s="8" t="s">
        <v>432</v>
      </c>
      <c r="B98" s="17" t="s">
        <v>154</v>
      </c>
      <c r="C98" s="8">
        <v>53692.171799999996</v>
      </c>
      <c r="D98" s="14" t="s">
        <v>171</v>
      </c>
      <c r="E98" s="43">
        <v>18120.031777739085</v>
      </c>
      <c r="F98" s="17" t="s">
        <v>170</v>
      </c>
      <c r="G98" s="14" t="s">
        <v>90</v>
      </c>
      <c r="H98" s="8">
        <v>18120</v>
      </c>
      <c r="I98" s="44" t="s">
        <v>428</v>
      </c>
      <c r="J98" s="45" t="s">
        <v>429</v>
      </c>
      <c r="K98" s="44">
        <v>18120</v>
      </c>
      <c r="L98" s="44" t="s">
        <v>430</v>
      </c>
      <c r="M98" s="45" t="s">
        <v>413</v>
      </c>
      <c r="N98" s="45" t="s">
        <v>414</v>
      </c>
      <c r="O98" s="46" t="s">
        <v>431</v>
      </c>
      <c r="P98" s="47" t="s">
        <v>432</v>
      </c>
    </row>
    <row r="99" spans="1:16" ht="12.75" customHeight="1" thickBot="1" x14ac:dyDescent="0.25">
      <c r="A99" s="8" t="s">
        <v>398</v>
      </c>
      <c r="B99" s="17" t="s">
        <v>154</v>
      </c>
      <c r="C99" s="8">
        <v>54153.707900000001</v>
      </c>
      <c r="D99" s="14" t="s">
        <v>171</v>
      </c>
      <c r="E99" s="43">
        <v>18522.031935739356</v>
      </c>
      <c r="F99" s="17" t="s">
        <v>170</v>
      </c>
      <c r="G99" s="14" t="s">
        <v>91</v>
      </c>
      <c r="H99" s="8">
        <v>18522</v>
      </c>
      <c r="I99" s="44" t="s">
        <v>433</v>
      </c>
      <c r="J99" s="45" t="s">
        <v>434</v>
      </c>
      <c r="K99" s="44">
        <v>18522</v>
      </c>
      <c r="L99" s="44" t="s">
        <v>435</v>
      </c>
      <c r="M99" s="45" t="s">
        <v>402</v>
      </c>
      <c r="N99" s="45" t="s">
        <v>403</v>
      </c>
      <c r="O99" s="46" t="s">
        <v>436</v>
      </c>
      <c r="P99" s="46" t="s">
        <v>398</v>
      </c>
    </row>
    <row r="100" spans="1:16" ht="12.75" customHeight="1" thickBot="1" x14ac:dyDescent="0.25">
      <c r="A100" s="8" t="s">
        <v>475</v>
      </c>
      <c r="B100" s="17" t="s">
        <v>154</v>
      </c>
      <c r="C100" s="8">
        <v>55203.066599999998</v>
      </c>
      <c r="D100" s="14" t="s">
        <v>171</v>
      </c>
      <c r="E100" s="43">
        <v>19436.028399285671</v>
      </c>
      <c r="F100" s="17" t="s">
        <v>170</v>
      </c>
      <c r="G100" s="14" t="s">
        <v>92</v>
      </c>
      <c r="H100" s="8">
        <v>19436</v>
      </c>
      <c r="I100" s="44" t="s">
        <v>469</v>
      </c>
      <c r="J100" s="45" t="s">
        <v>470</v>
      </c>
      <c r="K100" s="44" t="s">
        <v>471</v>
      </c>
      <c r="L100" s="44" t="s">
        <v>472</v>
      </c>
      <c r="M100" s="45" t="s">
        <v>402</v>
      </c>
      <c r="N100" s="45" t="s">
        <v>473</v>
      </c>
      <c r="O100" s="46" t="s">
        <v>474</v>
      </c>
      <c r="P100" s="47" t="s">
        <v>475</v>
      </c>
    </row>
    <row r="101" spans="1:16" ht="12.75" customHeight="1" thickBot="1" x14ac:dyDescent="0.25">
      <c r="A101" s="8" t="s">
        <v>490</v>
      </c>
      <c r="B101" s="17" t="s">
        <v>154</v>
      </c>
      <c r="C101" s="8">
        <v>56668.039100000002</v>
      </c>
      <c r="D101" s="14" t="s">
        <v>171</v>
      </c>
      <c r="E101" s="43">
        <v>20712.026477152282</v>
      </c>
      <c r="F101" s="17" t="s">
        <v>170</v>
      </c>
      <c r="G101" s="14" t="s">
        <v>93</v>
      </c>
      <c r="H101" s="8">
        <v>20712</v>
      </c>
      <c r="I101" s="44" t="s">
        <v>486</v>
      </c>
      <c r="J101" s="45" t="s">
        <v>487</v>
      </c>
      <c r="K101" s="44" t="s">
        <v>488</v>
      </c>
      <c r="L101" s="44" t="s">
        <v>489</v>
      </c>
      <c r="M101" s="45" t="s">
        <v>402</v>
      </c>
      <c r="N101" s="45" t="s">
        <v>135</v>
      </c>
      <c r="O101" s="46" t="s">
        <v>420</v>
      </c>
      <c r="P101" s="47" t="s">
        <v>490</v>
      </c>
    </row>
    <row r="102" spans="1:16" ht="12.75" customHeight="1" thickBot="1" x14ac:dyDescent="0.25">
      <c r="A102" s="8" t="s">
        <v>490</v>
      </c>
      <c r="B102" s="17" t="s">
        <v>154</v>
      </c>
      <c r="C102" s="8">
        <v>56668.039799999999</v>
      </c>
      <c r="D102" s="14" t="s">
        <v>171</v>
      </c>
      <c r="E102" s="43">
        <v>20712.02708685564</v>
      </c>
      <c r="F102" s="17" t="s">
        <v>170</v>
      </c>
      <c r="G102" s="14" t="s">
        <v>94</v>
      </c>
      <c r="H102" s="8">
        <v>20712</v>
      </c>
      <c r="I102" s="44" t="s">
        <v>491</v>
      </c>
      <c r="J102" s="45" t="s">
        <v>492</v>
      </c>
      <c r="K102" s="44" t="s">
        <v>488</v>
      </c>
      <c r="L102" s="44" t="s">
        <v>493</v>
      </c>
      <c r="M102" s="45" t="s">
        <v>402</v>
      </c>
      <c r="N102" s="45" t="s">
        <v>170</v>
      </c>
      <c r="O102" s="46" t="s">
        <v>420</v>
      </c>
      <c r="P102" s="47" t="s">
        <v>490</v>
      </c>
    </row>
    <row r="103" spans="1:16" ht="12.75" customHeight="1" thickBot="1" x14ac:dyDescent="0.25">
      <c r="A103" s="8" t="s">
        <v>490</v>
      </c>
      <c r="B103" s="17" t="s">
        <v>154</v>
      </c>
      <c r="C103" s="8">
        <v>56668.039799999999</v>
      </c>
      <c r="D103" s="14" t="s">
        <v>171</v>
      </c>
      <c r="E103" s="43">
        <v>20712.02708685564</v>
      </c>
      <c r="F103" s="17" t="s">
        <v>170</v>
      </c>
      <c r="G103" s="14" t="s">
        <v>94</v>
      </c>
      <c r="H103" s="8">
        <v>20712</v>
      </c>
      <c r="I103" s="44" t="s">
        <v>491</v>
      </c>
      <c r="J103" s="45" t="s">
        <v>492</v>
      </c>
      <c r="K103" s="44" t="s">
        <v>488</v>
      </c>
      <c r="L103" s="44" t="s">
        <v>493</v>
      </c>
      <c r="M103" s="45" t="s">
        <v>402</v>
      </c>
      <c r="N103" s="45" t="s">
        <v>494</v>
      </c>
      <c r="O103" s="46" t="s">
        <v>420</v>
      </c>
      <c r="P103" s="47" t="s">
        <v>490</v>
      </c>
    </row>
    <row r="104" spans="1:16" ht="12.75" customHeight="1" thickBot="1" x14ac:dyDescent="0.25">
      <c r="A104" s="8" t="s">
        <v>500</v>
      </c>
      <c r="B104" s="17" t="s">
        <v>154</v>
      </c>
      <c r="C104" s="8">
        <v>56976.876900000003</v>
      </c>
      <c r="D104" s="14" t="s">
        <v>171</v>
      </c>
      <c r="E104" s="43">
        <v>20981.025683057211</v>
      </c>
      <c r="F104" s="17" t="s">
        <v>170</v>
      </c>
      <c r="G104" s="14" t="s">
        <v>95</v>
      </c>
      <c r="H104" s="8">
        <v>20981</v>
      </c>
      <c r="I104" s="44" t="s">
        <v>495</v>
      </c>
      <c r="J104" s="45" t="s">
        <v>496</v>
      </c>
      <c r="K104" s="44" t="s">
        <v>497</v>
      </c>
      <c r="L104" s="44" t="s">
        <v>498</v>
      </c>
      <c r="M104" s="45" t="s">
        <v>402</v>
      </c>
      <c r="N104" s="45" t="s">
        <v>170</v>
      </c>
      <c r="O104" s="46" t="s">
        <v>499</v>
      </c>
      <c r="P104" s="46" t="s">
        <v>500</v>
      </c>
    </row>
    <row r="105" spans="1:16" x14ac:dyDescent="0.2">
      <c r="B105" s="17"/>
      <c r="E105" s="43"/>
      <c r="F105" s="17"/>
    </row>
    <row r="106" spans="1:16" x14ac:dyDescent="0.2">
      <c r="B106" s="17"/>
      <c r="E106" s="43"/>
      <c r="F106" s="17"/>
    </row>
    <row r="107" spans="1:16" x14ac:dyDescent="0.2">
      <c r="B107" s="17"/>
      <c r="E107" s="43"/>
      <c r="F107" s="17"/>
    </row>
    <row r="108" spans="1:16" x14ac:dyDescent="0.2">
      <c r="B108" s="17"/>
      <c r="E108" s="43"/>
      <c r="F108" s="17"/>
    </row>
    <row r="109" spans="1:16" x14ac:dyDescent="0.2">
      <c r="B109" s="17"/>
      <c r="E109" s="43"/>
      <c r="F109" s="17"/>
    </row>
    <row r="110" spans="1:16" x14ac:dyDescent="0.2">
      <c r="B110" s="17"/>
      <c r="E110" s="43"/>
      <c r="F110" s="17"/>
    </row>
    <row r="111" spans="1:16" x14ac:dyDescent="0.2">
      <c r="B111" s="17"/>
      <c r="E111" s="43"/>
      <c r="F111" s="17"/>
    </row>
    <row r="112" spans="1:16" x14ac:dyDescent="0.2">
      <c r="B112" s="17"/>
      <c r="E112" s="43"/>
      <c r="F112" s="17"/>
    </row>
    <row r="113" spans="2:6" x14ac:dyDescent="0.2">
      <c r="B113" s="17"/>
      <c r="E113" s="43"/>
      <c r="F113" s="17"/>
    </row>
    <row r="114" spans="2:6" x14ac:dyDescent="0.2">
      <c r="B114" s="17"/>
      <c r="E114" s="43"/>
      <c r="F114" s="17"/>
    </row>
    <row r="115" spans="2:6" x14ac:dyDescent="0.2">
      <c r="B115" s="17"/>
      <c r="E115" s="43"/>
      <c r="F115" s="17"/>
    </row>
    <row r="116" spans="2:6" x14ac:dyDescent="0.2">
      <c r="B116" s="17"/>
      <c r="E116" s="43"/>
      <c r="F116" s="17"/>
    </row>
    <row r="117" spans="2:6" x14ac:dyDescent="0.2">
      <c r="B117" s="17"/>
      <c r="F117" s="17"/>
    </row>
    <row r="118" spans="2:6" x14ac:dyDescent="0.2">
      <c r="B118" s="17"/>
      <c r="F118" s="17"/>
    </row>
    <row r="119" spans="2:6" x14ac:dyDescent="0.2">
      <c r="B119" s="17"/>
      <c r="F119" s="17"/>
    </row>
    <row r="120" spans="2:6" x14ac:dyDescent="0.2">
      <c r="B120" s="17"/>
      <c r="F120" s="17"/>
    </row>
    <row r="121" spans="2:6" x14ac:dyDescent="0.2">
      <c r="B121" s="17"/>
      <c r="F121" s="17"/>
    </row>
    <row r="122" spans="2:6" x14ac:dyDescent="0.2">
      <c r="B122" s="17"/>
      <c r="F122" s="17"/>
    </row>
    <row r="123" spans="2:6" x14ac:dyDescent="0.2">
      <c r="B123" s="17"/>
      <c r="F123" s="17"/>
    </row>
    <row r="124" spans="2:6" x14ac:dyDescent="0.2">
      <c r="B124" s="17"/>
      <c r="F124" s="17"/>
    </row>
    <row r="125" spans="2:6" x14ac:dyDescent="0.2">
      <c r="B125" s="17"/>
      <c r="F125" s="17"/>
    </row>
    <row r="126" spans="2:6" x14ac:dyDescent="0.2">
      <c r="B126" s="17"/>
      <c r="F126" s="17"/>
    </row>
    <row r="127" spans="2:6" x14ac:dyDescent="0.2">
      <c r="B127" s="17"/>
      <c r="F127" s="17"/>
    </row>
    <row r="128" spans="2:6" x14ac:dyDescent="0.2">
      <c r="B128" s="17"/>
      <c r="F128" s="17"/>
    </row>
    <row r="129" spans="2:6" x14ac:dyDescent="0.2">
      <c r="B129" s="17"/>
      <c r="F129" s="17"/>
    </row>
    <row r="130" spans="2:6" x14ac:dyDescent="0.2">
      <c r="B130" s="17"/>
      <c r="F130" s="17"/>
    </row>
    <row r="131" spans="2:6" x14ac:dyDescent="0.2">
      <c r="B131" s="17"/>
      <c r="F131" s="17"/>
    </row>
    <row r="132" spans="2:6" x14ac:dyDescent="0.2">
      <c r="B132" s="17"/>
      <c r="F132" s="17"/>
    </row>
    <row r="133" spans="2:6" x14ac:dyDescent="0.2">
      <c r="B133" s="17"/>
      <c r="F133" s="17"/>
    </row>
    <row r="134" spans="2:6" x14ac:dyDescent="0.2">
      <c r="B134" s="17"/>
      <c r="F134" s="17"/>
    </row>
    <row r="135" spans="2:6" x14ac:dyDescent="0.2">
      <c r="B135" s="17"/>
      <c r="F135" s="17"/>
    </row>
    <row r="136" spans="2:6" x14ac:dyDescent="0.2">
      <c r="B136" s="17"/>
      <c r="F136" s="17"/>
    </row>
    <row r="137" spans="2:6" x14ac:dyDescent="0.2">
      <c r="B137" s="17"/>
      <c r="F137" s="17"/>
    </row>
    <row r="138" spans="2:6" x14ac:dyDescent="0.2">
      <c r="B138" s="17"/>
      <c r="F138" s="17"/>
    </row>
    <row r="139" spans="2:6" x14ac:dyDescent="0.2">
      <c r="B139" s="17"/>
      <c r="F139" s="17"/>
    </row>
    <row r="140" spans="2:6" x14ac:dyDescent="0.2">
      <c r="B140" s="17"/>
      <c r="F140" s="17"/>
    </row>
    <row r="141" spans="2:6" x14ac:dyDescent="0.2">
      <c r="B141" s="17"/>
      <c r="F141" s="17"/>
    </row>
    <row r="142" spans="2:6" x14ac:dyDescent="0.2">
      <c r="B142" s="17"/>
      <c r="F142" s="17"/>
    </row>
    <row r="143" spans="2:6" x14ac:dyDescent="0.2">
      <c r="B143" s="17"/>
      <c r="F143" s="17"/>
    </row>
    <row r="144" spans="2:6" x14ac:dyDescent="0.2">
      <c r="B144" s="17"/>
      <c r="F144" s="17"/>
    </row>
    <row r="145" spans="2:6" x14ac:dyDescent="0.2">
      <c r="B145" s="17"/>
      <c r="F145" s="17"/>
    </row>
    <row r="146" spans="2:6" x14ac:dyDescent="0.2">
      <c r="B146" s="17"/>
      <c r="F146" s="17"/>
    </row>
    <row r="147" spans="2:6" x14ac:dyDescent="0.2">
      <c r="B147" s="17"/>
      <c r="F147" s="17"/>
    </row>
    <row r="148" spans="2:6" x14ac:dyDescent="0.2">
      <c r="B148" s="17"/>
      <c r="F148" s="17"/>
    </row>
    <row r="149" spans="2:6" x14ac:dyDescent="0.2">
      <c r="B149" s="17"/>
      <c r="F149" s="17"/>
    </row>
    <row r="150" spans="2:6" x14ac:dyDescent="0.2">
      <c r="B150" s="17"/>
      <c r="F150" s="17"/>
    </row>
    <row r="151" spans="2:6" x14ac:dyDescent="0.2">
      <c r="B151" s="17"/>
      <c r="F151" s="17"/>
    </row>
    <row r="152" spans="2:6" x14ac:dyDescent="0.2">
      <c r="B152" s="17"/>
      <c r="F152" s="17"/>
    </row>
    <row r="153" spans="2:6" x14ac:dyDescent="0.2">
      <c r="B153" s="17"/>
      <c r="F153" s="17"/>
    </row>
    <row r="154" spans="2:6" x14ac:dyDescent="0.2">
      <c r="B154" s="17"/>
      <c r="F154" s="17"/>
    </row>
    <row r="155" spans="2:6" x14ac:dyDescent="0.2">
      <c r="B155" s="17"/>
      <c r="F155" s="17"/>
    </row>
    <row r="156" spans="2:6" x14ac:dyDescent="0.2">
      <c r="B156" s="17"/>
      <c r="F156" s="17"/>
    </row>
    <row r="157" spans="2:6" x14ac:dyDescent="0.2">
      <c r="B157" s="17"/>
      <c r="F157" s="17"/>
    </row>
    <row r="158" spans="2:6" x14ac:dyDescent="0.2">
      <c r="B158" s="17"/>
      <c r="F158" s="17"/>
    </row>
    <row r="159" spans="2:6" x14ac:dyDescent="0.2">
      <c r="B159" s="17"/>
      <c r="F159" s="17"/>
    </row>
    <row r="160" spans="2:6" x14ac:dyDescent="0.2">
      <c r="B160" s="17"/>
      <c r="F160" s="17"/>
    </row>
    <row r="161" spans="2:6" x14ac:dyDescent="0.2">
      <c r="B161" s="17"/>
      <c r="F161" s="17"/>
    </row>
    <row r="162" spans="2:6" x14ac:dyDescent="0.2">
      <c r="B162" s="17"/>
      <c r="F162" s="17"/>
    </row>
    <row r="163" spans="2:6" x14ac:dyDescent="0.2">
      <c r="B163" s="17"/>
      <c r="F163" s="17"/>
    </row>
    <row r="164" spans="2:6" x14ac:dyDescent="0.2">
      <c r="B164" s="17"/>
      <c r="F164" s="17"/>
    </row>
    <row r="165" spans="2:6" x14ac:dyDescent="0.2">
      <c r="B165" s="17"/>
      <c r="F165" s="17"/>
    </row>
    <row r="166" spans="2:6" x14ac:dyDescent="0.2">
      <c r="B166" s="17"/>
      <c r="F166" s="17"/>
    </row>
    <row r="167" spans="2:6" x14ac:dyDescent="0.2">
      <c r="B167" s="17"/>
      <c r="F167" s="17"/>
    </row>
    <row r="168" spans="2:6" x14ac:dyDescent="0.2">
      <c r="B168" s="17"/>
      <c r="F168" s="17"/>
    </row>
    <row r="169" spans="2:6" x14ac:dyDescent="0.2">
      <c r="B169" s="17"/>
      <c r="F169" s="17"/>
    </row>
    <row r="170" spans="2:6" x14ac:dyDescent="0.2">
      <c r="B170" s="17"/>
      <c r="F170" s="17"/>
    </row>
    <row r="171" spans="2:6" x14ac:dyDescent="0.2">
      <c r="B171" s="17"/>
      <c r="F171" s="17"/>
    </row>
    <row r="172" spans="2:6" x14ac:dyDescent="0.2">
      <c r="B172" s="17"/>
      <c r="F172" s="17"/>
    </row>
    <row r="173" spans="2:6" x14ac:dyDescent="0.2">
      <c r="B173" s="17"/>
      <c r="F173" s="17"/>
    </row>
    <row r="174" spans="2:6" x14ac:dyDescent="0.2">
      <c r="B174" s="17"/>
      <c r="F174" s="17"/>
    </row>
    <row r="175" spans="2:6" x14ac:dyDescent="0.2">
      <c r="B175" s="17"/>
      <c r="F175" s="17"/>
    </row>
    <row r="176" spans="2:6" x14ac:dyDescent="0.2">
      <c r="B176" s="17"/>
      <c r="F176" s="17"/>
    </row>
    <row r="177" spans="2:6" x14ac:dyDescent="0.2">
      <c r="B177" s="17"/>
      <c r="F177" s="17"/>
    </row>
    <row r="178" spans="2:6" x14ac:dyDescent="0.2">
      <c r="B178" s="17"/>
      <c r="F178" s="17"/>
    </row>
    <row r="179" spans="2:6" x14ac:dyDescent="0.2">
      <c r="B179" s="17"/>
      <c r="F179" s="17"/>
    </row>
    <row r="180" spans="2:6" x14ac:dyDescent="0.2">
      <c r="B180" s="17"/>
      <c r="F180" s="17"/>
    </row>
    <row r="181" spans="2:6" x14ac:dyDescent="0.2">
      <c r="B181" s="17"/>
      <c r="F181" s="17"/>
    </row>
    <row r="182" spans="2:6" x14ac:dyDescent="0.2">
      <c r="B182" s="17"/>
      <c r="F182" s="17"/>
    </row>
    <row r="183" spans="2:6" x14ac:dyDescent="0.2">
      <c r="B183" s="17"/>
      <c r="F183" s="17"/>
    </row>
    <row r="184" spans="2:6" x14ac:dyDescent="0.2">
      <c r="B184" s="17"/>
      <c r="F184" s="17"/>
    </row>
    <row r="185" spans="2:6" x14ac:dyDescent="0.2">
      <c r="B185" s="17"/>
      <c r="F185" s="17"/>
    </row>
    <row r="186" spans="2:6" x14ac:dyDescent="0.2">
      <c r="B186" s="17"/>
      <c r="F186" s="17"/>
    </row>
    <row r="187" spans="2:6" x14ac:dyDescent="0.2">
      <c r="B187" s="17"/>
      <c r="F187" s="17"/>
    </row>
    <row r="188" spans="2:6" x14ac:dyDescent="0.2">
      <c r="B188" s="17"/>
      <c r="F188" s="17"/>
    </row>
    <row r="189" spans="2:6" x14ac:dyDescent="0.2">
      <c r="B189" s="17"/>
      <c r="F189" s="17"/>
    </row>
    <row r="190" spans="2:6" x14ac:dyDescent="0.2">
      <c r="B190" s="17"/>
      <c r="F190" s="17"/>
    </row>
    <row r="191" spans="2:6" x14ac:dyDescent="0.2">
      <c r="B191" s="17"/>
      <c r="F191" s="17"/>
    </row>
    <row r="192" spans="2:6" x14ac:dyDescent="0.2">
      <c r="B192" s="17"/>
      <c r="F192" s="17"/>
    </row>
    <row r="193" spans="2:6" x14ac:dyDescent="0.2">
      <c r="B193" s="17"/>
      <c r="F193" s="17"/>
    </row>
    <row r="194" spans="2:6" x14ac:dyDescent="0.2">
      <c r="B194" s="17"/>
      <c r="F194" s="17"/>
    </row>
    <row r="195" spans="2:6" x14ac:dyDescent="0.2">
      <c r="B195" s="17"/>
      <c r="F195" s="17"/>
    </row>
    <row r="196" spans="2:6" x14ac:dyDescent="0.2">
      <c r="B196" s="17"/>
      <c r="F196" s="17"/>
    </row>
    <row r="197" spans="2:6" x14ac:dyDescent="0.2">
      <c r="B197" s="17"/>
      <c r="F197" s="17"/>
    </row>
    <row r="198" spans="2:6" x14ac:dyDescent="0.2">
      <c r="B198" s="17"/>
      <c r="F198" s="17"/>
    </row>
    <row r="199" spans="2:6" x14ac:dyDescent="0.2">
      <c r="B199" s="17"/>
      <c r="F199" s="17"/>
    </row>
    <row r="200" spans="2:6" x14ac:dyDescent="0.2">
      <c r="B200" s="17"/>
      <c r="F200" s="17"/>
    </row>
    <row r="201" spans="2:6" x14ac:dyDescent="0.2">
      <c r="B201" s="17"/>
      <c r="F201" s="17"/>
    </row>
    <row r="202" spans="2:6" x14ac:dyDescent="0.2">
      <c r="B202" s="17"/>
      <c r="F202" s="17"/>
    </row>
    <row r="203" spans="2:6" x14ac:dyDescent="0.2">
      <c r="B203" s="17"/>
      <c r="F203" s="17"/>
    </row>
    <row r="204" spans="2:6" x14ac:dyDescent="0.2">
      <c r="B204" s="17"/>
      <c r="F204" s="17"/>
    </row>
    <row r="205" spans="2:6" x14ac:dyDescent="0.2">
      <c r="B205" s="17"/>
      <c r="F205" s="17"/>
    </row>
    <row r="206" spans="2:6" x14ac:dyDescent="0.2">
      <c r="B206" s="17"/>
      <c r="F206" s="17"/>
    </row>
    <row r="207" spans="2:6" x14ac:dyDescent="0.2">
      <c r="B207" s="17"/>
      <c r="F207" s="17"/>
    </row>
    <row r="208" spans="2:6" x14ac:dyDescent="0.2">
      <c r="B208" s="17"/>
      <c r="F208" s="17"/>
    </row>
    <row r="209" spans="2:6" x14ac:dyDescent="0.2">
      <c r="B209" s="17"/>
      <c r="F209" s="17"/>
    </row>
    <row r="210" spans="2:6" x14ac:dyDescent="0.2">
      <c r="B210" s="17"/>
      <c r="F210" s="17"/>
    </row>
    <row r="211" spans="2:6" x14ac:dyDescent="0.2">
      <c r="B211" s="17"/>
      <c r="F211" s="17"/>
    </row>
    <row r="212" spans="2:6" x14ac:dyDescent="0.2">
      <c r="B212" s="17"/>
      <c r="F212" s="17"/>
    </row>
    <row r="213" spans="2:6" x14ac:dyDescent="0.2">
      <c r="B213" s="17"/>
      <c r="F213" s="17"/>
    </row>
    <row r="214" spans="2:6" x14ac:dyDescent="0.2">
      <c r="B214" s="17"/>
      <c r="F214" s="17"/>
    </row>
    <row r="215" spans="2:6" x14ac:dyDescent="0.2">
      <c r="B215" s="17"/>
      <c r="F215" s="17"/>
    </row>
    <row r="216" spans="2:6" x14ac:dyDescent="0.2">
      <c r="B216" s="17"/>
      <c r="F216" s="17"/>
    </row>
    <row r="217" spans="2:6" x14ac:dyDescent="0.2">
      <c r="B217" s="17"/>
      <c r="F217" s="17"/>
    </row>
    <row r="218" spans="2:6" x14ac:dyDescent="0.2">
      <c r="B218" s="17"/>
      <c r="F218" s="17"/>
    </row>
    <row r="219" spans="2:6" x14ac:dyDescent="0.2">
      <c r="B219" s="17"/>
      <c r="F219" s="17"/>
    </row>
    <row r="220" spans="2:6" x14ac:dyDescent="0.2">
      <c r="B220" s="17"/>
      <c r="F220" s="17"/>
    </row>
    <row r="221" spans="2:6" x14ac:dyDescent="0.2">
      <c r="B221" s="17"/>
      <c r="F221" s="17"/>
    </row>
    <row r="222" spans="2:6" x14ac:dyDescent="0.2">
      <c r="B222" s="17"/>
      <c r="F222" s="17"/>
    </row>
    <row r="223" spans="2:6" x14ac:dyDescent="0.2">
      <c r="B223" s="17"/>
      <c r="F223" s="17"/>
    </row>
    <row r="224" spans="2:6" x14ac:dyDescent="0.2">
      <c r="B224" s="17"/>
      <c r="F224" s="17"/>
    </row>
    <row r="225" spans="2:6" x14ac:dyDescent="0.2">
      <c r="B225" s="17"/>
      <c r="F225" s="17"/>
    </row>
    <row r="226" spans="2:6" x14ac:dyDescent="0.2">
      <c r="B226" s="17"/>
      <c r="F226" s="17"/>
    </row>
    <row r="227" spans="2:6" x14ac:dyDescent="0.2">
      <c r="B227" s="17"/>
      <c r="F227" s="17"/>
    </row>
    <row r="228" spans="2:6" x14ac:dyDescent="0.2">
      <c r="B228" s="17"/>
      <c r="F228" s="17"/>
    </row>
    <row r="229" spans="2:6" x14ac:dyDescent="0.2">
      <c r="B229" s="17"/>
      <c r="F229" s="17"/>
    </row>
    <row r="230" spans="2:6" x14ac:dyDescent="0.2">
      <c r="B230" s="17"/>
      <c r="F230" s="17"/>
    </row>
    <row r="231" spans="2:6" x14ac:dyDescent="0.2">
      <c r="B231" s="17"/>
      <c r="F231" s="17"/>
    </row>
    <row r="232" spans="2:6" x14ac:dyDescent="0.2">
      <c r="B232" s="17"/>
      <c r="F232" s="17"/>
    </row>
    <row r="233" spans="2:6" x14ac:dyDescent="0.2">
      <c r="B233" s="17"/>
      <c r="F233" s="17"/>
    </row>
    <row r="234" spans="2:6" x14ac:dyDescent="0.2">
      <c r="B234" s="17"/>
      <c r="F234" s="17"/>
    </row>
    <row r="235" spans="2:6" x14ac:dyDescent="0.2">
      <c r="B235" s="17"/>
      <c r="F235" s="17"/>
    </row>
    <row r="236" spans="2:6" x14ac:dyDescent="0.2">
      <c r="B236" s="17"/>
      <c r="F236" s="17"/>
    </row>
    <row r="237" spans="2:6" x14ac:dyDescent="0.2">
      <c r="B237" s="17"/>
      <c r="F237" s="17"/>
    </row>
    <row r="238" spans="2:6" x14ac:dyDescent="0.2">
      <c r="B238" s="17"/>
      <c r="F238" s="17"/>
    </row>
    <row r="239" spans="2:6" x14ac:dyDescent="0.2">
      <c r="B239" s="17"/>
      <c r="F239" s="17"/>
    </row>
    <row r="240" spans="2:6" x14ac:dyDescent="0.2">
      <c r="B240" s="17"/>
      <c r="F240" s="17"/>
    </row>
    <row r="241" spans="2:6" x14ac:dyDescent="0.2">
      <c r="B241" s="17"/>
      <c r="F241" s="17"/>
    </row>
    <row r="242" spans="2:6" x14ac:dyDescent="0.2">
      <c r="B242" s="17"/>
      <c r="F242" s="17"/>
    </row>
    <row r="243" spans="2:6" x14ac:dyDescent="0.2">
      <c r="B243" s="17"/>
      <c r="F243" s="17"/>
    </row>
    <row r="244" spans="2:6" x14ac:dyDescent="0.2">
      <c r="B244" s="17"/>
      <c r="F244" s="17"/>
    </row>
    <row r="245" spans="2:6" x14ac:dyDescent="0.2">
      <c r="B245" s="17"/>
      <c r="F245" s="17"/>
    </row>
    <row r="246" spans="2:6" x14ac:dyDescent="0.2">
      <c r="B246" s="17"/>
      <c r="F246" s="17"/>
    </row>
    <row r="247" spans="2:6" x14ac:dyDescent="0.2">
      <c r="B247" s="17"/>
      <c r="F247" s="17"/>
    </row>
    <row r="248" spans="2:6" x14ac:dyDescent="0.2">
      <c r="B248" s="17"/>
      <c r="F248" s="17"/>
    </row>
    <row r="249" spans="2:6" x14ac:dyDescent="0.2">
      <c r="B249" s="17"/>
      <c r="F249" s="17"/>
    </row>
    <row r="250" spans="2:6" x14ac:dyDescent="0.2">
      <c r="B250" s="17"/>
      <c r="F250" s="17"/>
    </row>
    <row r="251" spans="2:6" x14ac:dyDescent="0.2">
      <c r="B251" s="17"/>
      <c r="F251" s="17"/>
    </row>
    <row r="252" spans="2:6" x14ac:dyDescent="0.2">
      <c r="B252" s="17"/>
      <c r="F252" s="17"/>
    </row>
    <row r="253" spans="2:6" x14ac:dyDescent="0.2">
      <c r="B253" s="17"/>
      <c r="F253" s="17"/>
    </row>
    <row r="254" spans="2:6" x14ac:dyDescent="0.2">
      <c r="B254" s="17"/>
      <c r="F254" s="17"/>
    </row>
    <row r="255" spans="2:6" x14ac:dyDescent="0.2">
      <c r="B255" s="17"/>
      <c r="F255" s="17"/>
    </row>
    <row r="256" spans="2:6" x14ac:dyDescent="0.2">
      <c r="B256" s="17"/>
      <c r="F256" s="17"/>
    </row>
    <row r="257" spans="2:6" x14ac:dyDescent="0.2">
      <c r="B257" s="17"/>
      <c r="F257" s="17"/>
    </row>
    <row r="258" spans="2:6" x14ac:dyDescent="0.2">
      <c r="B258" s="17"/>
      <c r="F258" s="17"/>
    </row>
    <row r="259" spans="2:6" x14ac:dyDescent="0.2">
      <c r="B259" s="17"/>
      <c r="F259" s="17"/>
    </row>
    <row r="260" spans="2:6" x14ac:dyDescent="0.2">
      <c r="B260" s="17"/>
      <c r="F260" s="17"/>
    </row>
    <row r="261" spans="2:6" x14ac:dyDescent="0.2">
      <c r="B261" s="17"/>
      <c r="F261" s="17"/>
    </row>
    <row r="262" spans="2:6" x14ac:dyDescent="0.2">
      <c r="B262" s="17"/>
      <c r="F262" s="17"/>
    </row>
    <row r="263" spans="2:6" x14ac:dyDescent="0.2">
      <c r="B263" s="17"/>
      <c r="F263" s="17"/>
    </row>
    <row r="264" spans="2:6" x14ac:dyDescent="0.2">
      <c r="B264" s="17"/>
      <c r="F264" s="17"/>
    </row>
    <row r="265" spans="2:6" x14ac:dyDescent="0.2">
      <c r="B265" s="17"/>
      <c r="F265" s="17"/>
    </row>
    <row r="266" spans="2:6" x14ac:dyDescent="0.2">
      <c r="B266" s="17"/>
      <c r="F266" s="17"/>
    </row>
    <row r="267" spans="2:6" x14ac:dyDescent="0.2">
      <c r="B267" s="17"/>
      <c r="F267" s="17"/>
    </row>
    <row r="268" spans="2:6" x14ac:dyDescent="0.2">
      <c r="B268" s="17"/>
      <c r="F268" s="17"/>
    </row>
    <row r="269" spans="2:6" x14ac:dyDescent="0.2">
      <c r="B269" s="17"/>
      <c r="F269" s="17"/>
    </row>
    <row r="270" spans="2:6" x14ac:dyDescent="0.2">
      <c r="B270" s="17"/>
      <c r="F270" s="17"/>
    </row>
    <row r="271" spans="2:6" x14ac:dyDescent="0.2">
      <c r="B271" s="17"/>
      <c r="F271" s="17"/>
    </row>
    <row r="272" spans="2:6" x14ac:dyDescent="0.2">
      <c r="B272" s="17"/>
      <c r="F272" s="17"/>
    </row>
    <row r="273" spans="2:6" x14ac:dyDescent="0.2">
      <c r="B273" s="17"/>
      <c r="F273" s="17"/>
    </row>
    <row r="274" spans="2:6" x14ac:dyDescent="0.2">
      <c r="B274" s="17"/>
      <c r="F274" s="17"/>
    </row>
    <row r="275" spans="2:6" x14ac:dyDescent="0.2">
      <c r="B275" s="17"/>
      <c r="F275" s="17"/>
    </row>
    <row r="276" spans="2:6" x14ac:dyDescent="0.2">
      <c r="B276" s="17"/>
      <c r="F276" s="17"/>
    </row>
    <row r="277" spans="2:6" x14ac:dyDescent="0.2">
      <c r="B277" s="17"/>
      <c r="F277" s="17"/>
    </row>
    <row r="278" spans="2:6" x14ac:dyDescent="0.2">
      <c r="B278" s="17"/>
      <c r="F278" s="17"/>
    </row>
    <row r="279" spans="2:6" x14ac:dyDescent="0.2">
      <c r="B279" s="17"/>
      <c r="F279" s="17"/>
    </row>
    <row r="280" spans="2:6" x14ac:dyDescent="0.2">
      <c r="B280" s="17"/>
      <c r="F280" s="17"/>
    </row>
    <row r="281" spans="2:6" x14ac:dyDescent="0.2">
      <c r="B281" s="17"/>
      <c r="F281" s="17"/>
    </row>
    <row r="282" spans="2:6" x14ac:dyDescent="0.2">
      <c r="B282" s="17"/>
      <c r="F282" s="17"/>
    </row>
    <row r="283" spans="2:6" x14ac:dyDescent="0.2">
      <c r="B283" s="17"/>
      <c r="F283" s="17"/>
    </row>
    <row r="284" spans="2:6" x14ac:dyDescent="0.2">
      <c r="B284" s="17"/>
      <c r="F284" s="17"/>
    </row>
    <row r="285" spans="2:6" x14ac:dyDescent="0.2">
      <c r="B285" s="17"/>
      <c r="F285" s="17"/>
    </row>
    <row r="286" spans="2:6" x14ac:dyDescent="0.2">
      <c r="B286" s="17"/>
      <c r="F286" s="17"/>
    </row>
    <row r="287" spans="2:6" x14ac:dyDescent="0.2">
      <c r="B287" s="17"/>
      <c r="F287" s="17"/>
    </row>
    <row r="288" spans="2:6" x14ac:dyDescent="0.2">
      <c r="B288" s="17"/>
      <c r="F288" s="17"/>
    </row>
    <row r="289" spans="2:6" x14ac:dyDescent="0.2">
      <c r="B289" s="17"/>
      <c r="F289" s="17"/>
    </row>
    <row r="290" spans="2:6" x14ac:dyDescent="0.2">
      <c r="B290" s="17"/>
      <c r="F290" s="17"/>
    </row>
    <row r="291" spans="2:6" x14ac:dyDescent="0.2">
      <c r="B291" s="17"/>
      <c r="F291" s="17"/>
    </row>
    <row r="292" spans="2:6" x14ac:dyDescent="0.2">
      <c r="B292" s="17"/>
      <c r="F292" s="17"/>
    </row>
    <row r="293" spans="2:6" x14ac:dyDescent="0.2">
      <c r="B293" s="17"/>
      <c r="F293" s="17"/>
    </row>
    <row r="294" spans="2:6" x14ac:dyDescent="0.2">
      <c r="B294" s="17"/>
      <c r="F294" s="17"/>
    </row>
    <row r="295" spans="2:6" x14ac:dyDescent="0.2">
      <c r="B295" s="17"/>
      <c r="F295" s="17"/>
    </row>
    <row r="296" spans="2:6" x14ac:dyDescent="0.2">
      <c r="B296" s="17"/>
      <c r="F296" s="17"/>
    </row>
    <row r="297" spans="2:6" x14ac:dyDescent="0.2">
      <c r="B297" s="17"/>
      <c r="F297" s="17"/>
    </row>
    <row r="298" spans="2:6" x14ac:dyDescent="0.2">
      <c r="B298" s="17"/>
      <c r="F298" s="17"/>
    </row>
    <row r="299" spans="2:6" x14ac:dyDescent="0.2">
      <c r="B299" s="17"/>
      <c r="F299" s="17"/>
    </row>
    <row r="300" spans="2:6" x14ac:dyDescent="0.2">
      <c r="B300" s="17"/>
      <c r="F300" s="17"/>
    </row>
    <row r="301" spans="2:6" x14ac:dyDescent="0.2">
      <c r="B301" s="17"/>
      <c r="F301" s="17"/>
    </row>
    <row r="302" spans="2:6" x14ac:dyDescent="0.2">
      <c r="B302" s="17"/>
      <c r="F302" s="17"/>
    </row>
    <row r="303" spans="2:6" x14ac:dyDescent="0.2">
      <c r="B303" s="17"/>
      <c r="F303" s="17"/>
    </row>
    <row r="304" spans="2:6" x14ac:dyDescent="0.2">
      <c r="B304" s="17"/>
      <c r="F304" s="17"/>
    </row>
    <row r="305" spans="2:6" x14ac:dyDescent="0.2">
      <c r="B305" s="17"/>
      <c r="F305" s="17"/>
    </row>
    <row r="306" spans="2:6" x14ac:dyDescent="0.2">
      <c r="B306" s="17"/>
      <c r="F306" s="17"/>
    </row>
    <row r="307" spans="2:6" x14ac:dyDescent="0.2">
      <c r="B307" s="17"/>
      <c r="F307" s="17"/>
    </row>
    <row r="308" spans="2:6" x14ac:dyDescent="0.2">
      <c r="B308" s="17"/>
      <c r="F308" s="17"/>
    </row>
    <row r="309" spans="2:6" x14ac:dyDescent="0.2">
      <c r="B309" s="17"/>
      <c r="F309" s="17"/>
    </row>
    <row r="310" spans="2:6" x14ac:dyDescent="0.2">
      <c r="B310" s="17"/>
      <c r="F310" s="17"/>
    </row>
    <row r="311" spans="2:6" x14ac:dyDescent="0.2">
      <c r="B311" s="17"/>
      <c r="F311" s="17"/>
    </row>
    <row r="312" spans="2:6" x14ac:dyDescent="0.2">
      <c r="B312" s="17"/>
      <c r="F312" s="17"/>
    </row>
    <row r="313" spans="2:6" x14ac:dyDescent="0.2">
      <c r="B313" s="17"/>
      <c r="F313" s="17"/>
    </row>
    <row r="314" spans="2:6" x14ac:dyDescent="0.2">
      <c r="B314" s="17"/>
      <c r="F314" s="17"/>
    </row>
    <row r="315" spans="2:6" x14ac:dyDescent="0.2">
      <c r="B315" s="17"/>
      <c r="F315" s="17"/>
    </row>
    <row r="316" spans="2:6" x14ac:dyDescent="0.2">
      <c r="B316" s="17"/>
      <c r="F316" s="17"/>
    </row>
    <row r="317" spans="2:6" x14ac:dyDescent="0.2">
      <c r="B317" s="17"/>
      <c r="F317" s="17"/>
    </row>
    <row r="318" spans="2:6" x14ac:dyDescent="0.2">
      <c r="B318" s="17"/>
      <c r="F318" s="17"/>
    </row>
    <row r="319" spans="2:6" x14ac:dyDescent="0.2">
      <c r="B319" s="17"/>
      <c r="F319" s="17"/>
    </row>
    <row r="320" spans="2:6" x14ac:dyDescent="0.2">
      <c r="B320" s="17"/>
      <c r="F320" s="17"/>
    </row>
    <row r="321" spans="2:6" x14ac:dyDescent="0.2">
      <c r="B321" s="17"/>
      <c r="F321" s="17"/>
    </row>
    <row r="322" spans="2:6" x14ac:dyDescent="0.2">
      <c r="B322" s="17"/>
      <c r="F322" s="17"/>
    </row>
    <row r="323" spans="2:6" x14ac:dyDescent="0.2">
      <c r="B323" s="17"/>
      <c r="F323" s="17"/>
    </row>
    <row r="324" spans="2:6" x14ac:dyDescent="0.2">
      <c r="B324" s="17"/>
      <c r="F324" s="17"/>
    </row>
    <row r="325" spans="2:6" x14ac:dyDescent="0.2">
      <c r="B325" s="17"/>
      <c r="F325" s="17"/>
    </row>
    <row r="326" spans="2:6" x14ac:dyDescent="0.2">
      <c r="B326" s="17"/>
      <c r="F326" s="17"/>
    </row>
    <row r="327" spans="2:6" x14ac:dyDescent="0.2">
      <c r="B327" s="17"/>
      <c r="F327" s="17"/>
    </row>
    <row r="328" spans="2:6" x14ac:dyDescent="0.2">
      <c r="B328" s="17"/>
      <c r="F328" s="17"/>
    </row>
    <row r="329" spans="2:6" x14ac:dyDescent="0.2">
      <c r="B329" s="17"/>
      <c r="F329" s="17"/>
    </row>
    <row r="330" spans="2:6" x14ac:dyDescent="0.2">
      <c r="B330" s="17"/>
      <c r="F330" s="17"/>
    </row>
    <row r="331" spans="2:6" x14ac:dyDescent="0.2">
      <c r="B331" s="17"/>
      <c r="F331" s="17"/>
    </row>
    <row r="332" spans="2:6" x14ac:dyDescent="0.2">
      <c r="B332" s="17"/>
      <c r="F332" s="17"/>
    </row>
    <row r="333" spans="2:6" x14ac:dyDescent="0.2">
      <c r="B333" s="17"/>
      <c r="F333" s="17"/>
    </row>
    <row r="334" spans="2:6" x14ac:dyDescent="0.2">
      <c r="B334" s="17"/>
      <c r="F334" s="17"/>
    </row>
    <row r="335" spans="2:6" x14ac:dyDescent="0.2">
      <c r="B335" s="17"/>
      <c r="F335" s="17"/>
    </row>
    <row r="336" spans="2:6" x14ac:dyDescent="0.2">
      <c r="B336" s="17"/>
      <c r="F336" s="17"/>
    </row>
    <row r="337" spans="2:6" x14ac:dyDescent="0.2">
      <c r="B337" s="17"/>
      <c r="F337" s="17"/>
    </row>
    <row r="338" spans="2:6" x14ac:dyDescent="0.2">
      <c r="B338" s="17"/>
      <c r="F338" s="17"/>
    </row>
    <row r="339" spans="2:6" x14ac:dyDescent="0.2">
      <c r="B339" s="17"/>
      <c r="F339" s="17"/>
    </row>
    <row r="340" spans="2:6" x14ac:dyDescent="0.2">
      <c r="B340" s="17"/>
      <c r="F340" s="17"/>
    </row>
    <row r="341" spans="2:6" x14ac:dyDescent="0.2">
      <c r="B341" s="17"/>
      <c r="F341" s="17"/>
    </row>
    <row r="342" spans="2:6" x14ac:dyDescent="0.2">
      <c r="B342" s="17"/>
      <c r="F342" s="17"/>
    </row>
    <row r="343" spans="2:6" x14ac:dyDescent="0.2">
      <c r="B343" s="17"/>
      <c r="F343" s="17"/>
    </row>
    <row r="344" spans="2:6" x14ac:dyDescent="0.2">
      <c r="B344" s="17"/>
      <c r="F344" s="17"/>
    </row>
    <row r="345" spans="2:6" x14ac:dyDescent="0.2">
      <c r="B345" s="17"/>
      <c r="F345" s="17"/>
    </row>
    <row r="346" spans="2:6" x14ac:dyDescent="0.2">
      <c r="B346" s="17"/>
      <c r="F346" s="17"/>
    </row>
    <row r="347" spans="2:6" x14ac:dyDescent="0.2">
      <c r="B347" s="17"/>
      <c r="F347" s="17"/>
    </row>
    <row r="348" spans="2:6" x14ac:dyDescent="0.2">
      <c r="B348" s="17"/>
      <c r="F348" s="17"/>
    </row>
    <row r="349" spans="2:6" x14ac:dyDescent="0.2">
      <c r="B349" s="17"/>
      <c r="F349" s="17"/>
    </row>
    <row r="350" spans="2:6" x14ac:dyDescent="0.2">
      <c r="B350" s="17"/>
      <c r="F350" s="17"/>
    </row>
    <row r="351" spans="2:6" x14ac:dyDescent="0.2">
      <c r="B351" s="17"/>
      <c r="F351" s="17"/>
    </row>
    <row r="352" spans="2:6" x14ac:dyDescent="0.2">
      <c r="B352" s="17"/>
      <c r="F352" s="17"/>
    </row>
    <row r="353" spans="2:6" x14ac:dyDescent="0.2">
      <c r="B353" s="17"/>
      <c r="F353" s="17"/>
    </row>
    <row r="354" spans="2:6" x14ac:dyDescent="0.2">
      <c r="B354" s="17"/>
      <c r="F354" s="17"/>
    </row>
    <row r="355" spans="2:6" x14ac:dyDescent="0.2">
      <c r="B355" s="17"/>
      <c r="F355" s="17"/>
    </row>
    <row r="356" spans="2:6" x14ac:dyDescent="0.2">
      <c r="B356" s="17"/>
      <c r="F356" s="17"/>
    </row>
    <row r="357" spans="2:6" x14ac:dyDescent="0.2">
      <c r="B357" s="17"/>
      <c r="F357" s="17"/>
    </row>
    <row r="358" spans="2:6" x14ac:dyDescent="0.2">
      <c r="B358" s="17"/>
      <c r="F358" s="17"/>
    </row>
    <row r="359" spans="2:6" x14ac:dyDescent="0.2">
      <c r="B359" s="17"/>
      <c r="F359" s="17"/>
    </row>
    <row r="360" spans="2:6" x14ac:dyDescent="0.2">
      <c r="B360" s="17"/>
      <c r="F360" s="17"/>
    </row>
    <row r="361" spans="2:6" x14ac:dyDescent="0.2">
      <c r="B361" s="17"/>
      <c r="F361" s="17"/>
    </row>
    <row r="362" spans="2:6" x14ac:dyDescent="0.2">
      <c r="B362" s="17"/>
      <c r="F362" s="17"/>
    </row>
    <row r="363" spans="2:6" x14ac:dyDescent="0.2">
      <c r="B363" s="17"/>
      <c r="F363" s="17"/>
    </row>
    <row r="364" spans="2:6" x14ac:dyDescent="0.2">
      <c r="B364" s="17"/>
      <c r="F364" s="17"/>
    </row>
    <row r="365" spans="2:6" x14ac:dyDescent="0.2">
      <c r="B365" s="17"/>
      <c r="F365" s="17"/>
    </row>
    <row r="366" spans="2:6" x14ac:dyDescent="0.2">
      <c r="B366" s="17"/>
      <c r="F366" s="17"/>
    </row>
    <row r="367" spans="2:6" x14ac:dyDescent="0.2">
      <c r="B367" s="17"/>
      <c r="F367" s="17"/>
    </row>
    <row r="368" spans="2:6" x14ac:dyDescent="0.2">
      <c r="B368" s="17"/>
      <c r="F368" s="17"/>
    </row>
    <row r="369" spans="2:6" x14ac:dyDescent="0.2">
      <c r="B369" s="17"/>
      <c r="F369" s="17"/>
    </row>
    <row r="370" spans="2:6" x14ac:dyDescent="0.2">
      <c r="B370" s="17"/>
      <c r="F370" s="17"/>
    </row>
    <row r="371" spans="2:6" x14ac:dyDescent="0.2">
      <c r="B371" s="17"/>
      <c r="F371" s="17"/>
    </row>
    <row r="372" spans="2:6" x14ac:dyDescent="0.2">
      <c r="B372" s="17"/>
      <c r="F372" s="17"/>
    </row>
    <row r="373" spans="2:6" x14ac:dyDescent="0.2">
      <c r="B373" s="17"/>
      <c r="F373" s="17"/>
    </row>
    <row r="374" spans="2:6" x14ac:dyDescent="0.2">
      <c r="B374" s="17"/>
      <c r="F374" s="17"/>
    </row>
    <row r="375" spans="2:6" x14ac:dyDescent="0.2">
      <c r="B375" s="17"/>
      <c r="F375" s="17"/>
    </row>
    <row r="376" spans="2:6" x14ac:dyDescent="0.2">
      <c r="B376" s="17"/>
      <c r="F376" s="17"/>
    </row>
    <row r="377" spans="2:6" x14ac:dyDescent="0.2">
      <c r="B377" s="17"/>
      <c r="F377" s="17"/>
    </row>
    <row r="378" spans="2:6" x14ac:dyDescent="0.2">
      <c r="B378" s="17"/>
      <c r="F378" s="17"/>
    </row>
    <row r="379" spans="2:6" x14ac:dyDescent="0.2">
      <c r="B379" s="17"/>
      <c r="F379" s="17"/>
    </row>
    <row r="380" spans="2:6" x14ac:dyDescent="0.2">
      <c r="B380" s="17"/>
      <c r="F380" s="17"/>
    </row>
    <row r="381" spans="2:6" x14ac:dyDescent="0.2">
      <c r="B381" s="17"/>
      <c r="F381" s="17"/>
    </row>
    <row r="382" spans="2:6" x14ac:dyDescent="0.2">
      <c r="B382" s="17"/>
      <c r="F382" s="17"/>
    </row>
    <row r="383" spans="2:6" x14ac:dyDescent="0.2">
      <c r="B383" s="17"/>
      <c r="F383" s="17"/>
    </row>
    <row r="384" spans="2:6" x14ac:dyDescent="0.2">
      <c r="B384" s="17"/>
      <c r="F384" s="17"/>
    </row>
    <row r="385" spans="2:6" x14ac:dyDescent="0.2">
      <c r="B385" s="17"/>
      <c r="F385" s="17"/>
    </row>
    <row r="386" spans="2:6" x14ac:dyDescent="0.2">
      <c r="B386" s="17"/>
      <c r="F386" s="17"/>
    </row>
    <row r="387" spans="2:6" x14ac:dyDescent="0.2">
      <c r="B387" s="17"/>
      <c r="F387" s="17"/>
    </row>
    <row r="388" spans="2:6" x14ac:dyDescent="0.2">
      <c r="B388" s="17"/>
      <c r="F388" s="17"/>
    </row>
    <row r="389" spans="2:6" x14ac:dyDescent="0.2">
      <c r="B389" s="17"/>
      <c r="F389" s="17"/>
    </row>
    <row r="390" spans="2:6" x14ac:dyDescent="0.2">
      <c r="B390" s="17"/>
      <c r="F390" s="17"/>
    </row>
    <row r="391" spans="2:6" x14ac:dyDescent="0.2">
      <c r="B391" s="17"/>
      <c r="F391" s="17"/>
    </row>
    <row r="392" spans="2:6" x14ac:dyDescent="0.2">
      <c r="B392" s="17"/>
      <c r="F392" s="17"/>
    </row>
    <row r="393" spans="2:6" x14ac:dyDescent="0.2">
      <c r="B393" s="17"/>
      <c r="F393" s="17"/>
    </row>
    <row r="394" spans="2:6" x14ac:dyDescent="0.2">
      <c r="B394" s="17"/>
      <c r="F394" s="17"/>
    </row>
    <row r="395" spans="2:6" x14ac:dyDescent="0.2">
      <c r="B395" s="17"/>
      <c r="F395" s="17"/>
    </row>
    <row r="396" spans="2:6" x14ac:dyDescent="0.2">
      <c r="B396" s="17"/>
      <c r="F396" s="17"/>
    </row>
    <row r="397" spans="2:6" x14ac:dyDescent="0.2">
      <c r="B397" s="17"/>
      <c r="F397" s="17"/>
    </row>
    <row r="398" spans="2:6" x14ac:dyDescent="0.2">
      <c r="B398" s="17"/>
      <c r="F398" s="17"/>
    </row>
    <row r="399" spans="2:6" x14ac:dyDescent="0.2">
      <c r="B399" s="17"/>
      <c r="F399" s="17"/>
    </row>
    <row r="400" spans="2:6" x14ac:dyDescent="0.2">
      <c r="B400" s="17"/>
      <c r="F400" s="17"/>
    </row>
    <row r="401" spans="2:6" x14ac:dyDescent="0.2">
      <c r="B401" s="17"/>
      <c r="F401" s="17"/>
    </row>
    <row r="402" spans="2:6" x14ac:dyDescent="0.2">
      <c r="B402" s="17"/>
      <c r="F402" s="17"/>
    </row>
    <row r="403" spans="2:6" x14ac:dyDescent="0.2">
      <c r="B403" s="17"/>
      <c r="F403" s="17"/>
    </row>
    <row r="404" spans="2:6" x14ac:dyDescent="0.2">
      <c r="B404" s="17"/>
      <c r="F404" s="17"/>
    </row>
    <row r="405" spans="2:6" x14ac:dyDescent="0.2">
      <c r="B405" s="17"/>
      <c r="F405" s="17"/>
    </row>
    <row r="406" spans="2:6" x14ac:dyDescent="0.2">
      <c r="B406" s="17"/>
      <c r="F406" s="17"/>
    </row>
    <row r="407" spans="2:6" x14ac:dyDescent="0.2">
      <c r="B407" s="17"/>
      <c r="F407" s="17"/>
    </row>
    <row r="408" spans="2:6" x14ac:dyDescent="0.2">
      <c r="B408" s="17"/>
      <c r="F408" s="17"/>
    </row>
    <row r="409" spans="2:6" x14ac:dyDescent="0.2">
      <c r="B409" s="17"/>
      <c r="F409" s="17"/>
    </row>
    <row r="410" spans="2:6" x14ac:dyDescent="0.2">
      <c r="B410" s="17"/>
      <c r="F410" s="17"/>
    </row>
    <row r="411" spans="2:6" x14ac:dyDescent="0.2">
      <c r="B411" s="17"/>
      <c r="F411" s="17"/>
    </row>
    <row r="412" spans="2:6" x14ac:dyDescent="0.2">
      <c r="B412" s="17"/>
      <c r="F412" s="17"/>
    </row>
    <row r="413" spans="2:6" x14ac:dyDescent="0.2">
      <c r="B413" s="17"/>
      <c r="F413" s="17"/>
    </row>
    <row r="414" spans="2:6" x14ac:dyDescent="0.2">
      <c r="B414" s="17"/>
      <c r="F414" s="17"/>
    </row>
    <row r="415" spans="2:6" x14ac:dyDescent="0.2">
      <c r="B415" s="17"/>
      <c r="F415" s="17"/>
    </row>
    <row r="416" spans="2:6" x14ac:dyDescent="0.2">
      <c r="B416" s="17"/>
      <c r="F416" s="17"/>
    </row>
    <row r="417" spans="2:6" x14ac:dyDescent="0.2">
      <c r="B417" s="17"/>
      <c r="F417" s="17"/>
    </row>
    <row r="418" spans="2:6" x14ac:dyDescent="0.2">
      <c r="B418" s="17"/>
      <c r="F418" s="17"/>
    </row>
    <row r="419" spans="2:6" x14ac:dyDescent="0.2">
      <c r="B419" s="17"/>
      <c r="F419" s="17"/>
    </row>
    <row r="420" spans="2:6" x14ac:dyDescent="0.2">
      <c r="B420" s="17"/>
      <c r="F420" s="17"/>
    </row>
    <row r="421" spans="2:6" x14ac:dyDescent="0.2">
      <c r="B421" s="17"/>
      <c r="F421" s="17"/>
    </row>
    <row r="422" spans="2:6" x14ac:dyDescent="0.2">
      <c r="B422" s="17"/>
      <c r="F422" s="17"/>
    </row>
    <row r="423" spans="2:6" x14ac:dyDescent="0.2">
      <c r="B423" s="17"/>
      <c r="F423" s="17"/>
    </row>
    <row r="424" spans="2:6" x14ac:dyDescent="0.2">
      <c r="B424" s="17"/>
      <c r="F424" s="17"/>
    </row>
    <row r="425" spans="2:6" x14ac:dyDescent="0.2">
      <c r="B425" s="17"/>
      <c r="F425" s="17"/>
    </row>
    <row r="426" spans="2:6" x14ac:dyDescent="0.2">
      <c r="B426" s="17"/>
      <c r="F426" s="17"/>
    </row>
    <row r="427" spans="2:6" x14ac:dyDescent="0.2">
      <c r="B427" s="17"/>
      <c r="F427" s="17"/>
    </row>
    <row r="428" spans="2:6" x14ac:dyDescent="0.2">
      <c r="B428" s="17"/>
      <c r="F428" s="17"/>
    </row>
    <row r="429" spans="2:6" x14ac:dyDescent="0.2">
      <c r="B429" s="17"/>
      <c r="F429" s="17"/>
    </row>
    <row r="430" spans="2:6" x14ac:dyDescent="0.2">
      <c r="B430" s="17"/>
      <c r="F430" s="17"/>
    </row>
    <row r="431" spans="2:6" x14ac:dyDescent="0.2">
      <c r="B431" s="17"/>
      <c r="F431" s="17"/>
    </row>
    <row r="432" spans="2:6" x14ac:dyDescent="0.2">
      <c r="B432" s="17"/>
      <c r="F432" s="17"/>
    </row>
    <row r="433" spans="2:6" x14ac:dyDescent="0.2">
      <c r="B433" s="17"/>
      <c r="F433" s="17"/>
    </row>
    <row r="434" spans="2:6" x14ac:dyDescent="0.2">
      <c r="B434" s="17"/>
      <c r="F434" s="17"/>
    </row>
    <row r="435" spans="2:6" x14ac:dyDescent="0.2">
      <c r="B435" s="17"/>
      <c r="F435" s="17"/>
    </row>
    <row r="436" spans="2:6" x14ac:dyDescent="0.2">
      <c r="B436" s="17"/>
      <c r="F436" s="17"/>
    </row>
    <row r="437" spans="2:6" x14ac:dyDescent="0.2">
      <c r="B437" s="17"/>
      <c r="F437" s="17"/>
    </row>
    <row r="438" spans="2:6" x14ac:dyDescent="0.2">
      <c r="B438" s="17"/>
      <c r="F438" s="17"/>
    </row>
    <row r="439" spans="2:6" x14ac:dyDescent="0.2">
      <c r="B439" s="17"/>
      <c r="F439" s="17"/>
    </row>
    <row r="440" spans="2:6" x14ac:dyDescent="0.2">
      <c r="B440" s="17"/>
      <c r="F440" s="17"/>
    </row>
    <row r="441" spans="2:6" x14ac:dyDescent="0.2">
      <c r="B441" s="17"/>
      <c r="F441" s="17"/>
    </row>
    <row r="442" spans="2:6" x14ac:dyDescent="0.2">
      <c r="B442" s="17"/>
      <c r="F442" s="17"/>
    </row>
    <row r="443" spans="2:6" x14ac:dyDescent="0.2">
      <c r="B443" s="17"/>
      <c r="F443" s="17"/>
    </row>
    <row r="444" spans="2:6" x14ac:dyDescent="0.2">
      <c r="B444" s="17"/>
      <c r="F444" s="17"/>
    </row>
    <row r="445" spans="2:6" x14ac:dyDescent="0.2">
      <c r="B445" s="17"/>
      <c r="F445" s="17"/>
    </row>
    <row r="446" spans="2:6" x14ac:dyDescent="0.2">
      <c r="B446" s="17"/>
      <c r="F446" s="17"/>
    </row>
    <row r="447" spans="2:6" x14ac:dyDescent="0.2">
      <c r="B447" s="17"/>
      <c r="F447" s="17"/>
    </row>
    <row r="448" spans="2:6" x14ac:dyDescent="0.2">
      <c r="B448" s="17"/>
      <c r="F448" s="17"/>
    </row>
    <row r="449" spans="2:6" x14ac:dyDescent="0.2">
      <c r="B449" s="17"/>
      <c r="F449" s="17"/>
    </row>
    <row r="450" spans="2:6" x14ac:dyDescent="0.2">
      <c r="B450" s="17"/>
      <c r="F450" s="17"/>
    </row>
    <row r="451" spans="2:6" x14ac:dyDescent="0.2">
      <c r="B451" s="17"/>
      <c r="F451" s="17"/>
    </row>
    <row r="452" spans="2:6" x14ac:dyDescent="0.2">
      <c r="B452" s="17"/>
      <c r="F452" s="17"/>
    </row>
    <row r="453" spans="2:6" x14ac:dyDescent="0.2">
      <c r="B453" s="17"/>
      <c r="F453" s="17"/>
    </row>
    <row r="454" spans="2:6" x14ac:dyDescent="0.2">
      <c r="B454" s="17"/>
      <c r="F454" s="17"/>
    </row>
    <row r="455" spans="2:6" x14ac:dyDescent="0.2">
      <c r="B455" s="17"/>
      <c r="F455" s="17"/>
    </row>
    <row r="456" spans="2:6" x14ac:dyDescent="0.2">
      <c r="B456" s="17"/>
      <c r="F456" s="17"/>
    </row>
    <row r="457" spans="2:6" x14ac:dyDescent="0.2">
      <c r="B457" s="17"/>
      <c r="F457" s="17"/>
    </row>
    <row r="458" spans="2:6" x14ac:dyDescent="0.2">
      <c r="B458" s="17"/>
      <c r="F458" s="17"/>
    </row>
    <row r="459" spans="2:6" x14ac:dyDescent="0.2">
      <c r="B459" s="17"/>
      <c r="F459" s="17"/>
    </row>
    <row r="460" spans="2:6" x14ac:dyDescent="0.2">
      <c r="B460" s="17"/>
      <c r="F460" s="17"/>
    </row>
    <row r="461" spans="2:6" x14ac:dyDescent="0.2">
      <c r="B461" s="17"/>
      <c r="F461" s="17"/>
    </row>
    <row r="462" spans="2:6" x14ac:dyDescent="0.2">
      <c r="B462" s="17"/>
      <c r="F462" s="17"/>
    </row>
    <row r="463" spans="2:6" x14ac:dyDescent="0.2">
      <c r="B463" s="17"/>
      <c r="F463" s="17"/>
    </row>
    <row r="464" spans="2:6" x14ac:dyDescent="0.2">
      <c r="B464" s="17"/>
      <c r="F464" s="17"/>
    </row>
    <row r="465" spans="2:6" x14ac:dyDescent="0.2">
      <c r="B465" s="17"/>
      <c r="F465" s="17"/>
    </row>
    <row r="466" spans="2:6" x14ac:dyDescent="0.2">
      <c r="B466" s="17"/>
      <c r="F466" s="17"/>
    </row>
    <row r="467" spans="2:6" x14ac:dyDescent="0.2">
      <c r="B467" s="17"/>
      <c r="F467" s="17"/>
    </row>
    <row r="468" spans="2:6" x14ac:dyDescent="0.2">
      <c r="B468" s="17"/>
      <c r="F468" s="17"/>
    </row>
    <row r="469" spans="2:6" x14ac:dyDescent="0.2">
      <c r="B469" s="17"/>
      <c r="F469" s="17"/>
    </row>
    <row r="470" spans="2:6" x14ac:dyDescent="0.2">
      <c r="B470" s="17"/>
      <c r="F470" s="17"/>
    </row>
    <row r="471" spans="2:6" x14ac:dyDescent="0.2">
      <c r="B471" s="17"/>
      <c r="F471" s="17"/>
    </row>
    <row r="472" spans="2:6" x14ac:dyDescent="0.2">
      <c r="B472" s="17"/>
      <c r="F472" s="17"/>
    </row>
    <row r="473" spans="2:6" x14ac:dyDescent="0.2">
      <c r="B473" s="17"/>
      <c r="F473" s="17"/>
    </row>
    <row r="474" spans="2:6" x14ac:dyDescent="0.2">
      <c r="B474" s="17"/>
      <c r="F474" s="17"/>
    </row>
    <row r="475" spans="2:6" x14ac:dyDescent="0.2">
      <c r="B475" s="17"/>
      <c r="F475" s="17"/>
    </row>
    <row r="476" spans="2:6" x14ac:dyDescent="0.2">
      <c r="B476" s="17"/>
      <c r="F476" s="17"/>
    </row>
    <row r="477" spans="2:6" x14ac:dyDescent="0.2">
      <c r="B477" s="17"/>
      <c r="F477" s="17"/>
    </row>
    <row r="478" spans="2:6" x14ac:dyDescent="0.2">
      <c r="B478" s="17"/>
      <c r="F478" s="17"/>
    </row>
    <row r="479" spans="2:6" x14ac:dyDescent="0.2">
      <c r="B479" s="17"/>
      <c r="F479" s="17"/>
    </row>
    <row r="480" spans="2:6" x14ac:dyDescent="0.2">
      <c r="B480" s="17"/>
      <c r="F480" s="17"/>
    </row>
    <row r="481" spans="2:6" x14ac:dyDescent="0.2">
      <c r="B481" s="17"/>
      <c r="F481" s="17"/>
    </row>
    <row r="482" spans="2:6" x14ac:dyDescent="0.2">
      <c r="B482" s="17"/>
      <c r="F482" s="17"/>
    </row>
    <row r="483" spans="2:6" x14ac:dyDescent="0.2">
      <c r="B483" s="17"/>
      <c r="F483" s="17"/>
    </row>
    <row r="484" spans="2:6" x14ac:dyDescent="0.2">
      <c r="B484" s="17"/>
      <c r="F484" s="17"/>
    </row>
    <row r="485" spans="2:6" x14ac:dyDescent="0.2">
      <c r="B485" s="17"/>
      <c r="F485" s="17"/>
    </row>
    <row r="486" spans="2:6" x14ac:dyDescent="0.2">
      <c r="B486" s="17"/>
      <c r="F486" s="17"/>
    </row>
    <row r="487" spans="2:6" x14ac:dyDescent="0.2">
      <c r="B487" s="17"/>
      <c r="F487" s="17"/>
    </row>
    <row r="488" spans="2:6" x14ac:dyDescent="0.2">
      <c r="B488" s="17"/>
      <c r="F488" s="17"/>
    </row>
    <row r="489" spans="2:6" x14ac:dyDescent="0.2">
      <c r="B489" s="17"/>
      <c r="F489" s="17"/>
    </row>
    <row r="490" spans="2:6" x14ac:dyDescent="0.2">
      <c r="B490" s="17"/>
      <c r="F490" s="17"/>
    </row>
    <row r="491" spans="2:6" x14ac:dyDescent="0.2">
      <c r="B491" s="17"/>
      <c r="F491" s="17"/>
    </row>
    <row r="492" spans="2:6" x14ac:dyDescent="0.2">
      <c r="B492" s="17"/>
      <c r="F492" s="17"/>
    </row>
    <row r="493" spans="2:6" x14ac:dyDescent="0.2">
      <c r="B493" s="17"/>
      <c r="F493" s="17"/>
    </row>
    <row r="494" spans="2:6" x14ac:dyDescent="0.2">
      <c r="B494" s="17"/>
      <c r="F494" s="17"/>
    </row>
    <row r="495" spans="2:6" x14ac:dyDescent="0.2">
      <c r="B495" s="17"/>
      <c r="F495" s="17"/>
    </row>
    <row r="496" spans="2:6" x14ac:dyDescent="0.2">
      <c r="B496" s="17"/>
      <c r="F496" s="17"/>
    </row>
    <row r="497" spans="2:6" x14ac:dyDescent="0.2">
      <c r="B497" s="17"/>
      <c r="F497" s="17"/>
    </row>
    <row r="498" spans="2:6" x14ac:dyDescent="0.2">
      <c r="B498" s="17"/>
      <c r="F498" s="17"/>
    </row>
    <row r="499" spans="2:6" x14ac:dyDescent="0.2">
      <c r="B499" s="17"/>
      <c r="F499" s="17"/>
    </row>
    <row r="500" spans="2:6" x14ac:dyDescent="0.2">
      <c r="B500" s="17"/>
      <c r="F500" s="17"/>
    </row>
    <row r="501" spans="2:6" x14ac:dyDescent="0.2">
      <c r="B501" s="17"/>
      <c r="F501" s="17"/>
    </row>
    <row r="502" spans="2:6" x14ac:dyDescent="0.2">
      <c r="B502" s="17"/>
      <c r="F502" s="17"/>
    </row>
    <row r="503" spans="2:6" x14ac:dyDescent="0.2">
      <c r="B503" s="17"/>
      <c r="F503" s="17"/>
    </row>
    <row r="504" spans="2:6" x14ac:dyDescent="0.2">
      <c r="B504" s="17"/>
      <c r="F504" s="17"/>
    </row>
    <row r="505" spans="2:6" x14ac:dyDescent="0.2">
      <c r="B505" s="17"/>
      <c r="F505" s="17"/>
    </row>
    <row r="506" spans="2:6" x14ac:dyDescent="0.2">
      <c r="B506" s="17"/>
      <c r="F506" s="17"/>
    </row>
    <row r="507" spans="2:6" x14ac:dyDescent="0.2">
      <c r="B507" s="17"/>
      <c r="F507" s="17"/>
    </row>
    <row r="508" spans="2:6" x14ac:dyDescent="0.2">
      <c r="B508" s="17"/>
      <c r="F508" s="17"/>
    </row>
    <row r="509" spans="2:6" x14ac:dyDescent="0.2">
      <c r="B509" s="17"/>
      <c r="F509" s="17"/>
    </row>
    <row r="510" spans="2:6" x14ac:dyDescent="0.2">
      <c r="B510" s="17"/>
      <c r="F510" s="17"/>
    </row>
    <row r="511" spans="2:6" x14ac:dyDescent="0.2">
      <c r="B511" s="17"/>
      <c r="F511" s="17"/>
    </row>
    <row r="512" spans="2:6" x14ac:dyDescent="0.2">
      <c r="B512" s="17"/>
      <c r="F512" s="17"/>
    </row>
    <row r="513" spans="2:6" x14ac:dyDescent="0.2">
      <c r="B513" s="17"/>
      <c r="F513" s="17"/>
    </row>
    <row r="514" spans="2:6" x14ac:dyDescent="0.2">
      <c r="B514" s="17"/>
      <c r="F514" s="17"/>
    </row>
    <row r="515" spans="2:6" x14ac:dyDescent="0.2">
      <c r="B515" s="17"/>
      <c r="F515" s="17"/>
    </row>
    <row r="516" spans="2:6" x14ac:dyDescent="0.2">
      <c r="B516" s="17"/>
      <c r="F516" s="17"/>
    </row>
    <row r="517" spans="2:6" x14ac:dyDescent="0.2">
      <c r="B517" s="17"/>
      <c r="F517" s="17"/>
    </row>
    <row r="518" spans="2:6" x14ac:dyDescent="0.2">
      <c r="B518" s="17"/>
      <c r="F518" s="17"/>
    </row>
    <row r="519" spans="2:6" x14ac:dyDescent="0.2">
      <c r="B519" s="17"/>
      <c r="F519" s="17"/>
    </row>
    <row r="520" spans="2:6" x14ac:dyDescent="0.2">
      <c r="B520" s="17"/>
      <c r="F520" s="17"/>
    </row>
    <row r="521" spans="2:6" x14ac:dyDescent="0.2">
      <c r="B521" s="17"/>
      <c r="F521" s="17"/>
    </row>
    <row r="522" spans="2:6" x14ac:dyDescent="0.2">
      <c r="B522" s="17"/>
      <c r="F522" s="17"/>
    </row>
    <row r="523" spans="2:6" x14ac:dyDescent="0.2">
      <c r="B523" s="17"/>
      <c r="F523" s="17"/>
    </row>
    <row r="524" spans="2:6" x14ac:dyDescent="0.2">
      <c r="B524" s="17"/>
      <c r="F524" s="17"/>
    </row>
    <row r="525" spans="2:6" x14ac:dyDescent="0.2">
      <c r="B525" s="17"/>
      <c r="F525" s="17"/>
    </row>
    <row r="526" spans="2:6" x14ac:dyDescent="0.2">
      <c r="B526" s="17"/>
      <c r="F526" s="17"/>
    </row>
    <row r="527" spans="2:6" x14ac:dyDescent="0.2">
      <c r="B527" s="17"/>
      <c r="F527" s="17"/>
    </row>
    <row r="528" spans="2:6" x14ac:dyDescent="0.2">
      <c r="B528" s="17"/>
      <c r="F528" s="17"/>
    </row>
    <row r="529" spans="2:6" x14ac:dyDescent="0.2">
      <c r="B529" s="17"/>
      <c r="F529" s="17"/>
    </row>
    <row r="530" spans="2:6" x14ac:dyDescent="0.2">
      <c r="B530" s="17"/>
      <c r="F530" s="17"/>
    </row>
    <row r="531" spans="2:6" x14ac:dyDescent="0.2">
      <c r="B531" s="17"/>
      <c r="F531" s="17"/>
    </row>
    <row r="532" spans="2:6" x14ac:dyDescent="0.2">
      <c r="B532" s="17"/>
      <c r="F532" s="17"/>
    </row>
    <row r="533" spans="2:6" x14ac:dyDescent="0.2">
      <c r="B533" s="17"/>
      <c r="F533" s="17"/>
    </row>
    <row r="534" spans="2:6" x14ac:dyDescent="0.2">
      <c r="B534" s="17"/>
      <c r="F534" s="17"/>
    </row>
    <row r="535" spans="2:6" x14ac:dyDescent="0.2">
      <c r="B535" s="17"/>
      <c r="F535" s="17"/>
    </row>
    <row r="536" spans="2:6" x14ac:dyDescent="0.2">
      <c r="B536" s="17"/>
      <c r="F536" s="17"/>
    </row>
    <row r="537" spans="2:6" x14ac:dyDescent="0.2">
      <c r="B537" s="17"/>
      <c r="F537" s="17"/>
    </row>
    <row r="538" spans="2:6" x14ac:dyDescent="0.2">
      <c r="B538" s="17"/>
      <c r="F538" s="17"/>
    </row>
    <row r="539" spans="2:6" x14ac:dyDescent="0.2">
      <c r="B539" s="17"/>
      <c r="F539" s="17"/>
    </row>
    <row r="540" spans="2:6" x14ac:dyDescent="0.2">
      <c r="B540" s="17"/>
      <c r="F540" s="17"/>
    </row>
    <row r="541" spans="2:6" x14ac:dyDescent="0.2">
      <c r="B541" s="17"/>
      <c r="F541" s="17"/>
    </row>
    <row r="542" spans="2:6" x14ac:dyDescent="0.2">
      <c r="B542" s="17"/>
      <c r="F542" s="17"/>
    </row>
    <row r="543" spans="2:6" x14ac:dyDescent="0.2">
      <c r="B543" s="17"/>
      <c r="F543" s="17"/>
    </row>
    <row r="544" spans="2:6" x14ac:dyDescent="0.2">
      <c r="B544" s="17"/>
      <c r="F544" s="17"/>
    </row>
    <row r="545" spans="2:6" x14ac:dyDescent="0.2">
      <c r="B545" s="17"/>
      <c r="F545" s="17"/>
    </row>
    <row r="546" spans="2:6" x14ac:dyDescent="0.2">
      <c r="B546" s="17"/>
      <c r="F546" s="17"/>
    </row>
    <row r="547" spans="2:6" x14ac:dyDescent="0.2">
      <c r="B547" s="17"/>
      <c r="F547" s="17"/>
    </row>
    <row r="548" spans="2:6" x14ac:dyDescent="0.2">
      <c r="B548" s="17"/>
      <c r="F548" s="17"/>
    </row>
    <row r="549" spans="2:6" x14ac:dyDescent="0.2">
      <c r="B549" s="17"/>
      <c r="F549" s="17"/>
    </row>
    <row r="550" spans="2:6" x14ac:dyDescent="0.2">
      <c r="B550" s="17"/>
      <c r="F550" s="17"/>
    </row>
    <row r="551" spans="2:6" x14ac:dyDescent="0.2">
      <c r="B551" s="17"/>
      <c r="F551" s="17"/>
    </row>
    <row r="552" spans="2:6" x14ac:dyDescent="0.2">
      <c r="B552" s="17"/>
      <c r="F552" s="17"/>
    </row>
    <row r="553" spans="2:6" x14ac:dyDescent="0.2">
      <c r="B553" s="17"/>
      <c r="F553" s="17"/>
    </row>
    <row r="554" spans="2:6" x14ac:dyDescent="0.2">
      <c r="B554" s="17"/>
      <c r="F554" s="17"/>
    </row>
    <row r="555" spans="2:6" x14ac:dyDescent="0.2">
      <c r="B555" s="17"/>
      <c r="F555" s="17"/>
    </row>
    <row r="556" spans="2:6" x14ac:dyDescent="0.2">
      <c r="B556" s="17"/>
      <c r="F556" s="17"/>
    </row>
    <row r="557" spans="2:6" x14ac:dyDescent="0.2">
      <c r="B557" s="17"/>
      <c r="F557" s="17"/>
    </row>
    <row r="558" spans="2:6" x14ac:dyDescent="0.2">
      <c r="B558" s="17"/>
      <c r="F558" s="17"/>
    </row>
    <row r="559" spans="2:6" x14ac:dyDescent="0.2">
      <c r="B559" s="17"/>
      <c r="F559" s="17"/>
    </row>
    <row r="560" spans="2:6" x14ac:dyDescent="0.2">
      <c r="B560" s="17"/>
      <c r="F560" s="17"/>
    </row>
    <row r="561" spans="2:6" x14ac:dyDescent="0.2">
      <c r="B561" s="17"/>
      <c r="F561" s="17"/>
    </row>
    <row r="562" spans="2:6" x14ac:dyDescent="0.2">
      <c r="B562" s="17"/>
      <c r="F562" s="17"/>
    </row>
    <row r="563" spans="2:6" x14ac:dyDescent="0.2">
      <c r="B563" s="17"/>
      <c r="F563" s="17"/>
    </row>
    <row r="564" spans="2:6" x14ac:dyDescent="0.2">
      <c r="B564" s="17"/>
      <c r="F564" s="17"/>
    </row>
    <row r="565" spans="2:6" x14ac:dyDescent="0.2">
      <c r="B565" s="17"/>
      <c r="F565" s="17"/>
    </row>
    <row r="566" spans="2:6" x14ac:dyDescent="0.2">
      <c r="B566" s="17"/>
      <c r="F566" s="17"/>
    </row>
    <row r="567" spans="2:6" x14ac:dyDescent="0.2">
      <c r="B567" s="17"/>
      <c r="F567" s="17"/>
    </row>
    <row r="568" spans="2:6" x14ac:dyDescent="0.2">
      <c r="B568" s="17"/>
      <c r="F568" s="17"/>
    </row>
    <row r="569" spans="2:6" x14ac:dyDescent="0.2">
      <c r="B569" s="17"/>
      <c r="F569" s="17"/>
    </row>
    <row r="570" spans="2:6" x14ac:dyDescent="0.2">
      <c r="B570" s="17"/>
      <c r="F570" s="17"/>
    </row>
    <row r="571" spans="2:6" x14ac:dyDescent="0.2">
      <c r="B571" s="17"/>
      <c r="F571" s="17"/>
    </row>
    <row r="572" spans="2:6" x14ac:dyDescent="0.2">
      <c r="B572" s="17"/>
      <c r="F572" s="17"/>
    </row>
    <row r="573" spans="2:6" x14ac:dyDescent="0.2">
      <c r="B573" s="17"/>
      <c r="F573" s="17"/>
    </row>
    <row r="574" spans="2:6" x14ac:dyDescent="0.2">
      <c r="B574" s="17"/>
      <c r="F574" s="17"/>
    </row>
    <row r="575" spans="2:6" x14ac:dyDescent="0.2">
      <c r="B575" s="17"/>
      <c r="F575" s="17"/>
    </row>
    <row r="576" spans="2:6" x14ac:dyDescent="0.2">
      <c r="B576" s="17"/>
      <c r="F576" s="17"/>
    </row>
    <row r="577" spans="2:6" x14ac:dyDescent="0.2">
      <c r="B577" s="17"/>
      <c r="F577" s="17"/>
    </row>
    <row r="578" spans="2:6" x14ac:dyDescent="0.2">
      <c r="B578" s="17"/>
      <c r="F578" s="17"/>
    </row>
    <row r="579" spans="2:6" x14ac:dyDescent="0.2">
      <c r="B579" s="17"/>
      <c r="F579" s="17"/>
    </row>
    <row r="580" spans="2:6" x14ac:dyDescent="0.2">
      <c r="B580" s="17"/>
      <c r="F580" s="17"/>
    </row>
    <row r="581" spans="2:6" x14ac:dyDescent="0.2">
      <c r="B581" s="17"/>
      <c r="F581" s="17"/>
    </row>
    <row r="582" spans="2:6" x14ac:dyDescent="0.2">
      <c r="B582" s="17"/>
      <c r="F582" s="17"/>
    </row>
    <row r="583" spans="2:6" x14ac:dyDescent="0.2">
      <c r="B583" s="17"/>
      <c r="F583" s="17"/>
    </row>
    <row r="584" spans="2:6" x14ac:dyDescent="0.2">
      <c r="B584" s="17"/>
      <c r="F584" s="17"/>
    </row>
    <row r="585" spans="2:6" x14ac:dyDescent="0.2">
      <c r="B585" s="17"/>
      <c r="F585" s="17"/>
    </row>
    <row r="586" spans="2:6" x14ac:dyDescent="0.2">
      <c r="B586" s="17"/>
      <c r="F586" s="17"/>
    </row>
    <row r="587" spans="2:6" x14ac:dyDescent="0.2">
      <c r="B587" s="17"/>
      <c r="F587" s="17"/>
    </row>
    <row r="588" spans="2:6" x14ac:dyDescent="0.2">
      <c r="B588" s="17"/>
      <c r="F588" s="17"/>
    </row>
    <row r="589" spans="2:6" x14ac:dyDescent="0.2">
      <c r="B589" s="17"/>
      <c r="F589" s="17"/>
    </row>
    <row r="590" spans="2:6" x14ac:dyDescent="0.2">
      <c r="B590" s="17"/>
      <c r="F590" s="17"/>
    </row>
    <row r="591" spans="2:6" x14ac:dyDescent="0.2">
      <c r="B591" s="17"/>
      <c r="F591" s="17"/>
    </row>
    <row r="592" spans="2:6" x14ac:dyDescent="0.2">
      <c r="B592" s="17"/>
      <c r="F592" s="17"/>
    </row>
    <row r="593" spans="2:6" x14ac:dyDescent="0.2">
      <c r="B593" s="17"/>
      <c r="F593" s="17"/>
    </row>
    <row r="594" spans="2:6" x14ac:dyDescent="0.2">
      <c r="B594" s="17"/>
      <c r="F594" s="17"/>
    </row>
    <row r="595" spans="2:6" x14ac:dyDescent="0.2">
      <c r="B595" s="17"/>
      <c r="F595" s="17"/>
    </row>
    <row r="596" spans="2:6" x14ac:dyDescent="0.2">
      <c r="B596" s="17"/>
      <c r="F596" s="17"/>
    </row>
    <row r="597" spans="2:6" x14ac:dyDescent="0.2">
      <c r="B597" s="17"/>
      <c r="F597" s="17"/>
    </row>
    <row r="598" spans="2:6" x14ac:dyDescent="0.2">
      <c r="B598" s="17"/>
      <c r="F598" s="17"/>
    </row>
    <row r="599" spans="2:6" x14ac:dyDescent="0.2">
      <c r="B599" s="17"/>
      <c r="F599" s="17"/>
    </row>
    <row r="600" spans="2:6" x14ac:dyDescent="0.2">
      <c r="B600" s="17"/>
      <c r="F600" s="17"/>
    </row>
    <row r="601" spans="2:6" x14ac:dyDescent="0.2">
      <c r="B601" s="17"/>
      <c r="F601" s="17"/>
    </row>
    <row r="602" spans="2:6" x14ac:dyDescent="0.2">
      <c r="B602" s="17"/>
      <c r="F602" s="17"/>
    </row>
    <row r="603" spans="2:6" x14ac:dyDescent="0.2">
      <c r="B603" s="17"/>
      <c r="F603" s="17"/>
    </row>
    <row r="604" spans="2:6" x14ac:dyDescent="0.2">
      <c r="B604" s="17"/>
      <c r="F604" s="17"/>
    </row>
    <row r="605" spans="2:6" x14ac:dyDescent="0.2">
      <c r="B605" s="17"/>
      <c r="F605" s="17"/>
    </row>
    <row r="606" spans="2:6" x14ac:dyDescent="0.2">
      <c r="B606" s="17"/>
      <c r="F606" s="17"/>
    </row>
    <row r="607" spans="2:6" x14ac:dyDescent="0.2">
      <c r="B607" s="17"/>
      <c r="F607" s="17"/>
    </row>
    <row r="608" spans="2:6" x14ac:dyDescent="0.2">
      <c r="B608" s="17"/>
      <c r="F608" s="17"/>
    </row>
    <row r="609" spans="2:6" x14ac:dyDescent="0.2">
      <c r="B609" s="17"/>
      <c r="F609" s="17"/>
    </row>
    <row r="610" spans="2:6" x14ac:dyDescent="0.2">
      <c r="B610" s="17"/>
      <c r="F610" s="17"/>
    </row>
    <row r="611" spans="2:6" x14ac:dyDescent="0.2">
      <c r="B611" s="17"/>
      <c r="F611" s="17"/>
    </row>
    <row r="612" spans="2:6" x14ac:dyDescent="0.2">
      <c r="B612" s="17"/>
      <c r="F612" s="17"/>
    </row>
    <row r="613" spans="2:6" x14ac:dyDescent="0.2">
      <c r="B613" s="17"/>
      <c r="F613" s="17"/>
    </row>
    <row r="614" spans="2:6" x14ac:dyDescent="0.2">
      <c r="B614" s="17"/>
      <c r="F614" s="17"/>
    </row>
    <row r="615" spans="2:6" x14ac:dyDescent="0.2">
      <c r="B615" s="17"/>
      <c r="F615" s="17"/>
    </row>
    <row r="616" spans="2:6" x14ac:dyDescent="0.2">
      <c r="B616" s="17"/>
      <c r="F616" s="17"/>
    </row>
    <row r="617" spans="2:6" x14ac:dyDescent="0.2">
      <c r="B617" s="17"/>
      <c r="F617" s="17"/>
    </row>
    <row r="618" spans="2:6" x14ac:dyDescent="0.2">
      <c r="B618" s="17"/>
      <c r="F618" s="17"/>
    </row>
    <row r="619" spans="2:6" x14ac:dyDescent="0.2">
      <c r="B619" s="17"/>
      <c r="F619" s="17"/>
    </row>
    <row r="620" spans="2:6" x14ac:dyDescent="0.2">
      <c r="B620" s="17"/>
      <c r="F620" s="17"/>
    </row>
    <row r="621" spans="2:6" x14ac:dyDescent="0.2">
      <c r="B621" s="17"/>
      <c r="F621" s="17"/>
    </row>
    <row r="622" spans="2:6" x14ac:dyDescent="0.2">
      <c r="B622" s="17"/>
      <c r="F622" s="17"/>
    </row>
    <row r="623" spans="2:6" x14ac:dyDescent="0.2">
      <c r="B623" s="17"/>
      <c r="F623" s="17"/>
    </row>
    <row r="624" spans="2:6" x14ac:dyDescent="0.2">
      <c r="B624" s="17"/>
      <c r="F624" s="17"/>
    </row>
    <row r="625" spans="2:6" x14ac:dyDescent="0.2">
      <c r="B625" s="17"/>
      <c r="F625" s="17"/>
    </row>
    <row r="626" spans="2:6" x14ac:dyDescent="0.2">
      <c r="B626" s="17"/>
      <c r="F626" s="17"/>
    </row>
    <row r="627" spans="2:6" x14ac:dyDescent="0.2">
      <c r="B627" s="17"/>
      <c r="F627" s="17"/>
    </row>
    <row r="628" spans="2:6" x14ac:dyDescent="0.2">
      <c r="B628" s="17"/>
      <c r="F628" s="17"/>
    </row>
    <row r="629" spans="2:6" x14ac:dyDescent="0.2">
      <c r="B629" s="17"/>
      <c r="F629" s="17"/>
    </row>
    <row r="630" spans="2:6" x14ac:dyDescent="0.2">
      <c r="B630" s="17"/>
      <c r="F630" s="17"/>
    </row>
    <row r="631" spans="2:6" x14ac:dyDescent="0.2">
      <c r="B631" s="17"/>
      <c r="F631" s="17"/>
    </row>
    <row r="632" spans="2:6" x14ac:dyDescent="0.2">
      <c r="B632" s="17"/>
      <c r="F632" s="17"/>
    </row>
    <row r="633" spans="2:6" x14ac:dyDescent="0.2">
      <c r="B633" s="17"/>
      <c r="F633" s="17"/>
    </row>
    <row r="634" spans="2:6" x14ac:dyDescent="0.2">
      <c r="B634" s="17"/>
      <c r="F634" s="17"/>
    </row>
    <row r="635" spans="2:6" x14ac:dyDescent="0.2">
      <c r="B635" s="17"/>
      <c r="F635" s="17"/>
    </row>
    <row r="636" spans="2:6" x14ac:dyDescent="0.2">
      <c r="B636" s="17"/>
      <c r="F636" s="17"/>
    </row>
    <row r="637" spans="2:6" x14ac:dyDescent="0.2">
      <c r="B637" s="17"/>
      <c r="F637" s="17"/>
    </row>
    <row r="638" spans="2:6" x14ac:dyDescent="0.2">
      <c r="B638" s="17"/>
      <c r="F638" s="17"/>
    </row>
    <row r="639" spans="2:6" x14ac:dyDescent="0.2">
      <c r="B639" s="17"/>
      <c r="F639" s="17"/>
    </row>
    <row r="640" spans="2:6" x14ac:dyDescent="0.2">
      <c r="B640" s="17"/>
      <c r="F640" s="17"/>
    </row>
    <row r="641" spans="2:6" x14ac:dyDescent="0.2">
      <c r="B641" s="17"/>
      <c r="F641" s="17"/>
    </row>
    <row r="642" spans="2:6" x14ac:dyDescent="0.2">
      <c r="B642" s="17"/>
      <c r="F642" s="17"/>
    </row>
    <row r="643" spans="2:6" x14ac:dyDescent="0.2">
      <c r="B643" s="17"/>
      <c r="F643" s="17"/>
    </row>
    <row r="644" spans="2:6" x14ac:dyDescent="0.2">
      <c r="B644" s="17"/>
      <c r="F644" s="17"/>
    </row>
    <row r="645" spans="2:6" x14ac:dyDescent="0.2">
      <c r="B645" s="17"/>
      <c r="F645" s="17"/>
    </row>
    <row r="646" spans="2:6" x14ac:dyDescent="0.2">
      <c r="B646" s="17"/>
      <c r="F646" s="17"/>
    </row>
    <row r="647" spans="2:6" x14ac:dyDescent="0.2">
      <c r="B647" s="17"/>
      <c r="F647" s="17"/>
    </row>
    <row r="648" spans="2:6" x14ac:dyDescent="0.2">
      <c r="B648" s="17"/>
      <c r="F648" s="17"/>
    </row>
    <row r="649" spans="2:6" x14ac:dyDescent="0.2">
      <c r="B649" s="17"/>
      <c r="F649" s="17"/>
    </row>
    <row r="650" spans="2:6" x14ac:dyDescent="0.2">
      <c r="B650" s="17"/>
      <c r="F650" s="17"/>
    </row>
    <row r="651" spans="2:6" x14ac:dyDescent="0.2">
      <c r="B651" s="17"/>
      <c r="F651" s="17"/>
    </row>
    <row r="652" spans="2:6" x14ac:dyDescent="0.2">
      <c r="B652" s="17"/>
      <c r="F652" s="17"/>
    </row>
    <row r="653" spans="2:6" x14ac:dyDescent="0.2">
      <c r="B653" s="17"/>
      <c r="F653" s="17"/>
    </row>
    <row r="654" spans="2:6" x14ac:dyDescent="0.2">
      <c r="B654" s="17"/>
      <c r="F654" s="17"/>
    </row>
    <row r="655" spans="2:6" x14ac:dyDescent="0.2">
      <c r="B655" s="17"/>
      <c r="F655" s="17"/>
    </row>
    <row r="656" spans="2:6" x14ac:dyDescent="0.2">
      <c r="B656" s="17"/>
      <c r="F656" s="17"/>
    </row>
    <row r="657" spans="2:6" x14ac:dyDescent="0.2">
      <c r="B657" s="17"/>
      <c r="F657" s="17"/>
    </row>
    <row r="658" spans="2:6" x14ac:dyDescent="0.2">
      <c r="B658" s="17"/>
      <c r="F658" s="17"/>
    </row>
    <row r="659" spans="2:6" x14ac:dyDescent="0.2">
      <c r="B659" s="17"/>
      <c r="F659" s="17"/>
    </row>
    <row r="660" spans="2:6" x14ac:dyDescent="0.2">
      <c r="B660" s="17"/>
      <c r="F660" s="17"/>
    </row>
    <row r="661" spans="2:6" x14ac:dyDescent="0.2">
      <c r="B661" s="17"/>
      <c r="F661" s="17"/>
    </row>
    <row r="662" spans="2:6" x14ac:dyDescent="0.2">
      <c r="B662" s="17"/>
      <c r="F662" s="17"/>
    </row>
    <row r="663" spans="2:6" x14ac:dyDescent="0.2">
      <c r="B663" s="17"/>
      <c r="F663" s="17"/>
    </row>
    <row r="664" spans="2:6" x14ac:dyDescent="0.2">
      <c r="B664" s="17"/>
      <c r="F664" s="17"/>
    </row>
    <row r="665" spans="2:6" x14ac:dyDescent="0.2">
      <c r="B665" s="17"/>
      <c r="F665" s="17"/>
    </row>
    <row r="666" spans="2:6" x14ac:dyDescent="0.2">
      <c r="B666" s="17"/>
      <c r="F666" s="17"/>
    </row>
    <row r="667" spans="2:6" x14ac:dyDescent="0.2">
      <c r="B667" s="17"/>
      <c r="F667" s="17"/>
    </row>
    <row r="668" spans="2:6" x14ac:dyDescent="0.2">
      <c r="B668" s="17"/>
      <c r="F668" s="17"/>
    </row>
    <row r="669" spans="2:6" x14ac:dyDescent="0.2">
      <c r="B669" s="17"/>
      <c r="F669" s="17"/>
    </row>
    <row r="670" spans="2:6" x14ac:dyDescent="0.2">
      <c r="B670" s="17"/>
      <c r="F670" s="17"/>
    </row>
    <row r="671" spans="2:6" x14ac:dyDescent="0.2">
      <c r="B671" s="17"/>
      <c r="F671" s="17"/>
    </row>
    <row r="672" spans="2:6" x14ac:dyDescent="0.2">
      <c r="B672" s="17"/>
      <c r="F672" s="17"/>
    </row>
    <row r="673" spans="2:6" x14ac:dyDescent="0.2">
      <c r="B673" s="17"/>
      <c r="F673" s="17"/>
    </row>
    <row r="674" spans="2:6" x14ac:dyDescent="0.2">
      <c r="B674" s="17"/>
      <c r="F674" s="17"/>
    </row>
    <row r="675" spans="2:6" x14ac:dyDescent="0.2">
      <c r="B675" s="17"/>
      <c r="F675" s="17"/>
    </row>
    <row r="676" spans="2:6" x14ac:dyDescent="0.2">
      <c r="B676" s="17"/>
      <c r="F676" s="17"/>
    </row>
    <row r="677" spans="2:6" x14ac:dyDescent="0.2">
      <c r="B677" s="17"/>
      <c r="F677" s="17"/>
    </row>
    <row r="678" spans="2:6" x14ac:dyDescent="0.2">
      <c r="B678" s="17"/>
      <c r="F678" s="17"/>
    </row>
    <row r="679" spans="2:6" x14ac:dyDescent="0.2">
      <c r="B679" s="17"/>
      <c r="F679" s="17"/>
    </row>
    <row r="680" spans="2:6" x14ac:dyDescent="0.2">
      <c r="B680" s="17"/>
      <c r="F680" s="17"/>
    </row>
    <row r="681" spans="2:6" x14ac:dyDescent="0.2">
      <c r="B681" s="17"/>
      <c r="F681" s="17"/>
    </row>
    <row r="682" spans="2:6" x14ac:dyDescent="0.2">
      <c r="B682" s="17"/>
      <c r="F682" s="17"/>
    </row>
    <row r="683" spans="2:6" x14ac:dyDescent="0.2">
      <c r="B683" s="17"/>
      <c r="F683" s="17"/>
    </row>
    <row r="684" spans="2:6" x14ac:dyDescent="0.2">
      <c r="B684" s="17"/>
      <c r="F684" s="17"/>
    </row>
    <row r="685" spans="2:6" x14ac:dyDescent="0.2">
      <c r="B685" s="17"/>
      <c r="F685" s="17"/>
    </row>
    <row r="686" spans="2:6" x14ac:dyDescent="0.2">
      <c r="B686" s="17"/>
      <c r="F686" s="17"/>
    </row>
    <row r="687" spans="2:6" x14ac:dyDescent="0.2">
      <c r="B687" s="17"/>
      <c r="F687" s="17"/>
    </row>
    <row r="688" spans="2:6" x14ac:dyDescent="0.2">
      <c r="B688" s="17"/>
      <c r="F688" s="17"/>
    </row>
    <row r="689" spans="2:6" x14ac:dyDescent="0.2">
      <c r="B689" s="17"/>
      <c r="F689" s="17"/>
    </row>
    <row r="690" spans="2:6" x14ac:dyDescent="0.2">
      <c r="B690" s="17"/>
      <c r="F690" s="17"/>
    </row>
    <row r="691" spans="2:6" x14ac:dyDescent="0.2">
      <c r="B691" s="17"/>
      <c r="F691" s="17"/>
    </row>
    <row r="692" spans="2:6" x14ac:dyDescent="0.2">
      <c r="B692" s="17"/>
      <c r="F692" s="17"/>
    </row>
    <row r="693" spans="2:6" x14ac:dyDescent="0.2">
      <c r="B693" s="17"/>
      <c r="F693" s="17"/>
    </row>
    <row r="694" spans="2:6" x14ac:dyDescent="0.2">
      <c r="B694" s="17"/>
      <c r="F694" s="17"/>
    </row>
    <row r="695" spans="2:6" x14ac:dyDescent="0.2">
      <c r="B695" s="17"/>
      <c r="F695" s="17"/>
    </row>
    <row r="696" spans="2:6" x14ac:dyDescent="0.2">
      <c r="B696" s="17"/>
      <c r="F696" s="17"/>
    </row>
    <row r="697" spans="2:6" x14ac:dyDescent="0.2">
      <c r="B697" s="17"/>
      <c r="F697" s="17"/>
    </row>
    <row r="698" spans="2:6" x14ac:dyDescent="0.2">
      <c r="B698" s="17"/>
      <c r="F698" s="17"/>
    </row>
    <row r="699" spans="2:6" x14ac:dyDescent="0.2">
      <c r="B699" s="17"/>
      <c r="F699" s="17"/>
    </row>
    <row r="700" spans="2:6" x14ac:dyDescent="0.2">
      <c r="B700" s="17"/>
      <c r="F700" s="17"/>
    </row>
    <row r="701" spans="2:6" x14ac:dyDescent="0.2">
      <c r="B701" s="17"/>
      <c r="F701" s="17"/>
    </row>
    <row r="702" spans="2:6" x14ac:dyDescent="0.2">
      <c r="B702" s="17"/>
      <c r="F702" s="17"/>
    </row>
    <row r="703" spans="2:6" x14ac:dyDescent="0.2">
      <c r="B703" s="17"/>
      <c r="F703" s="17"/>
    </row>
    <row r="704" spans="2:6" x14ac:dyDescent="0.2">
      <c r="B704" s="17"/>
      <c r="F704" s="17"/>
    </row>
    <row r="705" spans="2:6" x14ac:dyDescent="0.2">
      <c r="B705" s="17"/>
      <c r="F705" s="17"/>
    </row>
    <row r="706" spans="2:6" x14ac:dyDescent="0.2">
      <c r="B706" s="17"/>
      <c r="F706" s="17"/>
    </row>
    <row r="707" spans="2:6" x14ac:dyDescent="0.2">
      <c r="B707" s="17"/>
      <c r="F707" s="17"/>
    </row>
    <row r="708" spans="2:6" x14ac:dyDescent="0.2">
      <c r="B708" s="17"/>
      <c r="F708" s="17"/>
    </row>
    <row r="709" spans="2:6" x14ac:dyDescent="0.2">
      <c r="B709" s="17"/>
      <c r="F709" s="17"/>
    </row>
    <row r="710" spans="2:6" x14ac:dyDescent="0.2">
      <c r="B710" s="17"/>
      <c r="F710" s="17"/>
    </row>
    <row r="711" spans="2:6" x14ac:dyDescent="0.2">
      <c r="B711" s="17"/>
      <c r="F711" s="17"/>
    </row>
    <row r="712" spans="2:6" x14ac:dyDescent="0.2">
      <c r="B712" s="17"/>
      <c r="F712" s="17"/>
    </row>
    <row r="713" spans="2:6" x14ac:dyDescent="0.2">
      <c r="B713" s="17"/>
      <c r="F713" s="17"/>
    </row>
    <row r="714" spans="2:6" x14ac:dyDescent="0.2">
      <c r="B714" s="17"/>
      <c r="F714" s="17"/>
    </row>
    <row r="715" spans="2:6" x14ac:dyDescent="0.2">
      <c r="B715" s="17"/>
      <c r="F715" s="17"/>
    </row>
    <row r="716" spans="2:6" x14ac:dyDescent="0.2">
      <c r="B716" s="17"/>
      <c r="F716" s="17"/>
    </row>
    <row r="717" spans="2:6" x14ac:dyDescent="0.2">
      <c r="B717" s="17"/>
      <c r="F717" s="17"/>
    </row>
    <row r="718" spans="2:6" x14ac:dyDescent="0.2">
      <c r="B718" s="17"/>
      <c r="F718" s="17"/>
    </row>
    <row r="719" spans="2:6" x14ac:dyDescent="0.2">
      <c r="B719" s="17"/>
      <c r="F719" s="17"/>
    </row>
    <row r="720" spans="2:6" x14ac:dyDescent="0.2">
      <c r="B720" s="17"/>
      <c r="F720" s="17"/>
    </row>
    <row r="721" spans="2:6" x14ac:dyDescent="0.2">
      <c r="B721" s="17"/>
      <c r="F721" s="17"/>
    </row>
    <row r="722" spans="2:6" x14ac:dyDescent="0.2">
      <c r="B722" s="17"/>
      <c r="F722" s="17"/>
    </row>
    <row r="723" spans="2:6" x14ac:dyDescent="0.2">
      <c r="B723" s="17"/>
      <c r="F723" s="17"/>
    </row>
    <row r="724" spans="2:6" x14ac:dyDescent="0.2">
      <c r="B724" s="17"/>
      <c r="F724" s="17"/>
    </row>
    <row r="725" spans="2:6" x14ac:dyDescent="0.2">
      <c r="B725" s="17"/>
      <c r="F725" s="17"/>
    </row>
    <row r="726" spans="2:6" x14ac:dyDescent="0.2">
      <c r="B726" s="17"/>
      <c r="F726" s="17"/>
    </row>
    <row r="727" spans="2:6" x14ac:dyDescent="0.2">
      <c r="B727" s="17"/>
      <c r="F727" s="17"/>
    </row>
    <row r="728" spans="2:6" x14ac:dyDescent="0.2">
      <c r="B728" s="17"/>
      <c r="F728" s="17"/>
    </row>
    <row r="729" spans="2:6" x14ac:dyDescent="0.2">
      <c r="B729" s="17"/>
      <c r="F729" s="17"/>
    </row>
    <row r="730" spans="2:6" x14ac:dyDescent="0.2">
      <c r="B730" s="17"/>
      <c r="F730" s="17"/>
    </row>
    <row r="731" spans="2:6" x14ac:dyDescent="0.2">
      <c r="B731" s="17"/>
      <c r="F731" s="17"/>
    </row>
    <row r="732" spans="2:6" x14ac:dyDescent="0.2">
      <c r="B732" s="17"/>
      <c r="F732" s="17"/>
    </row>
    <row r="733" spans="2:6" x14ac:dyDescent="0.2">
      <c r="B733" s="17"/>
      <c r="F733" s="17"/>
    </row>
    <row r="734" spans="2:6" x14ac:dyDescent="0.2">
      <c r="B734" s="17"/>
      <c r="F734" s="17"/>
    </row>
    <row r="735" spans="2:6" x14ac:dyDescent="0.2">
      <c r="B735" s="17"/>
      <c r="F735" s="17"/>
    </row>
    <row r="736" spans="2:6" x14ac:dyDescent="0.2">
      <c r="B736" s="17"/>
      <c r="F736" s="17"/>
    </row>
    <row r="737" spans="2:6" x14ac:dyDescent="0.2">
      <c r="B737" s="17"/>
      <c r="F737" s="17"/>
    </row>
    <row r="738" spans="2:6" x14ac:dyDescent="0.2">
      <c r="B738" s="17"/>
      <c r="F738" s="17"/>
    </row>
    <row r="739" spans="2:6" x14ac:dyDescent="0.2">
      <c r="B739" s="17"/>
      <c r="F739" s="17"/>
    </row>
    <row r="740" spans="2:6" x14ac:dyDescent="0.2">
      <c r="B740" s="17"/>
      <c r="F740" s="17"/>
    </row>
    <row r="741" spans="2:6" x14ac:dyDescent="0.2">
      <c r="B741" s="17"/>
      <c r="F741" s="17"/>
    </row>
    <row r="742" spans="2:6" x14ac:dyDescent="0.2">
      <c r="B742" s="17"/>
      <c r="F742" s="17"/>
    </row>
    <row r="743" spans="2:6" x14ac:dyDescent="0.2">
      <c r="B743" s="17"/>
      <c r="F743" s="17"/>
    </row>
    <row r="744" spans="2:6" x14ac:dyDescent="0.2">
      <c r="B744" s="17"/>
      <c r="F744" s="17"/>
    </row>
    <row r="745" spans="2:6" x14ac:dyDescent="0.2">
      <c r="B745" s="17"/>
      <c r="F745" s="17"/>
    </row>
    <row r="746" spans="2:6" x14ac:dyDescent="0.2">
      <c r="B746" s="17"/>
      <c r="F746" s="17"/>
    </row>
    <row r="747" spans="2:6" x14ac:dyDescent="0.2">
      <c r="B747" s="17"/>
      <c r="F747" s="17"/>
    </row>
    <row r="748" spans="2:6" x14ac:dyDescent="0.2">
      <c r="B748" s="17"/>
      <c r="F748" s="17"/>
    </row>
    <row r="749" spans="2:6" x14ac:dyDescent="0.2">
      <c r="B749" s="17"/>
      <c r="F749" s="17"/>
    </row>
    <row r="750" spans="2:6" x14ac:dyDescent="0.2">
      <c r="B750" s="17"/>
      <c r="F750" s="17"/>
    </row>
    <row r="751" spans="2:6" x14ac:dyDescent="0.2">
      <c r="B751" s="17"/>
      <c r="F751" s="17"/>
    </row>
    <row r="752" spans="2:6" x14ac:dyDescent="0.2">
      <c r="B752" s="17"/>
      <c r="F752" s="17"/>
    </row>
    <row r="753" spans="2:6" x14ac:dyDescent="0.2">
      <c r="B753" s="17"/>
      <c r="F753" s="17"/>
    </row>
    <row r="754" spans="2:6" x14ac:dyDescent="0.2">
      <c r="B754" s="17"/>
      <c r="F754" s="17"/>
    </row>
    <row r="755" spans="2:6" x14ac:dyDescent="0.2">
      <c r="B755" s="17"/>
      <c r="F755" s="17"/>
    </row>
    <row r="756" spans="2:6" x14ac:dyDescent="0.2">
      <c r="B756" s="17"/>
      <c r="F756" s="17"/>
    </row>
    <row r="757" spans="2:6" x14ac:dyDescent="0.2">
      <c r="B757" s="17"/>
      <c r="F757" s="17"/>
    </row>
    <row r="758" spans="2:6" x14ac:dyDescent="0.2">
      <c r="B758" s="17"/>
      <c r="F758" s="17"/>
    </row>
    <row r="759" spans="2:6" x14ac:dyDescent="0.2">
      <c r="B759" s="17"/>
      <c r="F759" s="17"/>
    </row>
    <row r="760" spans="2:6" x14ac:dyDescent="0.2">
      <c r="B760" s="17"/>
      <c r="F760" s="17"/>
    </row>
    <row r="761" spans="2:6" x14ac:dyDescent="0.2">
      <c r="B761" s="17"/>
      <c r="F761" s="17"/>
    </row>
    <row r="762" spans="2:6" x14ac:dyDescent="0.2">
      <c r="B762" s="17"/>
      <c r="F762" s="17"/>
    </row>
    <row r="763" spans="2:6" x14ac:dyDescent="0.2">
      <c r="B763" s="17"/>
      <c r="F763" s="17"/>
    </row>
    <row r="764" spans="2:6" x14ac:dyDescent="0.2">
      <c r="B764" s="17"/>
      <c r="F764" s="17"/>
    </row>
    <row r="765" spans="2:6" x14ac:dyDescent="0.2">
      <c r="B765" s="17"/>
      <c r="F765" s="17"/>
    </row>
    <row r="766" spans="2:6" x14ac:dyDescent="0.2">
      <c r="B766" s="17"/>
      <c r="F766" s="17"/>
    </row>
    <row r="767" spans="2:6" x14ac:dyDescent="0.2">
      <c r="B767" s="17"/>
      <c r="F767" s="17"/>
    </row>
    <row r="768" spans="2:6" x14ac:dyDescent="0.2">
      <c r="B768" s="17"/>
      <c r="F768" s="17"/>
    </row>
    <row r="769" spans="2:6" x14ac:dyDescent="0.2">
      <c r="B769" s="17"/>
      <c r="F769" s="17"/>
    </row>
    <row r="770" spans="2:6" x14ac:dyDescent="0.2">
      <c r="B770" s="17"/>
      <c r="F770" s="17"/>
    </row>
    <row r="771" spans="2:6" x14ac:dyDescent="0.2">
      <c r="B771" s="17"/>
      <c r="F771" s="17"/>
    </row>
    <row r="772" spans="2:6" x14ac:dyDescent="0.2">
      <c r="B772" s="17"/>
      <c r="F772" s="17"/>
    </row>
    <row r="773" spans="2:6" x14ac:dyDescent="0.2">
      <c r="B773" s="17"/>
      <c r="F773" s="17"/>
    </row>
    <row r="774" spans="2:6" x14ac:dyDescent="0.2">
      <c r="B774" s="17"/>
      <c r="F774" s="17"/>
    </row>
    <row r="775" spans="2:6" x14ac:dyDescent="0.2">
      <c r="B775" s="17"/>
      <c r="F775" s="17"/>
    </row>
    <row r="776" spans="2:6" x14ac:dyDescent="0.2">
      <c r="B776" s="17"/>
      <c r="F776" s="17"/>
    </row>
    <row r="777" spans="2:6" x14ac:dyDescent="0.2">
      <c r="B777" s="17"/>
      <c r="F777" s="17"/>
    </row>
    <row r="778" spans="2:6" x14ac:dyDescent="0.2">
      <c r="B778" s="17"/>
      <c r="F778" s="17"/>
    </row>
    <row r="779" spans="2:6" x14ac:dyDescent="0.2">
      <c r="B779" s="17"/>
      <c r="F779" s="17"/>
    </row>
    <row r="780" spans="2:6" x14ac:dyDescent="0.2">
      <c r="B780" s="17"/>
      <c r="F780" s="17"/>
    </row>
    <row r="781" spans="2:6" x14ac:dyDescent="0.2">
      <c r="B781" s="17"/>
      <c r="F781" s="17"/>
    </row>
    <row r="782" spans="2:6" x14ac:dyDescent="0.2">
      <c r="B782" s="17"/>
      <c r="F782" s="17"/>
    </row>
    <row r="783" spans="2:6" x14ac:dyDescent="0.2">
      <c r="B783" s="17"/>
      <c r="F783" s="17"/>
    </row>
    <row r="784" spans="2:6" x14ac:dyDescent="0.2">
      <c r="B784" s="17"/>
      <c r="F784" s="17"/>
    </row>
    <row r="785" spans="2:6" x14ac:dyDescent="0.2">
      <c r="B785" s="17"/>
      <c r="F785" s="17"/>
    </row>
    <row r="786" spans="2:6" x14ac:dyDescent="0.2">
      <c r="B786" s="17"/>
      <c r="F786" s="17"/>
    </row>
    <row r="787" spans="2:6" x14ac:dyDescent="0.2">
      <c r="B787" s="17"/>
      <c r="F787" s="17"/>
    </row>
    <row r="788" spans="2:6" x14ac:dyDescent="0.2">
      <c r="B788" s="17"/>
      <c r="F788" s="17"/>
    </row>
    <row r="789" spans="2:6" x14ac:dyDescent="0.2">
      <c r="B789" s="17"/>
      <c r="F789" s="17"/>
    </row>
    <row r="790" spans="2:6" x14ac:dyDescent="0.2">
      <c r="B790" s="17"/>
      <c r="F790" s="17"/>
    </row>
    <row r="791" spans="2:6" x14ac:dyDescent="0.2">
      <c r="B791" s="17"/>
      <c r="F791" s="17"/>
    </row>
    <row r="792" spans="2:6" x14ac:dyDescent="0.2">
      <c r="B792" s="17"/>
      <c r="F792" s="17"/>
    </row>
    <row r="793" spans="2:6" x14ac:dyDescent="0.2">
      <c r="B793" s="17"/>
      <c r="F793" s="17"/>
    </row>
    <row r="794" spans="2:6" x14ac:dyDescent="0.2">
      <c r="B794" s="17"/>
      <c r="F794" s="17"/>
    </row>
    <row r="795" spans="2:6" x14ac:dyDescent="0.2">
      <c r="B795" s="17"/>
      <c r="F795" s="17"/>
    </row>
    <row r="796" spans="2:6" x14ac:dyDescent="0.2">
      <c r="B796" s="17"/>
      <c r="F796" s="17"/>
    </row>
    <row r="797" spans="2:6" x14ac:dyDescent="0.2">
      <c r="B797" s="17"/>
      <c r="F797" s="17"/>
    </row>
    <row r="798" spans="2:6" x14ac:dyDescent="0.2">
      <c r="B798" s="17"/>
      <c r="F798" s="17"/>
    </row>
    <row r="799" spans="2:6" x14ac:dyDescent="0.2">
      <c r="B799" s="17"/>
      <c r="F799" s="17"/>
    </row>
    <row r="800" spans="2:6" x14ac:dyDescent="0.2">
      <c r="B800" s="17"/>
      <c r="F800" s="17"/>
    </row>
    <row r="801" spans="2:6" x14ac:dyDescent="0.2">
      <c r="B801" s="17"/>
      <c r="F801" s="17"/>
    </row>
    <row r="802" spans="2:6" x14ac:dyDescent="0.2">
      <c r="B802" s="17"/>
      <c r="F802" s="17"/>
    </row>
    <row r="803" spans="2:6" x14ac:dyDescent="0.2">
      <c r="B803" s="17"/>
      <c r="F803" s="17"/>
    </row>
    <row r="804" spans="2:6" x14ac:dyDescent="0.2">
      <c r="B804" s="17"/>
      <c r="F804" s="17"/>
    </row>
    <row r="805" spans="2:6" x14ac:dyDescent="0.2">
      <c r="B805" s="17"/>
      <c r="F805" s="17"/>
    </row>
    <row r="806" spans="2:6" x14ac:dyDescent="0.2">
      <c r="B806" s="17"/>
      <c r="F806" s="17"/>
    </row>
    <row r="807" spans="2:6" x14ac:dyDescent="0.2">
      <c r="B807" s="17"/>
      <c r="F807" s="17"/>
    </row>
    <row r="808" spans="2:6" x14ac:dyDescent="0.2">
      <c r="B808" s="17"/>
      <c r="F808" s="17"/>
    </row>
    <row r="809" spans="2:6" x14ac:dyDescent="0.2">
      <c r="B809" s="17"/>
      <c r="F809" s="17"/>
    </row>
    <row r="810" spans="2:6" x14ac:dyDescent="0.2">
      <c r="B810" s="17"/>
      <c r="F810" s="17"/>
    </row>
    <row r="811" spans="2:6" x14ac:dyDescent="0.2">
      <c r="B811" s="17"/>
      <c r="F811" s="17"/>
    </row>
    <row r="812" spans="2:6" x14ac:dyDescent="0.2">
      <c r="B812" s="17"/>
      <c r="F812" s="17"/>
    </row>
    <row r="813" spans="2:6" x14ac:dyDescent="0.2">
      <c r="B813" s="17"/>
      <c r="F813" s="17"/>
    </row>
    <row r="814" spans="2:6" x14ac:dyDescent="0.2">
      <c r="B814" s="17"/>
      <c r="F814" s="17"/>
    </row>
    <row r="815" spans="2:6" x14ac:dyDescent="0.2">
      <c r="B815" s="17"/>
      <c r="F815" s="17"/>
    </row>
    <row r="816" spans="2:6" x14ac:dyDescent="0.2">
      <c r="B816" s="17"/>
      <c r="F816" s="17"/>
    </row>
    <row r="817" spans="2:6" x14ac:dyDescent="0.2">
      <c r="B817" s="17"/>
      <c r="F817" s="17"/>
    </row>
    <row r="818" spans="2:6" x14ac:dyDescent="0.2">
      <c r="B818" s="17"/>
      <c r="F818" s="17"/>
    </row>
    <row r="819" spans="2:6" x14ac:dyDescent="0.2">
      <c r="B819" s="17"/>
      <c r="F819" s="17"/>
    </row>
    <row r="820" spans="2:6" x14ac:dyDescent="0.2">
      <c r="B820" s="17"/>
      <c r="F820" s="17"/>
    </row>
    <row r="821" spans="2:6" x14ac:dyDescent="0.2">
      <c r="B821" s="17"/>
      <c r="F821" s="17"/>
    </row>
    <row r="822" spans="2:6" x14ac:dyDescent="0.2">
      <c r="B822" s="17"/>
      <c r="F822" s="17"/>
    </row>
    <row r="823" spans="2:6" x14ac:dyDescent="0.2">
      <c r="B823" s="17"/>
      <c r="F823" s="17"/>
    </row>
    <row r="824" spans="2:6" x14ac:dyDescent="0.2">
      <c r="B824" s="17"/>
      <c r="F824" s="17"/>
    </row>
    <row r="825" spans="2:6" x14ac:dyDescent="0.2">
      <c r="B825" s="17"/>
      <c r="F825" s="17"/>
    </row>
    <row r="826" spans="2:6" x14ac:dyDescent="0.2">
      <c r="B826" s="17"/>
      <c r="F826" s="17"/>
    </row>
    <row r="827" spans="2:6" x14ac:dyDescent="0.2">
      <c r="B827" s="17"/>
      <c r="F827" s="17"/>
    </row>
    <row r="828" spans="2:6" x14ac:dyDescent="0.2">
      <c r="B828" s="17"/>
      <c r="F828" s="17"/>
    </row>
    <row r="829" spans="2:6" x14ac:dyDescent="0.2">
      <c r="B829" s="17"/>
      <c r="F829" s="17"/>
    </row>
    <row r="830" spans="2:6" x14ac:dyDescent="0.2">
      <c r="B830" s="17"/>
      <c r="F830" s="17"/>
    </row>
    <row r="831" spans="2:6" x14ac:dyDescent="0.2">
      <c r="B831" s="17"/>
      <c r="F831" s="17"/>
    </row>
    <row r="832" spans="2:6" x14ac:dyDescent="0.2">
      <c r="B832" s="17"/>
      <c r="F832" s="17"/>
    </row>
    <row r="833" spans="2:6" x14ac:dyDescent="0.2">
      <c r="B833" s="17"/>
      <c r="F833" s="17"/>
    </row>
    <row r="834" spans="2:6" x14ac:dyDescent="0.2">
      <c r="B834" s="17"/>
      <c r="F834" s="17"/>
    </row>
    <row r="835" spans="2:6" x14ac:dyDescent="0.2">
      <c r="B835" s="17"/>
      <c r="F835" s="17"/>
    </row>
    <row r="836" spans="2:6" x14ac:dyDescent="0.2">
      <c r="B836" s="17"/>
      <c r="F836" s="17"/>
    </row>
    <row r="837" spans="2:6" x14ac:dyDescent="0.2">
      <c r="B837" s="17"/>
      <c r="F837" s="17"/>
    </row>
    <row r="838" spans="2:6" x14ac:dyDescent="0.2">
      <c r="B838" s="17"/>
      <c r="F838" s="17"/>
    </row>
    <row r="839" spans="2:6" x14ac:dyDescent="0.2">
      <c r="B839" s="17"/>
      <c r="F839" s="17"/>
    </row>
    <row r="840" spans="2:6" x14ac:dyDescent="0.2">
      <c r="B840" s="17"/>
      <c r="F840" s="17"/>
    </row>
    <row r="841" spans="2:6" x14ac:dyDescent="0.2">
      <c r="B841" s="17"/>
      <c r="F841" s="17"/>
    </row>
    <row r="842" spans="2:6" x14ac:dyDescent="0.2">
      <c r="B842" s="17"/>
      <c r="F842" s="17"/>
    </row>
    <row r="843" spans="2:6" x14ac:dyDescent="0.2">
      <c r="B843" s="17"/>
      <c r="F843" s="17"/>
    </row>
    <row r="844" spans="2:6" x14ac:dyDescent="0.2">
      <c r="B844" s="17"/>
      <c r="F844" s="17"/>
    </row>
    <row r="845" spans="2:6" x14ac:dyDescent="0.2">
      <c r="B845" s="17"/>
      <c r="F845" s="17"/>
    </row>
    <row r="846" spans="2:6" x14ac:dyDescent="0.2">
      <c r="B846" s="17"/>
      <c r="F846" s="17"/>
    </row>
    <row r="847" spans="2:6" x14ac:dyDescent="0.2">
      <c r="B847" s="17"/>
      <c r="F847" s="17"/>
    </row>
    <row r="848" spans="2:6" x14ac:dyDescent="0.2">
      <c r="B848" s="17"/>
      <c r="F848" s="17"/>
    </row>
    <row r="849" spans="2:6" x14ac:dyDescent="0.2">
      <c r="B849" s="17"/>
      <c r="F849" s="17"/>
    </row>
    <row r="850" spans="2:6" x14ac:dyDescent="0.2">
      <c r="B850" s="17"/>
      <c r="F850" s="17"/>
    </row>
    <row r="851" spans="2:6" x14ac:dyDescent="0.2">
      <c r="B851" s="17"/>
      <c r="F851" s="17"/>
    </row>
    <row r="852" spans="2:6" x14ac:dyDescent="0.2">
      <c r="B852" s="17"/>
      <c r="F852" s="17"/>
    </row>
    <row r="853" spans="2:6" x14ac:dyDescent="0.2">
      <c r="B853" s="17"/>
      <c r="F853" s="17"/>
    </row>
    <row r="854" spans="2:6" x14ac:dyDescent="0.2">
      <c r="B854" s="17"/>
      <c r="F854" s="17"/>
    </row>
    <row r="855" spans="2:6" x14ac:dyDescent="0.2">
      <c r="B855" s="17"/>
      <c r="F855" s="17"/>
    </row>
    <row r="856" spans="2:6" x14ac:dyDescent="0.2">
      <c r="B856" s="17"/>
      <c r="F856" s="17"/>
    </row>
    <row r="857" spans="2:6" x14ac:dyDescent="0.2">
      <c r="B857" s="17"/>
      <c r="F857" s="17"/>
    </row>
    <row r="858" spans="2:6" x14ac:dyDescent="0.2">
      <c r="B858" s="17"/>
      <c r="F858" s="17"/>
    </row>
    <row r="859" spans="2:6" x14ac:dyDescent="0.2">
      <c r="B859" s="17"/>
      <c r="F859" s="17"/>
    </row>
    <row r="860" spans="2:6" x14ac:dyDescent="0.2">
      <c r="B860" s="17"/>
      <c r="F860" s="17"/>
    </row>
    <row r="861" spans="2:6" x14ac:dyDescent="0.2">
      <c r="B861" s="17"/>
      <c r="F861" s="17"/>
    </row>
    <row r="862" spans="2:6" x14ac:dyDescent="0.2">
      <c r="B862" s="17"/>
      <c r="F862" s="17"/>
    </row>
    <row r="863" spans="2:6" x14ac:dyDescent="0.2">
      <c r="B863" s="17"/>
      <c r="F863" s="17"/>
    </row>
    <row r="864" spans="2:6" x14ac:dyDescent="0.2">
      <c r="B864" s="17"/>
      <c r="F864" s="17"/>
    </row>
    <row r="865" spans="2:6" x14ac:dyDescent="0.2">
      <c r="B865" s="17"/>
      <c r="F865" s="17"/>
    </row>
    <row r="866" spans="2:6" x14ac:dyDescent="0.2">
      <c r="B866" s="17"/>
      <c r="F866" s="17"/>
    </row>
    <row r="867" spans="2:6" x14ac:dyDescent="0.2">
      <c r="B867" s="17"/>
      <c r="F867" s="17"/>
    </row>
    <row r="868" spans="2:6" x14ac:dyDescent="0.2">
      <c r="B868" s="17"/>
      <c r="F868" s="17"/>
    </row>
    <row r="869" spans="2:6" x14ac:dyDescent="0.2">
      <c r="B869" s="17"/>
      <c r="F869" s="17"/>
    </row>
    <row r="870" spans="2:6" x14ac:dyDescent="0.2">
      <c r="B870" s="17"/>
      <c r="F870" s="17"/>
    </row>
    <row r="871" spans="2:6" x14ac:dyDescent="0.2">
      <c r="B871" s="17"/>
      <c r="F871" s="17"/>
    </row>
    <row r="872" spans="2:6" x14ac:dyDescent="0.2">
      <c r="B872" s="17"/>
      <c r="F872" s="17"/>
    </row>
    <row r="873" spans="2:6" x14ac:dyDescent="0.2">
      <c r="B873" s="17"/>
      <c r="F873" s="17"/>
    </row>
    <row r="874" spans="2:6" x14ac:dyDescent="0.2">
      <c r="B874" s="17"/>
      <c r="F874" s="17"/>
    </row>
    <row r="875" spans="2:6" x14ac:dyDescent="0.2">
      <c r="B875" s="17"/>
      <c r="F875" s="17"/>
    </row>
    <row r="876" spans="2:6" x14ac:dyDescent="0.2">
      <c r="B876" s="17"/>
      <c r="F876" s="17"/>
    </row>
    <row r="877" spans="2:6" x14ac:dyDescent="0.2">
      <c r="B877" s="17"/>
      <c r="F877" s="17"/>
    </row>
    <row r="878" spans="2:6" x14ac:dyDescent="0.2">
      <c r="B878" s="17"/>
      <c r="F878" s="17"/>
    </row>
    <row r="879" spans="2:6" x14ac:dyDescent="0.2">
      <c r="B879" s="17"/>
      <c r="F879" s="17"/>
    </row>
    <row r="880" spans="2:6" x14ac:dyDescent="0.2">
      <c r="B880" s="17"/>
      <c r="F880" s="17"/>
    </row>
    <row r="881" spans="2:6" x14ac:dyDescent="0.2">
      <c r="B881" s="17"/>
      <c r="F881" s="17"/>
    </row>
    <row r="882" spans="2:6" x14ac:dyDescent="0.2">
      <c r="B882" s="17"/>
      <c r="F882" s="17"/>
    </row>
    <row r="883" spans="2:6" x14ac:dyDescent="0.2">
      <c r="B883" s="17"/>
      <c r="F883" s="17"/>
    </row>
    <row r="884" spans="2:6" x14ac:dyDescent="0.2">
      <c r="B884" s="17"/>
      <c r="F884" s="17"/>
    </row>
    <row r="885" spans="2:6" x14ac:dyDescent="0.2">
      <c r="B885" s="17"/>
      <c r="F885" s="17"/>
    </row>
    <row r="886" spans="2:6" x14ac:dyDescent="0.2">
      <c r="B886" s="17"/>
      <c r="F886" s="17"/>
    </row>
    <row r="887" spans="2:6" x14ac:dyDescent="0.2">
      <c r="B887" s="17"/>
      <c r="F887" s="17"/>
    </row>
    <row r="888" spans="2:6" x14ac:dyDescent="0.2">
      <c r="B888" s="17"/>
      <c r="F888" s="17"/>
    </row>
    <row r="889" spans="2:6" x14ac:dyDescent="0.2">
      <c r="B889" s="17"/>
      <c r="F889" s="17"/>
    </row>
    <row r="890" spans="2:6" x14ac:dyDescent="0.2">
      <c r="B890" s="17"/>
      <c r="F890" s="17"/>
    </row>
    <row r="891" spans="2:6" x14ac:dyDescent="0.2">
      <c r="B891" s="17"/>
      <c r="F891" s="17"/>
    </row>
    <row r="892" spans="2:6" x14ac:dyDescent="0.2">
      <c r="B892" s="17"/>
      <c r="F892" s="17"/>
    </row>
    <row r="893" spans="2:6" x14ac:dyDescent="0.2">
      <c r="B893" s="17"/>
      <c r="F893" s="17"/>
    </row>
    <row r="894" spans="2:6" x14ac:dyDescent="0.2">
      <c r="B894" s="17"/>
      <c r="F894" s="17"/>
    </row>
    <row r="895" spans="2:6" x14ac:dyDescent="0.2">
      <c r="B895" s="17"/>
      <c r="F895" s="17"/>
    </row>
    <row r="896" spans="2:6" x14ac:dyDescent="0.2">
      <c r="B896" s="17"/>
      <c r="F896" s="17"/>
    </row>
    <row r="897" spans="2:6" x14ac:dyDescent="0.2">
      <c r="B897" s="17"/>
      <c r="F897" s="17"/>
    </row>
    <row r="898" spans="2:6" x14ac:dyDescent="0.2">
      <c r="B898" s="17"/>
      <c r="F898" s="17"/>
    </row>
    <row r="899" spans="2:6" x14ac:dyDescent="0.2">
      <c r="B899" s="17"/>
      <c r="F899" s="17"/>
    </row>
    <row r="900" spans="2:6" x14ac:dyDescent="0.2">
      <c r="B900" s="17"/>
      <c r="F900" s="17"/>
    </row>
    <row r="901" spans="2:6" x14ac:dyDescent="0.2">
      <c r="B901" s="17"/>
      <c r="F901" s="17"/>
    </row>
    <row r="902" spans="2:6" x14ac:dyDescent="0.2">
      <c r="B902" s="17"/>
      <c r="F902" s="17"/>
    </row>
    <row r="903" spans="2:6" x14ac:dyDescent="0.2">
      <c r="B903" s="17"/>
      <c r="F903" s="17"/>
    </row>
    <row r="904" spans="2:6" x14ac:dyDescent="0.2">
      <c r="B904" s="17"/>
      <c r="F904" s="17"/>
    </row>
  </sheetData>
  <phoneticPr fontId="8" type="noConversion"/>
  <hyperlinks>
    <hyperlink ref="P35" r:id="rId1" display="http://www.konkoly.hu/cgi-bin/IBVS?5378" xr:uid="{00000000-0004-0000-0100-000000000000}"/>
    <hyperlink ref="P95" r:id="rId2" display="http://vsolj.cetus-net.org/no42.pdf" xr:uid="{00000000-0004-0000-0100-000001000000}"/>
    <hyperlink ref="P98" r:id="rId3" display="http://vsolj.cetus-net.org/no44.pdf" xr:uid="{00000000-0004-0000-0100-000002000000}"/>
    <hyperlink ref="P36" r:id="rId4" display="http://www.bav-astro.de/sfs/BAVM_link.php?BAVMnr=201" xr:uid="{00000000-0004-0000-0100-000003000000}"/>
    <hyperlink ref="P37" r:id="rId5" display="http://www.aavso.org/sites/default/files/jaavso/v36n2/171.pdf" xr:uid="{00000000-0004-0000-0100-000004000000}"/>
    <hyperlink ref="P38" r:id="rId6" display="http://www.aavso.org/sites/default/files/jaavso/v36n2/186.pdf" xr:uid="{00000000-0004-0000-0100-000005000000}"/>
    <hyperlink ref="P39" r:id="rId7" display="http://www.aavso.org/sites/default/files/jaavso/v37n1/44.pdf" xr:uid="{00000000-0004-0000-0100-000006000000}"/>
    <hyperlink ref="P100" r:id="rId8" display="http://vsolj.cetus-net.org/vsoljno51.pdf" xr:uid="{00000000-0004-0000-0100-000007000000}"/>
    <hyperlink ref="P101" r:id="rId9" display="http://vsolj.cetus-net.org/vsoljno59.pdf" xr:uid="{00000000-0004-0000-0100-000008000000}"/>
    <hyperlink ref="P102" r:id="rId10" display="http://vsolj.cetus-net.org/vsoljno59.pdf" xr:uid="{00000000-0004-0000-0100-000009000000}"/>
    <hyperlink ref="P103" r:id="rId11" display="http://vsolj.cetus-net.org/vsoljno59.pdf" xr:uid="{00000000-0004-0000-0100-00000A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2023-08-22T05:43:32Z</dcterms:modified>
</cp:coreProperties>
</file>