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<sst xmlns="http://schemas.openxmlformats.org/spreadsheetml/2006/main" count="51" uniqueCount="45">
  <si>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</si>
  <si>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</si>
  <si>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</si>
  <si>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</si>
  <si>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</si>
  <si>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</si>
  <si>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</si>
  <si>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</si>
  <si>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</si>
  <si>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</si>
  <si>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</si>
  <si>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</si>
  <si>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</si>
  <si>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</si>
  <si>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</si>
  <si>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</si>
  <si>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</si>
  <si>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</si>
  <si>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</si>
  <si>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</si>
  <si>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</si>
  <si>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</si>
  <si>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</si>
  <si>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</si>
  <si>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</si>
  <si>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</si>
  <si>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</si>
  <si>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</si>
  <si>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</si>
  <si>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</si>
  <si>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</si>
  <si>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</si>
  <si>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</si>
  <si>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</si>
  <si>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</si>
  <si>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</si>
  <si>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</si>
  <si>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</si>
  <si>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V463 Mon / GSC 0166-0536</t>
  </si>
  <si>
    <t>OEJV 0094</t>
  </si>
  <si>
    <t>I</t>
  </si>
  <si>
    <t>EA</t>
  </si>
  <si>
    <t>OEJV</t>
  </si>
  <si>
    <t>IBVS 5894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</si>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</sst>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V463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0.0006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074831"/>
        <c:axId val="45673480"/>
      </c:scatterChart>
      <c:val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crossBetween val="midCat"/>
        <c:dispUnits/>
      </c:valAx>
      <c:valAx>
        <c:axId val="4567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48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41</v>
      </c>
      <c r="C2" s="3"/>
      <c r="D2" s="3"/>
    </row>
    <row r="3" ht="13.5" thickBot="1"/>
    <row r="4" spans="1:4" ht="14.25" thickBot="1" thickTop="1">
      <c r="A4" s="5" t="s">
        <v>0</v>
      </c>
      <c r="C4" s="8">
        <v>32233.459</v>
      </c>
      <c r="D4" s="9">
        <v>1.1238384</v>
      </c>
    </row>
    <row r="6" ht="12.75">
      <c r="A6" s="5" t="s">
        <v>1</v>
      </c>
    </row>
    <row r="7" spans="1:3" ht="12.75">
      <c r="A7" t="s">
        <v>2</v>
      </c>
      <c r="C7">
        <f>+C4</f>
        <v>32233.459</v>
      </c>
    </row>
    <row r="8" spans="1:3" ht="12.75">
      <c r="A8" t="s">
        <v>3</v>
      </c>
      <c r="C8">
        <f>+D4</f>
        <v>1.1238384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-1.2557675468816143E-05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-4.483621823158113E-06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55976.69813876406</v>
      </c>
      <c r="D15" s="16" t="s">
        <v>33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1.1238339163781768</v>
      </c>
      <c r="D16" s="16" t="s">
        <v>34</v>
      </c>
      <c r="E16" s="17">
        <f>ROUND(2*(E15-C15)/C16,0)/2+1</f>
        <v>3495</v>
      </c>
    </row>
    <row r="17" spans="1:5" ht="13.5" thickBot="1">
      <c r="A17" s="16" t="s">
        <v>30</v>
      </c>
      <c r="B17" s="12"/>
      <c r="C17" s="12">
        <f>COUNT(C21:C2191)</f>
        <v>5</v>
      </c>
      <c r="D17" s="16" t="s">
        <v>35</v>
      </c>
      <c r="E17" s="20">
        <f>+C15+C16*E16-15018.5-C9/24</f>
        <v>44886.39350983912</v>
      </c>
    </row>
    <row r="18" spans="1:5" ht="14.25" thickBot="1" thickTop="1">
      <c r="A18" s="18" t="s">
        <v>5</v>
      </c>
      <c r="B18" s="12"/>
      <c r="C18" s="21">
        <f>+C15</f>
        <v>55976.69813876406</v>
      </c>
      <c r="D18" s="22">
        <f>+C16</f>
        <v>1.1238339163781768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32233.459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-1.2557675468816143E-05</v>
      </c>
      <c r="Q21" s="2">
        <f>+C21-15018.5</f>
        <v>17214.959</v>
      </c>
    </row>
    <row r="22" spans="1:17" ht="12.75">
      <c r="A22" s="31" t="s">
        <v>39</v>
      </c>
      <c r="B22" s="32" t="s">
        <v>40</v>
      </c>
      <c r="C22" s="31">
        <v>54521.37437</v>
      </c>
      <c r="D22" s="31">
        <v>0.0004</v>
      </c>
      <c r="E22">
        <f>+(C22-C$7)/C$8</f>
        <v>19831.957486058494</v>
      </c>
      <c r="F22">
        <f>ROUND(2*E22,0)/2</f>
        <v>19832</v>
      </c>
      <c r="I22" s="33">
        <v>-0.047778799998923205</v>
      </c>
      <c r="O22">
        <f>+C$11+C$12*$F22</f>
        <v>-0.08893174567234051</v>
      </c>
      <c r="Q22" s="2">
        <f>+C22-15018.5</f>
        <v>39502.87437</v>
      </c>
    </row>
    <row r="23" spans="1:17" ht="12.75">
      <c r="A23" s="31" t="s">
        <v>39</v>
      </c>
      <c r="B23" s="32" t="s">
        <v>40</v>
      </c>
      <c r="C23" s="31">
        <v>54531.4897</v>
      </c>
      <c r="D23" s="31">
        <v>0.0004</v>
      </c>
      <c r="E23">
        <f>+(C23-C$7)/C$8</f>
        <v>19840.958184023613</v>
      </c>
      <c r="F23">
        <f>ROUND(2*E23,0)/2</f>
        <v>19841</v>
      </c>
      <c r="I23" s="33">
        <v>-0.04699439999967581</v>
      </c>
      <c r="O23">
        <f>+C$11+C$12*$F23</f>
        <v>-0.08897209826874894</v>
      </c>
      <c r="Q23" s="2">
        <f>+C23-15018.5</f>
        <v>39512.9897</v>
      </c>
    </row>
    <row r="24" spans="1:17" ht="12.75">
      <c r="A24" s="31" t="s">
        <v>43</v>
      </c>
      <c r="B24" s="32" t="s">
        <v>40</v>
      </c>
      <c r="C24" s="31">
        <v>54887.7028</v>
      </c>
      <c r="D24" s="31">
        <v>0.0006</v>
      </c>
      <c r="E24">
        <f>+(C24-C$7)/C$8</f>
        <v>20157.919323632297</v>
      </c>
      <c r="F24">
        <f>ROUND(2*E24,0)/2</f>
        <v>20158</v>
      </c>
      <c r="G24">
        <f>+C24-(C$7+F24*C$8)</f>
        <v>-0.0906671999982791</v>
      </c>
      <c r="I24">
        <f>+G24</f>
        <v>-0.0906671999982791</v>
      </c>
      <c r="O24">
        <f>+C$11+C$12*$F24</f>
        <v>-0.09039340638669005</v>
      </c>
      <c r="Q24" s="2">
        <f>+C24-15018.5</f>
        <v>39869.2028</v>
      </c>
    </row>
    <row r="25" spans="1:17" ht="12.75">
      <c r="A25" s="29" t="s">
        <v>44</v>
      </c>
      <c r="B25" s="30" t="s">
        <v>40</v>
      </c>
      <c r="C25" s="29">
        <v>55976.6984</v>
      </c>
      <c r="D25" s="29">
        <v>0.0007</v>
      </c>
      <c r="E25">
        <f>+(C25-C$7)/C$8</f>
        <v>21126.915933821096</v>
      </c>
      <c r="F25">
        <f>ROUND(2*E25,0)/2</f>
        <v>21127</v>
      </c>
      <c r="G25">
        <f>+C25-(C$7+F25*C$8)</f>
        <v>-0.09447679999721004</v>
      </c>
      <c r="I25">
        <f>+G25</f>
        <v>-0.09447679999721004</v>
      </c>
      <c r="O25">
        <f>+C$11+C$12*$F25</f>
        <v>-0.09473803593333027</v>
      </c>
      <c r="Q25" s="2">
        <f>+C25-15018.5</f>
        <v>40958.1984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2022-11-20T04:29:47Z</dcterms:modified>
  <cp:category/>
  <cp:version/>
  <cp:contentType/>
  <cp:contentStatus/>
</cp:coreProperties>
</file>