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<sst xmlns="http://schemas.openxmlformats.org/spreadsheetml/2006/main" count="58" uniqueCount="52">
  <si>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</si>
  <si>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</si>
  <si>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</si>
  <si>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</si>
  <si>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</si>
  <si>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</si>
  <si>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</si>
  <si>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</si>
  <si>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</si>
  <si>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</si>
  <si>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</si>
  <si>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</si>
  <si>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</si>
  <si>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</si>
  <si>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</si>
  <si>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</si>
  <si>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</si>
  <si>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</si>
  <si>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</si>
  <si>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</si>
  <si>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</si>
  <si>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</si>
  <si>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</si>
  <si>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</si>
  <si>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</si>
  <si>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</si>
  <si>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</si>
  <si>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</si>
  <si>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</si>
  <si>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</si>
  <si>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</si>
  <si>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</si>
  <si>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</si>
  <si>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</si>
  <si>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</si>
  <si>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</si>
  <si>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</si>
  <si>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</si>
  <si>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</si>
  <si>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</si>
  <si>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</si>
  <si>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</si>
  <si>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</si>
  <si>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G4826-0411</t>
  </si>
  <si>
    <t>GSC 4826-0411</t>
  </si>
  <si>
    <t>G4826-0411_Mon.xls</t>
  </si>
  <si>
    <t>ESD</t>
  </si>
  <si>
    <t>Mon</t>
  </si>
  <si>
    <t>VSX</t>
  </si>
  <si>
    <t>IBVS 5871</t>
  </si>
  <si>
    <t>I</t>
  </si>
  <si>
    <t>IBVS 5992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</si>
</sst>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4826-0411 -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026225"/>
        <c:axId val="19018298"/>
      </c:scatterChart>
      <c:val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crossBetween val="midCat"/>
        <c:dispUnits/>
      </c:val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52561.82400000002</v>
      </c>
      <c r="D7" s="30" t="s">
        <v>48</v>
      </c>
    </row>
    <row r="8" spans="1:4" ht="12.75">
      <c r="A8" t="s">
        <v>3</v>
      </c>
      <c r="C8" s="8">
        <v>0.337593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-0.00075551627711709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3.688802758948013E-07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59903.75270763889</v>
      </c>
    </row>
    <row r="15" spans="1:5" ht="12.75">
      <c r="A15" s="12" t="s">
        <v>17</v>
      </c>
      <c r="B15" s="10"/>
      <c r="C15" s="13">
        <f>(C7+C11)+(C8+C12)*INT(MAX(F21:F3533))</f>
        <v>55614.68007926808</v>
      </c>
      <c r="D15" s="14" t="s">
        <v>39</v>
      </c>
      <c r="E15" s="15">
        <f>ROUND(2*(E14-$C$7)/$C$8,0)/2+E13</f>
        <v>21749</v>
      </c>
    </row>
    <row r="16" spans="1:5" ht="12.75">
      <c r="A16" s="16" t="s">
        <v>4</v>
      </c>
      <c r="B16" s="10"/>
      <c r="C16" s="17">
        <f>+C8+C12</f>
        <v>0.33759336888027586</v>
      </c>
      <c r="D16" s="14" t="s">
        <v>40</v>
      </c>
      <c r="E16" s="24">
        <f>ROUND(2*(E14-$C$15)/$C$16,0)/2+E13</f>
        <v>12706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44886.0372575942</v>
      </c>
    </row>
    <row r="18" spans="1:5" ht="14.25" thickBot="1" thickTop="1">
      <c r="A18" s="16" t="s">
        <v>5</v>
      </c>
      <c r="B18" s="10"/>
      <c r="C18" s="19">
        <f>+C15</f>
        <v>55614.68007926808</v>
      </c>
      <c r="D18" s="20">
        <f>+C16</f>
        <v>0.33759336888027586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0.001964785236821298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52561.82400000002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-0.00075551627711709</v>
      </c>
      <c r="Q21" s="2">
        <f>+C21-15018.5</f>
        <v>37543.32400000002</v>
      </c>
      <c r="S21">
        <f>+(O21-G21)^2</f>
        <v>5.708048449888676E-07</v>
      </c>
    </row>
    <row r="22" spans="1:19" ht="12.75">
      <c r="A22" s="33" t="s">
        <v>49</v>
      </c>
      <c r="B22" s="34" t="s">
        <v>50</v>
      </c>
      <c r="C22" s="33">
        <v>54811.8827</v>
      </c>
      <c r="D22" s="33">
        <v>0.0004</v>
      </c>
      <c r="E22">
        <f>+(C22-C$7)/C$8</f>
        <v>6665.004013708755</v>
      </c>
      <c r="F22">
        <f>ROUND(2*E22,0)/2</f>
        <v>6665</v>
      </c>
      <c r="G22">
        <f>+C22-(C$7+F22*C$8)</f>
        <v>0.0013549999785027467</v>
      </c>
      <c r="I22">
        <f>+G22</f>
        <v>0.0013549999785027467</v>
      </c>
      <c r="O22">
        <f>+C$11+C$12*$F22</f>
        <v>0.0017030707617217609</v>
      </c>
      <c r="Q22" s="2">
        <f>+C22-15018.5</f>
        <v>39793.3827</v>
      </c>
      <c r="S22">
        <f>+(O22-G22)^2</f>
        <v>1.2115327013069798E-07</v>
      </c>
    </row>
    <row r="23" spans="1:19" ht="12.75">
      <c r="A23" s="33" t="s">
        <v>49</v>
      </c>
      <c r="B23" s="34" t="s">
        <v>50</v>
      </c>
      <c r="C23" s="33">
        <v>54812.8933</v>
      </c>
      <c r="D23" s="33">
        <v>0.0007</v>
      </c>
      <c r="E23">
        <f>+(C23-C$7)/C$8</f>
        <v>6667.997559191042</v>
      </c>
      <c r="F23">
        <f>ROUND(2*E23,0)/2</f>
        <v>6668</v>
      </c>
      <c r="G23">
        <f>+C23-(C$7+F23*C$8)</f>
        <v>-0.0008240000170189887</v>
      </c>
      <c r="I23">
        <f>+G23</f>
        <v>-0.0008240000170189887</v>
      </c>
      <c r="O23">
        <f>+C$11+C$12*$F23</f>
        <v>0.001704177402549445</v>
      </c>
      <c r="Q23" s="2">
        <f>+C23-15018.5</f>
        <v>39794.3933</v>
      </c>
      <c r="S23">
        <f>+(O23-G23)^2</f>
        <v>6.391681064815705E-06</v>
      </c>
    </row>
    <row r="24" spans="1:19" ht="12.75">
      <c r="A24" s="33" t="s">
        <v>51</v>
      </c>
      <c r="B24" s="34" t="s">
        <v>50</v>
      </c>
      <c r="C24" s="33">
        <v>55614.6822</v>
      </c>
      <c r="D24" s="33">
        <v>0.0001</v>
      </c>
      <c r="E24">
        <f>+(C24-C$7)/C$8</f>
        <v>9043.013925051706</v>
      </c>
      <c r="F24">
        <f>ROUND(2*E24,0)/2</f>
        <v>9043</v>
      </c>
      <c r="G24">
        <f>+C24-(C$7+F24*C$8)</f>
        <v>0.004700999983469956</v>
      </c>
      <c r="I24">
        <f>+G24</f>
        <v>0.004700999983469956</v>
      </c>
      <c r="O24">
        <f>+C$11+C$12*$F24</f>
        <v>0.002580268057799598</v>
      </c>
      <c r="Q24" s="2">
        <f>+C24-15018.5</f>
        <v>40596.1822</v>
      </c>
      <c r="S24">
        <f>+(O24-G24)^2</f>
        <v>4.4975039005575026E-06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2022-11-20T05:03:54Z</dcterms:modified>
  <cp:category/>
  <cp:version/>
  <cp:contentType/>
  <cp:contentStatus/>
</cp:coreProperties>
</file>