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<sst xmlns="http://schemas.openxmlformats.org/spreadsheetml/2006/main" count="53" uniqueCount="48">
  <si>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</si>
  <si>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</si>
  <si>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</si>
  <si>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</si>
  <si>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</si>
  <si>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</si>
  <si>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</si>
  <si>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</si>
  <si>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</si>
  <si>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</si>
  <si>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</si>
  <si>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</si>
  <si>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</si>
  <si>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</si>
  <si>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</si>
  <si>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</si>
  <si>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</si>
  <si>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</si>
  <si>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</si>
  <si>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</si>
  <si>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</si>
  <si>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</si>
  <si>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</si>
  <si>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</si>
  <si>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</si>
  <si>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</si>
  <si>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</si>
  <si>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</si>
  <si>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</si>
  <si>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</si>
  <si>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</si>
  <si>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</si>
  <si>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</si>
  <si>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</si>
  <si>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</si>
  <si>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</si>
  <si>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</si>
  <si>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</si>
  <si>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</si>
  <si>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</si>
  <si>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</si>
  <si>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V0524 Oph</t>
  </si>
  <si>
    <t>V0524 Oph / GSC na</t>
  </si>
  <si>
    <t>BRNO</t>
  </si>
  <si>
    <t>OEJV 0155</t>
  </si>
  <si>
    <t>I</t>
  </si>
  <si>
    <t>0,0020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</si>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</sst>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V0524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248758"/>
        <c:axId val="22585639"/>
      </c:scatterChart>
      <c:val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639"/>
        <c:crosses val="autoZero"/>
        <c:crossBetween val="midCat"/>
        <c:dispUnits/>
      </c:valAx>
      <c:valAx>
        <c:axId val="2258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87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6" ht="12.75">
      <c r="A2" t="s">
        <v>24</v>
      </c>
      <c r="B2" t="s">
        <v>13</v>
      </c>
      <c r="C2" s="3"/>
      <c r="D2" s="3"/>
      <c r="E2" s="10" t="s">
        <v>41</v>
      </c>
      <c r="F2" t="s">
        <v>13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28778.347</v>
      </c>
      <c r="D7" s="30" t="s">
        <v>43</v>
      </c>
    </row>
    <row r="8" spans="1:4" ht="12.75">
      <c r="A8" t="s">
        <v>3</v>
      </c>
      <c r="C8" s="8">
        <v>0.308926</v>
      </c>
      <c r="D8" s="30" t="s">
        <v>43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2.30481002418573E-07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59904.71637256944</v>
      </c>
    </row>
    <row r="15" spans="1:5" ht="12.75">
      <c r="A15" s="12" t="s">
        <v>17</v>
      </c>
      <c r="B15" s="10"/>
      <c r="C15" s="13">
        <f>(C7+C11)+(C8+C12)*INT(MAX(F21:F3533))</f>
        <v>56109.35953688476</v>
      </c>
      <c r="D15" s="14" t="s">
        <v>38</v>
      </c>
      <c r="E15" s="15">
        <f>ROUND(2*(E14-$C$7)/$C$8,0)/2+E13</f>
        <v>100757.5</v>
      </c>
    </row>
    <row r="16" spans="1:5" ht="12.75">
      <c r="A16" s="16" t="s">
        <v>4</v>
      </c>
      <c r="B16" s="10"/>
      <c r="C16" s="17">
        <f>+C8+C12</f>
        <v>0.3089262304810024</v>
      </c>
      <c r="D16" s="14" t="s">
        <v>39</v>
      </c>
      <c r="E16" s="24">
        <f>ROUND(2*(E14-$C$15)/$C$16,0)/2+E13</f>
        <v>12286.5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44886.87750102293</v>
      </c>
    </row>
    <row r="18" spans="1:5" ht="14.25" thickBot="1" thickTop="1">
      <c r="A18" s="16" t="s">
        <v>5</v>
      </c>
      <c r="B18" s="10"/>
      <c r="C18" s="19">
        <f>+C15</f>
        <v>56109.35953688476</v>
      </c>
      <c r="D18" s="20">
        <f>+C16</f>
        <v>0.3089262304810024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BRNO</v>
      </c>
      <c r="I20" s="7" t="s">
        <v>47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BRNO</v>
      </c>
      <c r="C21" s="8">
        <f>C$7</f>
        <v>28778.347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13759.847000000002</v>
      </c>
    </row>
    <row r="22" spans="1:17" ht="12.75">
      <c r="A22" s="31" t="s">
        <v>44</v>
      </c>
      <c r="B22" s="32" t="s">
        <v>45</v>
      </c>
      <c r="C22" s="33">
        <v>56109.514</v>
      </c>
      <c r="D22" s="31" t="s">
        <v>46</v>
      </c>
      <c r="E22">
        <f>+(C22-C$7)/C$8</f>
        <v>88471.56600609855</v>
      </c>
      <c r="F22">
        <f>ROUND(2*E22,0)/2</f>
        <v>88471.5</v>
      </c>
      <c r="G22">
        <f>+C22-(C$7+F22*C$8)</f>
        <v>0.02039100000547478</v>
      </c>
      <c r="I22">
        <f>+G22</f>
        <v>0.02039100000547478</v>
      </c>
      <c r="O22">
        <f>+C$11+C$12*$F22</f>
        <v>0.02039100000547478</v>
      </c>
      <c r="Q22" s="2">
        <f>+C22-15018.5</f>
        <v>41091.014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2022-11-21T04:11:34Z</dcterms:modified>
  <cp:category/>
  <cp:version/>
  <cp:contentType/>
  <cp:contentStatus/>
</cp:coreProperties>
</file>