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<sst xmlns="http://schemas.openxmlformats.org/spreadsheetml/2006/main" count="52" uniqueCount="44">
  <si>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</si>
  <si>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</si>
  <si>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</si>
  <si>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</si>
  <si>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</si>
  <si>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</si>
  <si>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</si>
  <si>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</si>
  <si>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</si>
  <si>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</si>
  <si>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</si>
  <si>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</si>
  <si>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</si>
  <si>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</si>
  <si>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</si>
  <si>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</si>
  <si>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</si>
  <si>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</si>
  <si>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</si>
  <si>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</si>
  <si>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</si>
  <si>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</si>
  <si>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</si>
  <si>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</si>
  <si>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</si>
  <si>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</si>
  <si>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</si>
  <si>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</si>
  <si>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</si>
  <si>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</si>
  <si>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</si>
  <si>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</si>
  <si>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</si>
  <si>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</si>
  <si>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</si>
  <si>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</si>
  <si>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EW</t>
  </si>
  <si>
    <t>not avail.</t>
  </si>
  <si>
    <t>GCVS 4 Eph.</t>
  </si>
  <si>
    <t>V0947 Oph / GSC 0442-1895</t>
  </si>
  <si>
    <t>Malkov</t>
  </si>
  <si>
    <t>IBVS 5894</t>
  </si>
  <si>
    <t>I</t>
  </si>
  <si>
    <t>IBVS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</si>
</sst>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V0947 Oph --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42045"/>
        <c:axId val="48078406"/>
      </c:scatterChart>
      <c:val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8406"/>
        <c:crosses val="autoZero"/>
        <c:crossBetween val="midCat"/>
        <c:dispUnits/>
      </c:val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55"/>
          <c:y val="0.934"/>
          <c:w val="0.675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39</v>
      </c>
      <c r="E1" s="32"/>
      <c r="F1" s="32"/>
      <c r="G1" s="33" t="s">
        <v>36</v>
      </c>
      <c r="H1" s="34" t="s">
        <v>40</v>
      </c>
      <c r="I1" s="30" t="s">
        <v>37</v>
      </c>
      <c r="J1" s="30" t="s">
        <v>37</v>
      </c>
      <c r="K1" s="35">
        <v>29785.517</v>
      </c>
      <c r="L1" s="35">
        <v>0.37186</v>
      </c>
    </row>
    <row r="2" spans="1:3" ht="12.75">
      <c r="A2" t="s">
        <v>23</v>
      </c>
      <c r="B2" t="s">
        <v>36</v>
      </c>
      <c r="C2" s="9"/>
    </row>
    <row r="3" ht="13.5" thickBot="1"/>
    <row r="4" spans="1:7" ht="14.25" thickBot="1" thickTop="1">
      <c r="A4" s="29" t="s">
        <v>38</v>
      </c>
      <c r="C4" s="7" t="s">
        <v>37</v>
      </c>
      <c r="D4" s="8" t="s">
        <v>37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29785.517</v>
      </c>
    </row>
    <row r="8" spans="1:4" ht="12.75">
      <c r="A8" t="s">
        <v>2</v>
      </c>
      <c r="C8">
        <v>0.37186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14</v>
      </c>
      <c r="B11" s="11"/>
      <c r="C11" s="24">
        <f ca="1">INTERCEPT(INDIRECT($G$4):G992,INDIRECT($F$4):F992)</f>
        <v>0</v>
      </c>
      <c r="D11" s="13"/>
      <c r="E11" s="11"/>
    </row>
    <row r="12" spans="1:5" ht="12.75">
      <c r="A12" s="11" t="s">
        <v>15</v>
      </c>
      <c r="B12" s="11"/>
      <c r="C12" s="24">
        <f ca="1">SLOPE(INDIRECT($G$4):G992,INDIRECT($F$4):F992)</f>
        <v>8.127229314039191E-07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55014.78570000001</v>
      </c>
      <c r="D15" s="16" t="s">
        <v>31</v>
      </c>
      <c r="E15" s="17">
        <f ca="1">TODAY()+15018.5-B9/24</f>
        <v>59904.5</v>
      </c>
    </row>
    <row r="16" spans="1:5" ht="12.75">
      <c r="A16" s="18" t="s">
        <v>3</v>
      </c>
      <c r="B16" s="11"/>
      <c r="C16" s="19">
        <f>+C8+C12</f>
        <v>0.3718608127229314</v>
      </c>
      <c r="D16" s="16" t="s">
        <v>32</v>
      </c>
      <c r="E16" s="17">
        <f>ROUND(2*(E15-C15)/C16,0)/2+1</f>
        <v>13150.5</v>
      </c>
    </row>
    <row r="17" spans="1:5" ht="13.5" thickBot="1">
      <c r="A17" s="16" t="s">
        <v>28</v>
      </c>
      <c r="B17" s="11"/>
      <c r="C17" s="11">
        <f>COUNT(C21:C2191)</f>
        <v>2</v>
      </c>
      <c r="D17" s="16" t="s">
        <v>33</v>
      </c>
      <c r="E17" s="20">
        <f>+C15+C16*E16-15018.5-C9/24</f>
        <v>44886.83715104625</v>
      </c>
    </row>
    <row r="18" spans="1:5" ht="14.25" thickBot="1" thickTop="1">
      <c r="A18" s="18" t="s">
        <v>4</v>
      </c>
      <c r="B18" s="11"/>
      <c r="C18" s="21">
        <f>+C15</f>
        <v>55014.78570000001</v>
      </c>
      <c r="D18" s="22">
        <f>+C16</f>
        <v>0.3718608127229314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40</v>
      </c>
      <c r="I20" s="6" t="s">
        <v>43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40</v>
      </c>
      <c r="C21" s="9">
        <f>K1</f>
        <v>29785.517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14767.017</v>
      </c>
    </row>
    <row r="22" spans="1:17" ht="12.75">
      <c r="A22" s="36" t="s">
        <v>41</v>
      </c>
      <c r="B22" s="37" t="s">
        <v>42</v>
      </c>
      <c r="C22" s="36">
        <v>55014.7857</v>
      </c>
      <c r="D22" s="36">
        <v>0.0003</v>
      </c>
      <c r="E22">
        <f>+(C22-C$7)/C$8</f>
        <v>67846.14828161136</v>
      </c>
      <c r="F22">
        <f>ROUND(2*E22,0)/2</f>
        <v>67846</v>
      </c>
      <c r="G22">
        <f>+C22-(C$7+F22*C$8)</f>
        <v>0.0551400000040303</v>
      </c>
      <c r="I22">
        <f>+G22</f>
        <v>0.0551400000040303</v>
      </c>
      <c r="O22">
        <f>+C$11+C$12*$F22</f>
        <v>0.0551400000040303</v>
      </c>
      <c r="Q22" s="2">
        <f>+C22-15018.5</f>
        <v>39996.2857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2022-11-21T04:36:39Z</dcterms:modified>
  <cp:category/>
  <cp:version/>
  <cp:contentType/>
  <cp:contentStatus/>
</cp:coreProperties>
</file>