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02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<sst xmlns="http://schemas.openxmlformats.org/spreadsheetml/2006/main" count="86" uniqueCount="49">
  <si>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</si>
  <si>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</si>
  <si>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</si>
  <si>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</si>
  <si>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</si>
  <si>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</si>
  <si>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</si>
  <si>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</si>
  <si>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</si>
  <si>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</si>
  <si>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</si>
  <si>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</si>
  <si>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</si>
  <si>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</si>
  <si>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</si>
  <si>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</si>
  <si>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</si>
  <si>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</si>
  <si>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</si>
  <si>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</si>
  <si>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</si>
  <si>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</si>
  <si>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</si>
  <si>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</si>
  <si>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</si>
  <si>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</si>
  <si>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</si>
  <si>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</si>
  <si>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</si>
  <si>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</si>
  <si>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</si>
  <si>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</si>
  <si>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</si>
  <si>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</si>
  <si>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</si>
  <si>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</si>
  <si>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</si>
  <si>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</si>
  <si>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</si>
  <si>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</si>
  <si>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</si>
  <si>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</si>
  <si>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</si>
  <si>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 xml:space="preserve">NSV 9995 </t>
  </si>
  <si>
    <t>var</t>
  </si>
  <si>
    <t xml:space="preserve">V2660 Oph / NSV 9995 </t>
  </si>
  <si>
    <t>IBVS 5637</t>
  </si>
  <si>
    <t>I</t>
  </si>
  <si>
    <t>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</si>
</sst>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V2660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4942397"/>
        <c:axId val="47610662"/>
      </c:scatterChart>
      <c:valAx>
        <c:axId val="6494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0662"/>
        <c:crosses val="autoZero"/>
        <c:crossBetween val="midCat"/>
        <c:dispUnits/>
      </c:valAx>
      <c:valAx>
        <c:axId val="47610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23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6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45</v>
      </c>
      <c r="E1" s="28"/>
      <c r="F1" t="s">
        <v>43</v>
      </c>
    </row>
    <row r="2" spans="1:5" ht="12.75">
      <c r="A2" t="s">
        <v>24</v>
      </c>
      <c r="B2" t="s">
        <v>44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30">
        <v>47380.42</v>
      </c>
      <c r="D4" s="31">
        <v>1.2061988</v>
      </c>
    </row>
    <row r="6" ht="12.75">
      <c r="A6" s="5" t="s">
        <v>1</v>
      </c>
    </row>
    <row r="7" spans="1:4" ht="12.75">
      <c r="A7" t="s">
        <v>2</v>
      </c>
      <c r="C7" s="8">
        <v>47380.42</v>
      </c>
      <c r="D7" s="29" t="e">
        <v>#N/A</v>
      </c>
    </row>
    <row r="8" spans="1:4" ht="12.75">
      <c r="A8" t="s">
        <v>3</v>
      </c>
      <c r="C8" s="8">
        <v>1.2061988</v>
      </c>
      <c r="D8" s="29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0.0002669053851874102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-9.688046813131903E-09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40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59904.747309374994</v>
      </c>
    </row>
    <row r="15" spans="1:5" ht="12.75">
      <c r="A15" s="12" t="s">
        <v>17</v>
      </c>
      <c r="B15" s="10"/>
      <c r="C15" s="13">
        <f>(C7+C11)+(C8+C12)*INT(MAX(F21:F3533))</f>
        <v>47380.420266905385</v>
      </c>
      <c r="D15" s="14" t="s">
        <v>41</v>
      </c>
      <c r="E15" s="15">
        <f>ROUND(2*(E14-$C$7)/$C$8,0)/2+E13</f>
        <v>10384.5</v>
      </c>
    </row>
    <row r="16" spans="1:5" ht="12.75">
      <c r="A16" s="16" t="s">
        <v>4</v>
      </c>
      <c r="B16" s="10"/>
      <c r="C16" s="17">
        <f>+C8+C12</f>
        <v>1.206198790311953</v>
      </c>
      <c r="D16" s="14" t="s">
        <v>34</v>
      </c>
      <c r="E16" s="24">
        <f>ROUND(2*(E14-$C$15)/$C$16,0)/2+E13</f>
        <v>10384.5</v>
      </c>
    </row>
    <row r="17" spans="1:5" ht="13.5" thickBot="1">
      <c r="A17" s="14" t="s">
        <v>30</v>
      </c>
      <c r="B17" s="10"/>
      <c r="C17" s="10">
        <f>COUNT(C21:C2191)</f>
        <v>14</v>
      </c>
      <c r="D17" s="14" t="s">
        <v>35</v>
      </c>
      <c r="E17" s="18">
        <f>+$C$15+$C$16*E16-15018.5-$C$9/24</f>
        <v>44888.0874382332</v>
      </c>
    </row>
    <row r="18" spans="1:5" ht="14.25" thickBot="1" thickTop="1">
      <c r="A18" s="16" t="s">
        <v>5</v>
      </c>
      <c r="B18" s="10"/>
      <c r="C18" s="19">
        <f>+C15</f>
        <v>47380.420266905385</v>
      </c>
      <c r="D18" s="20">
        <f>+C16</f>
        <v>1.206198790311953</v>
      </c>
      <c r="E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32" t="s">
        <v>46</v>
      </c>
      <c r="B21" s="33" t="s">
        <v>47</v>
      </c>
      <c r="C21" s="32">
        <v>29790.429</v>
      </c>
      <c r="D21" s="32" t="s">
        <v>48</v>
      </c>
      <c r="E21">
        <f aca="true" t="shared" si="0" ref="E21:E34">+(C21-C$7)/C$8</f>
        <v>-14582.994942458905</v>
      </c>
      <c r="F21">
        <f aca="true" t="shared" si="1" ref="F21:F34">ROUND(2*E21,0)/2</f>
        <v>-14583</v>
      </c>
      <c r="G21">
        <f aca="true" t="shared" si="2" ref="G21:G34">+C21-(C$7+F21*C$8)</f>
        <v>0.006100400001741946</v>
      </c>
      <c r="I21">
        <f aca="true" t="shared" si="3" ref="I21:I33">+G21</f>
        <v>0.006100400001741946</v>
      </c>
      <c r="O21">
        <f aca="true" t="shared" si="4" ref="O21:O34">+C$11+C$12*$F21</f>
        <v>0.0004081861718633127</v>
      </c>
      <c r="Q21" s="2">
        <f aca="true" t="shared" si="5" ref="Q21:Q34">+C21-15018.5</f>
        <v>14771.929</v>
      </c>
    </row>
    <row r="22" spans="1:17" ht="12.75">
      <c r="A22" s="32" t="s">
        <v>46</v>
      </c>
      <c r="B22" s="33" t="s">
        <v>47</v>
      </c>
      <c r="C22" s="32">
        <v>29843.474</v>
      </c>
      <c r="D22" s="32" t="s">
        <v>48</v>
      </c>
      <c r="E22">
        <f t="shared" si="0"/>
        <v>-14539.01794629542</v>
      </c>
      <c r="F22">
        <f t="shared" si="1"/>
        <v>-14539</v>
      </c>
      <c r="G22">
        <f t="shared" si="2"/>
        <v>-0.02164679999987129</v>
      </c>
      <c r="I22">
        <f t="shared" si="3"/>
        <v>-0.02164679999987129</v>
      </c>
      <c r="O22">
        <f t="shared" si="4"/>
        <v>0.0004077598978035349</v>
      </c>
      <c r="Q22" s="2">
        <f t="shared" si="5"/>
        <v>14824.973999999998</v>
      </c>
    </row>
    <row r="23" spans="1:17" ht="12.75">
      <c r="A23" s="32" t="s">
        <v>46</v>
      </c>
      <c r="B23" s="33" t="s">
        <v>47</v>
      </c>
      <c r="C23" s="32">
        <v>38530.533</v>
      </c>
      <c r="D23" s="32" t="s">
        <v>48</v>
      </c>
      <c r="E23">
        <f t="shared" si="0"/>
        <v>-7337.005309572515</v>
      </c>
      <c r="F23">
        <f t="shared" si="1"/>
        <v>-7337</v>
      </c>
      <c r="G23">
        <f t="shared" si="2"/>
        <v>-0.006404399995517451</v>
      </c>
      <c r="I23">
        <f t="shared" si="3"/>
        <v>-0.006404399995517451</v>
      </c>
      <c r="O23">
        <f t="shared" si="4"/>
        <v>0.00033798658465535893</v>
      </c>
      <c r="Q23" s="2">
        <f t="shared" si="5"/>
        <v>23512.033000000003</v>
      </c>
    </row>
    <row r="24" spans="1:17" ht="12.75">
      <c r="A24" s="32" t="s">
        <v>46</v>
      </c>
      <c r="B24" s="33" t="s">
        <v>47</v>
      </c>
      <c r="C24" s="32">
        <v>38910.515</v>
      </c>
      <c r="D24" s="32" t="s">
        <v>48</v>
      </c>
      <c r="E24">
        <f t="shared" si="0"/>
        <v>-7021.980953720066</v>
      </c>
      <c r="F24">
        <f t="shared" si="1"/>
        <v>-7022</v>
      </c>
      <c r="G24">
        <f t="shared" si="2"/>
        <v>0.022973600003751926</v>
      </c>
      <c r="I24">
        <f t="shared" si="3"/>
        <v>0.022973600003751926</v>
      </c>
      <c r="O24">
        <f t="shared" si="4"/>
        <v>0.00033493484990922243</v>
      </c>
      <c r="Q24" s="2">
        <f t="shared" si="5"/>
        <v>23892.015</v>
      </c>
    </row>
    <row r="25" spans="1:17" ht="12.75">
      <c r="A25" s="32" t="s">
        <v>46</v>
      </c>
      <c r="B25" s="33" t="s">
        <v>47</v>
      </c>
      <c r="C25" s="32">
        <v>39618.528</v>
      </c>
      <c r="D25" s="32" t="s">
        <v>48</v>
      </c>
      <c r="E25">
        <f t="shared" si="0"/>
        <v>-6435.002256676097</v>
      </c>
      <c r="F25">
        <f t="shared" si="1"/>
        <v>-6435</v>
      </c>
      <c r="G25">
        <f t="shared" si="2"/>
        <v>-0.0027219999974477105</v>
      </c>
      <c r="I25">
        <f t="shared" si="3"/>
        <v>-0.0027219999974477105</v>
      </c>
      <c r="O25">
        <f t="shared" si="4"/>
        <v>0.000329247966429914</v>
      </c>
      <c r="Q25" s="2">
        <f t="shared" si="5"/>
        <v>24600.028</v>
      </c>
    </row>
    <row r="26" spans="1:17" ht="12.75">
      <c r="A26" s="32" t="s">
        <v>46</v>
      </c>
      <c r="B26" s="33" t="s">
        <v>47</v>
      </c>
      <c r="C26" s="32">
        <v>39682.484</v>
      </c>
      <c r="D26" s="32" t="s">
        <v>48</v>
      </c>
      <c r="E26">
        <f t="shared" si="0"/>
        <v>-6381.9794879583715</v>
      </c>
      <c r="F26">
        <f t="shared" si="1"/>
        <v>-6382</v>
      </c>
      <c r="G26">
        <f t="shared" si="2"/>
        <v>0.02474159999837866</v>
      </c>
      <c r="I26">
        <f t="shared" si="3"/>
        <v>0.02474159999837866</v>
      </c>
      <c r="O26">
        <f t="shared" si="4"/>
        <v>0.000328734499948818</v>
      </c>
      <c r="Q26" s="2">
        <f t="shared" si="5"/>
        <v>24663.983999999997</v>
      </c>
    </row>
    <row r="27" spans="1:17" ht="12.75">
      <c r="A27" s="32" t="s">
        <v>46</v>
      </c>
      <c r="B27" s="33" t="s">
        <v>47</v>
      </c>
      <c r="C27" s="32">
        <v>39711.401</v>
      </c>
      <c r="D27" s="32" t="s">
        <v>48</v>
      </c>
      <c r="E27">
        <f t="shared" si="0"/>
        <v>-6358.005827895037</v>
      </c>
      <c r="F27">
        <f t="shared" si="1"/>
        <v>-6358</v>
      </c>
      <c r="G27">
        <f t="shared" si="2"/>
        <v>-0.007029600004898384</v>
      </c>
      <c r="I27">
        <f t="shared" si="3"/>
        <v>-0.007029600004898384</v>
      </c>
      <c r="O27">
        <f t="shared" si="4"/>
        <v>0.0003285019868253028</v>
      </c>
      <c r="Q27" s="2">
        <f t="shared" si="5"/>
        <v>24692.900999999998</v>
      </c>
    </row>
    <row r="28" spans="1:17" ht="12.75">
      <c r="A28" s="32" t="s">
        <v>46</v>
      </c>
      <c r="B28" s="33" t="s">
        <v>47</v>
      </c>
      <c r="C28" s="32">
        <v>40419.45</v>
      </c>
      <c r="D28" s="32" t="s">
        <v>48</v>
      </c>
      <c r="E28">
        <f t="shared" si="0"/>
        <v>-5770.997285024659</v>
      </c>
      <c r="F28">
        <f t="shared" si="1"/>
        <v>-5771</v>
      </c>
      <c r="G28">
        <f t="shared" si="2"/>
        <v>0.0032748000012361445</v>
      </c>
      <c r="I28">
        <f t="shared" si="3"/>
        <v>0.0032748000012361445</v>
      </c>
      <c r="O28">
        <f t="shared" si="4"/>
        <v>0.0003228151033459944</v>
      </c>
      <c r="Q28" s="2">
        <f t="shared" si="5"/>
        <v>25400.949999999997</v>
      </c>
    </row>
    <row r="29" spans="1:17" ht="12.75">
      <c r="A29" s="32" t="s">
        <v>46</v>
      </c>
      <c r="B29" s="33" t="s">
        <v>47</v>
      </c>
      <c r="C29" s="32">
        <v>43303.469</v>
      </c>
      <c r="D29" s="32" t="s">
        <v>48</v>
      </c>
      <c r="E29">
        <f t="shared" si="0"/>
        <v>-3379.9992173761084</v>
      </c>
      <c r="F29">
        <f t="shared" si="1"/>
        <v>-3380</v>
      </c>
      <c r="G29">
        <f t="shared" si="2"/>
        <v>0.0009439999994356185</v>
      </c>
      <c r="I29">
        <f t="shared" si="3"/>
        <v>0.0009439999994356185</v>
      </c>
      <c r="O29">
        <f t="shared" si="4"/>
        <v>0.000299650983415796</v>
      </c>
      <c r="Q29" s="2">
        <f t="shared" si="5"/>
        <v>28284.968999999997</v>
      </c>
    </row>
    <row r="30" spans="1:17" ht="12.75">
      <c r="A30" s="32" t="s">
        <v>46</v>
      </c>
      <c r="B30" s="33" t="s">
        <v>47</v>
      </c>
      <c r="C30" s="32">
        <v>44069.41</v>
      </c>
      <c r="D30" s="32" t="s">
        <v>48</v>
      </c>
      <c r="E30">
        <f t="shared" si="0"/>
        <v>-2744.99526943651</v>
      </c>
      <c r="F30">
        <f t="shared" si="1"/>
        <v>-2745</v>
      </c>
      <c r="G30">
        <f t="shared" si="2"/>
        <v>0.005706000003556255</v>
      </c>
      <c r="I30">
        <f t="shared" si="3"/>
        <v>0.005706000003556255</v>
      </c>
      <c r="O30">
        <f t="shared" si="4"/>
        <v>0.0002934990736894573</v>
      </c>
      <c r="Q30" s="2">
        <f t="shared" si="5"/>
        <v>29050.910000000003</v>
      </c>
    </row>
    <row r="31" spans="1:17" ht="12.75">
      <c r="A31" s="32" t="s">
        <v>46</v>
      </c>
      <c r="B31" s="33" t="s">
        <v>47</v>
      </c>
      <c r="C31" s="32">
        <v>44484.34</v>
      </c>
      <c r="D31" s="32" t="s">
        <v>48</v>
      </c>
      <c r="E31">
        <f t="shared" si="0"/>
        <v>-2400.997248546427</v>
      </c>
      <c r="F31">
        <f t="shared" si="1"/>
        <v>-2401</v>
      </c>
      <c r="G31">
        <f t="shared" si="2"/>
        <v>0.003318799994303845</v>
      </c>
      <c r="I31">
        <f t="shared" si="3"/>
        <v>0.003318799994303845</v>
      </c>
      <c r="O31">
        <f t="shared" si="4"/>
        <v>0.0002901663855857399</v>
      </c>
      <c r="Q31" s="2">
        <f t="shared" si="5"/>
        <v>29465.839999999997</v>
      </c>
    </row>
    <row r="32" spans="1:17" ht="12.75">
      <c r="A32" s="32" t="s">
        <v>46</v>
      </c>
      <c r="B32" s="33" t="s">
        <v>47</v>
      </c>
      <c r="C32" s="32">
        <v>46608.449</v>
      </c>
      <c r="D32" s="32" t="s">
        <v>48</v>
      </c>
      <c r="E32">
        <f t="shared" si="0"/>
        <v>-640.0031238631624</v>
      </c>
      <c r="F32">
        <f t="shared" si="1"/>
        <v>-640</v>
      </c>
      <c r="G32">
        <f t="shared" si="2"/>
        <v>-0.003767999995034188</v>
      </c>
      <c r="I32">
        <f t="shared" si="3"/>
        <v>-0.003767999995034188</v>
      </c>
      <c r="O32">
        <f t="shared" si="4"/>
        <v>0.0002731057351478146</v>
      </c>
      <c r="Q32" s="2">
        <f t="shared" si="5"/>
        <v>31589.949</v>
      </c>
    </row>
    <row r="33" spans="1:17" ht="12.75">
      <c r="A33" s="32" t="s">
        <v>46</v>
      </c>
      <c r="B33" s="33" t="s">
        <v>47</v>
      </c>
      <c r="C33" s="32">
        <v>47380.399</v>
      </c>
      <c r="D33" s="32" t="s">
        <v>48</v>
      </c>
      <c r="E33">
        <f t="shared" si="0"/>
        <v>-0.017410065406001304</v>
      </c>
      <c r="F33">
        <f t="shared" si="1"/>
        <v>0</v>
      </c>
      <c r="G33">
        <f t="shared" si="2"/>
        <v>-0.021000000000640284</v>
      </c>
      <c r="I33">
        <f t="shared" si="3"/>
        <v>-0.021000000000640284</v>
      </c>
      <c r="O33">
        <f t="shared" si="4"/>
        <v>0.0002669053851874102</v>
      </c>
      <c r="Q33" s="2">
        <f t="shared" si="5"/>
        <v>32361.898999999998</v>
      </c>
    </row>
    <row r="34" spans="1:17" ht="12.75">
      <c r="A34" s="29" t="s">
        <v>42</v>
      </c>
      <c r="C34" s="8">
        <v>47380.42</v>
      </c>
      <c r="D34" s="8" t="s">
        <v>13</v>
      </c>
      <c r="E34">
        <f t="shared" si="0"/>
        <v>0</v>
      </c>
      <c r="F34">
        <f t="shared" si="1"/>
        <v>0</v>
      </c>
      <c r="G34">
        <f t="shared" si="2"/>
        <v>0</v>
      </c>
      <c r="H34">
        <f>+G34</f>
        <v>0</v>
      </c>
      <c r="O34">
        <f t="shared" si="4"/>
        <v>0.0002669053851874102</v>
      </c>
      <c r="Q34" s="2">
        <f t="shared" si="5"/>
        <v>32361.92</v>
      </c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2022-11-21T04:56:07Z</dcterms:modified>
  <cp:category/>
  <cp:version/>
  <cp:contentType/>
  <cp:contentStatus/>
</cp:coreProperties>
</file>