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<sst xmlns="http://schemas.openxmlformats.org/spreadsheetml/2006/main" count="54" uniqueCount="51">
  <si>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</si>
  <si>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</si>
  <si>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</si>
  <si>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</si>
  <si>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</si>
  <si>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</si>
  <si>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</si>
  <si>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</si>
  <si>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</si>
  <si>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</si>
  <si>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</si>
  <si>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</si>
  <si>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</si>
  <si>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</si>
  <si>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</si>
  <si>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</si>
  <si>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</si>
  <si>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</si>
  <si>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</si>
  <si>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</si>
  <si>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</si>
  <si>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</si>
  <si>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</si>
  <si>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</si>
  <si>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</si>
  <si>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</si>
  <si>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</si>
  <si>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</si>
  <si>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</si>
  <si>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</si>
  <si>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</si>
  <si>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</si>
  <si>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</si>
  <si>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</si>
  <si>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</si>
  <si>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</si>
  <si>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</si>
  <si>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</si>
  <si>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</si>
  <si>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</si>
  <si>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</si>
  <si>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</si>
  <si>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</si>
  <si>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G0998-2391</t>
  </si>
  <si>
    <t>GSC 0998-2391</t>
  </si>
  <si>
    <t>G0998-2391_Oph.xls</t>
  </si>
  <si>
    <t>EB / EW</t>
  </si>
  <si>
    <t>Oph</t>
  </si>
  <si>
    <t>VSX</t>
  </si>
  <si>
    <t>IBVS 5945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</si>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</sst>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0998-2391 -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9053604"/>
        <c:axId val="60155845"/>
      </c:scatterChart>
      <c:valAx>
        <c:axId val="2905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55845"/>
        <c:crosses val="autoZero"/>
        <c:crossBetween val="midCat"/>
        <c:dispUnits/>
      </c:valAx>
      <c:valAx>
        <c:axId val="6015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36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54568.84400000004</v>
      </c>
      <c r="D7" s="30" t="s">
        <v>48</v>
      </c>
    </row>
    <row r="8" spans="1:4" ht="12.75">
      <c r="A8" t="s">
        <v>3</v>
      </c>
      <c r="C8" s="8">
        <v>0.490109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1.156829187179193E-05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59904.75298125</v>
      </c>
    </row>
    <row r="15" spans="1:5" ht="12.75">
      <c r="A15" s="12" t="s">
        <v>17</v>
      </c>
      <c r="B15" s="10"/>
      <c r="C15" s="13">
        <f>(C7+C11)+(C8+C12)*INT(MAX(F21:F3533))</f>
        <v>55327.55063971586</v>
      </c>
      <c r="D15" s="14" t="s">
        <v>39</v>
      </c>
      <c r="E15" s="15">
        <f>ROUND(2*(E14-$C$7)/$C$8,0)/2+E13</f>
        <v>10888</v>
      </c>
    </row>
    <row r="16" spans="1:5" ht="12.75">
      <c r="A16" s="16" t="s">
        <v>4</v>
      </c>
      <c r="B16" s="10"/>
      <c r="C16" s="17">
        <f>+C8+C12</f>
        <v>0.4901205682918718</v>
      </c>
      <c r="D16" s="14" t="s">
        <v>40</v>
      </c>
      <c r="E16" s="24">
        <f>ROUND(2*(E14-$C$15)/$C$16,0)/2+E13</f>
        <v>9340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44887.172580895276</v>
      </c>
    </row>
    <row r="18" spans="1:5" ht="14.25" thickBot="1" thickTop="1">
      <c r="A18" s="16" t="s">
        <v>5</v>
      </c>
      <c r="B18" s="10"/>
      <c r="C18" s="19">
        <f>+C15</f>
        <v>55327.55063971586</v>
      </c>
      <c r="D18" s="20">
        <f>+C16</f>
        <v>0.4901205682918718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54568.84400000004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39550.34400000004</v>
      </c>
      <c r="S21">
        <f>+(O21-G21)^2</f>
        <v>0</v>
      </c>
    </row>
    <row r="22" spans="1:19" ht="12.75">
      <c r="A22" s="33" t="s">
        <v>49</v>
      </c>
      <c r="B22" s="34" t="s">
        <v>50</v>
      </c>
      <c r="C22" s="33">
        <v>55327.7957</v>
      </c>
      <c r="D22" s="33">
        <v>0.0005</v>
      </c>
      <c r="E22">
        <f>+(C22-C$7)/C$8</f>
        <v>1548.536550032669</v>
      </c>
      <c r="F22">
        <f>ROUND(2*E22,0)/2</f>
        <v>1548.5</v>
      </c>
      <c r="G22">
        <f>+C22-(C$7+F22*C$8)</f>
        <v>0.017913499963469803</v>
      </c>
      <c r="I22">
        <f>+G22</f>
        <v>0.017913499963469803</v>
      </c>
      <c r="O22">
        <f>+C$11+C$12*$F22</f>
        <v>0.017913499963469803</v>
      </c>
      <c r="Q22" s="2">
        <f>+C22-15018.5</f>
        <v>40309.2957</v>
      </c>
      <c r="S22">
        <f>+(O22-G22)^2</f>
        <v>0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2022-11-21T05:04:17Z</dcterms:modified>
  <cp:category/>
  <cp:version/>
  <cp:contentType/>
  <cp:contentStatus/>
</cp:coreProperties>
</file>