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<sst xmlns="http://schemas.openxmlformats.org/spreadsheetml/2006/main" count="57" uniqueCount="51">
  <si>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</si>
  <si>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</si>
  <si>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</si>
  <si>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</si>
  <si>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</si>
  <si>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</si>
  <si>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</si>
  <si>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</si>
  <si>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</si>
  <si>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</si>
  <si>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</si>
  <si>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</si>
  <si>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</si>
  <si>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</si>
  <si>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</si>
  <si>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</si>
  <si>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</si>
  <si>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</si>
  <si>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</si>
  <si>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</si>
  <si>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</si>
  <si>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</si>
  <si>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</si>
  <si>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</si>
  <si>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</si>
  <si>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</si>
  <si>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</si>
  <si>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</si>
  <si>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</si>
  <si>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</si>
  <si>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</si>
  <si>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</si>
  <si>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</si>
  <si>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</si>
  <si>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</si>
  <si>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</si>
  <si>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</si>
  <si>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</si>
  <si>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</si>
  <si>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</si>
  <si>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</si>
  <si>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</si>
  <si>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</si>
  <si>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G1025-1841</t>
  </si>
  <si>
    <t>Oph</t>
  </si>
  <si>
    <t>IBVS 5943</t>
  </si>
  <si>
    <t>I</t>
  </si>
  <si>
    <t>II</t>
  </si>
  <si>
    <t>GSC 1025-1841</t>
  </si>
  <si>
    <t>EB</t>
  </si>
  <si>
    <t>1025-1841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</si>
</sst>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1025-1841 -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0.0012</c:v>
                  </c:pt>
                  <c:pt idx="1">
                    <c:v>0</c:v>
                  </c:pt>
                  <c:pt idx="2">
                    <c:v>0.0015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5253859"/>
        <c:axId val="3067004"/>
      </c:scatterChart>
      <c:val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crossBetween val="midCat"/>
        <c:dispUnits/>
      </c:valAx>
      <c:valAx>
        <c:axId val="306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38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48</v>
      </c>
    </row>
    <row r="2" spans="1:5" ht="12.75">
      <c r="A2" t="s">
        <v>24</v>
      </c>
      <c r="B2" t="s">
        <v>49</v>
      </c>
      <c r="D2" s="3" t="s">
        <v>44</v>
      </c>
      <c r="E2" s="31" t="s">
        <v>43</v>
      </c>
    </row>
    <row r="3" ht="13.5" thickBot="1">
      <c r="E3" t="s">
        <v>50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 s="32">
        <v>55013.4801</v>
      </c>
      <c r="D7" s="30" t="s">
        <v>40</v>
      </c>
    </row>
    <row r="8" spans="1:4" ht="12.75">
      <c r="A8" t="s">
        <v>3</v>
      </c>
      <c r="C8">
        <v>0.68932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8.673617379884035E-19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-0.002253333334617007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59904.75506956018</v>
      </c>
    </row>
    <row r="15" spans="1:5" ht="12.75">
      <c r="A15" s="14" t="s">
        <v>17</v>
      </c>
      <c r="B15" s="12"/>
      <c r="C15" s="15">
        <f>(C7+C11)+(C8+C12)*INT(MAX(F21:F3533))</f>
        <v>55014.167166666666</v>
      </c>
      <c r="D15" s="16" t="s">
        <v>38</v>
      </c>
      <c r="E15" s="17">
        <f>ROUND(2*(E14-$C$7)/$C$8,0)/2+E13</f>
        <v>7097</v>
      </c>
    </row>
    <row r="16" spans="1:5" ht="12.75">
      <c r="A16" s="18" t="s">
        <v>4</v>
      </c>
      <c r="B16" s="12"/>
      <c r="C16" s="19">
        <f>+C8+C12</f>
        <v>0.6870666666653831</v>
      </c>
      <c r="D16" s="16" t="s">
        <v>39</v>
      </c>
      <c r="E16" s="26">
        <f>ROUND(2*(E14-$C$15)/$C$16,0)/2+E13</f>
        <v>7119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34</v>
      </c>
      <c r="E17" s="20">
        <f>+$C$15+$C$16*E16-15018.5-$C$9/24</f>
        <v>44887.29059999086</v>
      </c>
    </row>
    <row r="18" spans="1:5" ht="14.25" thickBot="1" thickTop="1">
      <c r="A18" s="18" t="s">
        <v>5</v>
      </c>
      <c r="B18" s="12"/>
      <c r="C18" s="21">
        <f>+C15</f>
        <v>55014.167166666666</v>
      </c>
      <c r="D18" s="22">
        <f>+C16</f>
        <v>0.6870666666653831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s="32" t="s">
        <v>45</v>
      </c>
      <c r="B21" s="33" t="s">
        <v>46</v>
      </c>
      <c r="C21" s="32">
        <v>55013.4801</v>
      </c>
      <c r="D21" s="32">
        <v>0.0012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8.673617379884035E-19</v>
      </c>
      <c r="Q21" s="2">
        <f>+C21-15018.5</f>
        <v>39994.9801</v>
      </c>
    </row>
    <row r="22" spans="1:17" ht="12.75">
      <c r="A22" t="s">
        <v>40</v>
      </c>
      <c r="C22" s="10">
        <v>55014.5046</v>
      </c>
      <c r="D22" s="10" t="s">
        <v>13</v>
      </c>
      <c r="E22">
        <f>+(C22-C$7)/C$8</f>
        <v>1.4862473161949954</v>
      </c>
      <c r="F22">
        <f>ROUND(2*E22,0)/2</f>
        <v>1.5</v>
      </c>
      <c r="G22">
        <f>+C22-(C$7+F22*C$8)</f>
        <v>-0.009480000000621658</v>
      </c>
      <c r="H22">
        <f>+G22</f>
        <v>-0.009480000000621658</v>
      </c>
      <c r="O22">
        <f>+C$11+C$12*$F22</f>
        <v>-0.0033800000019255094</v>
      </c>
      <c r="Q22" s="2">
        <f>+C22-15018.5</f>
        <v>39996.0046</v>
      </c>
    </row>
    <row r="23" spans="1:17" ht="12.75">
      <c r="A23" s="32" t="s">
        <v>45</v>
      </c>
      <c r="B23" s="33" t="s">
        <v>47</v>
      </c>
      <c r="C23" s="32">
        <v>55014.5168</v>
      </c>
      <c r="D23" s="32">
        <v>0.0015</v>
      </c>
      <c r="E23">
        <f>+(C23-C$7)/C$8</f>
        <v>1.5039459177115513</v>
      </c>
      <c r="F23">
        <f>ROUND(2*E23,0)/2</f>
        <v>1.5</v>
      </c>
      <c r="G23">
        <f>+C23-(C$7+F23*C$8)</f>
        <v>0.002719999996770639</v>
      </c>
      <c r="H23">
        <f>+G23</f>
        <v>0.002719999996770639</v>
      </c>
      <c r="O23">
        <f>+C$11+C$12*$F23</f>
        <v>-0.0033800000019255094</v>
      </c>
      <c r="Q23" s="2">
        <f>+C23-15018.5</f>
        <v>39996.0168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2022-11-21T05:07:18Z</dcterms:modified>
  <cp:category/>
  <cp:version/>
  <cp:contentType/>
  <cp:contentStatus/>
</cp:coreProperties>
</file>