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05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<sst xmlns="http://schemas.openxmlformats.org/spreadsheetml/2006/main" count="54" uniqueCount="49">
  <si>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</si>
  <si>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</si>
  <si>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</si>
  <si>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</si>
  <si>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</si>
  <si>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</si>
  <si>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</si>
  <si>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</si>
  <si>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</si>
  <si>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</si>
  <si>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</si>
  <si>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</si>
  <si>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</si>
  <si>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</si>
  <si>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</si>
  <si>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</si>
  <si>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</si>
  <si>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</si>
  <si>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</si>
  <si>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</si>
  <si>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</si>
  <si>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</si>
  <si>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</si>
  <si>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</si>
  <si>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</si>
  <si>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</si>
  <si>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</si>
  <si>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</si>
  <si>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</si>
  <si>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</si>
  <si>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</si>
  <si>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</si>
  <si>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</si>
  <si>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</si>
  <si>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</si>
  <si>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</si>
  <si>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</si>
  <si>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</si>
  <si>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</si>
  <si>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</si>
  <si>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</si>
  <si>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</si>
  <si>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V1385 Ori</t>
  </si>
  <si>
    <t>G1321-1028</t>
  </si>
  <si>
    <t>EB</t>
  </si>
  <si>
    <t>V1385 Ori / GSC 1321-1028</t>
  </si>
  <si>
    <t>VSX</t>
  </si>
  <si>
    <t>OEJV 0172</t>
  </si>
  <si>
    <t>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</si>
</sst>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33" borderId="11" xfId="0" applyFont="1" applyFill="1" applyBorder="1" applyAlignment="1">
      <alignment vertical="top"/>
    </xf>
    <xf numFmtId="0" fontId="5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1" xfId="0" applyFont="1" applyBorder="1" applyAlignment="1">
      <alignment vertical="top"/>
    </xf>
    <xf numFmtId="0" fontId="4" fillId="33" borderId="11" xfId="0" applyFont="1" applyFill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0" fontId="0" fillId="0" borderId="12" xfId="0" applyBorder="1" applyAlignment="1">
      <alignment vertical="top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172" fontId="16" fillId="0" borderId="0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V1385 Ori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6440320"/>
        <c:axId val="13745153"/>
      </c:scatterChart>
      <c:valAx>
        <c:axId val="1644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45153"/>
        <c:crosses val="autoZero"/>
        <c:crossBetween val="midCat"/>
        <c:dispUnits/>
      </c:valAx>
      <c:valAx>
        <c:axId val="13745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4032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45</v>
      </c>
      <c r="F1" s="33" t="s">
        <v>42</v>
      </c>
      <c r="G1" s="34">
        <v>2013</v>
      </c>
      <c r="H1" s="35"/>
      <c r="I1" s="36" t="s">
        <v>43</v>
      </c>
      <c r="J1" s="37" t="s">
        <v>42</v>
      </c>
      <c r="K1" s="38">
        <v>6.01105</v>
      </c>
      <c r="L1" s="39">
        <v>19.2514</v>
      </c>
      <c r="M1" s="40">
        <v>48501.018</v>
      </c>
      <c r="N1" s="40">
        <v>2.23796</v>
      </c>
      <c r="O1" s="41" t="s">
        <v>44</v>
      </c>
    </row>
    <row r="2" spans="1:4" ht="12.75">
      <c r="A2" t="s">
        <v>23</v>
      </c>
      <c r="B2" t="s">
        <v>44</v>
      </c>
      <c r="C2" s="30"/>
      <c r="D2" s="3"/>
    </row>
    <row r="3" ht="13.5" thickBot="1"/>
    <row r="4" spans="1:4" ht="14.25" thickBot="1" thickTop="1">
      <c r="A4" s="5" t="s">
        <v>0</v>
      </c>
      <c r="C4" s="27" t="s">
        <v>37</v>
      </c>
      <c r="D4" s="28" t="s">
        <v>37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48501.018</v>
      </c>
      <c r="D7" s="29" t="s">
        <v>46</v>
      </c>
    </row>
    <row r="8" spans="1:4" ht="12.75">
      <c r="A8" t="s">
        <v>3</v>
      </c>
      <c r="C8" s="8">
        <f>N1</f>
        <v>2.23796</v>
      </c>
      <c r="D8" s="29" t="str">
        <f>D7</f>
        <v>VSX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-3.6031331575333383E-06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57072.391</v>
      </c>
      <c r="E15" s="14" t="s">
        <v>34</v>
      </c>
      <c r="F15" s="31">
        <v>1</v>
      </c>
    </row>
    <row r="16" spans="1:6" ht="12.75">
      <c r="A16" s="16" t="s">
        <v>4</v>
      </c>
      <c r="B16" s="10"/>
      <c r="C16" s="17">
        <f>+C8+C12</f>
        <v>2.2379563968668426</v>
      </c>
      <c r="E16" s="14" t="s">
        <v>30</v>
      </c>
      <c r="F16" s="32">
        <f ca="1">NOW()+15018.5+$C$5/24</f>
        <v>59904.785084375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5096.5</v>
      </c>
    </row>
    <row r="18" spans="1:6" ht="14.25" thickBot="1" thickTop="1">
      <c r="A18" s="16" t="s">
        <v>5</v>
      </c>
      <c r="B18" s="10"/>
      <c r="C18" s="19">
        <f>+C15</f>
        <v>57072.391</v>
      </c>
      <c r="D18" s="20">
        <f>+C16</f>
        <v>2.2379563968668426</v>
      </c>
      <c r="E18" s="14" t="s">
        <v>36</v>
      </c>
      <c r="F18" s="23">
        <f>ROUND(2*(F16-$C$15)/$C$16,0)/2+F15</f>
        <v>1266.5</v>
      </c>
    </row>
    <row r="19" spans="5:6" ht="13.5" thickTop="1">
      <c r="E19" s="14" t="s">
        <v>31</v>
      </c>
      <c r="F19" s="18">
        <f>+$C$15+$C$16*F18-15018.5-$C$5/24</f>
        <v>44888.6586099652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t="s">
        <v>46</v>
      </c>
      <c r="C21" s="8">
        <v>48501.018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33482.518</v>
      </c>
    </row>
    <row r="22" spans="1:17" ht="12.75">
      <c r="A22" s="42" t="s">
        <v>47</v>
      </c>
      <c r="B22" s="43" t="s">
        <v>48</v>
      </c>
      <c r="C22" s="44">
        <v>57072.391</v>
      </c>
      <c r="D22" s="44">
        <v>0.009</v>
      </c>
      <c r="E22">
        <f>+(C22-C$7)/C$8</f>
        <v>3829.993833669952</v>
      </c>
      <c r="F22">
        <f>ROUND(2*E22,0)/2</f>
        <v>3830</v>
      </c>
      <c r="G22">
        <f>+C22-(C$7+F22*C$8)</f>
        <v>-0.013799999993352685</v>
      </c>
      <c r="I22">
        <f>+G22</f>
        <v>-0.013799999993352685</v>
      </c>
      <c r="O22">
        <f>+C$11+C$12*$F22</f>
        <v>-0.013799999993352685</v>
      </c>
      <c r="Q22" s="2">
        <f>+C22-15018.5</f>
        <v>42053.891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2022-11-21T05:50:31Z</dcterms:modified>
  <cp:category/>
  <cp:version/>
  <cp:contentType/>
  <cp:contentStatus/>
</cp:coreProperties>
</file>