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21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<sst xmlns="http://schemas.openxmlformats.org/spreadsheetml/2006/main" count="52" uniqueCount="50">
  <si>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OEJV 0181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</si>
  <si>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</si>
  <si>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</si>
  <si>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</si>
  <si>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</si>
  <si>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</si>
  <si>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</si>
  <si>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</si>
  <si>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</si>
  <si>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</si>
  <si>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</si>
  <si>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</si>
  <si>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</si>
  <si>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</si>
  <si>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</si>
  <si>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</si>
  <si>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</si>
  <si>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</si>
  <si>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</si>
  <si>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</si>
  <si>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</si>
  <si>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</si>
  <si>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</si>
  <si>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</si>
  <si>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</si>
  <si>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</si>
  <si>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</si>
  <si>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</si>
  <si>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</si>
  <si>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</si>
  <si>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</si>
  <si>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</si>
  <si>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</si>
  <si>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</si>
  <si>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</si>
  <si>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</si>
  <si>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</si>
  <si>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</si>
  <si>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</si>
  <si>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</si>
  <si>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</si>
  <si>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</si>
  <si>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</si>
  <si>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V2778 Ori</t>
  </si>
  <si>
    <t>G0134-1181</t>
  </si>
  <si>
    <t xml:space="preserve"> V2778 Ori </t>
  </si>
  <si>
    <t>EA</t>
  </si>
  <si>
    <t>pr_6</t>
  </si>
  <si>
    <t xml:space="preserve">B9 </t>
  </si>
  <si>
    <t>GCVS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</si>
</sst>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2"/>
      <color indexed="2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11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24" borderId="11" xfId="0" applyFont="1" applyFill="1" applyBorder="1" applyAlignment="1">
      <alignment horizontal="left"/>
    </xf>
    <xf numFmtId="0" fontId="5" fillId="0" borderId="12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V2778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8593019"/>
        <c:axId val="34683988"/>
      </c:scatterChart>
      <c:val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3988"/>
        <c:crosses val="autoZero"/>
        <c:crossBetween val="midCat"/>
        <c:dispUnits/>
      </c:valAx>
      <c:valAx>
        <c:axId val="3468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0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tr">
        <f>F1&amp;" / GSC "&amp;RIGHT(I1,9)</f>
        <v>V2778 Ori / GSC 0134-1181</v>
      </c>
      <c r="F1" s="37" t="s">
        <v>43</v>
      </c>
      <c r="G1" s="30">
        <v>2010</v>
      </c>
      <c r="H1" s="38"/>
      <c r="I1" s="39" t="s">
        <v>44</v>
      </c>
      <c r="J1" s="40" t="s">
        <v>45</v>
      </c>
      <c r="K1" s="41">
        <v>6.0339489</v>
      </c>
      <c r="L1" s="32">
        <v>3.382727</v>
      </c>
      <c r="M1" s="33">
        <v>51629.644</v>
      </c>
      <c r="N1" s="33">
        <v>14.3877</v>
      </c>
      <c r="O1" s="31" t="s">
        <v>46</v>
      </c>
      <c r="P1" s="42">
        <v>10.15</v>
      </c>
      <c r="Q1" s="42">
        <v>10.71</v>
      </c>
      <c r="R1" s="43" t="s">
        <v>47</v>
      </c>
      <c r="S1" s="31" t="s">
        <v>48</v>
      </c>
    </row>
    <row r="2" spans="1:4" ht="12.75">
      <c r="A2" t="s">
        <v>25</v>
      </c>
      <c r="B2" t="str">
        <f>O1</f>
        <v>EA</v>
      </c>
      <c r="C2" s="29"/>
      <c r="D2" s="3"/>
    </row>
    <row r="3" ht="13.5" thickBot="1"/>
    <row r="4" spans="1:4" ht="14.25" thickBot="1" thickTop="1">
      <c r="A4" s="5" t="s">
        <v>2</v>
      </c>
      <c r="C4" s="26">
        <v>51629.644</v>
      </c>
      <c r="D4" s="27">
        <v>14.3877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f>M1</f>
        <v>51629.644</v>
      </c>
      <c r="D7" s="28" t="s">
        <v>49</v>
      </c>
    </row>
    <row r="8" spans="1:4" ht="12.75">
      <c r="A8" t="s">
        <v>5</v>
      </c>
      <c r="C8" s="8">
        <f>N1</f>
        <v>14.3877</v>
      </c>
      <c r="D8" s="28" t="str">
        <f>D7</f>
        <v>GCVS</v>
      </c>
    </row>
    <row r="9" spans="1:4" ht="12.75">
      <c r="A9" s="24" t="s">
        <v>34</v>
      </c>
      <c r="B9" s="36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-0.0025085106382985133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57369.33540425532</v>
      </c>
      <c r="E15" s="14" t="s">
        <v>36</v>
      </c>
      <c r="F15" s="34">
        <v>1</v>
      </c>
    </row>
    <row r="16" spans="1:6" ht="12.75">
      <c r="A16" s="16" t="s">
        <v>6</v>
      </c>
      <c r="B16" s="10"/>
      <c r="C16" s="17">
        <f>+C8+C12</f>
        <v>14.385191489361702</v>
      </c>
      <c r="E16" s="14" t="s">
        <v>32</v>
      </c>
      <c r="F16" s="35">
        <f ca="1">NOW()+15018.5+$C$5/24</f>
        <v>59904.79577071759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576</v>
      </c>
    </row>
    <row r="18" spans="1:6" ht="14.25" thickBot="1" thickTop="1">
      <c r="A18" s="16" t="s">
        <v>7</v>
      </c>
      <c r="B18" s="10"/>
      <c r="C18" s="19">
        <f>+C15</f>
        <v>57369.33540425532</v>
      </c>
      <c r="D18" s="20">
        <f>+C16</f>
        <v>14.385191489361702</v>
      </c>
      <c r="E18" s="14" t="s">
        <v>38</v>
      </c>
      <c r="F18" s="23">
        <f>ROUND(2*(F16-$C$15)/$C$16,0)/2+F15</f>
        <v>177.5</v>
      </c>
    </row>
    <row r="19" spans="5:6" ht="13.5" thickTop="1">
      <c r="E19" s="14" t="s">
        <v>33</v>
      </c>
      <c r="F19" s="18">
        <f>+$C$15+$C$16*F18-15018.5-$C$5/24</f>
        <v>44904.602726950354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35</v>
      </c>
    </row>
    <row r="21" spans="1:17" ht="12.75">
      <c r="A21" t="s">
        <v>49</v>
      </c>
      <c r="C21" s="8">
        <v>51629.644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36611.144</v>
      </c>
    </row>
    <row r="22" spans="1:17" ht="12.75">
      <c r="A22" s="44" t="s">
        <v>0</v>
      </c>
      <c r="B22" s="44" t="s">
        <v>1</v>
      </c>
      <c r="C22" s="45">
        <v>57376.528</v>
      </c>
      <c r="D22" s="45">
        <v>0.03</v>
      </c>
      <c r="E22">
        <f>+(C22-C$7)/C$8</f>
        <v>399.43034675451935</v>
      </c>
      <c r="F22">
        <f>ROUND(2*E22,0)/2</f>
        <v>399.5</v>
      </c>
      <c r="G22">
        <f>+C22-(C$7+F22*C$8)</f>
        <v>-1.0021500000002561</v>
      </c>
      <c r="I22">
        <f>+G22</f>
        <v>-1.0021500000002561</v>
      </c>
      <c r="O22">
        <f>+C$11+C$12*$F22</f>
        <v>-1.0021500000002561</v>
      </c>
      <c r="Q22" s="2">
        <f>+C22-15018.5</f>
        <v>42358.028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2022-11-21T06:05:54Z</dcterms:modified>
  <cp:category/>
  <cp:version/>
  <cp:contentType/>
  <cp:contentStatus/>
</cp:coreProperties>
</file>