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<sst xmlns="http://schemas.openxmlformats.org/spreadsheetml/2006/main" count="56" uniqueCount="52">
  <si>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</si>
  <si>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</si>
  <si>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</si>
  <si>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</si>
  <si>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</si>
  <si>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</si>
  <si>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</si>
  <si>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</si>
  <si>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</si>
  <si>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</si>
  <si>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</si>
  <si>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</si>
  <si>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</si>
  <si>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</si>
  <si>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</si>
  <si>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</si>
  <si>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</si>
  <si>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</si>
  <si>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</si>
  <si>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</si>
  <si>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</si>
  <si>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</si>
  <si>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</si>
  <si>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</si>
  <si>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</si>
  <si>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</si>
  <si>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</si>
  <si>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</si>
  <si>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</si>
  <si>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</si>
  <si>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</si>
  <si>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</si>
  <si>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</si>
  <si>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</si>
  <si>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</si>
  <si>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</si>
  <si>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</si>
  <si>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</si>
  <si>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</si>
  <si>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</si>
  <si>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</si>
  <si>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</si>
  <si>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del Ori</t>
  </si>
  <si>
    <t>del Ori / GSC 4766-2445</t>
  </si>
  <si>
    <t>G4766-2445</t>
  </si>
  <si>
    <t>EA/DM</t>
  </si>
  <si>
    <t>Kreiner</t>
  </si>
  <si>
    <t>IBVS 6007</t>
  </si>
  <si>
    <t>I</t>
  </si>
  <si>
    <t>J.M. Kreiner, 2004, Acta Astronomica, vol. 54, pp 207-210.</t>
  </si>
  <si>
    <t>IBVS 6114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</si>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</sst>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Delta Ori-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crossBetween val="midCat"/>
        <c:dispUnits/>
      </c:val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225"/>
          <c:y val="0.93375"/>
          <c:w val="0.791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 t="s">
        <v>42</v>
      </c>
      <c r="F1" t="s">
        <v>44</v>
      </c>
    </row>
    <row r="2" spans="1:5" ht="12.75">
      <c r="A2" t="s">
        <v>23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43872.589</v>
      </c>
      <c r="D4" s="9">
        <v>5.732476</v>
      </c>
    </row>
    <row r="6" spans="1:4" ht="12.75">
      <c r="A6" s="5" t="s">
        <v>1</v>
      </c>
      <c r="D6" s="32" t="s">
        <v>49</v>
      </c>
    </row>
    <row r="7" spans="1:4" ht="12.75">
      <c r="A7" t="s">
        <v>2</v>
      </c>
      <c r="C7">
        <v>52505.7004</v>
      </c>
      <c r="D7" s="31" t="s">
        <v>46</v>
      </c>
    </row>
    <row r="8" spans="1:4" ht="12.75">
      <c r="A8" t="s">
        <v>3</v>
      </c>
      <c r="C8">
        <v>5.7324682</v>
      </c>
      <c r="D8" s="31" t="s">
        <v>46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-0.025493273992212802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-1.3566279163306123E-05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59904.759242361106</v>
      </c>
    </row>
    <row r="15" spans="1:5" ht="12.75">
      <c r="A15" s="14" t="s">
        <v>17</v>
      </c>
      <c r="B15" s="12"/>
      <c r="C15" s="15">
        <f>(C7+C11)+(C8+C12)*INT(MAX(F21:F3533))</f>
        <v>55784.63895721433</v>
      </c>
      <c r="D15" s="16" t="s">
        <v>40</v>
      </c>
      <c r="E15" s="17">
        <f>ROUND(2*(E14-$C$7)/$C$8,0)/2+E13</f>
        <v>1291.5</v>
      </c>
    </row>
    <row r="16" spans="1:5" ht="12.75">
      <c r="A16" s="18" t="s">
        <v>4</v>
      </c>
      <c r="B16" s="12"/>
      <c r="C16" s="19">
        <f>+C8+C12</f>
        <v>5.732454633720836</v>
      </c>
      <c r="D16" s="16" t="s">
        <v>33</v>
      </c>
      <c r="E16" s="26">
        <f>ROUND(2*(E14-$C$15)/$C$16,0)/2+E13</f>
        <v>719.5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44891.03589950981</v>
      </c>
    </row>
    <row r="18" spans="1:5" ht="14.25" thickBot="1" thickTop="1">
      <c r="A18" s="18" t="s">
        <v>5</v>
      </c>
      <c r="B18" s="12"/>
      <c r="C18" s="21">
        <f>+C15</f>
        <v>55784.63895721433</v>
      </c>
      <c r="D18" s="22">
        <f>+C16</f>
        <v>5.732454633720836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46</v>
      </c>
      <c r="J20" s="7" t="s">
        <v>28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38</v>
      </c>
    </row>
    <row r="21" spans="1:17" ht="12.75">
      <c r="A21" s="31" t="s">
        <v>41</v>
      </c>
      <c r="C21" s="10">
        <v>43872.589</v>
      </c>
      <c r="D21" s="10" t="s">
        <v>13</v>
      </c>
      <c r="E21">
        <f>+(C21-C$7)/C$8</f>
        <v>-1506.0024929575713</v>
      </c>
      <c r="F21">
        <f>ROUND(2*E21,0)/2</f>
        <v>-1506</v>
      </c>
      <c r="G21">
        <f>+C21-(C$7+F21*C$8)</f>
        <v>-0.014290800005255733</v>
      </c>
      <c r="H21">
        <f>+G21</f>
        <v>-0.014290800005255733</v>
      </c>
      <c r="O21">
        <f>+C$11+C$12*$F21</f>
        <v>-0.00506245757227378</v>
      </c>
      <c r="Q21" s="2">
        <f>+C21-15018.5</f>
        <v>28854.089</v>
      </c>
    </row>
    <row r="22" spans="1:17" ht="12.75">
      <c r="A22" s="31" t="s">
        <v>46</v>
      </c>
      <c r="C22" s="10">
        <v>52505.7004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-0.025493273992212802</v>
      </c>
      <c r="Q22" s="2">
        <f>+C22-15018.5</f>
        <v>37487.2004</v>
      </c>
    </row>
    <row r="23" spans="1:17" ht="12.75">
      <c r="A23" s="33" t="s">
        <v>47</v>
      </c>
      <c r="B23" s="34" t="s">
        <v>48</v>
      </c>
      <c r="C23" s="33">
        <v>55578.39624</v>
      </c>
      <c r="D23" s="33">
        <v>0.00285</v>
      </c>
      <c r="E23">
        <f>+(C23-C$7)/C$8</f>
        <v>536.0162032822093</v>
      </c>
      <c r="F23">
        <f>ROUND(2*E23,0)/2</f>
        <v>536</v>
      </c>
      <c r="G23">
        <f>+C23-(C$7+F23*C$8)</f>
        <v>0.09288480000395793</v>
      </c>
      <c r="J23">
        <f>+G23</f>
        <v>0.09288480000395793</v>
      </c>
      <c r="O23">
        <f>+C$11+C$12*$F23</f>
        <v>-0.032764799623744886</v>
      </c>
      <c r="Q23" s="2">
        <f>+C23-15018.5</f>
        <v>40559.89624</v>
      </c>
    </row>
    <row r="24" spans="1:17" ht="12.75">
      <c r="A24" s="35" t="s">
        <v>50</v>
      </c>
      <c r="B24" s="36" t="s">
        <v>51</v>
      </c>
      <c r="C24" s="35">
        <v>55787.36327</v>
      </c>
      <c r="D24" s="35">
        <v>0.00527</v>
      </c>
      <c r="E24">
        <f>+(C24-C$7)/C$8</f>
        <v>572.4694416970339</v>
      </c>
      <c r="F24">
        <f>ROUND(2*E24,0)/2</f>
        <v>572.5</v>
      </c>
      <c r="G24">
        <f>+C24-(C$7+F24*C$8)</f>
        <v>-0.17517450000013923</v>
      </c>
      <c r="J24">
        <f>+G24</f>
        <v>-0.17517450000013923</v>
      </c>
      <c r="O24">
        <f>+C$11+C$12*$F24</f>
        <v>-0.03325996881320556</v>
      </c>
      <c r="Q24" s="2">
        <f>+C24-15018.5</f>
        <v>40768.86327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2022-11-21T05:13:18Z</dcterms:modified>
  <cp:category/>
  <cp:version/>
  <cp:contentType/>
  <cp:contentStatus/>
</cp:coreProperties>
</file>