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<sst xmlns="http://schemas.openxmlformats.org/spreadsheetml/2006/main" count="54" uniqueCount="48">
  <si>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</si>
  <si>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</si>
  <si>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</si>
  <si>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</si>
  <si>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</si>
  <si>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</si>
  <si>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</si>
  <si>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</si>
  <si>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</si>
  <si>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</si>
  <si>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</si>
  <si>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</si>
  <si>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</si>
  <si>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</si>
  <si>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</si>
  <si>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</si>
  <si>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</si>
  <si>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</si>
  <si>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</si>
  <si>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</si>
  <si>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</si>
  <si>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</si>
  <si>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</si>
  <si>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</si>
  <si>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</si>
  <si>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</si>
  <si>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</si>
  <si>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</si>
  <si>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</si>
  <si>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</si>
  <si>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</si>
  <si>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</si>
  <si>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</si>
  <si>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</si>
  <si>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</si>
  <si>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</si>
  <si>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</si>
  <si>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</si>
  <si>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</si>
  <si>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</si>
  <si>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</si>
  <si>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</si>
  <si>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</si>
  <si>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V0375 Peg / GSC 1139-0011</t>
  </si>
  <si>
    <t>EA</t>
  </si>
  <si>
    <t>IBVS 5761</t>
  </si>
  <si>
    <t>I</t>
  </si>
  <si>
    <t>IBVS 6010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</si>
</sst>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0</c:v>
                  </c:pt>
                  <c:pt idx="1">
                    <c:v>0.001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A!$F$21:$F$998</c:f>
              <c:numCache/>
            </c:numRef>
          </c:xVal>
          <c:yVal>
            <c:numRef>
              <c:f>A!$R$21:$R$998</c:f>
              <c:numCache/>
            </c:numRef>
          </c:yVal>
          <c:smooth val="0"/>
        </c:ser>
        <c:axId val="47295106"/>
        <c:axId val="23002771"/>
      </c:scatterChart>
      <c:valAx>
        <c:axId val="47295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71"/>
        <c:crosses val="autoZero"/>
        <c:crossBetween val="midCat"/>
        <c:dispUnits/>
      </c:valAx>
      <c:valAx>
        <c:axId val="23002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39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>
      <c r="A2" t="s">
        <v>24</v>
      </c>
      <c r="B2" t="s">
        <v>44</v>
      </c>
      <c r="C2" s="3"/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52510.426</v>
      </c>
      <c r="D7" s="30" t="s">
        <v>42</v>
      </c>
    </row>
    <row r="8" spans="1:4" ht="12.75">
      <c r="A8" t="s">
        <v>3</v>
      </c>
      <c r="C8" s="8">
        <v>2.72889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INTERCEPT(INDIRECT($G$11):G991,INDIRECT($F$11):F991)</f>
        <v>-0.005457332689187751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SLOPE(INDIRECT($G$11):G991,INDIRECT($F$11):F991)</f>
        <v>9.73376466054873E-06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59905.609359375</v>
      </c>
    </row>
    <row r="15" spans="1:5" ht="12.75">
      <c r="A15" s="12" t="s">
        <v>17</v>
      </c>
      <c r="B15" s="10"/>
      <c r="C15" s="13">
        <f>(C7+C11)+(C8+C12)*INT(MAX(F21:F3532))</f>
        <v>55408.51205992538</v>
      </c>
      <c r="D15" s="14" t="s">
        <v>39</v>
      </c>
      <c r="E15" s="15">
        <f>ROUND(2*(E14-$C$7)/$C$8,0)/2+E13</f>
        <v>2711</v>
      </c>
    </row>
    <row r="16" spans="1:5" ht="12.75">
      <c r="A16" s="16" t="s">
        <v>4</v>
      </c>
      <c r="B16" s="10"/>
      <c r="C16" s="17">
        <f>+C8+C12</f>
        <v>2.7288997337646603</v>
      </c>
      <c r="D16" s="14" t="s">
        <v>40</v>
      </c>
      <c r="E16" s="24">
        <f>ROUND(2*(E14-$C$15)/$C$16,0)/2+E13</f>
        <v>1649</v>
      </c>
    </row>
    <row r="17" spans="1:5" ht="13.5" thickBot="1">
      <c r="A17" s="14" t="s">
        <v>30</v>
      </c>
      <c r="B17" s="10"/>
      <c r="C17" s="10">
        <f>COUNT(C21:C2190)</f>
        <v>3</v>
      </c>
      <c r="D17" s="14" t="s">
        <v>34</v>
      </c>
      <c r="E17" s="18">
        <f>+$C$15+$C$16*E16-15018.5-$C$9/24</f>
        <v>44890.36355423664</v>
      </c>
    </row>
    <row r="18" spans="1:5" ht="14.25" thickBot="1" thickTop="1">
      <c r="A18" s="16" t="s">
        <v>5</v>
      </c>
      <c r="B18" s="10"/>
      <c r="C18" s="19">
        <f>+C15</f>
        <v>55408.51205992538</v>
      </c>
      <c r="D18" s="20">
        <f>+C16</f>
        <v>2.7288997337646603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t="s">
        <v>42</v>
      </c>
      <c r="C21" s="8">
        <f>C7</f>
        <v>52510.426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-0.005457332689187751</v>
      </c>
      <c r="Q21" s="2">
        <f>+C21-15018.5</f>
        <v>37491.926</v>
      </c>
    </row>
    <row r="22" spans="1:17" ht="12.75">
      <c r="A22" s="31" t="s">
        <v>45</v>
      </c>
      <c r="B22" s="32" t="s">
        <v>46</v>
      </c>
      <c r="C22" s="31">
        <v>52974.327</v>
      </c>
      <c r="D22" s="31">
        <v>0.001</v>
      </c>
      <c r="E22">
        <f>+(C22-C$7)/C$8</f>
        <v>169.9962255715687</v>
      </c>
      <c r="F22">
        <f>ROUND(2*E22,0)/2</f>
        <v>170</v>
      </c>
      <c r="G22">
        <f>+C22-(C$7+F22*C$8)</f>
        <v>-0.010300000001734588</v>
      </c>
      <c r="H22">
        <f>+G22</f>
        <v>-0.010300000001734588</v>
      </c>
      <c r="O22">
        <f>+C$11+C$12*$F22</f>
        <v>-0.0038025926968944667</v>
      </c>
      <c r="Q22" s="2">
        <f>+C22-15018.5</f>
        <v>37955.827</v>
      </c>
    </row>
    <row r="23" spans="1:17" ht="12.75">
      <c r="A23" s="31" t="s">
        <v>47</v>
      </c>
      <c r="B23" s="32" t="s">
        <v>46</v>
      </c>
      <c r="C23" s="31">
        <v>55408.5131</v>
      </c>
      <c r="D23" s="31">
        <v>0.0003</v>
      </c>
      <c r="E23">
        <f>+(C23-C$7)/C$8</f>
        <v>1062.0021693802232</v>
      </c>
      <c r="F23">
        <f>ROUND(2*E23,0)/2</f>
        <v>1062</v>
      </c>
      <c r="G23">
        <f>+C23-(C$7+F23*C$8)</f>
        <v>0.005919999995967373</v>
      </c>
      <c r="H23">
        <f>+G23</f>
        <v>0.005919999995967373</v>
      </c>
      <c r="O23">
        <f>+C$11+C$12*$F23</f>
        <v>0.004879925380315</v>
      </c>
      <c r="Q23" s="2">
        <f>+C23-15018.5</f>
        <v>40390.0131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2022-11-22T01:37:28Z</dcterms:modified>
  <cp:category/>
  <cp:version/>
  <cp:contentType/>
  <cp:contentStatus/>
</cp:coreProperties>
</file>