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<sst xmlns="http://schemas.openxmlformats.org/spreadsheetml/2006/main" count="52" uniqueCount="48">
  <si>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</si>
  <si>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</si>
  <si>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</si>
  <si>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</si>
  <si>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</si>
  <si>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</si>
  <si>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</si>
  <si>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</si>
  <si>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</si>
  <si>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</si>
  <si>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</si>
  <si>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</si>
  <si>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</si>
  <si>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</si>
  <si>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</si>
  <si>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</si>
  <si>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</si>
  <si>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</si>
  <si>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</si>
  <si>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</si>
  <si>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</si>
  <si>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</si>
  <si>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</si>
  <si>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</si>
  <si>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</si>
  <si>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</si>
  <si>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</si>
  <si>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</si>
  <si>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</si>
  <si>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</si>
  <si>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</si>
  <si>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</si>
  <si>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</si>
  <si>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</si>
  <si>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</si>
  <si>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</si>
  <si>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</si>
  <si>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</si>
  <si>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</si>
  <si>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</si>
  <si>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</si>
  <si>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</si>
  <si>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OEJV</t>
  </si>
  <si>
    <t>GSC 2749-2238</t>
  </si>
  <si>
    <t>EA</t>
  </si>
  <si>
    <t>OEJV 0083</t>
  </si>
  <si>
    <t>IBVS 6042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</si>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</sst>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22" fontId="6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10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2749-2238 -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0.0006000000000000001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0.0006000000000000001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0.0006000000000000001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0.0006000000000000001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0.0006000000000000001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0.0006000000000000001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0.0006000000000000001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0.0006000000000000001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0.0006000000000000001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0.0006000000000000001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0.0006000000000000001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0.0006000000000000001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0.0006000000000000001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0.0006000000000000001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4776528"/>
        <c:axId val="65879889"/>
      </c:scatterChart>
      <c:valAx>
        <c:axId val="14776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79889"/>
        <c:crosses val="autoZero"/>
        <c:crossBetween val="midCat"/>
        <c:dispUnits/>
      </c:valAx>
      <c:valAx>
        <c:axId val="65879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7652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35"/>
          <c:y val="0.93375"/>
          <c:w val="0.751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4" ht="12.75">
      <c r="A2" t="s">
        <v>24</v>
      </c>
      <c r="B2" s="30" t="s">
        <v>44</v>
      </c>
      <c r="C2" s="3"/>
      <c r="D2" s="3"/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51323.88499999978</v>
      </c>
      <c r="D7" s="31" t="s">
        <v>45</v>
      </c>
    </row>
    <row r="8" spans="1:4" ht="12.75">
      <c r="A8" t="s">
        <v>3</v>
      </c>
      <c r="C8" s="8">
        <v>0.6502</v>
      </c>
      <c r="D8" s="31" t="s">
        <v>45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7.173163646178442E-06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59906.53675497685</v>
      </c>
    </row>
    <row r="15" spans="1:5" ht="12.75">
      <c r="A15" s="12" t="s">
        <v>17</v>
      </c>
      <c r="B15" s="10"/>
      <c r="C15" s="13">
        <f>(C7+C11)+(C8+C12)*INT(MAX(F21:F3533))</f>
        <v>56227.7475</v>
      </c>
      <c r="D15" s="14" t="s">
        <v>39</v>
      </c>
      <c r="E15" s="15">
        <f>ROUND(2*(E14-$C$7)/$C$8,0)/2+E13</f>
        <v>13201</v>
      </c>
    </row>
    <row r="16" spans="1:5" ht="12.75">
      <c r="A16" s="16" t="s">
        <v>4</v>
      </c>
      <c r="B16" s="10"/>
      <c r="C16" s="17">
        <f>+C8+C12</f>
        <v>0.6502071731636462</v>
      </c>
      <c r="D16" s="14" t="s">
        <v>40</v>
      </c>
      <c r="E16" s="24">
        <f>ROUND(2*(E14-$C$15)/$C$16,0)/2+E13</f>
        <v>5659</v>
      </c>
    </row>
    <row r="17" spans="1:5" ht="13.5" thickBot="1">
      <c r="A17" s="14" t="s">
        <v>30</v>
      </c>
      <c r="B17" s="10"/>
      <c r="C17" s="10">
        <f>COUNT(C21:C2191)</f>
        <v>2</v>
      </c>
      <c r="D17" s="14" t="s">
        <v>34</v>
      </c>
      <c r="E17" s="18">
        <f>+$C$15+$C$16*E16-15018.5-$C$9/24</f>
        <v>44889.16572626641</v>
      </c>
    </row>
    <row r="18" spans="1:5" ht="14.25" thickBot="1" thickTop="1">
      <c r="A18" s="16" t="s">
        <v>5</v>
      </c>
      <c r="B18" s="10"/>
      <c r="C18" s="19">
        <f>+C15</f>
        <v>56227.7475</v>
      </c>
      <c r="D18" s="20">
        <f>+C16</f>
        <v>0.6502071731636462</v>
      </c>
      <c r="E18" s="21" t="s">
        <v>35</v>
      </c>
    </row>
    <row r="19" spans="1:5" ht="13.5" thickTop="1">
      <c r="A19" s="25" t="s">
        <v>36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42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7" ht="12.75">
      <c r="A21" s="30" t="s">
        <v>45</v>
      </c>
      <c r="C21" s="8">
        <v>51323.88499999978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36305.38499999978</v>
      </c>
    </row>
    <row r="22" spans="1:17" ht="12.75">
      <c r="A22" s="32" t="s">
        <v>46</v>
      </c>
      <c r="B22" s="33" t="s">
        <v>47</v>
      </c>
      <c r="C22" s="34">
        <v>56227.7475</v>
      </c>
      <c r="D22" s="34">
        <v>0.0006000000000000001</v>
      </c>
      <c r="E22">
        <f>+(C22-C$7)/C$8</f>
        <v>7542.083205167981</v>
      </c>
      <c r="F22">
        <f>ROUND(2*E22,0)/2</f>
        <v>7542</v>
      </c>
      <c r="G22">
        <f>+C22-(C$7+F22*C$8)</f>
        <v>0.054100000219477806</v>
      </c>
      <c r="I22">
        <f>+G22</f>
        <v>0.054100000219477806</v>
      </c>
      <c r="O22">
        <f>+C$11+C$12*$F22</f>
        <v>0.054100000219477806</v>
      </c>
      <c r="Q22" s="2">
        <f>+C22-15018.5</f>
        <v>41209.2475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2022-11-22T23:52:55Z</dcterms:modified>
  <cp:category/>
  <cp:version/>
  <cp:contentType/>
  <cp:contentStatus/>
</cp:coreProperties>
</file>