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CB7AAFD-FAE8-422B-971E-EDFBA00B9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1" i="1" l="1"/>
  <c r="F51" i="1" s="1"/>
  <c r="G51" i="1" s="1"/>
  <c r="K51" i="1" s="1"/>
  <c r="Q51" i="1"/>
  <c r="E48" i="1"/>
  <c r="F48" i="1" s="1"/>
  <c r="G48" i="1" s="1"/>
  <c r="K48" i="1" s="1"/>
  <c r="Q48" i="1"/>
  <c r="E49" i="1"/>
  <c r="F49" i="1" s="1"/>
  <c r="G49" i="1" s="1"/>
  <c r="K49" i="1" s="1"/>
  <c r="Q49" i="1"/>
  <c r="E50" i="1"/>
  <c r="F50" i="1" s="1"/>
  <c r="G50" i="1" s="1"/>
  <c r="K50" i="1" s="1"/>
  <c r="Q50" i="1"/>
  <c r="E45" i="1"/>
  <c r="F45" i="1" s="1"/>
  <c r="G45" i="1" s="1"/>
  <c r="K45" i="1" s="1"/>
  <c r="Q45" i="1"/>
  <c r="E46" i="1"/>
  <c r="F46" i="1" s="1"/>
  <c r="G46" i="1" s="1"/>
  <c r="K46" i="1" s="1"/>
  <c r="Q46" i="1"/>
  <c r="E47" i="1"/>
  <c r="F47" i="1"/>
  <c r="G47" i="1" s="1"/>
  <c r="K47" i="1" s="1"/>
  <c r="Q47" i="1"/>
  <c r="E44" i="1"/>
  <c r="F44" i="1" s="1"/>
  <c r="G44" i="1" s="1"/>
  <c r="K44" i="1" s="1"/>
  <c r="E43" i="1"/>
  <c r="F43" i="1"/>
  <c r="G43" i="1"/>
  <c r="K43" i="1"/>
  <c r="F25" i="1"/>
  <c r="G25" i="1"/>
  <c r="K25" i="1" s="1"/>
  <c r="E29" i="1"/>
  <c r="F29" i="1" s="1"/>
  <c r="G29" i="1" s="1"/>
  <c r="K29" i="1" s="1"/>
  <c r="E30" i="1"/>
  <c r="F30" i="1"/>
  <c r="G30" i="1"/>
  <c r="K30" i="1" s="1"/>
  <c r="E31" i="1"/>
  <c r="F31" i="1" s="1"/>
  <c r="G31" i="1" s="1"/>
  <c r="J31" i="1" s="1"/>
  <c r="E32" i="1"/>
  <c r="F32" i="1"/>
  <c r="G32" i="1"/>
  <c r="J32" i="1" s="1"/>
  <c r="E33" i="1"/>
  <c r="F33" i="1" s="1"/>
  <c r="G33" i="1" s="1"/>
  <c r="K33" i="1" s="1"/>
  <c r="E34" i="1"/>
  <c r="F34" i="1"/>
  <c r="G34" i="1"/>
  <c r="K34" i="1"/>
  <c r="E36" i="1"/>
  <c r="F36" i="1" s="1"/>
  <c r="G36" i="1" s="1"/>
  <c r="J36" i="1" s="1"/>
  <c r="E37" i="1"/>
  <c r="F37" i="1"/>
  <c r="G37" i="1"/>
  <c r="I37" i="1"/>
  <c r="E38" i="1"/>
  <c r="F38" i="1" s="1"/>
  <c r="G38" i="1" s="1"/>
  <c r="J38" i="1" s="1"/>
  <c r="E39" i="1"/>
  <c r="F39" i="1"/>
  <c r="G39" i="1"/>
  <c r="K39" i="1"/>
  <c r="E40" i="1"/>
  <c r="F40" i="1" s="1"/>
  <c r="G40" i="1" s="1"/>
  <c r="K40" i="1" s="1"/>
  <c r="E41" i="1"/>
  <c r="F41" i="1"/>
  <c r="G41" i="1"/>
  <c r="K41" i="1"/>
  <c r="E42" i="1"/>
  <c r="F42" i="1" s="1"/>
  <c r="G42" i="1" s="1"/>
  <c r="K42" i="1" s="1"/>
  <c r="E35" i="1"/>
  <c r="F35" i="1" s="1"/>
  <c r="U35" i="1" s="1"/>
  <c r="Q44" i="1"/>
  <c r="Q43" i="1"/>
  <c r="D9" i="1"/>
  <c r="C9" i="1"/>
  <c r="E21" i="1"/>
  <c r="F21" i="1" s="1"/>
  <c r="G21" i="1" s="1"/>
  <c r="H21" i="1" s="1"/>
  <c r="E22" i="1"/>
  <c r="F22" i="1" s="1"/>
  <c r="G22" i="1" s="1"/>
  <c r="K22" i="1" s="1"/>
  <c r="E23" i="1"/>
  <c r="F23" i="1"/>
  <c r="G23" i="1"/>
  <c r="K23" i="1" s="1"/>
  <c r="E24" i="1"/>
  <c r="F24" i="1" s="1"/>
  <c r="G24" i="1" s="1"/>
  <c r="K24" i="1" s="1"/>
  <c r="E25" i="1"/>
  <c r="E26" i="1"/>
  <c r="F26" i="1"/>
  <c r="G26" i="1" s="1"/>
  <c r="K26" i="1" s="1"/>
  <c r="E27" i="1"/>
  <c r="F27" i="1"/>
  <c r="G27" i="1" s="1"/>
  <c r="K27" i="1" s="1"/>
  <c r="E28" i="1"/>
  <c r="F28" i="1"/>
  <c r="G28" i="1" s="1"/>
  <c r="K28" i="1" s="1"/>
  <c r="Q39" i="1"/>
  <c r="Q42" i="1"/>
  <c r="Q41" i="1"/>
  <c r="Q40" i="1"/>
  <c r="Q37" i="1"/>
  <c r="Q38" i="1"/>
  <c r="Q31" i="1"/>
  <c r="Q32" i="1"/>
  <c r="Q34" i="1"/>
  <c r="Q36" i="1"/>
  <c r="Q35" i="1"/>
  <c r="Q22" i="1"/>
  <c r="Q23" i="1"/>
  <c r="Q24" i="1"/>
  <c r="Q25" i="1"/>
  <c r="Q26" i="1"/>
  <c r="Q27" i="1"/>
  <c r="Q28" i="1"/>
  <c r="Q29" i="1"/>
  <c r="Q30" i="1"/>
  <c r="Q33" i="1"/>
  <c r="F16" i="1"/>
  <c r="F17" i="1" s="1"/>
  <c r="C17" i="1"/>
  <c r="Q21" i="1"/>
  <c r="C11" i="1"/>
  <c r="C12" i="1"/>
  <c r="O51" i="1" l="1"/>
  <c r="O49" i="1"/>
  <c r="O48" i="1"/>
  <c r="O50" i="1"/>
  <c r="O47" i="1"/>
  <c r="O46" i="1"/>
  <c r="O45" i="1"/>
  <c r="C16" i="1"/>
  <c r="D18" i="1" s="1"/>
  <c r="O36" i="1"/>
  <c r="O24" i="1"/>
  <c r="O30" i="1"/>
  <c r="O26" i="1"/>
  <c r="C15" i="1"/>
  <c r="O23" i="1"/>
  <c r="O22" i="1"/>
  <c r="O25" i="1"/>
  <c r="O39" i="1"/>
  <c r="O33" i="1"/>
  <c r="O35" i="1"/>
  <c r="O29" i="1"/>
  <c r="O42" i="1"/>
  <c r="O21" i="1"/>
  <c r="O27" i="1"/>
  <c r="O31" i="1"/>
  <c r="O43" i="1"/>
  <c r="O38" i="1"/>
  <c r="O44" i="1"/>
  <c r="O37" i="1"/>
  <c r="O41" i="1"/>
  <c r="O28" i="1"/>
  <c r="O32" i="1"/>
  <c r="O40" i="1"/>
  <c r="O34" i="1"/>
  <c r="C18" i="1" l="1"/>
  <c r="F18" i="1"/>
  <c r="F19" i="1" s="1"/>
</calcChain>
</file>

<file path=xl/sharedStrings.xml><?xml version="1.0" encoding="utf-8"?>
<sst xmlns="http://schemas.openxmlformats.org/spreadsheetml/2006/main" count="112" uniqueCount="64">
  <si>
    <t>V</t>
  </si>
  <si>
    <t>VSB-64</t>
  </si>
  <si>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</si>
  <si>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</si>
  <si>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</si>
  <si>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</si>
  <si>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</si>
  <si>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</si>
  <si>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</si>
  <si>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</si>
  <si>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</si>
  <si>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</si>
  <si>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</si>
  <si>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</si>
  <si>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</si>
  <si>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</si>
  <si>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</si>
  <si>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</si>
  <si>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</si>
  <si>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</si>
  <si>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</si>
  <si>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</si>
  <si>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</si>
  <si>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</si>
  <si>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</si>
  <si>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</si>
  <si>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</si>
  <si>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</si>
  <si>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</si>
  <si>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</si>
  <si>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</si>
  <si>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</si>
  <si>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</si>
  <si>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</si>
  <si>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</si>
  <si>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</si>
  <si>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</si>
  <si>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</si>
  <si>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</si>
  <si>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</si>
  <si>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</si>
  <si>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BRNO</t>
  </si>
  <si>
    <t>EW?</t>
  </si>
  <si>
    <t>Peg</t>
  </si>
  <si>
    <t>V0560 Peg / GSC 2750-0854</t>
  </si>
  <si>
    <t>OEJV 0074</t>
  </si>
  <si>
    <t>II</t>
  </si>
  <si>
    <t>CCD</t>
  </si>
  <si>
    <t>I</t>
  </si>
  <si>
    <t>IBVS 5922</t>
  </si>
  <si>
    <t>IBVS 6075</t>
  </si>
  <si>
    <t>IBVS 6092</t>
  </si>
  <si>
    <t>IBVS 6118</t>
  </si>
  <si>
    <t>IBVS 5761</t>
  </si>
  <si>
    <t>IBVS 6149</t>
  </si>
  <si>
    <t>OEJV 0172</t>
  </si>
  <si>
    <t>IBVS 6196</t>
  </si>
  <si>
    <t>pg</t>
  </si>
  <si>
    <t>vis</t>
  </si>
  <si>
    <t>PE</t>
  </si>
  <si>
    <t>JBAV, 60</t>
  </si>
  <si>
    <t>JBAV, 79</t>
  </si>
  <si>
    <t>VSB, 108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</si>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</sst>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"/>
    <numFmt numFmtId="167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50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/>
    <xf numFmtId="0" fontId="6" fillId="0" borderId="0"/>
    <xf numFmtId="0" fontId="33" fillId="0" borderId="0"/>
    <xf numFmtId="0" fontId="18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32" fillId="0" borderId="0" xfId="43" applyFont="1" applyAlignment="1">
      <alignment vertical="center"/>
    </xf>
    <xf numFmtId="0" fontId="32" fillId="0" borderId="0" xfId="43" applyFont="1" applyAlignment="1">
      <alignment horizontal="center" vertical="center" wrapText="1"/>
    </xf>
    <xf numFmtId="0" fontId="32" fillId="0" borderId="0" xfId="43" applyFont="1" applyAlignment="1">
      <alignment horizontal="left" vertical="center" wrapText="1"/>
    </xf>
    <xf numFmtId="0" fontId="34" fillId="0" borderId="0" xfId="42" applyFont="1" applyAlignment="1">
      <alignment vertical="center"/>
    </xf>
    <xf numFmtId="0" fontId="34" fillId="0" borderId="0" xfId="42" applyFont="1" applyAlignment="1">
      <alignment horizontal="center" vertical="center"/>
    </xf>
    <xf numFmtId="166" fontId="34" fillId="0" borderId="0" xfId="42" applyNumberFormat="1" applyFont="1" applyAlignment="1">
      <alignment horizontal="left" vertical="center"/>
    </xf>
    <xf numFmtId="0" fontId="34" fillId="0" borderId="0" xfId="42" applyFont="1" applyAlignment="1">
      <alignment horizontal="left" vertical="center"/>
    </xf>
    <xf numFmtId="43" fontId="35" fillId="0" borderId="0" xfId="49" applyFont="1" applyBorder="1" applyAlignment="1">
      <alignment vertical="center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67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 applyAlignment="1" applyProtection="1">
      <alignment horizontal="left"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V560 Peg - O-C Diagr.</a:t>
            </a:r>
          </a:p>
        </c:rich>
      </c:tx>
      <c:layout>
        <c:manualLayout>
          <c:xMode val="edge"/>
          <c:yMode val="edge"/>
          <c:x val="0.374436090225563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D5-44B5-9B50-F8D989BDC5A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6">
                  <c:v>-5.13600000704173E-3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D5-44B5-9B50-F8D989BDC5A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0">
                  <c:v>-7.2880000006989576E-3</c:v>
                </c:pt>
                <c:pt idx="11">
                  <c:v>-1.0678999999072403E-2</c:v>
                </c:pt>
                <c:pt idx="15">
                  <c:v>-7.4000000022351742E-3</c:v>
                </c:pt>
                <c:pt idx="17">
                  <c:v>-1.0125000000698492E-2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D5-44B5-9B50-F8D989BDC5A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-2.5450000030105002E-3</c:v>
                </c:pt>
                <c:pt idx="2">
                  <c:v>-2.5450000030105002E-3</c:v>
                </c:pt>
                <c:pt idx="3">
                  <c:v>2.4039999916567467E-3</c:v>
                </c:pt>
                <c:pt idx="4">
                  <c:v>3.0939999924157746E-3</c:v>
                </c:pt>
                <c:pt idx="5">
                  <c:v>3.7939999965601601E-3</c:v>
                </c:pt>
                <c:pt idx="6">
                  <c:v>-1.4880000017001294E-3</c:v>
                </c:pt>
                <c:pt idx="7">
                  <c:v>-3.2599999976810068E-3</c:v>
                </c:pt>
                <c:pt idx="8">
                  <c:v>-4.1179999971063808E-3</c:v>
                </c:pt>
                <c:pt idx="9">
                  <c:v>-4.841000001761131E-3</c:v>
                </c:pt>
                <c:pt idx="12">
                  <c:v>-8.4589999969466589E-3</c:v>
                </c:pt>
                <c:pt idx="13">
                  <c:v>-8.4589999969466589E-3</c:v>
                </c:pt>
                <c:pt idx="18">
                  <c:v>-8.5160000016912818E-3</c:v>
                </c:pt>
                <c:pt idx="19">
                  <c:v>-1.0142999999516178E-2</c:v>
                </c:pt>
                <c:pt idx="20">
                  <c:v>-4.5190000018919818E-3</c:v>
                </c:pt>
                <c:pt idx="21">
                  <c:v>-6.5640000029816292E-3</c:v>
                </c:pt>
                <c:pt idx="22">
                  <c:v>-2.5289999975939281E-3</c:v>
                </c:pt>
                <c:pt idx="23">
                  <c:v>-7.6340000014170073E-3</c:v>
                </c:pt>
                <c:pt idx="24">
                  <c:v>-9.0320000017527491E-3</c:v>
                </c:pt>
                <c:pt idx="25">
                  <c:v>-3.2830000054673292E-3</c:v>
                </c:pt>
                <c:pt idx="26">
                  <c:v>-8.3280000035301782E-3</c:v>
                </c:pt>
                <c:pt idx="27">
                  <c:v>-9.9999999583815224E-3</c:v>
                </c:pt>
                <c:pt idx="28">
                  <c:v>-1.8043000040051993E-2</c:v>
                </c:pt>
                <c:pt idx="29">
                  <c:v>6.1200001000543125E-3</c:v>
                </c:pt>
                <c:pt idx="30">
                  <c:v>-8.3200000080978498E-3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D5-44B5-9B50-F8D989BDC5A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D5-44B5-9B50-F8D989BDC5A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D5-44B5-9B50-F8D989BDC5A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3.7000000000000002E-3</c:v>
                  </c:pt>
                  <c:pt idx="4">
                    <c:v>3.7000000000000002E-3</c:v>
                  </c:pt>
                  <c:pt idx="5">
                    <c:v>3.7000000000000002E-3</c:v>
                  </c:pt>
                  <c:pt idx="6">
                    <c:v>1.4E-3</c:v>
                  </c:pt>
                  <c:pt idx="7">
                    <c:v>2.9999999999999997E-4</c:v>
                  </c:pt>
                  <c:pt idx="8">
                    <c:v>6.9999999999999999E-4</c:v>
                  </c:pt>
                  <c:pt idx="9">
                    <c:v>1.6000000000000001E-3</c:v>
                  </c:pt>
                  <c:pt idx="10">
                    <c:v>4.0000000000000002E-4</c:v>
                  </c:pt>
                  <c:pt idx="11">
                    <c:v>7.7000000000000002E-3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2.7E-2</c:v>
                  </c:pt>
                  <c:pt idx="15">
                    <c:v>2.3E-3</c:v>
                  </c:pt>
                  <c:pt idx="16">
                    <c:v>8.0000000000000002E-3</c:v>
                  </c:pt>
                  <c:pt idx="17">
                    <c:v>1.11E-2</c:v>
                  </c:pt>
                  <c:pt idx="18">
                    <c:v>2.9999999999999997E-4</c:v>
                  </c:pt>
                  <c:pt idx="19">
                    <c:v>8.3000000000000001E-3</c:v>
                  </c:pt>
                  <c:pt idx="20">
                    <c:v>2.8E-3</c:v>
                  </c:pt>
                  <c:pt idx="21">
                    <c:v>1.6999999999999999E-3</c:v>
                  </c:pt>
                  <c:pt idx="22">
                    <c:v>4.3E-3</c:v>
                  </c:pt>
                  <c:pt idx="23">
                    <c:v>0</c:v>
                  </c:pt>
                  <c:pt idx="24">
                    <c:v>8.9999999999999998E-4</c:v>
                  </c:pt>
                  <c:pt idx="25">
                    <c:v>3.5999999999999999E-3</c:v>
                  </c:pt>
                  <c:pt idx="26">
                    <c:v>1.2999999999999999E-3</c:v>
                  </c:pt>
                  <c:pt idx="29">
                    <c:v>4.0000000000000002E-4</c:v>
                  </c:pt>
                  <c:pt idx="3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D5-44B5-9B50-F8D989BDC5A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-6.7400541648583029E-4</c:v>
                </c:pt>
                <c:pt idx="1">
                  <c:v>-1.5654737510708613E-3</c:v>
                </c:pt>
                <c:pt idx="2">
                  <c:v>-1.5654737510708613E-3</c:v>
                </c:pt>
                <c:pt idx="3">
                  <c:v>-1.6231655229675837E-3</c:v>
                </c:pt>
                <c:pt idx="4">
                  <c:v>-1.6231655229675837E-3</c:v>
                </c:pt>
                <c:pt idx="5">
                  <c:v>-1.6231655229675837E-3</c:v>
                </c:pt>
                <c:pt idx="6">
                  <c:v>-2.4923109106378028E-3</c:v>
                </c:pt>
                <c:pt idx="7">
                  <c:v>-2.4946301778497313E-3</c:v>
                </c:pt>
                <c:pt idx="8">
                  <c:v>-3.4055223753346638E-3</c:v>
                </c:pt>
                <c:pt idx="9">
                  <c:v>-4.3091668627823192E-3</c:v>
                </c:pt>
                <c:pt idx="10">
                  <c:v>-4.718807434089198E-3</c:v>
                </c:pt>
                <c:pt idx="11">
                  <c:v>-4.7446092818219029E-3</c:v>
                </c:pt>
                <c:pt idx="12">
                  <c:v>-5.1272883717901107E-3</c:v>
                </c:pt>
                <c:pt idx="13">
                  <c:v>-5.1272883717901107E-3</c:v>
                </c:pt>
                <c:pt idx="14">
                  <c:v>-5.1672957311958787E-3</c:v>
                </c:pt>
                <c:pt idx="15">
                  <c:v>-5.1675856395973696E-3</c:v>
                </c:pt>
                <c:pt idx="16">
                  <c:v>-5.5572225312013638E-3</c:v>
                </c:pt>
                <c:pt idx="17">
                  <c:v>-5.5952005317966933E-3</c:v>
                </c:pt>
                <c:pt idx="18">
                  <c:v>-6.0268741416168925E-3</c:v>
                </c:pt>
                <c:pt idx="19">
                  <c:v>-6.1813953196116307E-3</c:v>
                </c:pt>
                <c:pt idx="20">
                  <c:v>-6.4434725145595551E-3</c:v>
                </c:pt>
                <c:pt idx="21">
                  <c:v>-6.4594174766415642E-3</c:v>
                </c:pt>
                <c:pt idx="22">
                  <c:v>-6.9044268729303521E-3</c:v>
                </c:pt>
                <c:pt idx="23">
                  <c:v>-7.0479315316684301E-3</c:v>
                </c:pt>
                <c:pt idx="24">
                  <c:v>-8.2777229707935371E-3</c:v>
                </c:pt>
                <c:pt idx="25">
                  <c:v>-8.3441119947349901E-3</c:v>
                </c:pt>
                <c:pt idx="26">
                  <c:v>-8.7079470386062802E-3</c:v>
                </c:pt>
                <c:pt idx="27">
                  <c:v>-8.8204314983848144E-3</c:v>
                </c:pt>
                <c:pt idx="28">
                  <c:v>-8.9065342936276611E-3</c:v>
                </c:pt>
                <c:pt idx="29">
                  <c:v>-9.116138067905703E-3</c:v>
                </c:pt>
                <c:pt idx="30">
                  <c:v>-9.1915142522933802E-3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D5-44B5-9B50-F8D989BDC5A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1537.5</c:v>
                </c:pt>
                <c:pt idx="2">
                  <c:v>1537.5</c:v>
                </c:pt>
                <c:pt idx="3">
                  <c:v>1637</c:v>
                </c:pt>
                <c:pt idx="4">
                  <c:v>1637</c:v>
                </c:pt>
                <c:pt idx="5">
                  <c:v>1637</c:v>
                </c:pt>
                <c:pt idx="6">
                  <c:v>3136</c:v>
                </c:pt>
                <c:pt idx="7">
                  <c:v>3140</c:v>
                </c:pt>
                <c:pt idx="8">
                  <c:v>4711</c:v>
                </c:pt>
                <c:pt idx="9">
                  <c:v>6269.5</c:v>
                </c:pt>
                <c:pt idx="10">
                  <c:v>6976</c:v>
                </c:pt>
                <c:pt idx="11">
                  <c:v>7020.5</c:v>
                </c:pt>
                <c:pt idx="12">
                  <c:v>7680.5</c:v>
                </c:pt>
                <c:pt idx="13">
                  <c:v>7680.5</c:v>
                </c:pt>
                <c:pt idx="14">
                  <c:v>7749.5</c:v>
                </c:pt>
                <c:pt idx="15">
                  <c:v>7750</c:v>
                </c:pt>
                <c:pt idx="16">
                  <c:v>8422</c:v>
                </c:pt>
                <c:pt idx="17">
                  <c:v>8487.5</c:v>
                </c:pt>
                <c:pt idx="18">
                  <c:v>9232</c:v>
                </c:pt>
                <c:pt idx="19">
                  <c:v>9498.5</c:v>
                </c:pt>
                <c:pt idx="20">
                  <c:v>9950.5</c:v>
                </c:pt>
                <c:pt idx="21">
                  <c:v>9978</c:v>
                </c:pt>
                <c:pt idx="22">
                  <c:v>10745.5</c:v>
                </c:pt>
                <c:pt idx="23">
                  <c:v>10993</c:v>
                </c:pt>
                <c:pt idx="24">
                  <c:v>13114</c:v>
                </c:pt>
                <c:pt idx="25">
                  <c:v>13228.5</c:v>
                </c:pt>
                <c:pt idx="26">
                  <c:v>13856</c:v>
                </c:pt>
                <c:pt idx="27">
                  <c:v>14050</c:v>
                </c:pt>
                <c:pt idx="28">
                  <c:v>14198.5</c:v>
                </c:pt>
                <c:pt idx="29">
                  <c:v>14560</c:v>
                </c:pt>
                <c:pt idx="30">
                  <c:v>14690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14">
                  <c:v>-9.8100000468548387E-4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D5-44B5-9B50-F8D989BDC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294520"/>
        <c:axId val="1"/>
      </c:scatterChart>
      <c:valAx>
        <c:axId val="861294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2945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171450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1633708-D0D5-6BE9-D20F-8DFA0DC62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39" activePane="bottomRight" state="frozen"/>
      <selection pane="topRight" activeCell="O1" sqref="O1"/>
      <selection pane="bottomLeft" activeCell="A22" sqref="A22"/>
      <selection pane="bottomRight" activeCell="F7" sqref="F7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44</v>
      </c>
    </row>
    <row r="2" spans="1:6" s="11" customFormat="1" ht="12.95" customHeight="1" x14ac:dyDescent="0.2">
      <c r="A2" s="11" t="s">
        <v>26</v>
      </c>
      <c r="B2" s="11" t="s">
        <v>42</v>
      </c>
      <c r="C2" s="12"/>
      <c r="D2" s="12" t="s">
        <v>43</v>
      </c>
    </row>
    <row r="3" spans="1:6" s="11" customFormat="1" ht="12.95" customHeight="1" thickBot="1" x14ac:dyDescent="0.25"/>
    <row r="4" spans="1:6" s="11" customFormat="1" ht="12.95" customHeight="1" thickTop="1" thickBot="1" x14ac:dyDescent="0.25">
      <c r="A4" s="13" t="s">
        <v>3</v>
      </c>
      <c r="C4" s="14" t="s">
        <v>40</v>
      </c>
      <c r="D4" s="15" t="s">
        <v>40</v>
      </c>
    </row>
    <row r="5" spans="1:6" s="11" customFormat="1" ht="12.95" customHeight="1" thickTop="1" x14ac:dyDescent="0.2">
      <c r="A5" s="16" t="s">
        <v>31</v>
      </c>
      <c r="C5" s="17">
        <v>-9.5</v>
      </c>
      <c r="D5" s="11" t="s">
        <v>32</v>
      </c>
    </row>
    <row r="6" spans="1:6" s="11" customFormat="1" ht="12.95" customHeight="1" x14ac:dyDescent="0.2">
      <c r="A6" s="13" t="s">
        <v>4</v>
      </c>
    </row>
    <row r="7" spans="1:6" s="11" customFormat="1" ht="12.95" customHeight="1" x14ac:dyDescent="0.2">
      <c r="A7" s="11" t="s">
        <v>5</v>
      </c>
      <c r="C7" s="18">
        <v>52884.425900000002</v>
      </c>
      <c r="D7" s="19" t="s">
        <v>41</v>
      </c>
    </row>
    <row r="8" spans="1:6" s="11" customFormat="1" ht="12.95" customHeight="1" x14ac:dyDescent="0.2">
      <c r="A8" s="11" t="s">
        <v>6</v>
      </c>
      <c r="C8" s="19">
        <v>0.471638</v>
      </c>
      <c r="D8" s="19" t="s">
        <v>41</v>
      </c>
    </row>
    <row r="9" spans="1:6" s="11" customFormat="1" ht="12.95" customHeight="1" x14ac:dyDescent="0.2">
      <c r="A9" s="20" t="s">
        <v>35</v>
      </c>
      <c r="B9" s="21">
        <v>21</v>
      </c>
      <c r="C9" s="22" t="str">
        <f>"F"&amp;B9</f>
        <v>F21</v>
      </c>
      <c r="D9" s="23" t="str">
        <f>"G"&amp;B9</f>
        <v>G21</v>
      </c>
    </row>
    <row r="10" spans="1:6" s="11" customFormat="1" ht="12.95" customHeight="1" thickBot="1" x14ac:dyDescent="0.25">
      <c r="C10" s="24" t="s">
        <v>22</v>
      </c>
      <c r="D10" s="24" t="s">
        <v>23</v>
      </c>
    </row>
    <row r="11" spans="1:6" s="11" customFormat="1" ht="12.95" customHeight="1" x14ac:dyDescent="0.2">
      <c r="A11" s="11" t="s">
        <v>18</v>
      </c>
      <c r="C11" s="23">
        <f ca="1">INTERCEPT(INDIRECT($D$9):G992,INDIRECT($C$9):F992)</f>
        <v>-6.7400541648583029E-4</v>
      </c>
      <c r="D11" s="12"/>
    </row>
    <row r="12" spans="1:6" s="11" customFormat="1" ht="12.95" customHeight="1" x14ac:dyDescent="0.2">
      <c r="A12" s="11" t="s">
        <v>19</v>
      </c>
      <c r="C12" s="23">
        <f ca="1">SLOPE(INDIRECT($D$9):G992,INDIRECT($C$9):F992)</f>
        <v>-5.7981680298213407E-7</v>
      </c>
      <c r="D12" s="12"/>
    </row>
    <row r="13" spans="1:6" s="11" customFormat="1" ht="12.95" customHeight="1" x14ac:dyDescent="0.2">
      <c r="A13" s="11" t="s">
        <v>21</v>
      </c>
      <c r="C13" s="12" t="s">
        <v>16</v>
      </c>
    </row>
    <row r="14" spans="1:6" s="11" customFormat="1" ht="12.95" customHeight="1" x14ac:dyDescent="0.2"/>
    <row r="15" spans="1:6" s="11" customFormat="1" ht="12.95" customHeight="1" x14ac:dyDescent="0.2">
      <c r="A15" s="25" t="s">
        <v>20</v>
      </c>
      <c r="C15" s="26">
        <f ca="1">(C7+C11)+(C8+C12)*INT(MAX(F21:F3533))</f>
        <v>59812.77892848575</v>
      </c>
      <c r="E15" s="27" t="s">
        <v>37</v>
      </c>
      <c r="F15" s="17">
        <v>1</v>
      </c>
    </row>
    <row r="16" spans="1:6" s="11" customFormat="1" ht="12.95" customHeight="1" x14ac:dyDescent="0.2">
      <c r="A16" s="13" t="s">
        <v>7</v>
      </c>
      <c r="C16" s="28">
        <f ca="1">+C8+C12</f>
        <v>0.47163742018319704</v>
      </c>
      <c r="E16" s="27" t="s">
        <v>33</v>
      </c>
      <c r="F16" s="29">
        <f ca="1">NOW()+15018.5+$C$5/24</f>
        <v>60312.763059375</v>
      </c>
    </row>
    <row r="17" spans="1:21" s="11" customFormat="1" ht="12.95" customHeight="1" thickBot="1" x14ac:dyDescent="0.25">
      <c r="A17" s="27" t="s">
        <v>30</v>
      </c>
      <c r="C17" s="11">
        <f>COUNT(C21:C2191)</f>
        <v>31</v>
      </c>
      <c r="E17" s="27" t="s">
        <v>38</v>
      </c>
      <c r="F17" s="29">
        <f ca="1">ROUND(2*(F16-$C$7)/$C$8,0)/2+F15</f>
        <v>15751</v>
      </c>
    </row>
    <row r="18" spans="1:21" s="11" customFormat="1" ht="12.95" customHeight="1" thickTop="1" thickBot="1" x14ac:dyDescent="0.25">
      <c r="A18" s="13" t="s">
        <v>8</v>
      </c>
      <c r="C18" s="30">
        <f ca="1">+C15</f>
        <v>59812.77892848575</v>
      </c>
      <c r="D18" s="31">
        <f ca="1">+C16</f>
        <v>0.47163742018319704</v>
      </c>
      <c r="E18" s="27" t="s">
        <v>39</v>
      </c>
      <c r="F18" s="23">
        <f ca="1">ROUND(2*(F16-$C$15)/$C$16,0)/2+F15</f>
        <v>1061</v>
      </c>
    </row>
    <row r="19" spans="1:21" s="11" customFormat="1" ht="12.95" customHeight="1" thickTop="1" x14ac:dyDescent="0.2">
      <c r="E19" s="27" t="s">
        <v>34</v>
      </c>
      <c r="F19" s="32">
        <f ca="1">+$C$15+$C$16*F18-15018.5-$C$5/24</f>
        <v>45295.082064633454</v>
      </c>
    </row>
    <row r="20" spans="1:21" s="11" customFormat="1" ht="12.95" customHeight="1" thickBot="1" x14ac:dyDescent="0.25">
      <c r="A20" s="24" t="s">
        <v>9</v>
      </c>
      <c r="B20" s="24" t="s">
        <v>10</v>
      </c>
      <c r="C20" s="24" t="s">
        <v>11</v>
      </c>
      <c r="D20" s="24" t="s">
        <v>15</v>
      </c>
      <c r="E20" s="24" t="s">
        <v>12</v>
      </c>
      <c r="F20" s="24" t="s">
        <v>13</v>
      </c>
      <c r="G20" s="24" t="s">
        <v>14</v>
      </c>
      <c r="H20" s="33" t="s">
        <v>57</v>
      </c>
      <c r="I20" s="33" t="s">
        <v>58</v>
      </c>
      <c r="J20" s="33" t="s">
        <v>59</v>
      </c>
      <c r="K20" s="33" t="s">
        <v>47</v>
      </c>
      <c r="L20" s="33" t="s">
        <v>27</v>
      </c>
      <c r="M20" s="33" t="s">
        <v>28</v>
      </c>
      <c r="N20" s="33" t="s">
        <v>29</v>
      </c>
      <c r="O20" s="33" t="s">
        <v>25</v>
      </c>
      <c r="P20" s="34" t="s">
        <v>24</v>
      </c>
      <c r="Q20" s="24" t="s">
        <v>17</v>
      </c>
      <c r="U20" s="35" t="s">
        <v>36</v>
      </c>
    </row>
    <row r="21" spans="1:21" s="11" customFormat="1" ht="12.95" customHeight="1" x14ac:dyDescent="0.2">
      <c r="A21" s="11" t="s">
        <v>41</v>
      </c>
      <c r="C21" s="18">
        <v>52884.425900000002</v>
      </c>
      <c r="D21" s="18" t="s">
        <v>16</v>
      </c>
      <c r="E21" s="11">
        <f t="shared" ref="E21:E51" si="0">+(C21-C$7)/C$8</f>
        <v>0</v>
      </c>
      <c r="F21" s="11">
        <f t="shared" ref="F21:F51" si="1">ROUND(2*E21,0)/2</f>
        <v>0</v>
      </c>
      <c r="G21" s="11">
        <f t="shared" ref="G21:G34" si="2">+C21-(C$7+F21*C$8)</f>
        <v>0</v>
      </c>
      <c r="H21" s="11">
        <f>+G21</f>
        <v>0</v>
      </c>
      <c r="O21" s="11">
        <f t="shared" ref="O21:O51" ca="1" si="3">+C$11+C$12*$F21</f>
        <v>-6.7400541648583029E-4</v>
      </c>
      <c r="Q21" s="36">
        <f t="shared" ref="Q21:Q51" si="4">+C21-15018.5</f>
        <v>37865.925900000002</v>
      </c>
    </row>
    <row r="22" spans="1:21" s="11" customFormat="1" ht="12.95" customHeight="1" x14ac:dyDescent="0.2">
      <c r="A22" s="3" t="s">
        <v>45</v>
      </c>
      <c r="B22" s="4" t="s">
        <v>46</v>
      </c>
      <c r="C22" s="3">
        <v>53609.566780000001</v>
      </c>
      <c r="D22" s="3" t="s">
        <v>47</v>
      </c>
      <c r="E22" s="11">
        <f t="shared" si="0"/>
        <v>1537.4946039123206</v>
      </c>
      <c r="F22" s="11">
        <f t="shared" si="1"/>
        <v>1537.5</v>
      </c>
      <c r="G22" s="11">
        <f t="shared" si="2"/>
        <v>-2.5450000030105002E-3</v>
      </c>
      <c r="K22" s="11">
        <f t="shared" ref="K22:K30" si="5">+G22</f>
        <v>-2.5450000030105002E-3</v>
      </c>
      <c r="O22" s="11">
        <f t="shared" ca="1" si="3"/>
        <v>-1.5654737510708613E-3</v>
      </c>
      <c r="Q22" s="36">
        <f t="shared" si="4"/>
        <v>38591.066780000001</v>
      </c>
    </row>
    <row r="23" spans="1:21" s="11" customFormat="1" ht="12.95" customHeight="1" x14ac:dyDescent="0.2">
      <c r="A23" s="3" t="s">
        <v>45</v>
      </c>
      <c r="B23" s="4" t="s">
        <v>46</v>
      </c>
      <c r="C23" s="3">
        <v>53609.566780000001</v>
      </c>
      <c r="D23" s="3" t="s">
        <v>47</v>
      </c>
      <c r="E23" s="11">
        <f t="shared" si="0"/>
        <v>1537.4946039123206</v>
      </c>
      <c r="F23" s="11">
        <f t="shared" si="1"/>
        <v>1537.5</v>
      </c>
      <c r="G23" s="11">
        <f t="shared" si="2"/>
        <v>-2.5450000030105002E-3</v>
      </c>
      <c r="K23" s="11">
        <f t="shared" si="5"/>
        <v>-2.5450000030105002E-3</v>
      </c>
      <c r="O23" s="11">
        <f t="shared" ca="1" si="3"/>
        <v>-1.5654737510708613E-3</v>
      </c>
      <c r="Q23" s="36">
        <f t="shared" si="4"/>
        <v>38591.066780000001</v>
      </c>
    </row>
    <row r="24" spans="1:21" s="11" customFormat="1" ht="12.95" customHeight="1" x14ac:dyDescent="0.2">
      <c r="A24" s="3" t="s">
        <v>45</v>
      </c>
      <c r="B24" s="4" t="s">
        <v>48</v>
      </c>
      <c r="C24" s="3">
        <v>53656.499709999996</v>
      </c>
      <c r="D24" s="3">
        <v>3.7000000000000002E-3</v>
      </c>
      <c r="E24" s="11">
        <f t="shared" si="0"/>
        <v>1637.0050971295664</v>
      </c>
      <c r="F24" s="11">
        <f t="shared" si="1"/>
        <v>1637</v>
      </c>
      <c r="G24" s="11">
        <f t="shared" si="2"/>
        <v>2.4039999916567467E-3</v>
      </c>
      <c r="K24" s="11">
        <f t="shared" si="5"/>
        <v>2.4039999916567467E-3</v>
      </c>
      <c r="O24" s="11">
        <f t="shared" ca="1" si="3"/>
        <v>-1.6231655229675837E-3</v>
      </c>
      <c r="Q24" s="36">
        <f t="shared" si="4"/>
        <v>38637.999709999996</v>
      </c>
    </row>
    <row r="25" spans="1:21" s="11" customFormat="1" ht="12.95" customHeight="1" x14ac:dyDescent="0.2">
      <c r="A25" s="3" t="s">
        <v>45</v>
      </c>
      <c r="B25" s="4" t="s">
        <v>48</v>
      </c>
      <c r="C25" s="3">
        <v>53656.500399999997</v>
      </c>
      <c r="D25" s="3">
        <v>3.7000000000000002E-3</v>
      </c>
      <c r="E25" s="11">
        <f t="shared" si="0"/>
        <v>1637.0065601160109</v>
      </c>
      <c r="F25" s="11">
        <f t="shared" si="1"/>
        <v>1637</v>
      </c>
      <c r="G25" s="11">
        <f t="shared" si="2"/>
        <v>3.0939999924157746E-3</v>
      </c>
      <c r="K25" s="11">
        <f t="shared" si="5"/>
        <v>3.0939999924157746E-3</v>
      </c>
      <c r="O25" s="11">
        <f t="shared" ca="1" si="3"/>
        <v>-1.6231655229675837E-3</v>
      </c>
      <c r="Q25" s="36">
        <f t="shared" si="4"/>
        <v>38638.000399999997</v>
      </c>
    </row>
    <row r="26" spans="1:21" s="11" customFormat="1" ht="12.95" customHeight="1" x14ac:dyDescent="0.2">
      <c r="A26" s="3" t="s">
        <v>45</v>
      </c>
      <c r="B26" s="4" t="s">
        <v>48</v>
      </c>
      <c r="C26" s="3">
        <v>53656.501100000001</v>
      </c>
      <c r="D26" s="3">
        <v>3.7000000000000002E-3</v>
      </c>
      <c r="E26" s="11">
        <f t="shared" si="0"/>
        <v>1637.0080443051647</v>
      </c>
      <c r="F26" s="11">
        <f t="shared" si="1"/>
        <v>1637</v>
      </c>
      <c r="G26" s="11">
        <f t="shared" si="2"/>
        <v>3.7939999965601601E-3</v>
      </c>
      <c r="K26" s="11">
        <f t="shared" si="5"/>
        <v>3.7939999965601601E-3</v>
      </c>
      <c r="O26" s="11">
        <f t="shared" ca="1" si="3"/>
        <v>-1.6231655229675837E-3</v>
      </c>
      <c r="Q26" s="36">
        <f t="shared" si="4"/>
        <v>38638.001100000001</v>
      </c>
    </row>
    <row r="27" spans="1:21" s="11" customFormat="1" ht="12.95" customHeight="1" x14ac:dyDescent="0.2">
      <c r="A27" s="3" t="s">
        <v>45</v>
      </c>
      <c r="B27" s="4" t="s">
        <v>48</v>
      </c>
      <c r="C27" s="3">
        <v>54363.481180000002</v>
      </c>
      <c r="D27" s="3">
        <v>1.4E-3</v>
      </c>
      <c r="E27" s="11">
        <f t="shared" si="0"/>
        <v>3135.9968450379329</v>
      </c>
      <c r="F27" s="11">
        <f t="shared" si="1"/>
        <v>3136</v>
      </c>
      <c r="G27" s="11">
        <f t="shared" si="2"/>
        <v>-1.4880000017001294E-3</v>
      </c>
      <c r="K27" s="11">
        <f t="shared" si="5"/>
        <v>-1.4880000017001294E-3</v>
      </c>
      <c r="O27" s="11">
        <f t="shared" ca="1" si="3"/>
        <v>-2.4923109106378028E-3</v>
      </c>
      <c r="Q27" s="36">
        <f t="shared" si="4"/>
        <v>39344.981180000002</v>
      </c>
    </row>
    <row r="28" spans="1:21" s="11" customFormat="1" ht="12.95" customHeight="1" x14ac:dyDescent="0.2">
      <c r="A28" s="3" t="s">
        <v>45</v>
      </c>
      <c r="B28" s="4" t="s">
        <v>48</v>
      </c>
      <c r="C28" s="3">
        <v>54365.365960000003</v>
      </c>
      <c r="D28" s="3">
        <v>2.9999999999999997E-4</v>
      </c>
      <c r="E28" s="11">
        <f t="shared" si="0"/>
        <v>3139.9930879191261</v>
      </c>
      <c r="F28" s="11">
        <f t="shared" si="1"/>
        <v>3140</v>
      </c>
      <c r="G28" s="11">
        <f t="shared" si="2"/>
        <v>-3.2599999976810068E-3</v>
      </c>
      <c r="K28" s="11">
        <f t="shared" si="5"/>
        <v>-3.2599999976810068E-3</v>
      </c>
      <c r="O28" s="11">
        <f t="shared" ca="1" si="3"/>
        <v>-2.4946301778497313E-3</v>
      </c>
      <c r="Q28" s="36">
        <f t="shared" si="4"/>
        <v>39346.865960000003</v>
      </c>
    </row>
    <row r="29" spans="1:21" s="11" customFormat="1" ht="12.95" customHeight="1" x14ac:dyDescent="0.2">
      <c r="A29" s="3" t="s">
        <v>49</v>
      </c>
      <c r="B29" s="4" t="s">
        <v>48</v>
      </c>
      <c r="C29" s="3">
        <v>55106.308400000002</v>
      </c>
      <c r="D29" s="3">
        <v>6.9999999999999999E-4</v>
      </c>
      <c r="E29" s="11">
        <f t="shared" si="0"/>
        <v>4710.9912687272863</v>
      </c>
      <c r="F29" s="11">
        <f t="shared" si="1"/>
        <v>4711</v>
      </c>
      <c r="G29" s="11">
        <f t="shared" si="2"/>
        <v>-4.1179999971063808E-3</v>
      </c>
      <c r="K29" s="11">
        <f t="shared" si="5"/>
        <v>-4.1179999971063808E-3</v>
      </c>
      <c r="O29" s="11">
        <f t="shared" ca="1" si="3"/>
        <v>-3.4055223753346638E-3</v>
      </c>
      <c r="Q29" s="36">
        <f t="shared" si="4"/>
        <v>40087.808400000002</v>
      </c>
    </row>
    <row r="30" spans="1:21" s="11" customFormat="1" ht="12.95" customHeight="1" x14ac:dyDescent="0.2">
      <c r="A30" s="37" t="s">
        <v>50</v>
      </c>
      <c r="B30" s="6" t="s">
        <v>46</v>
      </c>
      <c r="C30" s="7">
        <v>55841.355499999998</v>
      </c>
      <c r="D30" s="7">
        <v>1.6000000000000001E-3</v>
      </c>
      <c r="E30" s="11">
        <f t="shared" si="0"/>
        <v>6269.4897357719183</v>
      </c>
      <c r="F30" s="11">
        <f t="shared" si="1"/>
        <v>6269.5</v>
      </c>
      <c r="G30" s="11">
        <f t="shared" si="2"/>
        <v>-4.841000001761131E-3</v>
      </c>
      <c r="K30" s="11">
        <f t="shared" si="5"/>
        <v>-4.841000001761131E-3</v>
      </c>
      <c r="O30" s="11">
        <f t="shared" ca="1" si="3"/>
        <v>-4.3091668627823192E-3</v>
      </c>
      <c r="Q30" s="36">
        <f t="shared" si="4"/>
        <v>40822.855499999998</v>
      </c>
    </row>
    <row r="31" spans="1:21" s="11" customFormat="1" ht="12.95" customHeight="1" x14ac:dyDescent="0.2">
      <c r="A31" s="5" t="s">
        <v>53</v>
      </c>
      <c r="B31" s="6" t="s">
        <v>48</v>
      </c>
      <c r="C31" s="7">
        <v>56174.565300000002</v>
      </c>
      <c r="D31" s="7">
        <v>4.0000000000000002E-4</v>
      </c>
      <c r="E31" s="11">
        <f t="shared" si="0"/>
        <v>6975.9845474707299</v>
      </c>
      <c r="F31" s="11">
        <f t="shared" si="1"/>
        <v>6976</v>
      </c>
      <c r="G31" s="11">
        <f t="shared" si="2"/>
        <v>-7.2880000006989576E-3</v>
      </c>
      <c r="J31" s="11">
        <f>+G31</f>
        <v>-7.2880000006989576E-3</v>
      </c>
      <c r="O31" s="11">
        <f t="shared" ca="1" si="3"/>
        <v>-4.718807434089198E-3</v>
      </c>
      <c r="Q31" s="36">
        <f t="shared" si="4"/>
        <v>41156.065300000002</v>
      </c>
    </row>
    <row r="32" spans="1:21" s="11" customFormat="1" ht="12.95" customHeight="1" x14ac:dyDescent="0.2">
      <c r="A32" s="5" t="s">
        <v>53</v>
      </c>
      <c r="B32" s="6" t="s">
        <v>46</v>
      </c>
      <c r="C32" s="7">
        <v>56195.549800000001</v>
      </c>
      <c r="D32" s="7">
        <v>7.7000000000000002E-3</v>
      </c>
      <c r="E32" s="11">
        <f t="shared" si="0"/>
        <v>7020.4773576344542</v>
      </c>
      <c r="F32" s="11">
        <f t="shared" si="1"/>
        <v>7020.5</v>
      </c>
      <c r="G32" s="11">
        <f t="shared" si="2"/>
        <v>-1.0678999999072403E-2</v>
      </c>
      <c r="J32" s="11">
        <f>+G32</f>
        <v>-1.0678999999072403E-2</v>
      </c>
      <c r="O32" s="11">
        <f t="shared" ca="1" si="3"/>
        <v>-4.7446092818219029E-3</v>
      </c>
      <c r="Q32" s="36">
        <f t="shared" si="4"/>
        <v>41177.049800000001</v>
      </c>
    </row>
    <row r="33" spans="1:21" s="11" customFormat="1" ht="12.95" customHeight="1" x14ac:dyDescent="0.2">
      <c r="A33" s="38" t="s">
        <v>51</v>
      </c>
      <c r="B33" s="37"/>
      <c r="C33" s="3">
        <v>56506.833100000003</v>
      </c>
      <c r="D33" s="3">
        <v>2.0000000000000001E-4</v>
      </c>
      <c r="E33" s="11">
        <f t="shared" si="0"/>
        <v>7680.4820646343205</v>
      </c>
      <c r="F33" s="11">
        <f t="shared" si="1"/>
        <v>7680.5</v>
      </c>
      <c r="G33" s="11">
        <f t="shared" si="2"/>
        <v>-8.4589999969466589E-3</v>
      </c>
      <c r="K33" s="11">
        <f>+G33</f>
        <v>-8.4589999969466589E-3</v>
      </c>
      <c r="O33" s="11">
        <f t="shared" ca="1" si="3"/>
        <v>-5.1272883717901107E-3</v>
      </c>
      <c r="Q33" s="36">
        <f t="shared" si="4"/>
        <v>41488.333100000003</v>
      </c>
    </row>
    <row r="34" spans="1:21" s="11" customFormat="1" ht="12.95" customHeight="1" x14ac:dyDescent="0.2">
      <c r="A34" s="3" t="s">
        <v>51</v>
      </c>
      <c r="B34" s="4" t="s">
        <v>46</v>
      </c>
      <c r="C34" s="3">
        <v>56506.833100000003</v>
      </c>
      <c r="D34" s="3">
        <v>2.0000000000000001E-4</v>
      </c>
      <c r="E34" s="11">
        <f t="shared" si="0"/>
        <v>7680.4820646343205</v>
      </c>
      <c r="F34" s="11">
        <f t="shared" si="1"/>
        <v>7680.5</v>
      </c>
      <c r="G34" s="11">
        <f t="shared" si="2"/>
        <v>-8.4589999969466589E-3</v>
      </c>
      <c r="K34" s="11">
        <f>+G34</f>
        <v>-8.4589999969466589E-3</v>
      </c>
      <c r="O34" s="11">
        <f t="shared" ca="1" si="3"/>
        <v>-5.1272883717901107E-3</v>
      </c>
      <c r="Q34" s="36">
        <f t="shared" si="4"/>
        <v>41488.333100000003</v>
      </c>
    </row>
    <row r="35" spans="1:21" s="11" customFormat="1" ht="12.95" customHeight="1" x14ac:dyDescent="0.2">
      <c r="A35" s="5" t="s">
        <v>52</v>
      </c>
      <c r="B35" s="6" t="s">
        <v>48</v>
      </c>
      <c r="C35" s="3">
        <v>56539.383600000001</v>
      </c>
      <c r="D35" s="7">
        <v>2.7E-2</v>
      </c>
      <c r="E35" s="11">
        <f t="shared" si="0"/>
        <v>7749.4979200149246</v>
      </c>
      <c r="F35" s="11">
        <f t="shared" si="1"/>
        <v>7749.5</v>
      </c>
      <c r="O35" s="11">
        <f t="shared" ca="1" si="3"/>
        <v>-5.1672957311958787E-3</v>
      </c>
      <c r="Q35" s="36">
        <f t="shared" si="4"/>
        <v>41520.883600000001</v>
      </c>
      <c r="U35" s="11">
        <f>+C35-(C$7+F35*C$8)</f>
        <v>-9.8100000468548387E-4</v>
      </c>
    </row>
    <row r="36" spans="1:21" s="11" customFormat="1" ht="12.95" customHeight="1" x14ac:dyDescent="0.2">
      <c r="A36" s="5" t="s">
        <v>52</v>
      </c>
      <c r="B36" s="6" t="s">
        <v>48</v>
      </c>
      <c r="C36" s="3">
        <v>56539.612999999998</v>
      </c>
      <c r="D36" s="7">
        <v>2.3E-3</v>
      </c>
      <c r="E36" s="11">
        <f t="shared" si="0"/>
        <v>7749.9843100004573</v>
      </c>
      <c r="F36" s="11">
        <f t="shared" si="1"/>
        <v>7750</v>
      </c>
      <c r="G36" s="11">
        <f t="shared" ref="G36:G51" si="6">+C36-(C$7+F36*C$8)</f>
        <v>-7.4000000022351742E-3</v>
      </c>
      <c r="J36" s="11">
        <f>+G36</f>
        <v>-7.4000000022351742E-3</v>
      </c>
      <c r="O36" s="11">
        <f t="shared" ca="1" si="3"/>
        <v>-5.1675856395973696E-3</v>
      </c>
      <c r="Q36" s="36">
        <f t="shared" si="4"/>
        <v>41521.112999999998</v>
      </c>
    </row>
    <row r="37" spans="1:21" s="11" customFormat="1" ht="12.95" customHeight="1" x14ac:dyDescent="0.2">
      <c r="A37" s="39" t="s">
        <v>55</v>
      </c>
      <c r="B37" s="4" t="s">
        <v>48</v>
      </c>
      <c r="C37" s="40">
        <v>56856.555999999997</v>
      </c>
      <c r="D37" s="40">
        <v>8.0000000000000002E-3</v>
      </c>
      <c r="E37" s="11">
        <f t="shared" si="0"/>
        <v>8421.9891102922047</v>
      </c>
      <c r="F37" s="11">
        <f t="shared" si="1"/>
        <v>8422</v>
      </c>
      <c r="G37" s="11">
        <f t="shared" si="6"/>
        <v>-5.13600000704173E-3</v>
      </c>
      <c r="I37" s="11">
        <f>+G37</f>
        <v>-5.13600000704173E-3</v>
      </c>
      <c r="O37" s="11">
        <f t="shared" ca="1" si="3"/>
        <v>-5.5572225312013638E-3</v>
      </c>
      <c r="Q37" s="36">
        <f t="shared" si="4"/>
        <v>41838.055999999997</v>
      </c>
    </row>
    <row r="38" spans="1:21" s="11" customFormat="1" ht="12.95" customHeight="1" x14ac:dyDescent="0.2">
      <c r="A38" s="7" t="s">
        <v>54</v>
      </c>
      <c r="B38" s="6" t="s">
        <v>48</v>
      </c>
      <c r="C38" s="7">
        <v>56887.443299999999</v>
      </c>
      <c r="D38" s="7">
        <v>1.11E-2</v>
      </c>
      <c r="E38" s="11">
        <f t="shared" si="0"/>
        <v>8487.4785322641455</v>
      </c>
      <c r="F38" s="11">
        <f t="shared" si="1"/>
        <v>8487.5</v>
      </c>
      <c r="G38" s="11">
        <f t="shared" si="6"/>
        <v>-1.0125000000698492E-2</v>
      </c>
      <c r="J38" s="11">
        <f>+G38</f>
        <v>-1.0125000000698492E-2</v>
      </c>
      <c r="O38" s="11">
        <f t="shared" ca="1" si="3"/>
        <v>-5.5952005317966933E-3</v>
      </c>
      <c r="Q38" s="36">
        <f t="shared" si="4"/>
        <v>41868.943299999999</v>
      </c>
    </row>
    <row r="39" spans="1:21" s="11" customFormat="1" ht="12.95" customHeight="1" x14ac:dyDescent="0.2">
      <c r="A39" s="41" t="s">
        <v>56</v>
      </c>
      <c r="B39" s="42" t="s">
        <v>48</v>
      </c>
      <c r="C39" s="43">
        <v>57238.579400000002</v>
      </c>
      <c r="D39" s="43">
        <v>2.9999999999999997E-4</v>
      </c>
      <c r="E39" s="11">
        <f t="shared" si="0"/>
        <v>9231.9819437789156</v>
      </c>
      <c r="F39" s="11">
        <f t="shared" si="1"/>
        <v>9232</v>
      </c>
      <c r="G39" s="11">
        <f t="shared" si="6"/>
        <v>-8.5160000016912818E-3</v>
      </c>
      <c r="K39" s="11">
        <f t="shared" ref="K39:K51" si="7">+G39</f>
        <v>-8.5160000016912818E-3</v>
      </c>
      <c r="O39" s="11">
        <f t="shared" ca="1" si="3"/>
        <v>-6.0268741416168925E-3</v>
      </c>
      <c r="Q39" s="36">
        <f t="shared" si="4"/>
        <v>42220.079400000002</v>
      </c>
    </row>
    <row r="40" spans="1:21" s="11" customFormat="1" ht="12.95" customHeight="1" x14ac:dyDescent="0.2">
      <c r="A40" s="41" t="s">
        <v>56</v>
      </c>
      <c r="B40" s="42" t="s">
        <v>48</v>
      </c>
      <c r="C40" s="43">
        <v>57364.2693</v>
      </c>
      <c r="D40" s="43">
        <v>8.3000000000000001E-3</v>
      </c>
      <c r="E40" s="11">
        <f t="shared" si="0"/>
        <v>9498.4784940992831</v>
      </c>
      <c r="F40" s="11">
        <f t="shared" si="1"/>
        <v>9498.5</v>
      </c>
      <c r="G40" s="11">
        <f t="shared" si="6"/>
        <v>-1.0142999999516178E-2</v>
      </c>
      <c r="K40" s="11">
        <f t="shared" si="7"/>
        <v>-1.0142999999516178E-2</v>
      </c>
      <c r="O40" s="11">
        <f t="shared" ca="1" si="3"/>
        <v>-6.1813953196116307E-3</v>
      </c>
      <c r="Q40" s="36">
        <f t="shared" si="4"/>
        <v>42345.7693</v>
      </c>
    </row>
    <row r="41" spans="1:21" s="11" customFormat="1" ht="12.95" customHeight="1" x14ac:dyDescent="0.2">
      <c r="A41" s="41" t="s">
        <v>56</v>
      </c>
      <c r="B41" s="42" t="s">
        <v>48</v>
      </c>
      <c r="C41" s="43">
        <v>57577.455300000001</v>
      </c>
      <c r="D41" s="43">
        <v>2.8E-3</v>
      </c>
      <c r="E41" s="11">
        <f t="shared" si="0"/>
        <v>9950.4904184989318</v>
      </c>
      <c r="F41" s="11">
        <f t="shared" si="1"/>
        <v>9950.5</v>
      </c>
      <c r="G41" s="11">
        <f t="shared" si="6"/>
        <v>-4.5190000018919818E-3</v>
      </c>
      <c r="K41" s="11">
        <f t="shared" si="7"/>
        <v>-4.5190000018919818E-3</v>
      </c>
      <c r="O41" s="11">
        <f t="shared" ca="1" si="3"/>
        <v>-6.4434725145595551E-3</v>
      </c>
      <c r="Q41" s="36">
        <f t="shared" si="4"/>
        <v>42558.955300000001</v>
      </c>
    </row>
    <row r="42" spans="1:21" s="11" customFormat="1" ht="12.95" customHeight="1" x14ac:dyDescent="0.2">
      <c r="A42" s="41" t="s">
        <v>56</v>
      </c>
      <c r="B42" s="42" t="s">
        <v>48</v>
      </c>
      <c r="C42" s="43">
        <v>57590.423300000002</v>
      </c>
      <c r="D42" s="43">
        <v>1.6999999999999999E-3</v>
      </c>
      <c r="E42" s="11">
        <f t="shared" si="0"/>
        <v>9977.9860825463602</v>
      </c>
      <c r="F42" s="11">
        <f t="shared" si="1"/>
        <v>9978</v>
      </c>
      <c r="G42" s="11">
        <f t="shared" si="6"/>
        <v>-6.5640000029816292E-3</v>
      </c>
      <c r="K42" s="11">
        <f t="shared" si="7"/>
        <v>-6.5640000029816292E-3</v>
      </c>
      <c r="O42" s="11">
        <f t="shared" ca="1" si="3"/>
        <v>-6.4594174766415642E-3</v>
      </c>
      <c r="Q42" s="36">
        <f t="shared" si="4"/>
        <v>42571.923300000002</v>
      </c>
    </row>
    <row r="43" spans="1:21" s="11" customFormat="1" ht="12.95" customHeight="1" x14ac:dyDescent="0.2">
      <c r="A43" s="44" t="s">
        <v>2</v>
      </c>
      <c r="B43" s="45" t="s">
        <v>48</v>
      </c>
      <c r="C43" s="46">
        <v>57952.409500000002</v>
      </c>
      <c r="D43" s="46">
        <v>4.3E-3</v>
      </c>
      <c r="E43" s="11">
        <f t="shared" si="0"/>
        <v>10745.494637836646</v>
      </c>
      <c r="F43" s="11">
        <f t="shared" si="1"/>
        <v>10745.5</v>
      </c>
      <c r="G43" s="11">
        <f t="shared" si="6"/>
        <v>-2.5289999975939281E-3</v>
      </c>
      <c r="K43" s="11">
        <f t="shared" si="7"/>
        <v>-2.5289999975939281E-3</v>
      </c>
      <c r="O43" s="11">
        <f t="shared" ca="1" si="3"/>
        <v>-6.9044268729303521E-3</v>
      </c>
      <c r="Q43" s="36">
        <f t="shared" si="4"/>
        <v>42933.909500000002</v>
      </c>
    </row>
    <row r="44" spans="1:21" s="11" customFormat="1" ht="12.95" customHeight="1" x14ac:dyDescent="0.2">
      <c r="A44" s="47" t="s">
        <v>1</v>
      </c>
      <c r="B44" s="48" t="s">
        <v>48</v>
      </c>
      <c r="C44" s="49">
        <v>58069.1348</v>
      </c>
      <c r="D44" s="50" t="s">
        <v>0</v>
      </c>
      <c r="E44" s="11">
        <f t="shared" si="0"/>
        <v>10992.983813857234</v>
      </c>
      <c r="F44" s="11">
        <f t="shared" si="1"/>
        <v>10993</v>
      </c>
      <c r="G44" s="11">
        <f t="shared" si="6"/>
        <v>-7.6340000014170073E-3</v>
      </c>
      <c r="K44" s="11">
        <f t="shared" si="7"/>
        <v>-7.6340000014170073E-3</v>
      </c>
      <c r="O44" s="11">
        <f t="shared" ca="1" si="3"/>
        <v>-7.0479315316684301E-3</v>
      </c>
      <c r="Q44" s="36">
        <f t="shared" si="4"/>
        <v>43050.6348</v>
      </c>
    </row>
    <row r="45" spans="1:21" s="11" customFormat="1" ht="12.95" customHeight="1" x14ac:dyDescent="0.2">
      <c r="A45" s="8" t="s">
        <v>60</v>
      </c>
      <c r="B45" s="9" t="s">
        <v>48</v>
      </c>
      <c r="C45" s="57">
        <v>59069.477599999998</v>
      </c>
      <c r="D45" s="58">
        <v>8.9999999999999998E-4</v>
      </c>
      <c r="E45" s="11">
        <f t="shared" si="0"/>
        <v>13113.980849719481</v>
      </c>
      <c r="F45" s="11">
        <f t="shared" si="1"/>
        <v>13114</v>
      </c>
      <c r="G45" s="11">
        <f t="shared" si="6"/>
        <v>-9.0320000017527491E-3</v>
      </c>
      <c r="K45" s="11">
        <f t="shared" si="7"/>
        <v>-9.0320000017527491E-3</v>
      </c>
      <c r="O45" s="11">
        <f t="shared" ca="1" si="3"/>
        <v>-8.2777229707935371E-3</v>
      </c>
      <c r="Q45" s="36">
        <f t="shared" si="4"/>
        <v>44050.977599999998</v>
      </c>
    </row>
    <row r="46" spans="1:21" s="11" customFormat="1" ht="12.95" customHeight="1" x14ac:dyDescent="0.2">
      <c r="A46" s="8" t="s">
        <v>60</v>
      </c>
      <c r="B46" s="9" t="s">
        <v>48</v>
      </c>
      <c r="C46" s="57">
        <v>59123.4859</v>
      </c>
      <c r="D46" s="58">
        <v>3.5999999999999999E-3</v>
      </c>
      <c r="E46" s="11">
        <f t="shared" si="0"/>
        <v>13228.493039152905</v>
      </c>
      <c r="F46" s="11">
        <f t="shared" si="1"/>
        <v>13228.5</v>
      </c>
      <c r="G46" s="11">
        <f t="shared" si="6"/>
        <v>-3.2830000054673292E-3</v>
      </c>
      <c r="K46" s="11">
        <f t="shared" si="7"/>
        <v>-3.2830000054673292E-3</v>
      </c>
      <c r="O46" s="11">
        <f t="shared" ca="1" si="3"/>
        <v>-8.3441119947349901E-3</v>
      </c>
      <c r="Q46" s="36">
        <f t="shared" si="4"/>
        <v>44104.9859</v>
      </c>
    </row>
    <row r="47" spans="1:21" s="11" customFormat="1" ht="12.95" customHeight="1" x14ac:dyDescent="0.2">
      <c r="A47" s="8" t="s">
        <v>60</v>
      </c>
      <c r="B47" s="9" t="s">
        <v>48</v>
      </c>
      <c r="C47" s="57">
        <v>59419.433700000001</v>
      </c>
      <c r="D47" s="58">
        <v>1.2999999999999999E-3</v>
      </c>
      <c r="E47" s="11">
        <f t="shared" si="0"/>
        <v>13855.982342389712</v>
      </c>
      <c r="F47" s="11">
        <f t="shared" si="1"/>
        <v>13856</v>
      </c>
      <c r="G47" s="11">
        <f t="shared" si="6"/>
        <v>-8.3280000035301782E-3</v>
      </c>
      <c r="K47" s="11">
        <f t="shared" si="7"/>
        <v>-8.3280000035301782E-3</v>
      </c>
      <c r="O47" s="11">
        <f t="shared" ca="1" si="3"/>
        <v>-8.7079470386062802E-3</v>
      </c>
      <c r="Q47" s="36">
        <f t="shared" si="4"/>
        <v>44400.933700000001</v>
      </c>
    </row>
    <row r="48" spans="1:21" s="11" customFormat="1" ht="12.95" customHeight="1" x14ac:dyDescent="0.2">
      <c r="A48" s="52" t="s">
        <v>62</v>
      </c>
      <c r="B48" s="53" t="s">
        <v>48</v>
      </c>
      <c r="C48" s="59">
        <v>59510.929800000042</v>
      </c>
      <c r="D48" s="18"/>
      <c r="E48" s="11">
        <f t="shared" si="0"/>
        <v>14049.978797298012</v>
      </c>
      <c r="F48" s="11">
        <f t="shared" si="1"/>
        <v>14050</v>
      </c>
      <c r="G48" s="11">
        <f t="shared" si="6"/>
        <v>-9.9999999583815224E-3</v>
      </c>
      <c r="K48" s="11">
        <f t="shared" si="7"/>
        <v>-9.9999999583815224E-3</v>
      </c>
      <c r="O48" s="11">
        <f t="shared" ca="1" si="3"/>
        <v>-8.8204314983848144E-3</v>
      </c>
      <c r="Q48" s="36">
        <f t="shared" si="4"/>
        <v>44492.429800000042</v>
      </c>
    </row>
    <row r="49" spans="1:17" s="11" customFormat="1" ht="12.95" customHeight="1" x14ac:dyDescent="0.2">
      <c r="A49" s="52" t="s">
        <v>62</v>
      </c>
      <c r="B49" s="53" t="s">
        <v>46</v>
      </c>
      <c r="C49" s="59">
        <v>59580.959999999963</v>
      </c>
      <c r="D49" s="18"/>
      <c r="E49" s="11">
        <f t="shared" si="0"/>
        <v>14198.461743964568</v>
      </c>
      <c r="F49" s="11">
        <f t="shared" si="1"/>
        <v>14198.5</v>
      </c>
      <c r="G49" s="11">
        <f t="shared" si="6"/>
        <v>-1.8043000040051993E-2</v>
      </c>
      <c r="K49" s="11">
        <f t="shared" si="7"/>
        <v>-1.8043000040051993E-2</v>
      </c>
      <c r="O49" s="11">
        <f t="shared" ca="1" si="3"/>
        <v>-8.9065342936276611E-3</v>
      </c>
      <c r="Q49" s="36">
        <f t="shared" si="4"/>
        <v>44562.459999999963</v>
      </c>
    </row>
    <row r="50" spans="1:17" s="11" customFormat="1" ht="12.95" customHeight="1" x14ac:dyDescent="0.2">
      <c r="A50" s="51" t="s">
        <v>61</v>
      </c>
      <c r="B50" s="51" t="s">
        <v>48</v>
      </c>
      <c r="C50" s="59">
        <v>59751.481300000101</v>
      </c>
      <c r="D50" s="58">
        <v>4.0000000000000002E-4</v>
      </c>
      <c r="E50" s="11">
        <f t="shared" si="0"/>
        <v>14560.012976053878</v>
      </c>
      <c r="F50" s="11">
        <f t="shared" si="1"/>
        <v>14560</v>
      </c>
      <c r="G50" s="11">
        <f t="shared" si="6"/>
        <v>6.1200001000543125E-3</v>
      </c>
      <c r="K50" s="11">
        <f t="shared" si="7"/>
        <v>6.1200001000543125E-3</v>
      </c>
      <c r="O50" s="11">
        <f t="shared" ca="1" si="3"/>
        <v>-9.116138067905703E-3</v>
      </c>
      <c r="Q50" s="36">
        <f t="shared" si="4"/>
        <v>44732.981300000101</v>
      </c>
    </row>
    <row r="51" spans="1:17" s="11" customFormat="1" ht="12.95" customHeight="1" x14ac:dyDescent="0.2">
      <c r="A51" s="10" t="s">
        <v>63</v>
      </c>
      <c r="B51" s="54" t="s">
        <v>48</v>
      </c>
      <c r="C51" s="55">
        <v>59812.779799999997</v>
      </c>
      <c r="D51" s="56">
        <v>2.0000000000000001E-4</v>
      </c>
      <c r="E51" s="11">
        <f t="shared" si="0"/>
        <v>14689.982359351865</v>
      </c>
      <c r="F51" s="11">
        <f t="shared" si="1"/>
        <v>14690</v>
      </c>
      <c r="G51" s="11">
        <f t="shared" si="6"/>
        <v>-8.3200000080978498E-3</v>
      </c>
      <c r="K51" s="11">
        <f t="shared" si="7"/>
        <v>-8.3200000080978498E-3</v>
      </c>
      <c r="O51" s="11">
        <f t="shared" ca="1" si="3"/>
        <v>-9.1915142522933802E-3</v>
      </c>
      <c r="Q51" s="36">
        <f t="shared" si="4"/>
        <v>44794.279799999997</v>
      </c>
    </row>
    <row r="52" spans="1:17" s="11" customFormat="1" ht="12.95" customHeight="1" x14ac:dyDescent="0.2">
      <c r="C52" s="18"/>
      <c r="D52" s="18"/>
    </row>
    <row r="53" spans="1:17" s="11" customFormat="1" ht="12.95" customHeight="1" x14ac:dyDescent="0.2">
      <c r="C53" s="18"/>
      <c r="D53" s="18"/>
    </row>
    <row r="54" spans="1:17" s="11" customFormat="1" ht="12.95" customHeight="1" x14ac:dyDescent="0.2">
      <c r="C54" s="18"/>
      <c r="D54" s="18"/>
    </row>
    <row r="55" spans="1:17" s="11" customFormat="1" ht="12.95" customHeight="1" x14ac:dyDescent="0.2">
      <c r="C55" s="18"/>
      <c r="D55" s="18"/>
    </row>
    <row r="56" spans="1:17" s="11" customFormat="1" ht="12.95" customHeight="1" x14ac:dyDescent="0.2">
      <c r="C56" s="18"/>
      <c r="D56" s="18"/>
    </row>
    <row r="57" spans="1:17" s="11" customFormat="1" ht="12.95" customHeight="1" x14ac:dyDescent="0.2">
      <c r="C57" s="18"/>
      <c r="D57" s="18"/>
    </row>
    <row r="58" spans="1:17" s="11" customFormat="1" ht="12.95" customHeight="1" x14ac:dyDescent="0.2">
      <c r="C58" s="18"/>
      <c r="D58" s="18"/>
    </row>
    <row r="59" spans="1:17" s="11" customFormat="1" ht="12.95" customHeight="1" x14ac:dyDescent="0.2">
      <c r="C59" s="18"/>
      <c r="D59" s="18"/>
    </row>
    <row r="60" spans="1:17" s="11" customFormat="1" ht="12.95" customHeight="1" x14ac:dyDescent="0.2">
      <c r="C60" s="18"/>
      <c r="D60" s="18"/>
    </row>
    <row r="61" spans="1:17" s="11" customFormat="1" ht="12.95" customHeight="1" x14ac:dyDescent="0.2">
      <c r="C61" s="18"/>
      <c r="D61" s="18"/>
    </row>
    <row r="62" spans="1:17" s="11" customFormat="1" ht="12.95" customHeight="1" x14ac:dyDescent="0.2">
      <c r="C62" s="18"/>
      <c r="D62" s="18"/>
    </row>
    <row r="63" spans="1:17" s="11" customFormat="1" ht="12.95" customHeight="1" x14ac:dyDescent="0.2">
      <c r="C63" s="18"/>
      <c r="D63" s="18"/>
    </row>
    <row r="64" spans="1:17" s="11" customFormat="1" ht="12.95" customHeight="1" x14ac:dyDescent="0.2">
      <c r="C64" s="18"/>
      <c r="D64" s="18"/>
    </row>
    <row r="65" spans="3:4" s="11" customFormat="1" ht="12.95" customHeight="1" x14ac:dyDescent="0.2">
      <c r="C65" s="18"/>
      <c r="D65" s="18"/>
    </row>
    <row r="66" spans="3:4" s="11" customFormat="1" ht="12.95" customHeight="1" x14ac:dyDescent="0.2">
      <c r="C66" s="18"/>
      <c r="D66" s="18"/>
    </row>
    <row r="67" spans="3:4" s="11" customFormat="1" ht="12.95" customHeight="1" x14ac:dyDescent="0.2">
      <c r="C67" s="18"/>
      <c r="D67" s="18"/>
    </row>
    <row r="68" spans="3:4" s="11" customFormat="1" ht="12.95" customHeight="1" x14ac:dyDescent="0.2">
      <c r="C68" s="18"/>
      <c r="D68" s="18"/>
    </row>
    <row r="69" spans="3:4" s="11" customFormat="1" ht="12.95" customHeight="1" x14ac:dyDescent="0.2">
      <c r="C69" s="18"/>
      <c r="D69" s="18"/>
    </row>
    <row r="70" spans="3:4" s="11" customFormat="1" ht="12.95" customHeight="1" x14ac:dyDescent="0.2">
      <c r="C70" s="18"/>
      <c r="D70" s="18"/>
    </row>
    <row r="71" spans="3:4" s="11" customFormat="1" ht="12.95" customHeight="1" x14ac:dyDescent="0.2">
      <c r="C71" s="18"/>
      <c r="D71" s="18"/>
    </row>
    <row r="72" spans="3:4" s="11" customFormat="1" ht="12.95" customHeight="1" x14ac:dyDescent="0.2">
      <c r="C72" s="18"/>
      <c r="D72" s="18"/>
    </row>
    <row r="73" spans="3:4" s="11" customFormat="1" ht="12.95" customHeight="1" x14ac:dyDescent="0.2">
      <c r="C73" s="18"/>
      <c r="D73" s="18"/>
    </row>
    <row r="74" spans="3:4" s="11" customFormat="1" ht="12.95" customHeight="1" x14ac:dyDescent="0.2">
      <c r="C74" s="18"/>
      <c r="D74" s="18"/>
    </row>
    <row r="75" spans="3:4" s="11" customFormat="1" ht="12.95" customHeight="1" x14ac:dyDescent="0.2">
      <c r="C75" s="18"/>
      <c r="D75" s="18"/>
    </row>
    <row r="76" spans="3:4" s="11" customFormat="1" ht="12.95" customHeight="1" x14ac:dyDescent="0.2">
      <c r="C76" s="18"/>
      <c r="D76" s="18"/>
    </row>
    <row r="77" spans="3:4" s="11" customFormat="1" ht="12.95" customHeight="1" x14ac:dyDescent="0.2">
      <c r="C77" s="18"/>
      <c r="D77" s="18"/>
    </row>
    <row r="78" spans="3:4" s="11" customFormat="1" ht="12.95" customHeight="1" x14ac:dyDescent="0.2">
      <c r="C78" s="18"/>
      <c r="D78" s="18"/>
    </row>
    <row r="79" spans="3:4" s="11" customFormat="1" ht="12.95" customHeight="1" x14ac:dyDescent="0.2">
      <c r="C79" s="18"/>
      <c r="D79" s="18"/>
    </row>
    <row r="80" spans="3:4" s="11" customFormat="1" ht="12.95" customHeight="1" x14ac:dyDescent="0.2">
      <c r="C80" s="18"/>
      <c r="D80" s="18"/>
    </row>
    <row r="81" spans="3:4" s="11" customFormat="1" ht="12.95" customHeight="1" x14ac:dyDescent="0.2">
      <c r="C81" s="18"/>
      <c r="D81" s="18"/>
    </row>
    <row r="82" spans="3:4" s="11" customFormat="1" ht="12.95" customHeight="1" x14ac:dyDescent="0.2">
      <c r="C82" s="18"/>
      <c r="D82" s="18"/>
    </row>
    <row r="83" spans="3:4" s="11" customFormat="1" ht="12.95" customHeight="1" x14ac:dyDescent="0.2">
      <c r="C83" s="18"/>
      <c r="D83" s="18"/>
    </row>
    <row r="84" spans="3:4" s="11" customFormat="1" ht="12.95" customHeight="1" x14ac:dyDescent="0.2">
      <c r="C84" s="18"/>
      <c r="D84" s="18"/>
    </row>
    <row r="85" spans="3:4" s="11" customFormat="1" ht="12.95" customHeight="1" x14ac:dyDescent="0.2">
      <c r="C85" s="18"/>
      <c r="D85" s="18"/>
    </row>
    <row r="86" spans="3:4" s="11" customFormat="1" ht="12.95" customHeight="1" x14ac:dyDescent="0.2">
      <c r="C86" s="18"/>
      <c r="D86" s="18"/>
    </row>
    <row r="87" spans="3:4" s="11" customFormat="1" ht="12.95" customHeight="1" x14ac:dyDescent="0.2">
      <c r="C87" s="18"/>
      <c r="D87" s="18"/>
    </row>
    <row r="88" spans="3:4" s="11" customFormat="1" ht="12.95" customHeight="1" x14ac:dyDescent="0.2">
      <c r="C88" s="18"/>
      <c r="D88" s="18"/>
    </row>
    <row r="89" spans="3:4" s="11" customFormat="1" ht="12.95" customHeight="1" x14ac:dyDescent="0.2">
      <c r="C89" s="18"/>
      <c r="D89" s="18"/>
    </row>
    <row r="90" spans="3:4" s="11" customFormat="1" ht="12.95" customHeight="1" x14ac:dyDescent="0.2">
      <c r="C90" s="18"/>
      <c r="D90" s="18"/>
    </row>
    <row r="91" spans="3:4" s="11" customFormat="1" ht="12.95" customHeight="1" x14ac:dyDescent="0.2">
      <c r="C91" s="18"/>
      <c r="D91" s="18"/>
    </row>
    <row r="92" spans="3:4" s="11" customFormat="1" ht="12.95" customHeight="1" x14ac:dyDescent="0.2">
      <c r="C92" s="18"/>
      <c r="D92" s="18"/>
    </row>
    <row r="93" spans="3:4" s="11" customFormat="1" ht="12.95" customHeight="1" x14ac:dyDescent="0.2">
      <c r="C93" s="18"/>
      <c r="D93" s="18"/>
    </row>
    <row r="94" spans="3:4" s="11" customFormat="1" ht="12.95" customHeight="1" x14ac:dyDescent="0.2">
      <c r="C94" s="18"/>
      <c r="D94" s="18"/>
    </row>
    <row r="95" spans="3:4" s="11" customFormat="1" ht="12.95" customHeight="1" x14ac:dyDescent="0.2">
      <c r="C95" s="18"/>
      <c r="D95" s="18"/>
    </row>
    <row r="96" spans="3:4" s="11" customFormat="1" ht="12.95" customHeight="1" x14ac:dyDescent="0.2">
      <c r="C96" s="18"/>
      <c r="D96" s="18"/>
    </row>
    <row r="97" spans="3:4" s="11" customFormat="1" ht="12.95" customHeight="1" x14ac:dyDescent="0.2">
      <c r="C97" s="18"/>
      <c r="D97" s="18"/>
    </row>
    <row r="98" spans="3:4" s="11" customFormat="1" ht="12.95" customHeight="1" x14ac:dyDescent="0.2">
      <c r="C98" s="18"/>
      <c r="D98" s="18"/>
    </row>
    <row r="99" spans="3:4" s="11" customFormat="1" ht="12.95" customHeight="1" x14ac:dyDescent="0.2">
      <c r="C99" s="18"/>
      <c r="D99" s="18"/>
    </row>
    <row r="100" spans="3:4" s="11" customFormat="1" ht="12.95" customHeight="1" x14ac:dyDescent="0.2">
      <c r="C100" s="18"/>
      <c r="D100" s="18"/>
    </row>
    <row r="101" spans="3:4" s="11" customFormat="1" ht="12.95" customHeight="1" x14ac:dyDescent="0.2">
      <c r="C101" s="18"/>
      <c r="D101" s="18"/>
    </row>
    <row r="102" spans="3:4" s="11" customFormat="1" ht="12.95" customHeight="1" x14ac:dyDescent="0.2">
      <c r="C102" s="18"/>
      <c r="D102" s="18"/>
    </row>
    <row r="103" spans="3:4" s="11" customFormat="1" ht="12.95" customHeight="1" x14ac:dyDescent="0.2">
      <c r="C103" s="18"/>
      <c r="D103" s="18"/>
    </row>
    <row r="104" spans="3:4" s="11" customFormat="1" ht="12.95" customHeight="1" x14ac:dyDescent="0.2">
      <c r="C104" s="18"/>
      <c r="D104" s="18"/>
    </row>
    <row r="105" spans="3:4" s="11" customFormat="1" ht="12.95" customHeight="1" x14ac:dyDescent="0.2">
      <c r="C105" s="18"/>
      <c r="D105" s="18"/>
    </row>
    <row r="106" spans="3:4" s="11" customFormat="1" ht="12.95" customHeight="1" x14ac:dyDescent="0.2">
      <c r="C106" s="18"/>
      <c r="D106" s="18"/>
    </row>
    <row r="107" spans="3:4" s="11" customFormat="1" ht="12.95" customHeight="1" x14ac:dyDescent="0.2">
      <c r="C107" s="18"/>
      <c r="D107" s="18"/>
    </row>
    <row r="108" spans="3:4" s="11" customFormat="1" ht="12.95" customHeight="1" x14ac:dyDescent="0.2">
      <c r="C108" s="18"/>
      <c r="D108" s="18"/>
    </row>
    <row r="109" spans="3:4" s="11" customFormat="1" ht="12.95" customHeight="1" x14ac:dyDescent="0.2">
      <c r="C109" s="18"/>
      <c r="D109" s="18"/>
    </row>
    <row r="110" spans="3:4" s="11" customFormat="1" ht="12.95" customHeight="1" x14ac:dyDescent="0.2">
      <c r="C110" s="18"/>
      <c r="D110" s="18"/>
    </row>
    <row r="111" spans="3:4" s="11" customFormat="1" ht="12.95" customHeight="1" x14ac:dyDescent="0.2">
      <c r="C111" s="18"/>
      <c r="D111" s="18"/>
    </row>
    <row r="112" spans="3:4" s="11" customFormat="1" ht="12.95" customHeight="1" x14ac:dyDescent="0.2">
      <c r="C112" s="18"/>
      <c r="D112" s="18"/>
    </row>
    <row r="113" spans="3:4" s="11" customFormat="1" ht="12.95" customHeight="1" x14ac:dyDescent="0.2">
      <c r="C113" s="18"/>
      <c r="D113" s="18"/>
    </row>
    <row r="114" spans="3:4" s="11" customFormat="1" ht="12.95" customHeight="1" x14ac:dyDescent="0.2">
      <c r="C114" s="18"/>
      <c r="D114" s="18"/>
    </row>
    <row r="115" spans="3:4" s="11" customFormat="1" ht="12.95" customHeight="1" x14ac:dyDescent="0.2">
      <c r="C115" s="18"/>
      <c r="D115" s="18"/>
    </row>
    <row r="116" spans="3:4" s="11" customFormat="1" ht="12.95" customHeight="1" x14ac:dyDescent="0.2">
      <c r="C116" s="18"/>
      <c r="D116" s="18"/>
    </row>
    <row r="117" spans="3:4" s="11" customFormat="1" ht="12.95" customHeight="1" x14ac:dyDescent="0.2">
      <c r="C117" s="18"/>
      <c r="D117" s="18"/>
    </row>
    <row r="118" spans="3:4" s="11" customFormat="1" ht="12.95" customHeight="1" x14ac:dyDescent="0.2">
      <c r="C118" s="18"/>
      <c r="D118" s="18"/>
    </row>
    <row r="119" spans="3:4" s="11" customFormat="1" ht="12.95" customHeight="1" x14ac:dyDescent="0.2">
      <c r="C119" s="18"/>
      <c r="D119" s="18"/>
    </row>
    <row r="120" spans="3:4" s="11" customFormat="1" ht="12.95" customHeight="1" x14ac:dyDescent="0.2">
      <c r="C120" s="18"/>
      <c r="D120" s="18"/>
    </row>
    <row r="121" spans="3:4" s="11" customFormat="1" ht="12.95" customHeight="1" x14ac:dyDescent="0.2">
      <c r="C121" s="18"/>
      <c r="D121" s="18"/>
    </row>
    <row r="122" spans="3:4" s="11" customFormat="1" ht="12.95" customHeight="1" x14ac:dyDescent="0.2">
      <c r="C122" s="18"/>
      <c r="D122" s="18"/>
    </row>
    <row r="123" spans="3:4" s="11" customFormat="1" ht="12.95" customHeight="1" x14ac:dyDescent="0.2">
      <c r="C123" s="18"/>
      <c r="D123" s="18"/>
    </row>
    <row r="124" spans="3:4" s="11" customFormat="1" ht="12.95" customHeight="1" x14ac:dyDescent="0.2">
      <c r="C124" s="18"/>
      <c r="D124" s="18"/>
    </row>
    <row r="125" spans="3:4" s="11" customFormat="1" ht="12.95" customHeight="1" x14ac:dyDescent="0.2">
      <c r="C125" s="18"/>
      <c r="D125" s="18"/>
    </row>
    <row r="126" spans="3:4" s="11" customFormat="1" ht="12.95" customHeight="1" x14ac:dyDescent="0.2">
      <c r="C126" s="18"/>
      <c r="D126" s="18"/>
    </row>
    <row r="127" spans="3:4" s="11" customFormat="1" ht="12.95" customHeight="1" x14ac:dyDescent="0.2">
      <c r="C127" s="18"/>
      <c r="D127" s="18"/>
    </row>
    <row r="128" spans="3:4" s="11" customFormat="1" ht="12.95" customHeight="1" x14ac:dyDescent="0.2">
      <c r="C128" s="18"/>
      <c r="D128" s="18"/>
    </row>
    <row r="129" spans="3:4" s="11" customFormat="1" ht="12.95" customHeight="1" x14ac:dyDescent="0.2">
      <c r="C129" s="18"/>
      <c r="D129" s="18"/>
    </row>
    <row r="130" spans="3:4" s="11" customFormat="1" ht="12.95" customHeight="1" x14ac:dyDescent="0.2">
      <c r="C130" s="18"/>
      <c r="D130" s="18"/>
    </row>
    <row r="131" spans="3:4" s="11" customFormat="1" ht="12.95" customHeight="1" x14ac:dyDescent="0.2">
      <c r="C131" s="18"/>
      <c r="D131" s="18"/>
    </row>
    <row r="132" spans="3:4" s="11" customFormat="1" ht="12.95" customHeight="1" x14ac:dyDescent="0.2">
      <c r="C132" s="18"/>
      <c r="D132" s="18"/>
    </row>
    <row r="133" spans="3:4" s="11" customFormat="1" ht="12.95" customHeight="1" x14ac:dyDescent="0.2">
      <c r="C133" s="18"/>
      <c r="D133" s="18"/>
    </row>
    <row r="134" spans="3:4" s="11" customFormat="1" ht="12.95" customHeight="1" x14ac:dyDescent="0.2">
      <c r="C134" s="18"/>
      <c r="D134" s="18"/>
    </row>
    <row r="135" spans="3:4" s="11" customFormat="1" ht="12.95" customHeight="1" x14ac:dyDescent="0.2">
      <c r="C135" s="18"/>
      <c r="D135" s="18"/>
    </row>
    <row r="136" spans="3:4" s="11" customFormat="1" ht="12.95" customHeight="1" x14ac:dyDescent="0.2">
      <c r="C136" s="18"/>
      <c r="D136" s="18"/>
    </row>
    <row r="137" spans="3:4" s="11" customFormat="1" ht="12.95" customHeight="1" x14ac:dyDescent="0.2">
      <c r="C137" s="18"/>
      <c r="D137" s="18"/>
    </row>
    <row r="138" spans="3:4" s="11" customFormat="1" ht="12.95" customHeight="1" x14ac:dyDescent="0.2">
      <c r="C138" s="18"/>
      <c r="D138" s="18"/>
    </row>
    <row r="139" spans="3:4" s="11" customFormat="1" ht="12.95" customHeight="1" x14ac:dyDescent="0.2">
      <c r="C139" s="18"/>
      <c r="D139" s="18"/>
    </row>
    <row r="140" spans="3:4" s="11" customFormat="1" ht="12.95" customHeight="1" x14ac:dyDescent="0.2">
      <c r="C140" s="18"/>
      <c r="D140" s="18"/>
    </row>
    <row r="141" spans="3:4" s="11" customFormat="1" ht="12.95" customHeight="1" x14ac:dyDescent="0.2">
      <c r="C141" s="18"/>
      <c r="D141" s="18"/>
    </row>
    <row r="142" spans="3:4" s="11" customFormat="1" ht="12.95" customHeight="1" x14ac:dyDescent="0.2">
      <c r="C142" s="18"/>
      <c r="D142" s="18"/>
    </row>
    <row r="143" spans="3:4" s="11" customFormat="1" ht="12.95" customHeight="1" x14ac:dyDescent="0.2">
      <c r="C143" s="18"/>
      <c r="D143" s="18"/>
    </row>
    <row r="144" spans="3:4" s="11" customFormat="1" ht="12.95" customHeight="1" x14ac:dyDescent="0.2">
      <c r="C144" s="18"/>
      <c r="D144" s="18"/>
    </row>
    <row r="145" spans="3:4" s="11" customFormat="1" ht="12.95" customHeight="1" x14ac:dyDescent="0.2">
      <c r="C145" s="18"/>
      <c r="D145" s="18"/>
    </row>
    <row r="146" spans="3:4" s="11" customFormat="1" ht="12.95" customHeight="1" x14ac:dyDescent="0.2">
      <c r="C146" s="18"/>
      <c r="D146" s="18"/>
    </row>
    <row r="147" spans="3:4" s="11" customFormat="1" ht="12.95" customHeight="1" x14ac:dyDescent="0.2">
      <c r="C147" s="18"/>
      <c r="D147" s="18"/>
    </row>
    <row r="148" spans="3:4" s="11" customFormat="1" ht="12.95" customHeight="1" x14ac:dyDescent="0.2">
      <c r="C148" s="18"/>
      <c r="D148" s="18"/>
    </row>
    <row r="149" spans="3:4" s="11" customFormat="1" ht="12.95" customHeight="1" x14ac:dyDescent="0.2">
      <c r="C149" s="18"/>
      <c r="D149" s="18"/>
    </row>
    <row r="150" spans="3:4" s="11" customFormat="1" ht="12.95" customHeight="1" x14ac:dyDescent="0.2">
      <c r="C150" s="18"/>
      <c r="D150" s="18"/>
    </row>
    <row r="151" spans="3:4" s="11" customFormat="1" ht="12.95" customHeight="1" x14ac:dyDescent="0.2">
      <c r="C151" s="18"/>
      <c r="D151" s="18"/>
    </row>
    <row r="152" spans="3:4" s="11" customFormat="1" ht="12.95" customHeight="1" x14ac:dyDescent="0.2">
      <c r="C152" s="18"/>
      <c r="D152" s="18"/>
    </row>
    <row r="153" spans="3:4" s="11" customFormat="1" ht="12.95" customHeight="1" x14ac:dyDescent="0.2">
      <c r="C153" s="18"/>
      <c r="D153" s="18"/>
    </row>
    <row r="154" spans="3:4" s="11" customFormat="1" ht="12.95" customHeight="1" x14ac:dyDescent="0.2">
      <c r="C154" s="18"/>
      <c r="D154" s="18"/>
    </row>
    <row r="155" spans="3:4" s="11" customFormat="1" ht="12.95" customHeight="1" x14ac:dyDescent="0.2">
      <c r="C155" s="18"/>
      <c r="D155" s="18"/>
    </row>
    <row r="156" spans="3:4" s="11" customFormat="1" ht="12.95" customHeight="1" x14ac:dyDescent="0.2">
      <c r="C156" s="18"/>
      <c r="D156" s="18"/>
    </row>
    <row r="157" spans="3:4" s="11" customFormat="1" ht="12.95" customHeight="1" x14ac:dyDescent="0.2">
      <c r="C157" s="18"/>
      <c r="D157" s="18"/>
    </row>
    <row r="158" spans="3:4" s="11" customFormat="1" ht="12.95" customHeight="1" x14ac:dyDescent="0.2">
      <c r="C158" s="18"/>
      <c r="D158" s="18"/>
    </row>
    <row r="159" spans="3:4" s="11" customFormat="1" ht="12.95" customHeight="1" x14ac:dyDescent="0.2">
      <c r="C159" s="18"/>
      <c r="D159" s="18"/>
    </row>
    <row r="160" spans="3:4" s="11" customFormat="1" ht="12.95" customHeight="1" x14ac:dyDescent="0.2">
      <c r="C160" s="18"/>
      <c r="D160" s="18"/>
    </row>
    <row r="161" spans="3:4" s="11" customFormat="1" ht="12.95" customHeight="1" x14ac:dyDescent="0.2">
      <c r="C161" s="18"/>
      <c r="D161" s="18"/>
    </row>
    <row r="162" spans="3:4" s="11" customFormat="1" ht="12.95" customHeight="1" x14ac:dyDescent="0.2">
      <c r="C162" s="18"/>
      <c r="D162" s="18"/>
    </row>
    <row r="163" spans="3:4" s="11" customFormat="1" ht="12.95" customHeight="1" x14ac:dyDescent="0.2">
      <c r="C163" s="18"/>
      <c r="D163" s="18"/>
    </row>
    <row r="164" spans="3:4" s="11" customFormat="1" ht="12.95" customHeight="1" x14ac:dyDescent="0.2">
      <c r="C164" s="18"/>
      <c r="D164" s="18"/>
    </row>
    <row r="165" spans="3:4" s="11" customFormat="1" ht="12.95" customHeight="1" x14ac:dyDescent="0.2">
      <c r="C165" s="18"/>
      <c r="D165" s="18"/>
    </row>
    <row r="166" spans="3:4" s="11" customFormat="1" ht="12.95" customHeight="1" x14ac:dyDescent="0.2">
      <c r="C166" s="18"/>
      <c r="D166" s="18"/>
    </row>
    <row r="167" spans="3:4" s="11" customFormat="1" ht="12.95" customHeight="1" x14ac:dyDescent="0.2">
      <c r="C167" s="18"/>
      <c r="D167" s="18"/>
    </row>
    <row r="168" spans="3:4" s="11" customFormat="1" ht="12.95" customHeight="1" x14ac:dyDescent="0.2">
      <c r="C168" s="18"/>
      <c r="D168" s="18"/>
    </row>
    <row r="169" spans="3:4" s="11" customFormat="1" ht="12.95" customHeight="1" x14ac:dyDescent="0.2">
      <c r="C169" s="18"/>
      <c r="D169" s="18"/>
    </row>
    <row r="170" spans="3:4" s="11" customFormat="1" ht="12.95" customHeight="1" x14ac:dyDescent="0.2">
      <c r="C170" s="18"/>
      <c r="D170" s="18"/>
    </row>
    <row r="171" spans="3:4" s="11" customFormat="1" ht="12.95" customHeight="1" x14ac:dyDescent="0.2">
      <c r="C171" s="18"/>
      <c r="D171" s="18"/>
    </row>
    <row r="172" spans="3:4" s="11" customFormat="1" ht="12.95" customHeight="1" x14ac:dyDescent="0.2">
      <c r="C172" s="18"/>
      <c r="D172" s="18"/>
    </row>
    <row r="173" spans="3:4" s="11" customFormat="1" ht="12.95" customHeight="1" x14ac:dyDescent="0.2">
      <c r="C173" s="18"/>
      <c r="D173" s="18"/>
    </row>
    <row r="174" spans="3:4" s="11" customFormat="1" ht="12.95" customHeight="1" x14ac:dyDescent="0.2">
      <c r="C174" s="18"/>
      <c r="D174" s="18"/>
    </row>
    <row r="175" spans="3:4" s="11" customFormat="1" ht="12.95" customHeight="1" x14ac:dyDescent="0.2">
      <c r="C175" s="18"/>
      <c r="D175" s="18"/>
    </row>
    <row r="176" spans="3:4" s="11" customFormat="1" ht="12.95" customHeight="1" x14ac:dyDescent="0.2">
      <c r="C176" s="18"/>
      <c r="D176" s="18"/>
    </row>
    <row r="177" spans="3:4" s="11" customFormat="1" ht="12.95" customHeight="1" x14ac:dyDescent="0.2">
      <c r="C177" s="18"/>
      <c r="D177" s="18"/>
    </row>
    <row r="178" spans="3:4" s="11" customFormat="1" ht="12.95" customHeight="1" x14ac:dyDescent="0.2">
      <c r="C178" s="18"/>
      <c r="D178" s="18"/>
    </row>
    <row r="179" spans="3:4" s="11" customFormat="1" ht="12.95" customHeight="1" x14ac:dyDescent="0.2">
      <c r="C179" s="18"/>
      <c r="D179" s="18"/>
    </row>
    <row r="180" spans="3:4" s="11" customFormat="1" ht="12.95" customHeight="1" x14ac:dyDescent="0.2">
      <c r="C180" s="18"/>
      <c r="D180" s="18"/>
    </row>
    <row r="181" spans="3:4" s="11" customFormat="1" ht="12.95" customHeight="1" x14ac:dyDescent="0.2">
      <c r="C181" s="18"/>
      <c r="D181" s="18"/>
    </row>
    <row r="182" spans="3:4" s="11" customFormat="1" ht="12.95" customHeight="1" x14ac:dyDescent="0.2">
      <c r="C182" s="18"/>
      <c r="D182" s="18"/>
    </row>
    <row r="183" spans="3:4" s="11" customFormat="1" ht="12.95" customHeight="1" x14ac:dyDescent="0.2">
      <c r="C183" s="18"/>
      <c r="D183" s="18"/>
    </row>
    <row r="184" spans="3:4" s="11" customFormat="1" ht="12.95" customHeight="1" x14ac:dyDescent="0.2">
      <c r="C184" s="18"/>
      <c r="D184" s="18"/>
    </row>
    <row r="185" spans="3:4" s="11" customFormat="1" ht="12.95" customHeight="1" x14ac:dyDescent="0.2">
      <c r="C185" s="18"/>
      <c r="D185" s="18"/>
    </row>
    <row r="186" spans="3:4" s="11" customFormat="1" ht="12.95" customHeight="1" x14ac:dyDescent="0.2">
      <c r="C186" s="18"/>
      <c r="D186" s="18"/>
    </row>
    <row r="187" spans="3:4" s="11" customFormat="1" ht="12.95" customHeight="1" x14ac:dyDescent="0.2">
      <c r="C187" s="18"/>
      <c r="D187" s="18"/>
    </row>
    <row r="188" spans="3:4" s="11" customFormat="1" ht="12.95" customHeight="1" x14ac:dyDescent="0.2">
      <c r="C188" s="18"/>
      <c r="D188" s="18"/>
    </row>
    <row r="189" spans="3:4" s="11" customFormat="1" ht="12.95" customHeight="1" x14ac:dyDescent="0.2">
      <c r="C189" s="18"/>
      <c r="D189" s="18"/>
    </row>
    <row r="190" spans="3:4" s="11" customFormat="1" ht="12.95" customHeight="1" x14ac:dyDescent="0.2">
      <c r="C190" s="18"/>
      <c r="D190" s="18"/>
    </row>
    <row r="191" spans="3:4" s="11" customFormat="1" ht="12.95" customHeight="1" x14ac:dyDescent="0.2">
      <c r="C191" s="18"/>
      <c r="D191" s="18"/>
    </row>
    <row r="192" spans="3:4" s="11" customFormat="1" ht="12.95" customHeight="1" x14ac:dyDescent="0.2">
      <c r="C192" s="18"/>
      <c r="D192" s="18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  <row r="6940" spans="3:4" x14ac:dyDescent="0.2">
      <c r="C6940" s="2"/>
      <c r="D6940" s="2"/>
    </row>
  </sheetData>
  <sortState xmlns:xlrd2="http://schemas.microsoft.com/office/spreadsheetml/2017/richdata2" ref="A21:W51">
    <sortCondition ref="C21:C51"/>
  </sortState>
  <phoneticPr fontId="8" type="noConversion"/>
  <hyperlinks>
    <hyperlink ref="H63373" r:id="rId1" display="http://vsolj.cetus-net.org/bulletin.html" xr:uid="{00000000-0004-0000-0000-000000000000}"/>
    <hyperlink ref="H63366" r:id="rId2" display="https://www.aavso.org/ejaavso" xr:uid="{00000000-0004-0000-0000-000001000000}"/>
    <hyperlink ref="AP224" r:id="rId3" display="http://cdsbib.u-strasbg.fr/cgi-bin/cdsbib?1990RMxAA..21..381G" xr:uid="{00000000-0004-0000-0000-000002000000}"/>
    <hyperlink ref="AP221" r:id="rId4" display="http://cdsbib.u-strasbg.fr/cgi-bin/cdsbib?1990RMxAA..21..381G" xr:uid="{00000000-0004-0000-0000-000003000000}"/>
    <hyperlink ref="AP223" r:id="rId5" display="http://cdsbib.u-strasbg.fr/cgi-bin/cdsbib?1990RMxAA..21..381G" xr:uid="{00000000-0004-0000-0000-000004000000}"/>
    <hyperlink ref="AP199" r:id="rId6" display="http://cdsbib.u-strasbg.fr/cgi-bin/cdsbib?1990RMxAA..21..381G" xr:uid="{00000000-0004-0000-0000-000005000000}"/>
    <hyperlink ref="I63373" r:id="rId7" display="http://vsolj.cetus-net.org/bulletin.html" xr:uid="{00000000-0004-0000-0000-000006000000}"/>
    <hyperlink ref="AQ360" r:id="rId8" display="http://cdsbib.u-strasbg.fr/cgi-bin/cdsbib?1990RMxAA..21..381G" xr:uid="{00000000-0004-0000-0000-000007000000}"/>
    <hyperlink ref="AQ2004" r:id="rId9" display="http://cdsbib.u-strasbg.fr/cgi-bin/cdsbib?1990RMxAA..21..381G" xr:uid="{00000000-0004-0000-0000-000008000000}"/>
    <hyperlink ref="AQ361" r:id="rId10" display="http://cdsbib.u-strasbg.fr/cgi-bin/cdsbib?1990RMxAA..21..381G" xr:uid="{00000000-0004-0000-0000-000009000000}"/>
    <hyperlink ref="H63370" r:id="rId11" display="https://www.aavso.org/ejaavso" xr:uid="{00000000-0004-0000-0000-00000A000000}"/>
    <hyperlink ref="H1211" r:id="rId12" display="http://vsolj.cetus-net.org/bulletin.html" xr:uid="{00000000-0004-0000-0000-00000B000000}"/>
    <hyperlink ref="AP4449" r:id="rId13" display="http://cdsbib.u-strasbg.fr/cgi-bin/cdsbib?1990RMxAA..21..381G" xr:uid="{00000000-0004-0000-0000-00000C000000}"/>
    <hyperlink ref="AP4452" r:id="rId14" display="http://cdsbib.u-strasbg.fr/cgi-bin/cdsbib?1990RMxAA..21..381G" xr:uid="{00000000-0004-0000-0000-00000D000000}"/>
    <hyperlink ref="AP4450" r:id="rId15" display="http://cdsbib.u-strasbg.fr/cgi-bin/cdsbib?1990RMxAA..21..381G" xr:uid="{00000000-0004-0000-0000-00000E000000}"/>
    <hyperlink ref="AP4428" r:id="rId16" display="http://cdsbib.u-strasbg.fr/cgi-bin/cdsbib?1990RMxAA..21..381G" xr:uid="{00000000-0004-0000-0000-00000F000000}"/>
    <hyperlink ref="I1211" r:id="rId17" display="http://vsolj.cetus-net.org/bulletin.html" xr:uid="{00000000-0004-0000-0000-000010000000}"/>
    <hyperlink ref="AQ4562" r:id="rId18" display="http://cdsbib.u-strasbg.fr/cgi-bin/cdsbib?1990RMxAA..21..381G" xr:uid="{00000000-0004-0000-0000-000011000000}"/>
    <hyperlink ref="AQ64650" r:id="rId19" display="http://cdsbib.u-strasbg.fr/cgi-bin/cdsbib?1990RMxAA..21..381G" xr:uid="{00000000-0004-0000-0000-000012000000}"/>
    <hyperlink ref="AQ4563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2024-01-03T05:18:48Z</dcterms:modified>
</cp:coreProperties>
</file>