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<sst xmlns="http://schemas.openxmlformats.org/spreadsheetml/2006/main" count="54" uniqueCount="49">
  <si>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</si>
  <si>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</si>
  <si>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</si>
  <si>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</si>
  <si>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</si>
  <si>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</si>
  <si>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</si>
  <si>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</si>
  <si>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</si>
  <si>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</si>
  <si>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</si>
  <si>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</si>
  <si>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</si>
  <si>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</si>
  <si>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</si>
  <si>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</si>
  <si>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</si>
  <si>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</si>
  <si>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</si>
  <si>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</si>
  <si>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</si>
  <si>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</si>
  <si>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</si>
  <si>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</si>
  <si>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</si>
  <si>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</si>
  <si>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</si>
  <si>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</si>
  <si>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</si>
  <si>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</si>
  <si>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</si>
  <si>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</si>
  <si>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</si>
  <si>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</si>
  <si>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</si>
  <si>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</si>
  <si>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</si>
  <si>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</si>
  <si>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</si>
  <si>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</si>
  <si>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GSC 2755-2136</t>
  </si>
  <si>
    <t>Peg</t>
  </si>
  <si>
    <t>EA</t>
  </si>
  <si>
    <t>OEJV 0083</t>
  </si>
  <si>
    <t>IBVS 5960</t>
  </si>
  <si>
    <t>I</t>
  </si>
  <si>
    <t>not avail.</t>
  </si>
  <si>
    <t>OEJV</t>
  </si>
  <si>
    <t>IBVS 6042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</si>
</sst>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0"/>
    </font>
    <font>
      <sz val="10"/>
      <color indexed="18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22" fontId="0" fillId="0" borderId="0" xfId="0" applyNumberFormat="1" applyAlignment="1">
      <alignment horizontal="center"/>
    </xf>
    <xf numFmtId="0" fontId="0" fillId="0" borderId="11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2755-2136 -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</c:v>
                  </c:pt>
                  <c:pt idx="2">
                    <c:v>0.00030000000000000003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4966137"/>
        <c:axId val="2042050"/>
      </c:scatterChart>
      <c:valAx>
        <c:axId val="44966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2050"/>
        <c:crosses val="autoZero"/>
        <c:crossBetween val="midCat"/>
        <c:dispUnits/>
      </c:valAx>
      <c:valAx>
        <c:axId val="204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661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075"/>
          <c:y val="0.93375"/>
          <c:w val="0.66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147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5" ht="12.75">
      <c r="A2" t="s">
        <v>24</v>
      </c>
      <c r="B2" t="s">
        <v>42</v>
      </c>
      <c r="D2" s="3" t="s">
        <v>41</v>
      </c>
      <c r="E2" s="29">
        <f ca="1">NOW()</f>
        <v>44888.43404837963</v>
      </c>
    </row>
    <row r="3" ht="13.5" thickBot="1">
      <c r="E3" t="e">
        <f>TEXT(E2,"0000-00 00:00")</f>
        <v>#VALUE!</v>
      </c>
    </row>
    <row r="4" spans="1:4" ht="14.25" thickBot="1" thickTop="1">
      <c r="A4" s="5" t="s">
        <v>0</v>
      </c>
      <c r="C4" s="8" t="s">
        <v>46</v>
      </c>
      <c r="D4" s="9" t="s">
        <v>46</v>
      </c>
    </row>
    <row r="6" ht="12.75">
      <c r="A6" s="5" t="s">
        <v>1</v>
      </c>
    </row>
    <row r="7" spans="1:4" ht="12.75">
      <c r="A7" t="s">
        <v>2</v>
      </c>
      <c r="C7">
        <v>51449.81300000008</v>
      </c>
      <c r="D7" s="30" t="s">
        <v>43</v>
      </c>
    </row>
    <row r="8" spans="1:4" ht="12.75">
      <c r="A8" t="s">
        <v>3</v>
      </c>
      <c r="C8">
        <v>1.27868</v>
      </c>
      <c r="D8" s="30" t="s">
        <v>43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0.040622222129419995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16</v>
      </c>
      <c r="B12" s="12"/>
      <c r="C12" s="24">
        <f ca="1">SLOPE(INDIRECT($G$11):G992,INDIRECT($F$11):F992)</f>
        <v>-4.691358021669077E-06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59906.5382150463</v>
      </c>
    </row>
    <row r="15" spans="1:5" ht="12.75">
      <c r="A15" s="14" t="s">
        <v>17</v>
      </c>
      <c r="B15" s="12"/>
      <c r="C15" s="15">
        <f>(C7+C11)+(C8+C12)*INT(MAX(F21:F3533))</f>
        <v>56225.7059</v>
      </c>
      <c r="D15" s="16" t="s">
        <v>38</v>
      </c>
      <c r="E15" s="17">
        <f>ROUND(2*(E14-$C$7)/$C$8,0)/2+E13</f>
        <v>6614.5</v>
      </c>
    </row>
    <row r="16" spans="1:5" ht="12.75">
      <c r="A16" s="18" t="s">
        <v>4</v>
      </c>
      <c r="B16" s="12"/>
      <c r="C16" s="19">
        <f>+C8+C12</f>
        <v>1.2786753086419784</v>
      </c>
      <c r="D16" s="16" t="s">
        <v>39</v>
      </c>
      <c r="E16" s="26">
        <f>ROUND(2*(E14-$C$15)/$C$16,0)/2+E13</f>
        <v>2879.5</v>
      </c>
    </row>
    <row r="17" spans="1:5" ht="13.5" thickBot="1">
      <c r="A17" s="16" t="s">
        <v>30</v>
      </c>
      <c r="B17" s="12"/>
      <c r="C17" s="12">
        <f>COUNT(C21:C2191)</f>
        <v>3</v>
      </c>
      <c r="D17" s="16" t="s">
        <v>34</v>
      </c>
      <c r="E17" s="20">
        <f>+$C$15+$C$16*E16-15018.5-$C$9/24</f>
        <v>44889.54728456791</v>
      </c>
    </row>
    <row r="18" spans="1:5" ht="14.25" thickBot="1" thickTop="1">
      <c r="A18" s="18" t="s">
        <v>5</v>
      </c>
      <c r="B18" s="12"/>
      <c r="C18" s="21">
        <f>+C15</f>
        <v>56225.7059</v>
      </c>
      <c r="D18" s="22">
        <f>+C16</f>
        <v>1.2786753086419784</v>
      </c>
      <c r="E18" s="23" t="s">
        <v>35</v>
      </c>
    </row>
    <row r="19" spans="1:5" ht="13.5" thickTop="1">
      <c r="A19" s="27" t="s">
        <v>36</v>
      </c>
      <c r="E19" s="28">
        <v>22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47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</row>
    <row r="21" spans="1:17" ht="12.75">
      <c r="A21" s="30" t="s">
        <v>43</v>
      </c>
      <c r="C21" s="10">
        <v>51449.81300000008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0.040622222129419995</v>
      </c>
      <c r="Q21" s="2">
        <f>+C21-15018.5</f>
        <v>36431.31300000008</v>
      </c>
    </row>
    <row r="22" spans="1:17" ht="12.75">
      <c r="A22" s="34" t="s">
        <v>44</v>
      </c>
      <c r="B22" s="35" t="s">
        <v>45</v>
      </c>
      <c r="C22" s="36">
        <v>55500.697</v>
      </c>
      <c r="D22" s="36">
        <v>0.001</v>
      </c>
      <c r="E22">
        <f>+(C22-C$7)/C$8</f>
        <v>3168.020145775267</v>
      </c>
      <c r="F22">
        <f>ROUND(2*E22,0)/2</f>
        <v>3168</v>
      </c>
      <c r="G22">
        <f>+C22-(C$7+F22*C$8)</f>
        <v>0.025759999916772358</v>
      </c>
      <c r="I22">
        <f>+G22</f>
        <v>0.025759999916772358</v>
      </c>
      <c r="O22">
        <f>+C$11+C$12*$F22</f>
        <v>0.025759999916772358</v>
      </c>
      <c r="Q22" s="2">
        <f>+C22-15018.5</f>
        <v>40482.197</v>
      </c>
    </row>
    <row r="23" spans="1:17" ht="12.75">
      <c r="A23" s="31" t="s">
        <v>48</v>
      </c>
      <c r="B23" s="32" t="s">
        <v>45</v>
      </c>
      <c r="C23" s="33">
        <v>56225.7059</v>
      </c>
      <c r="D23" s="33">
        <v>0.00030000000000000003</v>
      </c>
      <c r="E23">
        <f>+(C23-C$7)/C$8</f>
        <v>3735.0180655049885</v>
      </c>
      <c r="F23">
        <f>ROUND(2*E23,0)/2</f>
        <v>3735</v>
      </c>
      <c r="G23">
        <f>+C23-(C$7+F23*C$8)</f>
        <v>0.02309999991848599</v>
      </c>
      <c r="I23">
        <f>+G23</f>
        <v>0.02309999991848599</v>
      </c>
      <c r="O23">
        <f>+C$11+C$12*$F23</f>
        <v>0.02309999991848599</v>
      </c>
      <c r="Q23" s="2">
        <f>+C23-15018.5</f>
        <v>41207.2059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2022-11-22T23:55:01Z</dcterms:modified>
  <cp:category/>
  <cp:version/>
  <cp:contentType/>
  <cp:contentStatus/>
</cp:coreProperties>
</file>