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<sst xmlns="http://schemas.openxmlformats.org/spreadsheetml/2006/main" count="81" uniqueCount="52">
  <si>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</si>
  <si>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</si>
  <si>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</si>
  <si>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</si>
  <si>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</si>
  <si>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</si>
  <si>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</si>
  <si>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</si>
  <si>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</si>
  <si>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</si>
  <si>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</si>
  <si>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</si>
  <si>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</si>
  <si>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</si>
  <si>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</si>
  <si>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</si>
  <si>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</si>
  <si>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</si>
  <si>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</si>
  <si>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</si>
  <si>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</si>
  <si>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</si>
  <si>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</si>
  <si>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</si>
  <si>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</si>
  <si>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</si>
  <si>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</si>
  <si>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</si>
  <si>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</si>
  <si>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</si>
  <si>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</si>
  <si>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</si>
  <si>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</si>
  <si>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</si>
  <si>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</si>
  <si>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</si>
  <si>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</si>
  <si>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</si>
  <si>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</si>
  <si>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</si>
  <si>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</si>
  <si>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</si>
  <si>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</si>
  <si>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G1137-0293</t>
  </si>
  <si>
    <t>GSC 1137-0293</t>
  </si>
  <si>
    <t>EW</t>
  </si>
  <si>
    <t>1137-0293</t>
  </si>
  <si>
    <t>IBVS 5990</t>
  </si>
  <si>
    <t>I</t>
  </si>
  <si>
    <t>Peg</t>
  </si>
  <si>
    <t>IBVS 6095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</si>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</sst>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1137-0293 -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0.0008</c:v>
                  </c:pt>
                  <c:pt idx="1">
                    <c:v>0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0.0004</c:v>
                  </c:pt>
                  <c:pt idx="7">
                    <c:v>0.0005</c:v>
                  </c:pt>
                  <c:pt idx="8">
                    <c:v>0.001</c:v>
                  </c:pt>
                  <c:pt idx="9">
                    <c:v>0.0009</c:v>
                  </c:pt>
                  <c:pt idx="10">
                    <c:v>0.001</c:v>
                  </c:pt>
                  <c:pt idx="11">
                    <c:v>0.0009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0.0008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0969588"/>
        <c:axId val="5292933"/>
      </c:scatterChart>
      <c:valAx>
        <c:axId val="6096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933"/>
        <c:crosses val="autoZero"/>
        <c:crossBetween val="midCat"/>
        <c:dispUnits/>
      </c:valAx>
      <c:valAx>
        <c:axId val="5292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695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5" ht="12.75">
      <c r="A2" t="s">
        <v>24</v>
      </c>
      <c r="B2" t="s">
        <v>45</v>
      </c>
      <c r="D2" s="3" t="s">
        <v>49</v>
      </c>
      <c r="E2" s="31" t="s">
        <v>43</v>
      </c>
    </row>
    <row r="3" ht="13.5" thickBot="1">
      <c r="E3" t="s">
        <v>46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55436.5809</v>
      </c>
      <c r="D7" s="30" t="s">
        <v>40</v>
      </c>
    </row>
    <row r="8" spans="1:4" ht="12.75">
      <c r="A8" t="s">
        <v>3</v>
      </c>
      <c r="C8">
        <v>0.37799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0.003726461594221849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-3.4032395106217514E-05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59906.54013715278</v>
      </c>
    </row>
    <row r="15" spans="1:5" ht="12.75">
      <c r="A15" s="14" t="s">
        <v>17</v>
      </c>
      <c r="B15" s="12"/>
      <c r="C15" s="15">
        <f>(C7+C11)+(C8+C12)*INT(MAX(F21:F3533))</f>
        <v>56159.23643652215</v>
      </c>
      <c r="D15" s="16" t="s">
        <v>38</v>
      </c>
      <c r="E15" s="17">
        <f>ROUND(2*(E14-$C$7)/$C$8,0)/2+E13</f>
        <v>11826.5</v>
      </c>
    </row>
    <row r="16" spans="1:5" ht="12.75">
      <c r="A16" s="18" t="s">
        <v>4</v>
      </c>
      <c r="B16" s="12"/>
      <c r="C16" s="19">
        <f>+C8+C12</f>
        <v>0.37795596760489375</v>
      </c>
      <c r="D16" s="16" t="s">
        <v>39</v>
      </c>
      <c r="E16" s="26">
        <f>ROUND(2*(E14-$C$15)/$C$16,0)/2+E13</f>
        <v>9915.5</v>
      </c>
    </row>
    <row r="17" spans="1:5" ht="13.5" thickBot="1">
      <c r="A17" s="16" t="s">
        <v>30</v>
      </c>
      <c r="B17" s="12"/>
      <c r="C17" s="12">
        <f>COUNT(C21:C2191)</f>
        <v>15</v>
      </c>
      <c r="D17" s="16" t="s">
        <v>34</v>
      </c>
      <c r="E17" s="20">
        <f>+$C$15+$C$16*E16-15018.5-$C$9/24</f>
        <v>44888.75466664181</v>
      </c>
    </row>
    <row r="18" spans="1:5" ht="14.25" thickBot="1" thickTop="1">
      <c r="A18" s="18" t="s">
        <v>5</v>
      </c>
      <c r="B18" s="12"/>
      <c r="C18" s="21">
        <f>+C15</f>
        <v>56159.23643652215</v>
      </c>
      <c r="D18" s="22">
        <f>+C16</f>
        <v>0.37795596760489375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s="32" t="s">
        <v>47</v>
      </c>
      <c r="B21" s="33" t="s">
        <v>48</v>
      </c>
      <c r="C21" s="32">
        <v>55436.5809</v>
      </c>
      <c r="D21" s="32">
        <v>0.0008</v>
      </c>
      <c r="E21">
        <f aca="true" t="shared" si="0" ref="E21:E35">+(C21-C$7)/C$8</f>
        <v>0</v>
      </c>
      <c r="F21">
        <f aca="true" t="shared" si="1" ref="F21:F35">ROUND(2*E21,0)/2</f>
        <v>0</v>
      </c>
      <c r="G21">
        <f aca="true" t="shared" si="2" ref="G21:G35">+C21-(C$7+F21*C$8)</f>
        <v>0</v>
      </c>
      <c r="H21">
        <f aca="true" t="shared" si="3" ref="H21:H35">+G21</f>
        <v>0</v>
      </c>
      <c r="O21">
        <f aca="true" t="shared" si="4" ref="O21:O35">+C$11+C$12*$F21</f>
        <v>0.003726461594221849</v>
      </c>
      <c r="Q21" s="2">
        <f aca="true" t="shared" si="5" ref="Q21:Q35">+C21-15018.5</f>
        <v>40418.0809</v>
      </c>
    </row>
    <row r="22" spans="1:17" ht="12.75">
      <c r="A22" t="s">
        <v>40</v>
      </c>
      <c r="C22" s="10">
        <v>55437.34</v>
      </c>
      <c r="D22" s="10" t="s">
        <v>13</v>
      </c>
      <c r="E22">
        <f t="shared" si="0"/>
        <v>2.0082541866072368</v>
      </c>
      <c r="F22">
        <f t="shared" si="1"/>
        <v>2</v>
      </c>
      <c r="G22">
        <f t="shared" si="2"/>
        <v>0.0031199999939417467</v>
      </c>
      <c r="H22">
        <f t="shared" si="3"/>
        <v>0.0031199999939417467</v>
      </c>
      <c r="O22">
        <f t="shared" si="4"/>
        <v>0.003658396804009414</v>
      </c>
      <c r="Q22" s="2">
        <f t="shared" si="5"/>
        <v>40418.84</v>
      </c>
    </row>
    <row r="23" spans="1:17" ht="12.75">
      <c r="A23" s="37" t="s">
        <v>47</v>
      </c>
      <c r="B23" s="38" t="s">
        <v>48</v>
      </c>
      <c r="C23" s="37">
        <v>55437.3442</v>
      </c>
      <c r="D23" s="37">
        <v>0.0005</v>
      </c>
      <c r="E23">
        <f t="shared" si="0"/>
        <v>2.019365591678901</v>
      </c>
      <c r="F23">
        <f t="shared" si="1"/>
        <v>2</v>
      </c>
      <c r="G23">
        <f t="shared" si="2"/>
        <v>0.0073199999969801866</v>
      </c>
      <c r="H23">
        <f t="shared" si="3"/>
        <v>0.0073199999969801866</v>
      </c>
      <c r="O23">
        <f t="shared" si="4"/>
        <v>0.003658396804009414</v>
      </c>
      <c r="Q23" s="2">
        <f t="shared" si="5"/>
        <v>40418.8442</v>
      </c>
    </row>
    <row r="24" spans="1:17" ht="12.75">
      <c r="A24" s="37" t="s">
        <v>47</v>
      </c>
      <c r="B24" s="38" t="s">
        <v>51</v>
      </c>
      <c r="C24" s="37">
        <v>55437.5266</v>
      </c>
      <c r="D24" s="37">
        <v>0.0009</v>
      </c>
      <c r="E24">
        <f t="shared" si="0"/>
        <v>2.5019180401507377</v>
      </c>
      <c r="F24">
        <f t="shared" si="1"/>
        <v>2.5</v>
      </c>
      <c r="G24">
        <f t="shared" si="2"/>
        <v>0.0007249999980558641</v>
      </c>
      <c r="H24">
        <f t="shared" si="3"/>
        <v>0.0007249999980558641</v>
      </c>
      <c r="O24">
        <f t="shared" si="4"/>
        <v>0.0036413806064563054</v>
      </c>
      <c r="Q24" s="2">
        <f t="shared" si="5"/>
        <v>40419.0266</v>
      </c>
    </row>
    <row r="25" spans="1:17" ht="12.75">
      <c r="A25" s="37" t="s">
        <v>47</v>
      </c>
      <c r="B25" s="38" t="s">
        <v>48</v>
      </c>
      <c r="C25" s="37">
        <v>55440.3694</v>
      </c>
      <c r="D25" s="37">
        <v>0.0005</v>
      </c>
      <c r="E25">
        <f t="shared" si="0"/>
        <v>10.022751924660405</v>
      </c>
      <c r="F25">
        <f t="shared" si="1"/>
        <v>10</v>
      </c>
      <c r="G25">
        <f t="shared" si="2"/>
        <v>0.008600000001024455</v>
      </c>
      <c r="H25">
        <f t="shared" si="3"/>
        <v>0.008600000001024455</v>
      </c>
      <c r="O25">
        <f t="shared" si="4"/>
        <v>0.003386137643159674</v>
      </c>
      <c r="Q25" s="2">
        <f t="shared" si="5"/>
        <v>40421.8694</v>
      </c>
    </row>
    <row r="26" spans="1:17" ht="12.75">
      <c r="A26" s="37" t="s">
        <v>47</v>
      </c>
      <c r="B26" s="38" t="s">
        <v>51</v>
      </c>
      <c r="C26" s="37">
        <v>55442.441</v>
      </c>
      <c r="D26" s="37">
        <v>0.0006</v>
      </c>
      <c r="E26">
        <f t="shared" si="0"/>
        <v>15.503320193650774</v>
      </c>
      <c r="F26">
        <f t="shared" si="1"/>
        <v>15.5</v>
      </c>
      <c r="G26">
        <f t="shared" si="2"/>
        <v>0.0012549999955808744</v>
      </c>
      <c r="H26">
        <f t="shared" si="3"/>
        <v>0.0012549999955808744</v>
      </c>
      <c r="O26">
        <f t="shared" si="4"/>
        <v>0.0031989594700754776</v>
      </c>
      <c r="Q26" s="2">
        <f t="shared" si="5"/>
        <v>40423.941</v>
      </c>
    </row>
    <row r="27" spans="1:17" ht="12.75">
      <c r="A27" s="37" t="s">
        <v>47</v>
      </c>
      <c r="B27" s="38" t="s">
        <v>51</v>
      </c>
      <c r="C27" s="37">
        <v>55447.3567</v>
      </c>
      <c r="D27" s="37">
        <v>0.0004</v>
      </c>
      <c r="E27">
        <f t="shared" si="0"/>
        <v>28.50816159156538</v>
      </c>
      <c r="F27">
        <f t="shared" si="1"/>
        <v>28.5</v>
      </c>
      <c r="G27">
        <f t="shared" si="2"/>
        <v>0.0030849999966449104</v>
      </c>
      <c r="H27">
        <f t="shared" si="3"/>
        <v>0.0030849999966449104</v>
      </c>
      <c r="O27">
        <f t="shared" si="4"/>
        <v>0.0027565383336946503</v>
      </c>
      <c r="Q27" s="2">
        <f t="shared" si="5"/>
        <v>40428.8567</v>
      </c>
    </row>
    <row r="28" spans="1:17" ht="12.75">
      <c r="A28" s="34" t="s">
        <v>50</v>
      </c>
      <c r="B28" s="35" t="s">
        <v>48</v>
      </c>
      <c r="C28" s="36">
        <v>56146.3836</v>
      </c>
      <c r="D28" s="36">
        <v>0.0005</v>
      </c>
      <c r="E28">
        <f t="shared" si="0"/>
        <v>1877.8345987989105</v>
      </c>
      <c r="F28">
        <f t="shared" si="1"/>
        <v>1878</v>
      </c>
      <c r="G28">
        <f t="shared" si="2"/>
        <v>-0.06251999999949476</v>
      </c>
      <c r="H28">
        <f t="shared" si="3"/>
        <v>-0.06251999999949476</v>
      </c>
      <c r="O28">
        <f t="shared" si="4"/>
        <v>-0.060186376415254636</v>
      </c>
      <c r="Q28" s="2">
        <f t="shared" si="5"/>
        <v>41127.8836</v>
      </c>
    </row>
    <row r="29" spans="1:17" ht="12.75">
      <c r="A29" s="34" t="s">
        <v>50</v>
      </c>
      <c r="B29" s="35" t="s">
        <v>51</v>
      </c>
      <c r="C29" s="36">
        <v>56146.5701</v>
      </c>
      <c r="D29" s="36">
        <v>0.001</v>
      </c>
      <c r="E29">
        <f t="shared" si="0"/>
        <v>1878.3279980951781</v>
      </c>
      <c r="F29">
        <f t="shared" si="1"/>
        <v>1878.5</v>
      </c>
      <c r="G29">
        <f t="shared" si="2"/>
        <v>-0.06501500000013039</v>
      </c>
      <c r="H29">
        <f t="shared" si="3"/>
        <v>-0.06501500000013039</v>
      </c>
      <c r="O29">
        <f t="shared" si="4"/>
        <v>-0.06020339261280774</v>
      </c>
      <c r="Q29" s="2">
        <f t="shared" si="5"/>
        <v>41128.0701</v>
      </c>
    </row>
    <row r="30" spans="1:17" ht="12.75">
      <c r="A30" s="34" t="s">
        <v>50</v>
      </c>
      <c r="B30" s="35" t="s">
        <v>51</v>
      </c>
      <c r="C30" s="36">
        <v>56148.4673</v>
      </c>
      <c r="D30" s="36">
        <v>0.0009</v>
      </c>
      <c r="E30">
        <f t="shared" si="0"/>
        <v>1883.3471784967744</v>
      </c>
      <c r="F30">
        <f t="shared" si="1"/>
        <v>1883.5</v>
      </c>
      <c r="G30">
        <f t="shared" si="2"/>
        <v>-0.05776500000501983</v>
      </c>
      <c r="H30">
        <f t="shared" si="3"/>
        <v>-0.05776500000501983</v>
      </c>
      <c r="O30">
        <f t="shared" si="4"/>
        <v>-0.06037355458833883</v>
      </c>
      <c r="Q30" s="2">
        <f t="shared" si="5"/>
        <v>41129.9673</v>
      </c>
    </row>
    <row r="31" spans="1:17" ht="12.75">
      <c r="A31" s="34" t="s">
        <v>50</v>
      </c>
      <c r="B31" s="35" t="s">
        <v>51</v>
      </c>
      <c r="C31" s="36">
        <v>56153.3782</v>
      </c>
      <c r="D31" s="36">
        <v>0.001</v>
      </c>
      <c r="E31">
        <f t="shared" si="0"/>
        <v>1896.3393211460577</v>
      </c>
      <c r="F31">
        <f t="shared" si="1"/>
        <v>1896.5</v>
      </c>
      <c r="G31">
        <f t="shared" si="2"/>
        <v>-0.060734999999112915</v>
      </c>
      <c r="H31">
        <f t="shared" si="3"/>
        <v>-0.060734999999112915</v>
      </c>
      <c r="O31">
        <f t="shared" si="4"/>
        <v>-0.06081597572471967</v>
      </c>
      <c r="Q31" s="2">
        <f t="shared" si="5"/>
        <v>41134.8782</v>
      </c>
    </row>
    <row r="32" spans="1:17" ht="12.75">
      <c r="A32" s="34" t="s">
        <v>50</v>
      </c>
      <c r="B32" s="35" t="s">
        <v>48</v>
      </c>
      <c r="C32" s="36">
        <v>56153.5674</v>
      </c>
      <c r="D32" s="36">
        <v>0.0009</v>
      </c>
      <c r="E32">
        <f t="shared" si="0"/>
        <v>1896.8398634884497</v>
      </c>
      <c r="F32">
        <f t="shared" si="1"/>
        <v>1897</v>
      </c>
      <c r="G32">
        <f t="shared" si="2"/>
        <v>-0.06053000000247266</v>
      </c>
      <c r="H32">
        <f t="shared" si="3"/>
        <v>-0.06053000000247266</v>
      </c>
      <c r="O32">
        <f t="shared" si="4"/>
        <v>-0.060832991922272775</v>
      </c>
      <c r="Q32" s="2">
        <f t="shared" si="5"/>
        <v>41135.0674</v>
      </c>
    </row>
    <row r="33" spans="1:17" ht="12.75">
      <c r="A33" s="34" t="s">
        <v>50</v>
      </c>
      <c r="B33" s="35" t="s">
        <v>48</v>
      </c>
      <c r="C33" s="36">
        <v>56155.4612</v>
      </c>
      <c r="D33" s="36">
        <v>0.001</v>
      </c>
      <c r="E33">
        <f t="shared" si="0"/>
        <v>1901.850048943086</v>
      </c>
      <c r="F33">
        <f t="shared" si="1"/>
        <v>1902</v>
      </c>
      <c r="G33">
        <f t="shared" si="2"/>
        <v>-0.056680000001506414</v>
      </c>
      <c r="H33">
        <f t="shared" si="3"/>
        <v>-0.056680000001506414</v>
      </c>
      <c r="O33">
        <f t="shared" si="4"/>
        <v>-0.06100315389780386</v>
      </c>
      <c r="Q33" s="2">
        <f t="shared" si="5"/>
        <v>41136.9612</v>
      </c>
    </row>
    <row r="34" spans="1:17" ht="12.75">
      <c r="A34" s="34" t="s">
        <v>50</v>
      </c>
      <c r="B34" s="35" t="s">
        <v>51</v>
      </c>
      <c r="C34" s="36">
        <v>56157.535</v>
      </c>
      <c r="D34" s="36">
        <v>0.001</v>
      </c>
      <c r="E34">
        <f t="shared" si="0"/>
        <v>1907.3364374718979</v>
      </c>
      <c r="F34">
        <f t="shared" si="1"/>
        <v>1907.5</v>
      </c>
      <c r="G34">
        <f t="shared" si="2"/>
        <v>-0.06182499999704305</v>
      </c>
      <c r="H34">
        <f t="shared" si="3"/>
        <v>-0.06182499999704305</v>
      </c>
      <c r="O34">
        <f t="shared" si="4"/>
        <v>-0.06119033207088806</v>
      </c>
      <c r="Q34" s="2">
        <f t="shared" si="5"/>
        <v>41139.035</v>
      </c>
    </row>
    <row r="35" spans="1:17" ht="12.75">
      <c r="A35" s="34" t="s">
        <v>50</v>
      </c>
      <c r="B35" s="35" t="s">
        <v>51</v>
      </c>
      <c r="C35" s="36">
        <v>56159.4258</v>
      </c>
      <c r="D35" s="36">
        <v>0.0008</v>
      </c>
      <c r="E35">
        <f t="shared" si="0"/>
        <v>1912.3386862086204</v>
      </c>
      <c r="F35">
        <f t="shared" si="1"/>
        <v>1912.5</v>
      </c>
      <c r="G35">
        <f t="shared" si="2"/>
        <v>-0.06097500000032596</v>
      </c>
      <c r="H35">
        <f t="shared" si="3"/>
        <v>-0.06097500000032596</v>
      </c>
      <c r="O35">
        <f t="shared" si="4"/>
        <v>-0.06136049404641915</v>
      </c>
      <c r="Q35" s="2">
        <f t="shared" si="5"/>
        <v>41140.9258</v>
      </c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2022-11-22T23:57:47Z</dcterms:modified>
  <cp:category/>
  <cp:version/>
  <cp:contentType/>
  <cp:contentStatus/>
</cp:coreProperties>
</file>