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165" windowWidth="8340" windowHeight="1314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<sst xmlns="http://schemas.openxmlformats.org/spreadsheetml/2006/main" count="361" uniqueCount="197">
  <si>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</si>
  <si>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</si>
  <si>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</si>
  <si>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</si>
  <si>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</si>
  <si>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</si>
  <si>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</si>
  <si>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</si>
  <si>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</si>
  <si>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</si>
  <si>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</si>
  <si>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</si>
  <si>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</si>
  <si>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</si>
  <si>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</si>
  <si>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</si>
  <si>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</si>
  <si>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</si>
  <si>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</si>
  <si>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</si>
  <si>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</si>
  <si>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</si>
  <si>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</si>
  <si>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</si>
  <si>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</si>
  <si>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</si>
  <si>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</si>
  <si>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</si>
  <si>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Cracow</t>
  </si>
  <si>
    <t>database</t>
  </si>
  <si>
    <t>http://www.as.ap.krakow.pl/o-c/data/getdata.php3?LX%20per</t>
  </si>
  <si>
    <t>Cracow database</t>
  </si>
  <si>
    <t>Cracow dataB</t>
  </si>
  <si>
    <t>10         Diethelm R</t>
  </si>
  <si>
    <t>BBSAG Bull.51</t>
  </si>
  <si>
    <t>B</t>
  </si>
  <si>
    <t>phe</t>
  </si>
  <si>
    <t>IBVS 2189</t>
  </si>
  <si>
    <t>K</t>
  </si>
  <si>
    <t>v</t>
  </si>
  <si>
    <t>BAV-M 34</t>
  </si>
  <si>
    <t>IBVS 2793</t>
  </si>
  <si>
    <t>pg</t>
  </si>
  <si>
    <t>BAV-M 38</t>
  </si>
  <si>
    <t>BAV-M 52</t>
  </si>
  <si>
    <t>BAV-M 50</t>
  </si>
  <si>
    <t>BAV-M 62</t>
  </si>
  <si>
    <t>V</t>
  </si>
  <si>
    <t>II</t>
  </si>
  <si>
    <t># of data points:</t>
  </si>
  <si>
    <t>EA</t>
  </si>
  <si>
    <t xml:space="preserve">LX Per / GSC 03315-01535 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</si>
  <si>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</si>
  <si>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</si>
  <si>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</si>
  <si>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</si>
  <si>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</si>
  <si>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</si>
  <si>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6048</t>
  </si>
  <si>
    <t>I</t>
  </si>
  <si>
    <t>IBVS 6070</t>
  </si>
  <si>
    <t>vis</t>
  </si>
  <si>
    <t>Add cycle</t>
  </si>
  <si>
    <t>Old Cycle</t>
  </si>
  <si>
    <t>IBVS 6114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</si>
  <si>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</si>
  <si>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</si>
  <si>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</si>
  <si>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</si>
  <si>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</si>
  <si>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</si>
  <si>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</si>
  <si>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</si>
  <si>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F </t>
  </si>
  <si>
    <t>2426406.268 </t>
  </si>
  <si>
    <t> 05.03.1931 18:25 </t>
  </si>
  <si>
    <t> 0.128 </t>
  </si>
  <si>
    <t>P </t>
  </si>
  <si>
    <t> Strohmeier et al. </t>
  </si>
  <si>
    <t> VB 5.13 </t>
  </si>
  <si>
    <t>2427033.244 </t>
  </si>
  <si>
    <t> 21.11.1932 17:51 </t>
  </si>
  <si>
    <t> 0.124 </t>
  </si>
  <si>
    <t>2427097.256 </t>
  </si>
  <si>
    <t> 24.01.1933 18:08 </t>
  </si>
  <si>
    <t> -0.170 </t>
  </si>
  <si>
    <t>2427097.277 </t>
  </si>
  <si>
    <t> 24.01.1933 18:38 </t>
  </si>
  <si>
    <t> -0.149 </t>
  </si>
  <si>
    <t>2427483.261 </t>
  </si>
  <si>
    <t> 14.02.1934 18:15 </t>
  </si>
  <si>
    <t> 0.001 </t>
  </si>
  <si>
    <t>2428954.267 </t>
  </si>
  <si>
    <t> 24.02.1938 18:24 </t>
  </si>
  <si>
    <t> 0.016 </t>
  </si>
  <si>
    <t>2428962.296 </t>
  </si>
  <si>
    <t> 04.03.1938 19:06 </t>
  </si>
  <si>
    <t> 0.006 </t>
  </si>
  <si>
    <t>2428978.323 </t>
  </si>
  <si>
    <t> 20.03.1938 19:45 </t>
  </si>
  <si>
    <t> -0.043 </t>
  </si>
  <si>
    <t>2429195.526 </t>
  </si>
  <si>
    <t> 24.10.1938 00:37 </t>
  </si>
  <si>
    <t>2436823.537 </t>
  </si>
  <si>
    <t> 12.09.1959 00:53 </t>
  </si>
  <si>
    <t> -0.119 </t>
  </si>
  <si>
    <t>2436839.571 </t>
  </si>
  <si>
    <t> 28.09.1959 01:42 </t>
  </si>
  <si>
    <t> -0.162 </t>
  </si>
  <si>
    <t>2441690.760 </t>
  </si>
  <si>
    <t> 08.01.1973 06:14 </t>
  </si>
  <si>
    <t> -0.030 </t>
  </si>
  <si>
    <t>E </t>
  </si>
  <si>
    <t>?</t>
  </si>
  <si>
    <t> D.M.Popper </t>
  </si>
  <si>
    <t> AA 30.420 </t>
  </si>
  <si>
    <t>2444540.303 </t>
  </si>
  <si>
    <t> 27.10.1980 19:16 </t>
  </si>
  <si>
    <t> -0.032 </t>
  </si>
  <si>
    <t>V </t>
  </si>
  <si>
    <t> R.Diethelm </t>
  </si>
  <si>
    <t> BBS 51 </t>
  </si>
  <si>
    <t>2444560.4133 </t>
  </si>
  <si>
    <t> 16.11.1980 21:55 </t>
  </si>
  <si>
    <t> -0.0171 </t>
  </si>
  <si>
    <t> A.Y.Ertan </t>
  </si>
  <si>
    <t>IBVS 2189 </t>
  </si>
  <si>
    <t>2444982.395 </t>
  </si>
  <si>
    <t> 12.01.1982 21:28 </t>
  </si>
  <si>
    <t> -0.041 </t>
  </si>
  <si>
    <t> H.Zimmermann </t>
  </si>
  <si>
    <t>BAVM 34 </t>
  </si>
  <si>
    <t>2445609.3806 </t>
  </si>
  <si>
    <t> 01.10.1983 21:08 </t>
  </si>
  <si>
    <t> -0.0358 </t>
  </si>
  <si>
    <t> C.Ibanoglu </t>
  </si>
  <si>
    <t>IBVS 2793 </t>
  </si>
  <si>
    <t>2445629.4788 </t>
  </si>
  <si>
    <t> 21.10.1983 23:29 </t>
  </si>
  <si>
    <t> -0.0331 </t>
  </si>
  <si>
    <t> M.Can Akan </t>
  </si>
  <si>
    <t>2445641.523 </t>
  </si>
  <si>
    <t> 03.11.1983 00:33 </t>
  </si>
  <si>
    <t> -0.046 </t>
  </si>
  <si>
    <t> P.Frank </t>
  </si>
  <si>
    <t>BAVM 38 </t>
  </si>
  <si>
    <t>2446457.4018 </t>
  </si>
  <si>
    <t> 26.01.1986 21:38 </t>
  </si>
  <si>
    <t> -0.0454 </t>
  </si>
  <si>
    <t> J.Ells </t>
  </si>
  <si>
    <t> VSSC 68.33 </t>
  </si>
  <si>
    <t>2446469.456 </t>
  </si>
  <si>
    <t> 07.02.1986 22:56 </t>
  </si>
  <si>
    <t> -0.049 </t>
  </si>
  <si>
    <t> J.Schmidt </t>
  </si>
  <si>
    <t>BAVM 52 </t>
  </si>
  <si>
    <t>2447104.4794 </t>
  </si>
  <si>
    <t> 04.11.1987 23:30 </t>
  </si>
  <si>
    <t> -0.0435 </t>
  </si>
  <si>
    <t>B;V</t>
  </si>
  <si>
    <t> F.Agerer </t>
  </si>
  <si>
    <t>BAVM 50 </t>
  </si>
  <si>
    <t>2448993.459 </t>
  </si>
  <si>
    <t> 05.01.1993 23:00 </t>
  </si>
  <si>
    <t>BAVM 62 </t>
  </si>
  <si>
    <t>2448993.465 </t>
  </si>
  <si>
    <t> 05.01.1993 23:09 </t>
  </si>
  <si>
    <t> -0.037 </t>
  </si>
  <si>
    <t>2452996.51 </t>
  </si>
  <si>
    <t> 23.12.2003 00:14 </t>
  </si>
  <si>
    <t> -0.02 </t>
  </si>
  <si>
    <t> R.Meyer </t>
  </si>
  <si>
    <t>BAVM 171 </t>
  </si>
  <si>
    <t>2455906.31001 </t>
  </si>
  <si>
    <t> 10.12.2011 19:26 </t>
  </si>
  <si>
    <t> -0.04953 </t>
  </si>
  <si>
    <t>C </t>
  </si>
  <si>
    <t> R.Uhlar </t>
  </si>
  <si>
    <t>IBVS 6114 </t>
  </si>
  <si>
    <t>2455978.6486 </t>
  </si>
  <si>
    <t> 21.02.2012 03:33 </t>
  </si>
  <si>
    <t> -0.0548 </t>
  </si>
  <si>
    <t>-I</t>
  </si>
  <si>
    <t>BAVM 228 </t>
  </si>
  <si>
    <t>2456151.4636 </t>
  </si>
  <si>
    <t> 11.08.2012 23:07 </t>
  </si>
  <si>
    <t>3622.5</t>
  </si>
  <si>
    <t> -0.0613 </t>
  </si>
  <si>
    <t>BAVM 231 </t>
  </si>
  <si>
    <t>2456187.6478 </t>
  </si>
  <si>
    <t> 17.09.2012 03:32 </t>
  </si>
  <si>
    <t>3627</t>
  </si>
  <si>
    <t> -0.0490 </t>
  </si>
  <si>
    <t>IBVS 6196</t>
  </si>
  <si>
    <t>0.0079</t>
  </si>
  <si>
    <t>as of 2017-12-03</t>
  </si>
  <si>
    <t>IBVS 6244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</si>
</sst>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Unicode MS"/>
      <family val="0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18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8" fillId="0" borderId="0">
      <alignment/>
      <protection/>
    </xf>
    <xf numFmtId="0" fontId="18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6" fillId="24" borderId="18" xfId="57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LX Per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05"/>
          <c:w val="0.900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0.00119</c:v>
                  </c:pt>
                  <c:pt idx="31">
                    <c:v>0.0007</c:v>
                  </c:pt>
                  <c:pt idx="32">
                    <c:v>0.0035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0.00119</c:v>
                  </c:pt>
                  <c:pt idx="31">
                    <c:v>0.0007</c:v>
                  </c:pt>
                  <c:pt idx="32">
                    <c:v>0.0035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0.00119</c:v>
                  </c:pt>
                  <c:pt idx="31">
                    <c:v>0.0007</c:v>
                  </c:pt>
                  <c:pt idx="32">
                    <c:v>0.0035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0.00119</c:v>
                  </c:pt>
                  <c:pt idx="31">
                    <c:v>0.0007</c:v>
                  </c:pt>
                  <c:pt idx="32">
                    <c:v>0.0035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0.00119</c:v>
                  </c:pt>
                  <c:pt idx="31">
                    <c:v>0.0007</c:v>
                  </c:pt>
                  <c:pt idx="32">
                    <c:v>0.0035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0.00119</c:v>
                  </c:pt>
                  <c:pt idx="31">
                    <c:v>0.0007</c:v>
                  </c:pt>
                  <c:pt idx="32">
                    <c:v>0.0035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0.00119</c:v>
                  </c:pt>
                  <c:pt idx="31">
                    <c:v>0.0007</c:v>
                  </c:pt>
                  <c:pt idx="32">
                    <c:v>0.0035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0.00119</c:v>
                  </c:pt>
                  <c:pt idx="31">
                    <c:v>0.0007</c:v>
                  </c:pt>
                  <c:pt idx="32">
                    <c:v>0.0035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0.00119</c:v>
                  </c:pt>
                  <c:pt idx="31">
                    <c:v>0.0007</c:v>
                  </c:pt>
                  <c:pt idx="32">
                    <c:v>0.0035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0.00119</c:v>
                  </c:pt>
                  <c:pt idx="31">
                    <c:v>0.0007</c:v>
                  </c:pt>
                  <c:pt idx="32">
                    <c:v>0.0035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0.0001</c:v>
                  </c:pt>
                  <c:pt idx="36">
                    <c:v>0.002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32169295"/>
        <c:axId val="21088200"/>
      </c:scatterChart>
      <c:valAx>
        <c:axId val="32169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200"/>
        <c:crosses val="autoZero"/>
        <c:crossBetween val="midCat"/>
        <c:dispUnits/>
      </c:valAx>
      <c:valAx>
        <c:axId val="2108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929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125"/>
          <c:y val="0.9305"/>
          <c:w val="0.752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15</xdr:col>
      <xdr:colOff>361950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52950" y="0"/>
        <a:ext cx="53911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2189" TargetMode="External" /><Relationship Id="rId2" Type="http://schemas.openxmlformats.org/officeDocument/2006/relationships/hyperlink" Target="http://www.bav-astro.de/sfs/BAVM_link.php?BAVMnr=34" TargetMode="External" /><Relationship Id="rId3" Type="http://schemas.openxmlformats.org/officeDocument/2006/relationships/hyperlink" Target="http://www.konkoly.hu/cgi-bin/IBVS?2793" TargetMode="External" /><Relationship Id="rId4" Type="http://schemas.openxmlformats.org/officeDocument/2006/relationships/hyperlink" Target="http://www.konkoly.hu/cgi-bin/IBVS?2793" TargetMode="External" /><Relationship Id="rId5" Type="http://schemas.openxmlformats.org/officeDocument/2006/relationships/hyperlink" Target="http://www.bav-astro.de/sfs/BAVM_link.php?BAVMnr=38" TargetMode="External" /><Relationship Id="rId6" Type="http://schemas.openxmlformats.org/officeDocument/2006/relationships/hyperlink" Target="http://www.bav-astro.de/sfs/BAVM_link.php?BAVMnr=52" TargetMode="External" /><Relationship Id="rId7" Type="http://schemas.openxmlformats.org/officeDocument/2006/relationships/hyperlink" Target="http://www.bav-astro.de/sfs/BAVM_link.php?BAVMnr=50" TargetMode="External" /><Relationship Id="rId8" Type="http://schemas.openxmlformats.org/officeDocument/2006/relationships/hyperlink" Target="http://www.bav-astro.de/sfs/BAVM_link.php?BAVMnr=62" TargetMode="External" /><Relationship Id="rId9" Type="http://schemas.openxmlformats.org/officeDocument/2006/relationships/hyperlink" Target="http://www.bav-astro.de/sfs/BAVM_link.php?BAVMnr=62" TargetMode="External" /><Relationship Id="rId10" Type="http://schemas.openxmlformats.org/officeDocument/2006/relationships/hyperlink" Target="http://www.bav-astro.de/sfs/BAVM_link.php?BAVMnr=171" TargetMode="External" /><Relationship Id="rId11" Type="http://schemas.openxmlformats.org/officeDocument/2006/relationships/hyperlink" Target="http://www.konkoly.hu/cgi-bin/IBVS?6114" TargetMode="External" /><Relationship Id="rId12" Type="http://schemas.openxmlformats.org/officeDocument/2006/relationships/hyperlink" Target="http://www.bav-astro.de/sfs/BAVM_link.php?BAVMnr=228" TargetMode="External" /><Relationship Id="rId13" Type="http://schemas.openxmlformats.org/officeDocument/2006/relationships/hyperlink" Target="http://www.bav-astro.de/sfs/BAVM_link.php?BAVMnr=231" TargetMode="External" /><Relationship Id="rId14" Type="http://schemas.openxmlformats.org/officeDocument/2006/relationships/hyperlink" Target="http://www.bav-astro.de/sfs/BAVM_link.php?BAVMnr=2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63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51</v>
      </c>
    </row>
    <row r="2" spans="1:5" ht="12.75">
      <c r="A2" t="s">
        <v>24</v>
      </c>
      <c r="B2" s="15" t="s">
        <v>50</v>
      </c>
      <c r="C2" t="s">
        <v>31</v>
      </c>
      <c r="E2" t="s">
        <v>30</v>
      </c>
    </row>
    <row r="3" ht="13.5" thickBot="1">
      <c r="C3" s="53" t="s">
        <v>195</v>
      </c>
    </row>
    <row r="4" spans="1:4" ht="14.25" thickBot="1" thickTop="1">
      <c r="A4" s="6" t="s">
        <v>0</v>
      </c>
      <c r="C4" s="3">
        <v>27033.12</v>
      </c>
      <c r="D4" s="11">
        <v>8.038207</v>
      </c>
    </row>
    <row r="5" spans="1:4" ht="13.5" thickTop="1">
      <c r="A5" s="16" t="s">
        <v>52</v>
      </c>
      <c r="B5" s="17"/>
      <c r="C5" s="18">
        <v>-9.5</v>
      </c>
      <c r="D5" s="17" t="s">
        <v>53</v>
      </c>
    </row>
    <row r="6" ht="12.75">
      <c r="A6" s="6" t="s">
        <v>1</v>
      </c>
    </row>
    <row r="7" spans="1:4" ht="12.75">
      <c r="A7" t="s">
        <v>2</v>
      </c>
      <c r="C7" s="9">
        <v>43929.4</v>
      </c>
      <c r="D7" t="s">
        <v>28</v>
      </c>
    </row>
    <row r="8" spans="1:4" ht="12.75">
      <c r="A8" t="s">
        <v>3</v>
      </c>
      <c r="C8" s="9">
        <v>8.0381933</v>
      </c>
      <c r="D8" t="s">
        <v>29</v>
      </c>
    </row>
    <row r="9" spans="1:4" ht="12.75">
      <c r="A9" s="30" t="s">
        <v>57</v>
      </c>
      <c r="B9" s="31">
        <v>21</v>
      </c>
      <c r="C9" s="20" t="str">
        <f>"F"&amp;B9</f>
        <v>F21</v>
      </c>
      <c r="D9" s="10" t="str">
        <f>"G"&amp;B9</f>
        <v>G21</v>
      </c>
    </row>
    <row r="10" spans="1:5" ht="13.5" thickBot="1">
      <c r="A10" s="17"/>
      <c r="B10" s="17"/>
      <c r="C10" s="5" t="s">
        <v>20</v>
      </c>
      <c r="D10" s="5" t="s">
        <v>21</v>
      </c>
      <c r="E10" s="17"/>
    </row>
    <row r="11" spans="1:5" ht="12.75">
      <c r="A11" s="17" t="s">
        <v>16</v>
      </c>
      <c r="B11" s="17"/>
      <c r="C11" s="19">
        <f ca="1">INTERCEPT(INDIRECT($D$9):G974,INDIRECT($C$9):F974)</f>
        <v>-0.005120725066303789</v>
      </c>
      <c r="D11" s="4"/>
      <c r="E11" s="17"/>
    </row>
    <row r="12" spans="1:5" ht="12.75">
      <c r="A12" s="17" t="s">
        <v>17</v>
      </c>
      <c r="B12" s="17"/>
      <c r="C12" s="19">
        <f ca="1">SLOPE(INDIRECT($D$9):G974,INDIRECT($C$9):F974)</f>
        <v>7.795704779910258E-07</v>
      </c>
      <c r="D12" s="4"/>
      <c r="E12" s="17"/>
    </row>
    <row r="13" spans="1:3" ht="12.75">
      <c r="A13" s="17" t="s">
        <v>19</v>
      </c>
      <c r="B13" s="17"/>
      <c r="C13" s="4" t="s">
        <v>14</v>
      </c>
    </row>
    <row r="14" spans="1:3" ht="12.75">
      <c r="A14" s="17"/>
      <c r="B14" s="17"/>
      <c r="C14" s="17"/>
    </row>
    <row r="15" spans="1:6" ht="12.75">
      <c r="A15" s="21" t="s">
        <v>18</v>
      </c>
      <c r="B15" s="17"/>
      <c r="C15" s="22">
        <f>(C7+C11)+(C8+C12)*INT(MAX(F21:F3515))</f>
        <v>57819.39424877272</v>
      </c>
      <c r="E15" s="23" t="s">
        <v>62</v>
      </c>
      <c r="F15" s="18">
        <v>1</v>
      </c>
    </row>
    <row r="16" spans="1:6" ht="12.75">
      <c r="A16" s="25" t="s">
        <v>4</v>
      </c>
      <c r="B16" s="17"/>
      <c r="C16" s="26">
        <f>+C8+C12</f>
        <v>8.038194079570477</v>
      </c>
      <c r="E16" s="23" t="s">
        <v>54</v>
      </c>
      <c r="F16" s="24">
        <f ca="1">NOW()+15018.5+$C$5/24</f>
        <v>59906.56876273148</v>
      </c>
    </row>
    <row r="17" spans="1:6" ht="13.5" thickBot="1">
      <c r="A17" s="23" t="s">
        <v>49</v>
      </c>
      <c r="B17" s="17"/>
      <c r="C17" s="17">
        <f>COUNT(C21:C2173)</f>
        <v>37</v>
      </c>
      <c r="E17" s="23" t="s">
        <v>63</v>
      </c>
      <c r="F17" s="24">
        <f>ROUND(2*(F16-$C$7)/$C$8,0)/2+F15</f>
        <v>1988.5</v>
      </c>
    </row>
    <row r="18" spans="1:6" ht="14.25" thickBot="1" thickTop="1">
      <c r="A18" s="25" t="s">
        <v>5</v>
      </c>
      <c r="B18" s="17"/>
      <c r="C18" s="28">
        <f>+C15</f>
        <v>57819.39424877272</v>
      </c>
      <c r="D18" s="29">
        <f>+C16</f>
        <v>8.038194079570477</v>
      </c>
      <c r="E18" s="23" t="s">
        <v>55</v>
      </c>
      <c r="F18" s="10">
        <f>ROUND(2*(F16-$C$15)/$C$16,0)/2+F15</f>
        <v>260.5</v>
      </c>
    </row>
    <row r="19" spans="5:6" ht="13.5" thickTop="1">
      <c r="E19" s="23" t="s">
        <v>56</v>
      </c>
      <c r="F19" s="27">
        <f>+$C$15+$C$16*F18-15018.5-$C$5/24</f>
        <v>44895.239639834166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42</v>
      </c>
      <c r="I20" s="8" t="s">
        <v>61</v>
      </c>
      <c r="J20" s="8" t="s">
        <v>69</v>
      </c>
      <c r="K20" s="8" t="s">
        <v>67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s="50" t="s">
        <v>79</v>
      </c>
      <c r="B21" s="52" t="s">
        <v>59</v>
      </c>
      <c r="C21" s="51">
        <v>26406.268</v>
      </c>
      <c r="D21" s="12"/>
      <c r="E21">
        <f aca="true" t="shared" si="0" ref="E21:E54">+(C21-C$7)/C$8</f>
        <v>-2179.983902601596</v>
      </c>
      <c r="F21">
        <f aca="true" t="shared" si="1" ref="F21:F57">ROUND(2*E21,0)/2</f>
        <v>-2180</v>
      </c>
      <c r="G21">
        <f aca="true" t="shared" si="2" ref="G21:G31">+C21-(C$7+F21*C$8)</f>
        <v>0.12939399999959278</v>
      </c>
      <c r="H21">
        <f aca="true" t="shared" si="3" ref="H21:H31">+G21</f>
        <v>0.12939399999959278</v>
      </c>
      <c r="O21">
        <f aca="true" t="shared" si="4" ref="O21:O54">+C$11+C$12*$F21</f>
        <v>-0.006820188708324225</v>
      </c>
      <c r="Q21" s="2">
        <f aca="true" t="shared" si="5" ref="Q21:Q54">+C21-15018.5</f>
        <v>11387.768</v>
      </c>
    </row>
    <row r="22" spans="1:17" ht="12.75">
      <c r="A22" s="50" t="s">
        <v>79</v>
      </c>
      <c r="B22" s="52" t="s">
        <v>59</v>
      </c>
      <c r="C22" s="51">
        <v>27033.244</v>
      </c>
      <c r="D22" s="12"/>
      <c r="E22">
        <f t="shared" si="0"/>
        <v>-2101.9842854488215</v>
      </c>
      <c r="F22">
        <f t="shared" si="1"/>
        <v>-2102</v>
      </c>
      <c r="G22">
        <f t="shared" si="2"/>
        <v>0.1263165999953344</v>
      </c>
      <c r="H22">
        <f t="shared" si="3"/>
        <v>0.1263165999953344</v>
      </c>
      <c r="O22">
        <f t="shared" si="4"/>
        <v>-0.006759382211040926</v>
      </c>
      <c r="Q22" s="2">
        <f t="shared" si="5"/>
        <v>12014.743999999999</v>
      </c>
    </row>
    <row r="23" spans="1:17" ht="12.75" customHeight="1">
      <c r="A23" s="50" t="s">
        <v>79</v>
      </c>
      <c r="B23" s="52" t="s">
        <v>59</v>
      </c>
      <c r="C23" s="51">
        <v>27097.256</v>
      </c>
      <c r="D23" s="12"/>
      <c r="E23">
        <f t="shared" si="0"/>
        <v>-2094.020804401407</v>
      </c>
      <c r="F23">
        <f t="shared" si="1"/>
        <v>-2094</v>
      </c>
      <c r="G23">
        <f t="shared" si="2"/>
        <v>-0.16722980000122334</v>
      </c>
      <c r="H23">
        <f t="shared" si="3"/>
        <v>-0.16722980000122334</v>
      </c>
      <c r="O23">
        <f t="shared" si="4"/>
        <v>-0.006753145647216997</v>
      </c>
      <c r="Q23" s="2">
        <f t="shared" si="5"/>
        <v>12078.756000000001</v>
      </c>
    </row>
    <row r="24" spans="1:17" ht="12.75" customHeight="1">
      <c r="A24" s="50" t="s">
        <v>79</v>
      </c>
      <c r="B24" s="52" t="s">
        <v>59</v>
      </c>
      <c r="C24" s="51">
        <v>27097.277</v>
      </c>
      <c r="D24" s="12"/>
      <c r="E24">
        <f t="shared" si="0"/>
        <v>-2094.0181918740377</v>
      </c>
      <c r="F24">
        <f t="shared" si="1"/>
        <v>-2094</v>
      </c>
      <c r="G24">
        <f t="shared" si="2"/>
        <v>-0.14622980000422103</v>
      </c>
      <c r="H24">
        <f t="shared" si="3"/>
        <v>-0.14622980000422103</v>
      </c>
      <c r="O24">
        <f t="shared" si="4"/>
        <v>-0.006753145647216997</v>
      </c>
      <c r="Q24" s="2">
        <f t="shared" si="5"/>
        <v>12078.776999999998</v>
      </c>
    </row>
    <row r="25" spans="1:17" ht="12.75" customHeight="1">
      <c r="A25" s="50" t="s">
        <v>79</v>
      </c>
      <c r="B25" s="52" t="s">
        <v>59</v>
      </c>
      <c r="C25" s="51">
        <v>27483.261</v>
      </c>
      <c r="D25" s="12"/>
      <c r="E25">
        <f t="shared" si="0"/>
        <v>-2045.9994411928367</v>
      </c>
      <c r="F25">
        <f t="shared" si="1"/>
        <v>-2046</v>
      </c>
      <c r="G25">
        <f t="shared" si="2"/>
        <v>0.0044917999948665965</v>
      </c>
      <c r="H25">
        <f t="shared" si="3"/>
        <v>0.0044917999948665965</v>
      </c>
      <c r="O25">
        <f t="shared" si="4"/>
        <v>-0.006715726264273428</v>
      </c>
      <c r="Q25" s="2">
        <f t="shared" si="5"/>
        <v>12464.760999999999</v>
      </c>
    </row>
    <row r="26" spans="1:17" ht="12.75" customHeight="1">
      <c r="A26" s="50" t="s">
        <v>79</v>
      </c>
      <c r="B26" s="52" t="s">
        <v>59</v>
      </c>
      <c r="C26" s="51">
        <v>28954.267</v>
      </c>
      <c r="D26" s="12"/>
      <c r="E26">
        <f t="shared" si="0"/>
        <v>-1862.9973728051555</v>
      </c>
      <c r="F26">
        <f t="shared" si="1"/>
        <v>-1863</v>
      </c>
      <c r="G26">
        <f t="shared" si="2"/>
        <v>0.02111789999617031</v>
      </c>
      <c r="H26">
        <f t="shared" si="3"/>
        <v>0.02111789999617031</v>
      </c>
      <c r="O26">
        <f t="shared" si="4"/>
        <v>-0.00657306486680107</v>
      </c>
      <c r="Q26" s="2">
        <f t="shared" si="5"/>
        <v>13935.767</v>
      </c>
    </row>
    <row r="27" spans="1:17" ht="12.75" customHeight="1">
      <c r="A27" s="50" t="s">
        <v>79</v>
      </c>
      <c r="B27" s="52" t="s">
        <v>59</v>
      </c>
      <c r="C27" s="51">
        <v>28962.296</v>
      </c>
      <c r="D27" s="12"/>
      <c r="E27">
        <f t="shared" si="0"/>
        <v>-1861.998516507435</v>
      </c>
      <c r="F27">
        <f t="shared" si="1"/>
        <v>-1862</v>
      </c>
      <c r="G27">
        <f t="shared" si="2"/>
        <v>0.011924599995836616</v>
      </c>
      <c r="H27">
        <f t="shared" si="3"/>
        <v>0.011924599995836616</v>
      </c>
      <c r="O27">
        <f t="shared" si="4"/>
        <v>-0.0065722852963230795</v>
      </c>
      <c r="Q27" s="2">
        <f t="shared" si="5"/>
        <v>13943.795999999998</v>
      </c>
    </row>
    <row r="28" spans="1:17" ht="12.75" customHeight="1">
      <c r="A28" s="50" t="s">
        <v>79</v>
      </c>
      <c r="B28" s="52" t="s">
        <v>59</v>
      </c>
      <c r="C28" s="51">
        <v>28978.323</v>
      </c>
      <c r="D28" s="12"/>
      <c r="E28">
        <f t="shared" si="0"/>
        <v>-1860.004660500016</v>
      </c>
      <c r="F28">
        <f t="shared" si="1"/>
        <v>-1860</v>
      </c>
      <c r="G28">
        <f t="shared" si="2"/>
        <v>-0.037462000003870344</v>
      </c>
      <c r="H28">
        <f t="shared" si="3"/>
        <v>-0.037462000003870344</v>
      </c>
      <c r="O28">
        <f t="shared" si="4"/>
        <v>-0.0065707261553670975</v>
      </c>
      <c r="Q28" s="2">
        <f t="shared" si="5"/>
        <v>13959.823</v>
      </c>
    </row>
    <row r="29" spans="1:17" ht="12.75" customHeight="1">
      <c r="A29" s="50" t="s">
        <v>79</v>
      </c>
      <c r="B29" s="52" t="s">
        <v>59</v>
      </c>
      <c r="C29" s="51">
        <v>29195.526</v>
      </c>
      <c r="D29" s="12"/>
      <c r="E29">
        <f t="shared" si="0"/>
        <v>-1832.9832899141652</v>
      </c>
      <c r="F29">
        <f t="shared" si="1"/>
        <v>-1833</v>
      </c>
      <c r="G29">
        <f t="shared" si="2"/>
        <v>0.13431889999992563</v>
      </c>
      <c r="H29">
        <f t="shared" si="3"/>
        <v>0.13431889999992563</v>
      </c>
      <c r="O29">
        <f t="shared" si="4"/>
        <v>-0.00654967775246134</v>
      </c>
      <c r="Q29" s="2">
        <f t="shared" si="5"/>
        <v>14177.026000000002</v>
      </c>
    </row>
    <row r="30" spans="1:17" ht="12.75" customHeight="1">
      <c r="A30" s="50" t="s">
        <v>79</v>
      </c>
      <c r="B30" s="52" t="s">
        <v>59</v>
      </c>
      <c r="C30" s="51">
        <v>36823.537</v>
      </c>
      <c r="D30" s="12"/>
      <c r="E30">
        <f t="shared" si="0"/>
        <v>-884.0124558835884</v>
      </c>
      <c r="F30">
        <f t="shared" si="1"/>
        <v>-884</v>
      </c>
      <c r="G30">
        <f t="shared" si="2"/>
        <v>-0.10012280000228202</v>
      </c>
      <c r="H30">
        <f t="shared" si="3"/>
        <v>-0.10012280000228202</v>
      </c>
      <c r="O30">
        <f t="shared" si="4"/>
        <v>-0.005809865368847856</v>
      </c>
      <c r="Q30" s="2">
        <f t="shared" si="5"/>
        <v>21805.036999999997</v>
      </c>
    </row>
    <row r="31" spans="1:17" ht="12.75" customHeight="1">
      <c r="A31" s="50" t="s">
        <v>79</v>
      </c>
      <c r="B31" s="52" t="s">
        <v>59</v>
      </c>
      <c r="C31" s="51">
        <v>36839.571</v>
      </c>
      <c r="D31" s="12"/>
      <c r="E31">
        <f t="shared" si="0"/>
        <v>-882.0177290337118</v>
      </c>
      <c r="F31">
        <f t="shared" si="1"/>
        <v>-882</v>
      </c>
      <c r="G31">
        <f t="shared" si="2"/>
        <v>-0.1425094000005629</v>
      </c>
      <c r="H31">
        <f t="shared" si="3"/>
        <v>-0.1425094000005629</v>
      </c>
      <c r="O31">
        <f t="shared" si="4"/>
        <v>-0.005808306227891874</v>
      </c>
      <c r="Q31" s="2">
        <f t="shared" si="5"/>
        <v>21821.071000000004</v>
      </c>
    </row>
    <row r="32" spans="1:17" ht="12.75" customHeight="1">
      <c r="A32" t="s">
        <v>12</v>
      </c>
      <c r="C32" s="12">
        <v>37667.51</v>
      </c>
      <c r="D32" s="12" t="s">
        <v>14</v>
      </c>
      <c r="E32">
        <f t="shared" si="0"/>
        <v>-779.0170957943994</v>
      </c>
      <c r="F32">
        <f t="shared" si="1"/>
        <v>-779</v>
      </c>
      <c r="H32" s="10">
        <v>-0.1374193000010564</v>
      </c>
      <c r="O32">
        <f t="shared" si="4"/>
        <v>-0.005728010468658798</v>
      </c>
      <c r="Q32" s="2">
        <f t="shared" si="5"/>
        <v>22649.010000000002</v>
      </c>
    </row>
    <row r="33" spans="1:17" ht="12.75" customHeight="1">
      <c r="A33" s="50" t="s">
        <v>115</v>
      </c>
      <c r="B33" s="52" t="s">
        <v>48</v>
      </c>
      <c r="C33" s="51">
        <v>41690.76</v>
      </c>
      <c r="D33" s="12"/>
      <c r="E33">
        <f t="shared" si="0"/>
        <v>-278.50039386338216</v>
      </c>
      <c r="F33">
        <f t="shared" si="1"/>
        <v>-278.5</v>
      </c>
      <c r="G33">
        <f aca="true" t="shared" si="6" ref="G33:G54">+C33-(C$7+F33*C$8)</f>
        <v>-0.003165950001857709</v>
      </c>
      <c r="H33">
        <f>+G33</f>
        <v>-0.003165950001857709</v>
      </c>
      <c r="O33">
        <f t="shared" si="4"/>
        <v>-0.00533783544442429</v>
      </c>
      <c r="Q33" s="2">
        <f t="shared" si="5"/>
        <v>26672.260000000002</v>
      </c>
    </row>
    <row r="34" spans="1:17" ht="12.75" customHeight="1">
      <c r="A34" t="s">
        <v>32</v>
      </c>
      <c r="B34" s="4"/>
      <c r="C34" s="13">
        <v>43929.4</v>
      </c>
      <c r="D34" s="12"/>
      <c r="E34">
        <f t="shared" si="0"/>
        <v>0</v>
      </c>
      <c r="F34">
        <f t="shared" si="1"/>
        <v>0</v>
      </c>
      <c r="G34">
        <f t="shared" si="6"/>
        <v>0</v>
      </c>
      <c r="H34">
        <f>+G34</f>
        <v>0</v>
      </c>
      <c r="O34">
        <f t="shared" si="4"/>
        <v>-0.005120725066303789</v>
      </c>
      <c r="Q34" s="2">
        <f t="shared" si="5"/>
        <v>28910.9</v>
      </c>
    </row>
    <row r="35" spans="1:30" ht="12.75" customHeight="1">
      <c r="A35" t="s">
        <v>34</v>
      </c>
      <c r="B35" s="4"/>
      <c r="C35" s="14">
        <v>44540.303</v>
      </c>
      <c r="D35" s="12"/>
      <c r="E35">
        <f t="shared" si="0"/>
        <v>76.00003846635518</v>
      </c>
      <c r="F35">
        <f t="shared" si="1"/>
        <v>76</v>
      </c>
      <c r="G35">
        <f t="shared" si="6"/>
        <v>0.000309199996991083</v>
      </c>
      <c r="I35">
        <f>+G35</f>
        <v>0.000309199996991083</v>
      </c>
      <c r="O35">
        <f t="shared" si="4"/>
        <v>-0.005061477709976472</v>
      </c>
      <c r="Q35" s="2">
        <f t="shared" si="5"/>
        <v>29521.803</v>
      </c>
      <c r="AB35" t="s">
        <v>33</v>
      </c>
      <c r="AD35" t="s">
        <v>35</v>
      </c>
    </row>
    <row r="36" spans="1:30" ht="12.75" customHeight="1">
      <c r="A36" t="s">
        <v>37</v>
      </c>
      <c r="B36" s="4" t="s">
        <v>48</v>
      </c>
      <c r="C36" s="14">
        <v>44560.4133</v>
      </c>
      <c r="D36" s="12"/>
      <c r="E36">
        <f t="shared" si="0"/>
        <v>78.50188175992218</v>
      </c>
      <c r="F36">
        <f t="shared" si="1"/>
        <v>78.5</v>
      </c>
      <c r="G36">
        <f t="shared" si="6"/>
        <v>0.015125949998036958</v>
      </c>
      <c r="J36">
        <f>+G36</f>
        <v>0.015125949998036958</v>
      </c>
      <c r="O36">
        <f t="shared" si="4"/>
        <v>-0.0050595287837814935</v>
      </c>
      <c r="Q36" s="2">
        <f t="shared" si="5"/>
        <v>29541.9133</v>
      </c>
      <c r="AA36" t="s">
        <v>36</v>
      </c>
      <c r="AD36" t="s">
        <v>38</v>
      </c>
    </row>
    <row r="37" spans="1:30" ht="12.75" customHeight="1">
      <c r="A37" t="s">
        <v>37</v>
      </c>
      <c r="B37" s="4" t="s">
        <v>48</v>
      </c>
      <c r="C37" s="14">
        <v>44560.4196</v>
      </c>
      <c r="D37" s="12"/>
      <c r="E37">
        <f t="shared" si="0"/>
        <v>78.50266551813324</v>
      </c>
      <c r="F37">
        <f t="shared" si="1"/>
        <v>78.5</v>
      </c>
      <c r="G37">
        <f t="shared" si="6"/>
        <v>0.02142594999895664</v>
      </c>
      <c r="J37">
        <f>+G37</f>
        <v>0.02142594999895664</v>
      </c>
      <c r="O37">
        <f t="shared" si="4"/>
        <v>-0.0050595287837814935</v>
      </c>
      <c r="Q37" s="2">
        <f t="shared" si="5"/>
        <v>29541.9196</v>
      </c>
      <c r="AA37" t="s">
        <v>36</v>
      </c>
      <c r="AD37" t="s">
        <v>38</v>
      </c>
    </row>
    <row r="38" spans="1:30" ht="12.75" customHeight="1">
      <c r="A38" t="s">
        <v>40</v>
      </c>
      <c r="B38" s="4"/>
      <c r="C38" s="14">
        <v>44982.395</v>
      </c>
      <c r="D38" s="12"/>
      <c r="E38">
        <f t="shared" si="0"/>
        <v>130.99896465540277</v>
      </c>
      <c r="F38">
        <f t="shared" si="1"/>
        <v>131</v>
      </c>
      <c r="G38">
        <f t="shared" si="6"/>
        <v>-0.008322300003783312</v>
      </c>
      <c r="I38">
        <f>+G38</f>
        <v>-0.008322300003783312</v>
      </c>
      <c r="O38">
        <f t="shared" si="4"/>
        <v>-0.0050186013336869645</v>
      </c>
      <c r="Q38" s="2">
        <f t="shared" si="5"/>
        <v>29963.894999999997</v>
      </c>
      <c r="AA38" t="s">
        <v>39</v>
      </c>
      <c r="AD38" t="s">
        <v>38</v>
      </c>
    </row>
    <row r="39" spans="1:30" ht="12.75" customHeight="1">
      <c r="A39" t="s">
        <v>41</v>
      </c>
      <c r="B39" s="4"/>
      <c r="C39" s="14">
        <v>45609.3806</v>
      </c>
      <c r="D39" s="12"/>
      <c r="E39">
        <f t="shared" si="0"/>
        <v>208.99977610640383</v>
      </c>
      <c r="F39">
        <f t="shared" si="1"/>
        <v>209</v>
      </c>
      <c r="G39">
        <f t="shared" si="6"/>
        <v>-0.0017997000031755306</v>
      </c>
      <c r="J39">
        <f>+G39</f>
        <v>-0.0017997000031755306</v>
      </c>
      <c r="O39">
        <f t="shared" si="4"/>
        <v>-0.004957794836403665</v>
      </c>
      <c r="Q39" s="2">
        <f t="shared" si="5"/>
        <v>30590.880599999997</v>
      </c>
      <c r="AA39" t="s">
        <v>36</v>
      </c>
      <c r="AD39" t="s">
        <v>38</v>
      </c>
    </row>
    <row r="40" spans="1:30" ht="12.75" customHeight="1">
      <c r="A40" t="s">
        <v>41</v>
      </c>
      <c r="B40" s="4"/>
      <c r="C40" s="14">
        <v>45609.382</v>
      </c>
      <c r="D40" s="12"/>
      <c r="E40">
        <f t="shared" si="0"/>
        <v>208.99995027489527</v>
      </c>
      <c r="F40">
        <f t="shared" si="1"/>
        <v>209</v>
      </c>
      <c r="G40">
        <f t="shared" si="6"/>
        <v>-0.0003997000021627173</v>
      </c>
      <c r="J40">
        <f>+G40</f>
        <v>-0.0003997000021627173</v>
      </c>
      <c r="O40">
        <f t="shared" si="4"/>
        <v>-0.004957794836403665</v>
      </c>
      <c r="Q40" s="2">
        <f t="shared" si="5"/>
        <v>30590.881999999998</v>
      </c>
      <c r="AA40" t="s">
        <v>36</v>
      </c>
      <c r="AD40" t="s">
        <v>38</v>
      </c>
    </row>
    <row r="41" spans="1:30" ht="12.75" customHeight="1">
      <c r="A41" t="s">
        <v>41</v>
      </c>
      <c r="B41" s="4" t="s">
        <v>48</v>
      </c>
      <c r="C41" s="14">
        <v>45629.4788</v>
      </c>
      <c r="D41" s="12"/>
      <c r="E41">
        <f t="shared" si="0"/>
        <v>211.5001140865816</v>
      </c>
      <c r="F41">
        <f t="shared" si="1"/>
        <v>211.5</v>
      </c>
      <c r="G41">
        <f t="shared" si="6"/>
        <v>0.0009170499979518354</v>
      </c>
      <c r="J41">
        <f>+G41</f>
        <v>0.0009170499979518354</v>
      </c>
      <c r="O41">
        <f t="shared" si="4"/>
        <v>-0.0049558459102086875</v>
      </c>
      <c r="Q41" s="2">
        <f t="shared" si="5"/>
        <v>30610.978799999997</v>
      </c>
      <c r="AA41" t="s">
        <v>36</v>
      </c>
      <c r="AD41" t="s">
        <v>38</v>
      </c>
    </row>
    <row r="42" spans="1:30" ht="12.75" customHeight="1">
      <c r="A42" t="s">
        <v>43</v>
      </c>
      <c r="B42" s="4"/>
      <c r="C42" s="14">
        <v>45641.523</v>
      </c>
      <c r="D42" s="12"/>
      <c r="E42">
        <f t="shared" si="0"/>
        <v>212.99848561740853</v>
      </c>
      <c r="F42">
        <f t="shared" si="1"/>
        <v>213</v>
      </c>
      <c r="G42">
        <f t="shared" si="6"/>
        <v>-0.012172900002042297</v>
      </c>
      <c r="I42">
        <f>+G42</f>
        <v>-0.012172900002042297</v>
      </c>
      <c r="O42">
        <f t="shared" si="4"/>
        <v>-0.004954676554491701</v>
      </c>
      <c r="Q42" s="2">
        <f t="shared" si="5"/>
        <v>30623.023</v>
      </c>
      <c r="AA42" t="s">
        <v>42</v>
      </c>
      <c r="AD42" t="s">
        <v>38</v>
      </c>
    </row>
    <row r="43" spans="1:17" ht="12.75" customHeight="1">
      <c r="A43" s="50" t="s">
        <v>150</v>
      </c>
      <c r="B43" s="52" t="s">
        <v>48</v>
      </c>
      <c r="C43" s="51">
        <v>46457.4018</v>
      </c>
      <c r="D43" s="12"/>
      <c r="E43">
        <f t="shared" si="0"/>
        <v>314.49875682885084</v>
      </c>
      <c r="F43">
        <f t="shared" si="1"/>
        <v>314.5</v>
      </c>
      <c r="G43">
        <f t="shared" si="6"/>
        <v>-0.009992849998525344</v>
      </c>
      <c r="J43">
        <f>+G43</f>
        <v>-0.009992849998525344</v>
      </c>
      <c r="O43">
        <f t="shared" si="4"/>
        <v>-0.0048755501509756115</v>
      </c>
      <c r="Q43" s="2">
        <f t="shared" si="5"/>
        <v>31438.9018</v>
      </c>
    </row>
    <row r="44" spans="1:30" ht="12.75" customHeight="1">
      <c r="A44" t="s">
        <v>44</v>
      </c>
      <c r="B44" s="4"/>
      <c r="C44" s="14">
        <v>46469.456</v>
      </c>
      <c r="D44" s="12"/>
      <c r="E44">
        <f t="shared" si="0"/>
        <v>315.9983724203295</v>
      </c>
      <c r="F44">
        <f t="shared" si="1"/>
        <v>316</v>
      </c>
      <c r="G44">
        <f t="shared" si="6"/>
        <v>-0.013082800003758166</v>
      </c>
      <c r="I44">
        <f>+G44</f>
        <v>-0.013082800003758166</v>
      </c>
      <c r="O44">
        <f t="shared" si="4"/>
        <v>-0.004874380795258625</v>
      </c>
      <c r="Q44" s="2">
        <f t="shared" si="5"/>
        <v>31450.956</v>
      </c>
      <c r="AA44" t="s">
        <v>39</v>
      </c>
      <c r="AD44" t="s">
        <v>38</v>
      </c>
    </row>
    <row r="45" spans="1:30" ht="12.75" customHeight="1">
      <c r="A45" t="s">
        <v>45</v>
      </c>
      <c r="B45" s="4"/>
      <c r="C45" s="14">
        <v>47104.4791</v>
      </c>
      <c r="D45" s="12"/>
      <c r="E45">
        <f t="shared" si="0"/>
        <v>394.9990976206053</v>
      </c>
      <c r="F45">
        <f t="shared" si="1"/>
        <v>395</v>
      </c>
      <c r="G45">
        <f t="shared" si="6"/>
        <v>-0.007253500007209368</v>
      </c>
      <c r="J45">
        <f>+G45</f>
        <v>-0.007253500007209368</v>
      </c>
      <c r="O45">
        <f t="shared" si="4"/>
        <v>-0.0048127947274973345</v>
      </c>
      <c r="Q45" s="2">
        <f t="shared" si="5"/>
        <v>32085.979099999997</v>
      </c>
      <c r="AA45" t="s">
        <v>36</v>
      </c>
      <c r="AD45" t="s">
        <v>38</v>
      </c>
    </row>
    <row r="46" spans="1:17" ht="12.75" customHeight="1">
      <c r="A46" s="50" t="s">
        <v>161</v>
      </c>
      <c r="B46" s="52" t="s">
        <v>59</v>
      </c>
      <c r="C46" s="51">
        <v>47104.4794</v>
      </c>
      <c r="D46" s="12"/>
      <c r="E46">
        <f t="shared" si="0"/>
        <v>394.99913494242486</v>
      </c>
      <c r="F46">
        <f t="shared" si="1"/>
        <v>395</v>
      </c>
      <c r="G46">
        <f t="shared" si="6"/>
        <v>-0.006953500007512048</v>
      </c>
      <c r="J46">
        <f>+G46</f>
        <v>-0.006953500007512048</v>
      </c>
      <c r="O46">
        <f t="shared" si="4"/>
        <v>-0.0048127947274973345</v>
      </c>
      <c r="Q46" s="2">
        <f t="shared" si="5"/>
        <v>32085.979399999997</v>
      </c>
    </row>
    <row r="47" spans="1:30" ht="12.75" customHeight="1">
      <c r="A47" s="32" t="s">
        <v>45</v>
      </c>
      <c r="B47" s="33"/>
      <c r="C47" s="34">
        <v>47104.4798</v>
      </c>
      <c r="D47" s="35"/>
      <c r="E47">
        <f t="shared" si="0"/>
        <v>394.9991847048515</v>
      </c>
      <c r="F47">
        <f t="shared" si="1"/>
        <v>395</v>
      </c>
      <c r="G47">
        <f t="shared" si="6"/>
        <v>-0.006553500003064983</v>
      </c>
      <c r="J47">
        <f>+G47</f>
        <v>-0.006553500003064983</v>
      </c>
      <c r="O47">
        <f t="shared" si="4"/>
        <v>-0.0048127947274973345</v>
      </c>
      <c r="Q47" s="2">
        <f t="shared" si="5"/>
        <v>32085.9798</v>
      </c>
      <c r="AA47" t="s">
        <v>36</v>
      </c>
      <c r="AD47" t="s">
        <v>38</v>
      </c>
    </row>
    <row r="48" spans="1:30" ht="12.75" customHeight="1">
      <c r="A48" s="32" t="s">
        <v>46</v>
      </c>
      <c r="B48" s="33"/>
      <c r="C48" s="34">
        <v>48993.459</v>
      </c>
      <c r="D48" s="35"/>
      <c r="E48">
        <f t="shared" si="0"/>
        <v>629.9996542755449</v>
      </c>
      <c r="F48">
        <f t="shared" si="1"/>
        <v>630</v>
      </c>
      <c r="G48">
        <f t="shared" si="6"/>
        <v>-0.0027790000021923333</v>
      </c>
      <c r="I48">
        <f>+G48</f>
        <v>-0.0027790000021923333</v>
      </c>
      <c r="O48">
        <f t="shared" si="4"/>
        <v>-0.004629595665169443</v>
      </c>
      <c r="Q48" s="2">
        <f t="shared" si="5"/>
        <v>33974.959</v>
      </c>
      <c r="AA48" t="s">
        <v>36</v>
      </c>
      <c r="AB48" t="s">
        <v>35</v>
      </c>
      <c r="AD48" t="s">
        <v>38</v>
      </c>
    </row>
    <row r="49" spans="1:30" ht="12.75" customHeight="1">
      <c r="A49" s="32" t="s">
        <v>46</v>
      </c>
      <c r="B49" s="33"/>
      <c r="C49" s="34">
        <v>48993.465</v>
      </c>
      <c r="D49" s="35"/>
      <c r="E49">
        <f t="shared" si="0"/>
        <v>630.0004007119355</v>
      </c>
      <c r="F49">
        <f t="shared" si="1"/>
        <v>630</v>
      </c>
      <c r="G49">
        <f t="shared" si="6"/>
        <v>0.00322099999175407</v>
      </c>
      <c r="I49">
        <f>+G49</f>
        <v>0.00322099999175407</v>
      </c>
      <c r="O49">
        <f t="shared" si="4"/>
        <v>-0.004629595665169443</v>
      </c>
      <c r="Q49" s="2">
        <f t="shared" si="5"/>
        <v>33974.965</v>
      </c>
      <c r="AA49" t="s">
        <v>36</v>
      </c>
      <c r="AB49" t="s">
        <v>47</v>
      </c>
      <c r="AD49" t="s">
        <v>38</v>
      </c>
    </row>
    <row r="50" spans="1:17" ht="12.75" customHeight="1">
      <c r="A50" s="50" t="s">
        <v>172</v>
      </c>
      <c r="B50" s="52" t="s">
        <v>59</v>
      </c>
      <c r="C50" s="51">
        <v>52996.51</v>
      </c>
      <c r="D50" s="12"/>
      <c r="E50">
        <f t="shared" si="0"/>
        <v>1128.0034780950093</v>
      </c>
      <c r="F50">
        <f t="shared" si="1"/>
        <v>1128</v>
      </c>
      <c r="G50">
        <f t="shared" si="6"/>
        <v>0.027957600002991967</v>
      </c>
      <c r="I50">
        <f>+G50</f>
        <v>0.027957600002991967</v>
      </c>
      <c r="O50">
        <f t="shared" si="4"/>
        <v>-0.0042413695671299125</v>
      </c>
      <c r="Q50" s="2">
        <f t="shared" si="5"/>
        <v>37978.01</v>
      </c>
    </row>
    <row r="51" spans="1:17" ht="12.75" customHeight="1">
      <c r="A51" s="35" t="s">
        <v>64</v>
      </c>
      <c r="B51" s="33" t="s">
        <v>59</v>
      </c>
      <c r="C51" s="35">
        <v>55906.31001</v>
      </c>
      <c r="D51" s="35">
        <v>0.00119</v>
      </c>
      <c r="E51">
        <f t="shared" si="0"/>
        <v>1490.000247941288</v>
      </c>
      <c r="F51">
        <f t="shared" si="1"/>
        <v>1490</v>
      </c>
      <c r="G51">
        <f t="shared" si="6"/>
        <v>0.0019929999980377033</v>
      </c>
      <c r="K51">
        <f>+G51</f>
        <v>0.0019929999980377033</v>
      </c>
      <c r="O51">
        <f t="shared" si="4"/>
        <v>-0.003959165054097161</v>
      </c>
      <c r="Q51" s="2">
        <f t="shared" si="5"/>
        <v>40887.81001</v>
      </c>
    </row>
    <row r="52" spans="1:17" ht="12.75" customHeight="1">
      <c r="A52" s="36" t="s">
        <v>58</v>
      </c>
      <c r="B52" s="33" t="s">
        <v>59</v>
      </c>
      <c r="C52" s="35">
        <v>55978.6486</v>
      </c>
      <c r="D52" s="35">
        <v>0.0007</v>
      </c>
      <c r="E52">
        <f t="shared" si="0"/>
        <v>1498.999607287374</v>
      </c>
      <c r="F52">
        <f t="shared" si="1"/>
        <v>1499</v>
      </c>
      <c r="G52">
        <f t="shared" si="6"/>
        <v>-0.003156699996907264</v>
      </c>
      <c r="J52">
        <f>+G52</f>
        <v>-0.003156699996907264</v>
      </c>
      <c r="O52">
        <f t="shared" si="4"/>
        <v>-0.003952148919795242</v>
      </c>
      <c r="Q52" s="2">
        <f t="shared" si="5"/>
        <v>40960.1486</v>
      </c>
    </row>
    <row r="53" spans="1:17" ht="12.75" customHeight="1">
      <c r="A53" s="36" t="s">
        <v>60</v>
      </c>
      <c r="B53" s="33" t="s">
        <v>48</v>
      </c>
      <c r="C53" s="35">
        <v>56151.4636</v>
      </c>
      <c r="D53" s="35">
        <v>0.0035</v>
      </c>
      <c r="E53">
        <f t="shared" si="0"/>
        <v>1520.4988414498569</v>
      </c>
      <c r="F53">
        <f t="shared" si="1"/>
        <v>1520.5</v>
      </c>
      <c r="G53">
        <f t="shared" si="6"/>
        <v>-0.009312649999628775</v>
      </c>
      <c r="J53">
        <f>+G53</f>
        <v>-0.009312649999628775</v>
      </c>
      <c r="O53">
        <f t="shared" si="4"/>
        <v>-0.003935388154518434</v>
      </c>
      <c r="Q53" s="2">
        <f t="shared" si="5"/>
        <v>41132.9636</v>
      </c>
    </row>
    <row r="54" spans="1:17" ht="12.75" customHeight="1">
      <c r="A54" s="36" t="s">
        <v>60</v>
      </c>
      <c r="B54" s="33" t="s">
        <v>59</v>
      </c>
      <c r="C54" s="35">
        <v>56187.6478</v>
      </c>
      <c r="D54" s="35">
        <v>0.001</v>
      </c>
      <c r="E54">
        <f t="shared" si="0"/>
        <v>1525.0003753953015</v>
      </c>
      <c r="F54">
        <f t="shared" si="1"/>
        <v>1525</v>
      </c>
      <c r="G54">
        <f t="shared" si="6"/>
        <v>0.0030174999992595986</v>
      </c>
      <c r="J54">
        <f>+G54</f>
        <v>0.0030174999992595986</v>
      </c>
      <c r="O54">
        <f t="shared" si="4"/>
        <v>-0.003931880087367475</v>
      </c>
      <c r="Q54" s="2">
        <f t="shared" si="5"/>
        <v>41169.1478</v>
      </c>
    </row>
    <row r="55" spans="1:17" ht="12.75" customHeight="1">
      <c r="A55" s="54" t="s">
        <v>193</v>
      </c>
      <c r="B55" s="55" t="s">
        <v>59</v>
      </c>
      <c r="C55" s="56">
        <v>57385.3411</v>
      </c>
      <c r="D55" s="56" t="s">
        <v>194</v>
      </c>
      <c r="E55">
        <f>+(C55-C$7)/C$8</f>
        <v>1674.000686198974</v>
      </c>
      <c r="F55">
        <f t="shared" si="1"/>
        <v>1674</v>
      </c>
      <c r="G55">
        <f>+C55-(C$7+F55*C$8)</f>
        <v>0.005515799995919224</v>
      </c>
      <c r="K55">
        <f>+G55</f>
        <v>0.005515799995919224</v>
      </c>
      <c r="O55">
        <f>+C$11+C$12*$F55</f>
        <v>-0.0038157240861468123</v>
      </c>
      <c r="Q55" s="2">
        <f>+C55-15018.5</f>
        <v>42366.8411</v>
      </c>
    </row>
    <row r="56" spans="1:17" ht="12.75" customHeight="1">
      <c r="A56" s="57" t="s">
        <v>196</v>
      </c>
      <c r="B56" s="58" t="s">
        <v>59</v>
      </c>
      <c r="C56" s="59">
        <v>57811.3669</v>
      </c>
      <c r="D56" s="59">
        <v>0.0001</v>
      </c>
      <c r="E56">
        <f>+(C56-C$7)/C$8</f>
        <v>1727.0008796628467</v>
      </c>
      <c r="F56">
        <f t="shared" si="1"/>
        <v>1727</v>
      </c>
      <c r="G56">
        <f>+C56-(C$7+F56*C$8)</f>
        <v>0.007070899999234825</v>
      </c>
      <c r="K56">
        <f>+G56</f>
        <v>0.007070899999234825</v>
      </c>
      <c r="O56">
        <f>+C$11+C$12*$F56</f>
        <v>-0.003774406850813288</v>
      </c>
      <c r="Q56" s="2">
        <f>+C56-15018.5</f>
        <v>42792.8669</v>
      </c>
    </row>
    <row r="57" spans="1:17" ht="12.75" customHeight="1">
      <c r="A57" s="57" t="s">
        <v>196</v>
      </c>
      <c r="B57" s="58" t="s">
        <v>48</v>
      </c>
      <c r="C57" s="59">
        <v>57823.3945</v>
      </c>
      <c r="D57" s="59">
        <v>0.002</v>
      </c>
      <c r="E57">
        <f>+(C57-C$7)/C$8</f>
        <v>1728.4971860529904</v>
      </c>
      <c r="F57">
        <f t="shared" si="1"/>
        <v>1728.5</v>
      </c>
      <c r="G57">
        <f>+C57-(C$7+F57*C$8)</f>
        <v>-0.02261904999613762</v>
      </c>
      <c r="K57">
        <f>+G57</f>
        <v>-0.02261904999613762</v>
      </c>
      <c r="O57">
        <f>+C$11+C$12*$F57</f>
        <v>-0.0037732374950963012</v>
      </c>
      <c r="Q57" s="2">
        <f>+C57-15018.5</f>
        <v>42804.8945</v>
      </c>
    </row>
    <row r="58" spans="2:4" ht="12.75" customHeight="1">
      <c r="B58" s="4"/>
      <c r="C58" s="12"/>
      <c r="D58" s="12"/>
    </row>
    <row r="59" spans="2:4" ht="12.75" customHeight="1">
      <c r="B59" s="4"/>
      <c r="C59" s="12"/>
      <c r="D59" s="12"/>
    </row>
    <row r="60" spans="2:4" ht="12.75">
      <c r="B60" s="4"/>
      <c r="C60" s="12"/>
      <c r="D60" s="12"/>
    </row>
    <row r="61" spans="2:4" ht="12.75">
      <c r="B61" s="4"/>
      <c r="C61" s="12"/>
      <c r="D61" s="12"/>
    </row>
    <row r="62" spans="2:4" ht="12.75">
      <c r="B62" s="4"/>
      <c r="C62" s="12"/>
      <c r="D62" s="12"/>
    </row>
    <row r="63" spans="2:4" ht="12.75">
      <c r="B63" s="4"/>
      <c r="C63" s="12"/>
      <c r="D63" s="12"/>
    </row>
    <row r="64" spans="2:4" ht="12.75">
      <c r="B64" s="4"/>
      <c r="C64" s="12"/>
      <c r="D64" s="12"/>
    </row>
    <row r="65" spans="2:4" ht="12.75">
      <c r="B65" s="4"/>
      <c r="C65" s="12"/>
      <c r="D65" s="12"/>
    </row>
    <row r="66" spans="2:4" ht="12.75">
      <c r="B66" s="4"/>
      <c r="C66" s="12"/>
      <c r="D66" s="12"/>
    </row>
    <row r="67" spans="2:4" ht="12.75">
      <c r="B67" s="4"/>
      <c r="C67" s="12"/>
      <c r="D67" s="12"/>
    </row>
    <row r="68" spans="2:4" ht="12.75">
      <c r="B68" s="4"/>
      <c r="C68" s="12"/>
      <c r="D68" s="12"/>
    </row>
    <row r="69" spans="2:4" ht="12.75">
      <c r="B69" s="4"/>
      <c r="C69" s="12"/>
      <c r="D69" s="12"/>
    </row>
    <row r="70" spans="2:4" ht="12.75">
      <c r="B70" s="4"/>
      <c r="C70" s="12"/>
      <c r="D70" s="12"/>
    </row>
    <row r="71" spans="2:4" ht="12.75">
      <c r="B71" s="4"/>
      <c r="C71" s="12"/>
      <c r="D71" s="12"/>
    </row>
    <row r="72" spans="2:4" ht="12.75">
      <c r="B72" s="4"/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  <row r="1889" spans="3:4" ht="12.75">
      <c r="C1889" s="12"/>
      <c r="D1889" s="12"/>
    </row>
    <row r="1890" spans="3:4" ht="12.75">
      <c r="C1890" s="12"/>
      <c r="D1890" s="12"/>
    </row>
    <row r="1891" spans="3:4" ht="12.75">
      <c r="C1891" s="12"/>
      <c r="D1891" s="12"/>
    </row>
    <row r="1892" spans="3:4" ht="12.75">
      <c r="C1892" s="12"/>
      <c r="D1892" s="12"/>
    </row>
    <row r="1893" spans="3:4" ht="12.75">
      <c r="C1893" s="12"/>
      <c r="D1893" s="12"/>
    </row>
    <row r="1894" spans="3:4" ht="12.75">
      <c r="C1894" s="12"/>
      <c r="D1894" s="12"/>
    </row>
    <row r="1895" spans="3:4" ht="12.75">
      <c r="C1895" s="12"/>
      <c r="D1895" s="12"/>
    </row>
    <row r="1896" spans="3:4" ht="12.75">
      <c r="C1896" s="12"/>
      <c r="D1896" s="12"/>
    </row>
    <row r="1897" spans="3:4" ht="12.75">
      <c r="C1897" s="12"/>
      <c r="D1897" s="12"/>
    </row>
    <row r="1898" spans="3:4" ht="12.75">
      <c r="C1898" s="12"/>
      <c r="D1898" s="12"/>
    </row>
    <row r="1899" spans="3:4" ht="12.75">
      <c r="C1899" s="12"/>
      <c r="D1899" s="12"/>
    </row>
    <row r="1900" spans="3:4" ht="12.75">
      <c r="C1900" s="12"/>
      <c r="D1900" s="12"/>
    </row>
    <row r="1901" spans="3:4" ht="12.75">
      <c r="C1901" s="12"/>
      <c r="D1901" s="12"/>
    </row>
    <row r="1902" spans="3:4" ht="12.75">
      <c r="C1902" s="12"/>
      <c r="D1902" s="12"/>
    </row>
    <row r="1903" spans="3:4" ht="12.75">
      <c r="C1903" s="12"/>
      <c r="D1903" s="12"/>
    </row>
    <row r="1904" spans="3:4" ht="12.75">
      <c r="C1904" s="12"/>
      <c r="D1904" s="12"/>
    </row>
    <row r="1905" spans="3:4" ht="12.75">
      <c r="C1905" s="12"/>
      <c r="D1905" s="12"/>
    </row>
    <row r="1906" spans="3:4" ht="12.75">
      <c r="C1906" s="12"/>
      <c r="D1906" s="12"/>
    </row>
    <row r="1907" spans="3:4" ht="12.75">
      <c r="C1907" s="12"/>
      <c r="D1907" s="12"/>
    </row>
    <row r="1908" spans="3:4" ht="12.75">
      <c r="C1908" s="12"/>
      <c r="D1908" s="12"/>
    </row>
    <row r="1909" spans="3:4" ht="12.75">
      <c r="C1909" s="12"/>
      <c r="D1909" s="12"/>
    </row>
    <row r="1910" spans="3:4" ht="12.75">
      <c r="C1910" s="12"/>
      <c r="D1910" s="12"/>
    </row>
    <row r="1911" spans="3:4" ht="12.75">
      <c r="C1911" s="12"/>
      <c r="D1911" s="12"/>
    </row>
    <row r="1912" spans="3:4" ht="12.75">
      <c r="C1912" s="12"/>
      <c r="D1912" s="12"/>
    </row>
    <row r="1913" spans="3:4" ht="12.75">
      <c r="C1913" s="12"/>
      <c r="D1913" s="12"/>
    </row>
    <row r="1914" spans="3:4" ht="12.75">
      <c r="C1914" s="12"/>
      <c r="D1914" s="12"/>
    </row>
    <row r="1915" spans="3:4" ht="12.75">
      <c r="C1915" s="12"/>
      <c r="D1915" s="12"/>
    </row>
    <row r="1916" spans="3:4" ht="12.75">
      <c r="C1916" s="12"/>
      <c r="D1916" s="12"/>
    </row>
    <row r="1917" spans="3:4" ht="12.75">
      <c r="C1917" s="12"/>
      <c r="D1917" s="12"/>
    </row>
    <row r="1918" spans="3:4" ht="12.75">
      <c r="C1918" s="12"/>
      <c r="D1918" s="12"/>
    </row>
    <row r="1919" spans="3:4" ht="12.75">
      <c r="C1919" s="12"/>
      <c r="D1919" s="12"/>
    </row>
    <row r="1920" spans="3:4" ht="12.75">
      <c r="C1920" s="12"/>
      <c r="D1920" s="12"/>
    </row>
    <row r="1921" spans="3:4" ht="12.75">
      <c r="C1921" s="12"/>
      <c r="D1921" s="12"/>
    </row>
    <row r="1922" spans="3:4" ht="12.75">
      <c r="C1922" s="12"/>
      <c r="D1922" s="12"/>
    </row>
    <row r="1923" spans="3:4" ht="12.75">
      <c r="C1923" s="12"/>
      <c r="D1923" s="12"/>
    </row>
    <row r="1924" spans="3:4" ht="12.75">
      <c r="C1924" s="12"/>
      <c r="D1924" s="12"/>
    </row>
    <row r="1925" spans="3:4" ht="12.75">
      <c r="C1925" s="12"/>
      <c r="D1925" s="12"/>
    </row>
    <row r="1926" spans="3:4" ht="12.75">
      <c r="C1926" s="12"/>
      <c r="D1926" s="12"/>
    </row>
    <row r="1927" spans="3:4" ht="12.75">
      <c r="C1927" s="12"/>
      <c r="D1927" s="12"/>
    </row>
    <row r="1928" spans="3:4" ht="12.75">
      <c r="C1928" s="12"/>
      <c r="D1928" s="12"/>
    </row>
    <row r="1929" spans="3:4" ht="12.75">
      <c r="C1929" s="12"/>
      <c r="D1929" s="12"/>
    </row>
    <row r="1930" spans="3:4" ht="12.75">
      <c r="C1930" s="12"/>
      <c r="D1930" s="12"/>
    </row>
    <row r="1931" spans="3:4" ht="12.75">
      <c r="C1931" s="12"/>
      <c r="D1931" s="12"/>
    </row>
    <row r="1932" spans="3:4" ht="12.75">
      <c r="C1932" s="12"/>
      <c r="D1932" s="12"/>
    </row>
    <row r="1933" spans="3:4" ht="12.75">
      <c r="C1933" s="12"/>
      <c r="D1933" s="12"/>
    </row>
    <row r="1934" spans="3:4" ht="12.75">
      <c r="C1934" s="12"/>
      <c r="D1934" s="12"/>
    </row>
    <row r="1935" spans="3:4" ht="12.75">
      <c r="C1935" s="12"/>
      <c r="D1935" s="12"/>
    </row>
    <row r="1936" spans="3:4" ht="12.75">
      <c r="C1936" s="12"/>
      <c r="D1936" s="12"/>
    </row>
    <row r="1937" spans="3:4" ht="12.75">
      <c r="C1937" s="12"/>
      <c r="D1937" s="12"/>
    </row>
    <row r="1938" spans="3:4" ht="12.75">
      <c r="C1938" s="12"/>
      <c r="D1938" s="12"/>
    </row>
    <row r="1939" spans="3:4" ht="12.75">
      <c r="C1939" s="12"/>
      <c r="D1939" s="12"/>
    </row>
    <row r="1940" spans="3:4" ht="12.75">
      <c r="C1940" s="12"/>
      <c r="D1940" s="12"/>
    </row>
    <row r="1941" spans="3:4" ht="12.75">
      <c r="C1941" s="12"/>
      <c r="D1941" s="12"/>
    </row>
    <row r="1942" spans="3:4" ht="12.75">
      <c r="C1942" s="12"/>
      <c r="D1942" s="12"/>
    </row>
    <row r="1943" spans="3:4" ht="12.75">
      <c r="C1943" s="12"/>
      <c r="D1943" s="12"/>
    </row>
    <row r="1944" spans="3:4" ht="12.75">
      <c r="C1944" s="12"/>
      <c r="D1944" s="12"/>
    </row>
    <row r="1945" spans="3:4" ht="12.75">
      <c r="C1945" s="12"/>
      <c r="D1945" s="12"/>
    </row>
    <row r="1946" spans="3:4" ht="12.75">
      <c r="C1946" s="12"/>
      <c r="D1946" s="12"/>
    </row>
    <row r="1947" spans="3:4" ht="12.75">
      <c r="C1947" s="12"/>
      <c r="D1947" s="12"/>
    </row>
    <row r="1948" spans="3:4" ht="12.75">
      <c r="C1948" s="12"/>
      <c r="D1948" s="12"/>
    </row>
    <row r="1949" spans="3:4" ht="12.75">
      <c r="C1949" s="12"/>
      <c r="D1949" s="12"/>
    </row>
    <row r="1950" spans="3:4" ht="12.75">
      <c r="C1950" s="12"/>
      <c r="D1950" s="12"/>
    </row>
    <row r="1951" spans="3:4" ht="12.75">
      <c r="C1951" s="12"/>
      <c r="D1951" s="12"/>
    </row>
    <row r="1952" spans="3:4" ht="12.75">
      <c r="C1952" s="12"/>
      <c r="D1952" s="12"/>
    </row>
    <row r="1953" spans="3:4" ht="12.75">
      <c r="C1953" s="12"/>
      <c r="D1953" s="12"/>
    </row>
    <row r="1954" spans="3:4" ht="12.75">
      <c r="C1954" s="12"/>
      <c r="D1954" s="12"/>
    </row>
    <row r="1955" spans="3:4" ht="12.75">
      <c r="C1955" s="12"/>
      <c r="D1955" s="12"/>
    </row>
    <row r="1956" spans="3:4" ht="12.75">
      <c r="C1956" s="12"/>
      <c r="D1956" s="12"/>
    </row>
    <row r="1957" spans="3:4" ht="12.75">
      <c r="C1957" s="12"/>
      <c r="D1957" s="12"/>
    </row>
    <row r="1958" spans="3:4" ht="12.75">
      <c r="C1958" s="12"/>
      <c r="D1958" s="12"/>
    </row>
    <row r="1959" spans="3:4" ht="12.75">
      <c r="C1959" s="12"/>
      <c r="D1959" s="12"/>
    </row>
    <row r="1960" spans="3:4" ht="12.75">
      <c r="C1960" s="12"/>
      <c r="D1960" s="12"/>
    </row>
    <row r="1961" spans="3:4" ht="12.75">
      <c r="C1961" s="12"/>
      <c r="D1961" s="12"/>
    </row>
    <row r="1962" spans="3:4" ht="12.75">
      <c r="C1962" s="12"/>
      <c r="D1962" s="12"/>
    </row>
    <row r="1963" spans="3:4" ht="12.75">
      <c r="C1963" s="12"/>
      <c r="D1963" s="12"/>
    </row>
    <row r="1964" spans="3:4" ht="12.75">
      <c r="C1964" s="12"/>
      <c r="D1964" s="12"/>
    </row>
    <row r="1965" spans="3:4" ht="12.75">
      <c r="C1965" s="12"/>
      <c r="D1965" s="12"/>
    </row>
    <row r="1966" spans="3:4" ht="12.75">
      <c r="C1966" s="12"/>
      <c r="D1966" s="12"/>
    </row>
    <row r="1967" spans="3:4" ht="12.75">
      <c r="C1967" s="12"/>
      <c r="D1967" s="12"/>
    </row>
    <row r="1968" spans="3:4" ht="12.75">
      <c r="C1968" s="12"/>
      <c r="D1968" s="12"/>
    </row>
    <row r="1969" spans="3:4" ht="12.75">
      <c r="C1969" s="12"/>
      <c r="D1969" s="12"/>
    </row>
    <row r="1970" spans="3:4" ht="12.75">
      <c r="C1970" s="12"/>
      <c r="D1970" s="12"/>
    </row>
    <row r="1971" spans="3:4" ht="12.75">
      <c r="C1971" s="12"/>
      <c r="D1971" s="12"/>
    </row>
    <row r="1972" spans="3:4" ht="12.75">
      <c r="C1972" s="12"/>
      <c r="D1972" s="12"/>
    </row>
    <row r="1973" spans="3:4" ht="12.75">
      <c r="C1973" s="12"/>
      <c r="D1973" s="12"/>
    </row>
    <row r="1974" spans="3:4" ht="12.75">
      <c r="C1974" s="12"/>
      <c r="D1974" s="12"/>
    </row>
    <row r="1975" spans="3:4" ht="12.75">
      <c r="C1975" s="12"/>
      <c r="D1975" s="12"/>
    </row>
    <row r="1976" spans="3:4" ht="12.75">
      <c r="C1976" s="12"/>
      <c r="D1976" s="12"/>
    </row>
    <row r="1977" spans="3:4" ht="12.75">
      <c r="C1977" s="12"/>
      <c r="D1977" s="12"/>
    </row>
    <row r="1978" spans="3:4" ht="12.75">
      <c r="C1978" s="12"/>
      <c r="D1978" s="12"/>
    </row>
    <row r="1979" spans="3:4" ht="12.75">
      <c r="C1979" s="12"/>
      <c r="D1979" s="12"/>
    </row>
    <row r="1980" spans="3:4" ht="12.75">
      <c r="C1980" s="12"/>
      <c r="D1980" s="12"/>
    </row>
    <row r="1981" spans="3:4" ht="12.75">
      <c r="C1981" s="12"/>
      <c r="D1981" s="12"/>
    </row>
    <row r="1982" spans="3:4" ht="12.75">
      <c r="C1982" s="12"/>
      <c r="D1982" s="12"/>
    </row>
    <row r="1983" spans="3:4" ht="12.75">
      <c r="C1983" s="12"/>
      <c r="D1983" s="12"/>
    </row>
    <row r="1984" spans="3:4" ht="12.75">
      <c r="C1984" s="12"/>
      <c r="D1984" s="12"/>
    </row>
    <row r="1985" spans="3:4" ht="12.75">
      <c r="C1985" s="12"/>
      <c r="D1985" s="12"/>
    </row>
    <row r="1986" spans="3:4" ht="12.75">
      <c r="C1986" s="12"/>
      <c r="D1986" s="12"/>
    </row>
    <row r="1987" spans="3:4" ht="12.75">
      <c r="C1987" s="12"/>
      <c r="D1987" s="12"/>
    </row>
    <row r="1988" spans="3:4" ht="12.75">
      <c r="C1988" s="12"/>
      <c r="D1988" s="12"/>
    </row>
    <row r="1989" spans="3:4" ht="12.75">
      <c r="C1989" s="12"/>
      <c r="D1989" s="12"/>
    </row>
    <row r="1990" spans="3:4" ht="12.75">
      <c r="C1990" s="12"/>
      <c r="D1990" s="12"/>
    </row>
    <row r="1991" spans="3:4" ht="12.75">
      <c r="C1991" s="12"/>
      <c r="D1991" s="12"/>
    </row>
    <row r="1992" spans="3:4" ht="12.75">
      <c r="C1992" s="12"/>
      <c r="D1992" s="12"/>
    </row>
    <row r="1993" spans="3:4" ht="12.75">
      <c r="C1993" s="12"/>
      <c r="D1993" s="12"/>
    </row>
    <row r="1994" spans="3:4" ht="12.75">
      <c r="C1994" s="12"/>
      <c r="D1994" s="12"/>
    </row>
    <row r="1995" spans="3:4" ht="12.75">
      <c r="C1995" s="12"/>
      <c r="D1995" s="12"/>
    </row>
    <row r="1996" spans="3:4" ht="12.75">
      <c r="C1996" s="12"/>
      <c r="D1996" s="12"/>
    </row>
    <row r="1997" spans="3:4" ht="12.75">
      <c r="C1997" s="12"/>
      <c r="D1997" s="12"/>
    </row>
    <row r="1998" spans="3:4" ht="12.75">
      <c r="C1998" s="12"/>
      <c r="D1998" s="12"/>
    </row>
    <row r="1999" spans="3:4" ht="12.75">
      <c r="C1999" s="12"/>
      <c r="D1999" s="12"/>
    </row>
    <row r="2000" spans="3:4" ht="12.75">
      <c r="C2000" s="12"/>
      <c r="D2000" s="12"/>
    </row>
    <row r="2001" spans="3:4" ht="12.75">
      <c r="C2001" s="12"/>
      <c r="D2001" s="12"/>
    </row>
    <row r="2002" spans="3:4" ht="12.75">
      <c r="C2002" s="12"/>
      <c r="D2002" s="12"/>
    </row>
    <row r="2003" spans="3:4" ht="12.75">
      <c r="C2003" s="12"/>
      <c r="D2003" s="12"/>
    </row>
    <row r="2004" spans="3:4" ht="12.75">
      <c r="C2004" s="12"/>
      <c r="D2004" s="12"/>
    </row>
    <row r="2005" spans="3:4" ht="12.75">
      <c r="C2005" s="12"/>
      <c r="D2005" s="12"/>
    </row>
    <row r="2006" spans="3:4" ht="12.75">
      <c r="C2006" s="12"/>
      <c r="D2006" s="12"/>
    </row>
    <row r="2007" spans="3:4" ht="12.75">
      <c r="C2007" s="12"/>
      <c r="D2007" s="12"/>
    </row>
    <row r="2008" spans="3:4" ht="12.75">
      <c r="C2008" s="12"/>
      <c r="D2008" s="12"/>
    </row>
    <row r="2009" spans="3:4" ht="12.75">
      <c r="C2009" s="12"/>
      <c r="D2009" s="12"/>
    </row>
    <row r="2010" spans="3:4" ht="12.75">
      <c r="C2010" s="12"/>
      <c r="D2010" s="12"/>
    </row>
    <row r="2011" spans="3:4" ht="12.75">
      <c r="C2011" s="12"/>
      <c r="D2011" s="12"/>
    </row>
    <row r="2012" spans="3:4" ht="12.75">
      <c r="C2012" s="12"/>
      <c r="D2012" s="12"/>
    </row>
    <row r="2013" spans="3:4" ht="12.75">
      <c r="C2013" s="12"/>
      <c r="D2013" s="12"/>
    </row>
    <row r="2014" spans="3:4" ht="12.75">
      <c r="C2014" s="12"/>
      <c r="D2014" s="12"/>
    </row>
    <row r="2015" spans="3:4" ht="12.75">
      <c r="C2015" s="12"/>
      <c r="D2015" s="12"/>
    </row>
    <row r="2016" spans="3:4" ht="12.75">
      <c r="C2016" s="12"/>
      <c r="D2016" s="12"/>
    </row>
    <row r="2017" spans="3:4" ht="12.75">
      <c r="C2017" s="12"/>
      <c r="D2017" s="12"/>
    </row>
    <row r="2018" spans="3:4" ht="12.75">
      <c r="C2018" s="12"/>
      <c r="D2018" s="12"/>
    </row>
    <row r="2019" spans="3:4" ht="12.75">
      <c r="C2019" s="12"/>
      <c r="D2019" s="12"/>
    </row>
    <row r="2020" spans="3:4" ht="12.75">
      <c r="C2020" s="12"/>
      <c r="D2020" s="12"/>
    </row>
    <row r="2021" spans="3:4" ht="12.75">
      <c r="C2021" s="12"/>
      <c r="D2021" s="12"/>
    </row>
    <row r="2022" spans="3:4" ht="12.75">
      <c r="C2022" s="12"/>
      <c r="D2022" s="12"/>
    </row>
    <row r="2023" spans="3:4" ht="12.75">
      <c r="C2023" s="12"/>
      <c r="D2023" s="12"/>
    </row>
    <row r="2024" spans="3:4" ht="12.75">
      <c r="C2024" s="12"/>
      <c r="D2024" s="12"/>
    </row>
    <row r="2025" spans="3:4" ht="12.75">
      <c r="C2025" s="12"/>
      <c r="D2025" s="12"/>
    </row>
    <row r="2026" spans="3:4" ht="12.75">
      <c r="C2026" s="12"/>
      <c r="D2026" s="12"/>
    </row>
    <row r="2027" spans="3:4" ht="12.75">
      <c r="C2027" s="12"/>
      <c r="D2027" s="12"/>
    </row>
    <row r="2028" spans="3:4" ht="12.75">
      <c r="C2028" s="12"/>
      <c r="D2028" s="12"/>
    </row>
    <row r="2029" spans="3:4" ht="12.75">
      <c r="C2029" s="12"/>
      <c r="D2029" s="12"/>
    </row>
    <row r="2030" spans="3:4" ht="12.75">
      <c r="C2030" s="12"/>
      <c r="D2030" s="12"/>
    </row>
    <row r="2031" spans="3:4" ht="12.75">
      <c r="C2031" s="12"/>
      <c r="D2031" s="12"/>
    </row>
    <row r="2032" spans="3:4" ht="12.75">
      <c r="C2032" s="12"/>
      <c r="D2032" s="12"/>
    </row>
    <row r="2033" spans="3:4" ht="12.75">
      <c r="C2033" s="12"/>
      <c r="D2033" s="12"/>
    </row>
    <row r="2034" spans="3:4" ht="12.75">
      <c r="C2034" s="12"/>
      <c r="D2034" s="12"/>
    </row>
    <row r="2035" spans="3:4" ht="12.75">
      <c r="C2035" s="12"/>
      <c r="D2035" s="12"/>
    </row>
    <row r="2036" spans="3:4" ht="12.75">
      <c r="C2036" s="12"/>
      <c r="D2036" s="12"/>
    </row>
    <row r="2037" spans="3:4" ht="12.75">
      <c r="C2037" s="12"/>
      <c r="D2037" s="12"/>
    </row>
    <row r="2038" spans="3:4" ht="12.75">
      <c r="C2038" s="12"/>
      <c r="D2038" s="12"/>
    </row>
    <row r="2039" spans="3:4" ht="12.75">
      <c r="C2039" s="12"/>
      <c r="D2039" s="12"/>
    </row>
    <row r="2040" spans="3:4" ht="12.75">
      <c r="C2040" s="12"/>
      <c r="D2040" s="12"/>
    </row>
    <row r="2041" spans="3:4" ht="12.75">
      <c r="C2041" s="12"/>
      <c r="D2041" s="12"/>
    </row>
    <row r="2042" spans="3:4" ht="12.75">
      <c r="C2042" s="12"/>
      <c r="D2042" s="12"/>
    </row>
    <row r="2043" spans="3:4" ht="12.75">
      <c r="C2043" s="12"/>
      <c r="D2043" s="12"/>
    </row>
    <row r="2044" spans="3:4" ht="12.75">
      <c r="C2044" s="12"/>
      <c r="D2044" s="12"/>
    </row>
    <row r="2045" spans="3:4" ht="12.75">
      <c r="C2045" s="12"/>
      <c r="D2045" s="12"/>
    </row>
    <row r="2046" spans="3:4" ht="12.75">
      <c r="C2046" s="12"/>
      <c r="D2046" s="12"/>
    </row>
    <row r="2047" spans="3:4" ht="12.75">
      <c r="C2047" s="12"/>
      <c r="D2047" s="12"/>
    </row>
    <row r="2048" spans="3:4" ht="12.75">
      <c r="C2048" s="12"/>
      <c r="D2048" s="12"/>
    </row>
    <row r="2049" spans="3:4" ht="12.75">
      <c r="C2049" s="12"/>
      <c r="D2049" s="12"/>
    </row>
    <row r="2050" spans="3:4" ht="12.75">
      <c r="C2050" s="12"/>
      <c r="D2050" s="12"/>
    </row>
    <row r="2051" spans="3:4" ht="12.75">
      <c r="C2051" s="12"/>
      <c r="D2051" s="12"/>
    </row>
    <row r="2052" spans="3:4" ht="12.75">
      <c r="C2052" s="12"/>
      <c r="D2052" s="12"/>
    </row>
    <row r="2053" spans="3:4" ht="12.75">
      <c r="C2053" s="12"/>
      <c r="D2053" s="12"/>
    </row>
    <row r="2054" spans="3:4" ht="12.75">
      <c r="C2054" s="12"/>
      <c r="D2054" s="12"/>
    </row>
    <row r="2055" spans="3:4" ht="12.75">
      <c r="C2055" s="12"/>
      <c r="D2055" s="12"/>
    </row>
    <row r="2056" spans="3:4" ht="12.75">
      <c r="C2056" s="12"/>
      <c r="D2056" s="12"/>
    </row>
    <row r="2057" spans="3:4" ht="12.75">
      <c r="C2057" s="12"/>
      <c r="D2057" s="12"/>
    </row>
    <row r="2058" spans="3:4" ht="12.75">
      <c r="C2058" s="12"/>
      <c r="D2058" s="12"/>
    </row>
    <row r="2059" spans="3:4" ht="12.75">
      <c r="C2059" s="12"/>
      <c r="D2059" s="12"/>
    </row>
    <row r="2060" spans="3:4" ht="12.75">
      <c r="C2060" s="12"/>
      <c r="D2060" s="12"/>
    </row>
    <row r="2061" spans="3:4" ht="12.75">
      <c r="C2061" s="12"/>
      <c r="D2061" s="12"/>
    </row>
    <row r="2062" spans="3:4" ht="12.75">
      <c r="C2062" s="12"/>
      <c r="D2062" s="12"/>
    </row>
    <row r="2063" spans="3:4" ht="12.75">
      <c r="C2063" s="12"/>
      <c r="D2063" s="12"/>
    </row>
    <row r="2064" spans="3:4" ht="12.75">
      <c r="C2064" s="12"/>
      <c r="D2064" s="12"/>
    </row>
    <row r="2065" spans="3:4" ht="12.75">
      <c r="C2065" s="12"/>
      <c r="D2065" s="12"/>
    </row>
    <row r="2066" spans="3:4" ht="12.75">
      <c r="C2066" s="12"/>
      <c r="D2066" s="12"/>
    </row>
    <row r="2067" spans="3:4" ht="12.75">
      <c r="C2067" s="12"/>
      <c r="D2067" s="12"/>
    </row>
    <row r="2068" spans="3:4" ht="12.75">
      <c r="C2068" s="12"/>
      <c r="D2068" s="12"/>
    </row>
    <row r="2069" spans="3:4" ht="12.75">
      <c r="C2069" s="12"/>
      <c r="D2069" s="12"/>
    </row>
    <row r="2070" spans="3:4" ht="12.75">
      <c r="C2070" s="12"/>
      <c r="D2070" s="12"/>
    </row>
    <row r="2071" spans="3:4" ht="12.75">
      <c r="C2071" s="12"/>
      <c r="D2071" s="12"/>
    </row>
    <row r="2072" spans="3:4" ht="12.75">
      <c r="C2072" s="12"/>
      <c r="D2072" s="12"/>
    </row>
    <row r="2073" spans="3:4" ht="12.75">
      <c r="C2073" s="12"/>
      <c r="D2073" s="12"/>
    </row>
    <row r="2074" spans="3:4" ht="12.75">
      <c r="C2074" s="12"/>
      <c r="D2074" s="12"/>
    </row>
    <row r="2075" spans="3:4" ht="12.75">
      <c r="C2075" s="12"/>
      <c r="D2075" s="12"/>
    </row>
    <row r="2076" spans="3:4" ht="12.75">
      <c r="C2076" s="12"/>
      <c r="D2076" s="12"/>
    </row>
    <row r="2077" spans="3:4" ht="12.75">
      <c r="C2077" s="12"/>
      <c r="D2077" s="12"/>
    </row>
    <row r="2078" spans="3:4" ht="12.75">
      <c r="C2078" s="12"/>
      <c r="D2078" s="12"/>
    </row>
    <row r="2079" spans="3:4" ht="12.75">
      <c r="C2079" s="12"/>
      <c r="D2079" s="12"/>
    </row>
    <row r="2080" spans="3:4" ht="12.75">
      <c r="C2080" s="12"/>
      <c r="D2080" s="12"/>
    </row>
    <row r="2081" spans="3:4" ht="12.75">
      <c r="C2081" s="12"/>
      <c r="D2081" s="12"/>
    </row>
    <row r="2082" spans="3:4" ht="12.75">
      <c r="C2082" s="12"/>
      <c r="D2082" s="12"/>
    </row>
    <row r="2083" spans="3:4" ht="12.75">
      <c r="C2083" s="12"/>
      <c r="D2083" s="12"/>
    </row>
    <row r="2084" spans="3:4" ht="12.75">
      <c r="C2084" s="12"/>
      <c r="D2084" s="12"/>
    </row>
    <row r="2085" spans="3:4" ht="12.75">
      <c r="C2085" s="12"/>
      <c r="D2085" s="12"/>
    </row>
    <row r="2086" spans="3:4" ht="12.75">
      <c r="C2086" s="12"/>
      <c r="D2086" s="12"/>
    </row>
    <row r="2087" spans="3:4" ht="12.75">
      <c r="C2087" s="12"/>
      <c r="D2087" s="12"/>
    </row>
    <row r="2088" spans="3:4" ht="12.75">
      <c r="C2088" s="12"/>
      <c r="D2088" s="12"/>
    </row>
    <row r="2089" spans="3:4" ht="12.75">
      <c r="C2089" s="12"/>
      <c r="D2089" s="12"/>
    </row>
    <row r="2090" spans="3:4" ht="12.75">
      <c r="C2090" s="12"/>
      <c r="D2090" s="12"/>
    </row>
    <row r="2091" spans="3:4" ht="12.75">
      <c r="C2091" s="12"/>
      <c r="D2091" s="12"/>
    </row>
    <row r="2092" spans="3:4" ht="12.75">
      <c r="C2092" s="12"/>
      <c r="D2092" s="12"/>
    </row>
    <row r="2093" spans="3:4" ht="12.75">
      <c r="C2093" s="12"/>
      <c r="D2093" s="12"/>
    </row>
    <row r="2094" spans="3:4" ht="12.75">
      <c r="C2094" s="12"/>
      <c r="D2094" s="12"/>
    </row>
    <row r="2095" spans="3:4" ht="12.75">
      <c r="C2095" s="12"/>
      <c r="D2095" s="12"/>
    </row>
    <row r="2096" spans="3:4" ht="12.75">
      <c r="C2096" s="12"/>
      <c r="D2096" s="12"/>
    </row>
    <row r="2097" spans="3:4" ht="12.75">
      <c r="C2097" s="12"/>
      <c r="D2097" s="12"/>
    </row>
    <row r="2098" spans="3:4" ht="12.75">
      <c r="C2098" s="12"/>
      <c r="D2098" s="12"/>
    </row>
    <row r="2099" spans="3:4" ht="12.75">
      <c r="C2099" s="12"/>
      <c r="D2099" s="12"/>
    </row>
    <row r="2100" spans="3:4" ht="12.75">
      <c r="C2100" s="12"/>
      <c r="D2100" s="12"/>
    </row>
    <row r="2101" spans="3:4" ht="12.75">
      <c r="C2101" s="12"/>
      <c r="D2101" s="12"/>
    </row>
    <row r="2102" spans="3:4" ht="12.75">
      <c r="C2102" s="12"/>
      <c r="D2102" s="12"/>
    </row>
    <row r="2103" spans="3:4" ht="12.75">
      <c r="C2103" s="12"/>
      <c r="D2103" s="12"/>
    </row>
    <row r="2104" spans="3:4" ht="12.75">
      <c r="C2104" s="12"/>
      <c r="D2104" s="12"/>
    </row>
    <row r="2105" spans="3:4" ht="12.75">
      <c r="C2105" s="12"/>
      <c r="D2105" s="12"/>
    </row>
    <row r="2106" spans="3:4" ht="12.75">
      <c r="C2106" s="12"/>
      <c r="D2106" s="12"/>
    </row>
    <row r="2107" spans="3:4" ht="12.75">
      <c r="C2107" s="12"/>
      <c r="D2107" s="12"/>
    </row>
    <row r="2108" spans="3:4" ht="12.75">
      <c r="C2108" s="12"/>
      <c r="D2108" s="12"/>
    </row>
    <row r="2109" spans="3:4" ht="12.75">
      <c r="C2109" s="12"/>
      <c r="D2109" s="12"/>
    </row>
    <row r="2110" spans="3:4" ht="12.75">
      <c r="C2110" s="12"/>
      <c r="D2110" s="12"/>
    </row>
    <row r="2111" spans="3:4" ht="12.75">
      <c r="C2111" s="12"/>
      <c r="D2111" s="12"/>
    </row>
    <row r="2112" spans="3:4" ht="12.75">
      <c r="C2112" s="12"/>
      <c r="D2112" s="12"/>
    </row>
    <row r="2113" spans="3:4" ht="12.75">
      <c r="C2113" s="12"/>
      <c r="D2113" s="12"/>
    </row>
    <row r="2114" spans="3:4" ht="12.75">
      <c r="C2114" s="12"/>
      <c r="D2114" s="12"/>
    </row>
    <row r="2115" spans="3:4" ht="12.75">
      <c r="C2115" s="12"/>
      <c r="D2115" s="12"/>
    </row>
    <row r="2116" spans="3:4" ht="12.75">
      <c r="C2116" s="12"/>
      <c r="D2116" s="12"/>
    </row>
    <row r="2117" spans="3:4" ht="12.75">
      <c r="C2117" s="12"/>
      <c r="D2117" s="12"/>
    </row>
    <row r="2118" spans="3:4" ht="12.75">
      <c r="C2118" s="12"/>
      <c r="D2118" s="12"/>
    </row>
    <row r="2119" spans="3:4" ht="12.75">
      <c r="C2119" s="12"/>
      <c r="D2119" s="12"/>
    </row>
    <row r="2120" spans="3:4" ht="12.75">
      <c r="C2120" s="12"/>
      <c r="D2120" s="12"/>
    </row>
    <row r="2121" spans="3:4" ht="12.75">
      <c r="C2121" s="12"/>
      <c r="D2121" s="12"/>
    </row>
    <row r="2122" spans="3:4" ht="12.75">
      <c r="C2122" s="12"/>
      <c r="D2122" s="12"/>
    </row>
    <row r="2123" spans="3:4" ht="12.75">
      <c r="C2123" s="12"/>
      <c r="D2123" s="12"/>
    </row>
    <row r="2124" spans="3:4" ht="12.75">
      <c r="C2124" s="12"/>
      <c r="D2124" s="12"/>
    </row>
    <row r="2125" spans="3:4" ht="12.75">
      <c r="C2125" s="12"/>
      <c r="D2125" s="12"/>
    </row>
    <row r="2126" spans="3:4" ht="12.75">
      <c r="C2126" s="12"/>
      <c r="D2126" s="12"/>
    </row>
    <row r="2127" spans="3:4" ht="12.75">
      <c r="C2127" s="12"/>
      <c r="D2127" s="12"/>
    </row>
    <row r="2128" spans="3:4" ht="12.75">
      <c r="C2128" s="12"/>
      <c r="D2128" s="12"/>
    </row>
    <row r="2129" spans="3:4" ht="12.75">
      <c r="C2129" s="12"/>
      <c r="D2129" s="12"/>
    </row>
    <row r="2130" spans="3:4" ht="12.75">
      <c r="C2130" s="12"/>
      <c r="D2130" s="12"/>
    </row>
    <row r="2131" spans="3:4" ht="12.75">
      <c r="C2131" s="12"/>
      <c r="D2131" s="12"/>
    </row>
    <row r="2132" spans="3:4" ht="12.75">
      <c r="C2132" s="12"/>
      <c r="D2132" s="12"/>
    </row>
    <row r="2133" spans="3:4" ht="12.75">
      <c r="C2133" s="12"/>
      <c r="D2133" s="12"/>
    </row>
    <row r="2134" spans="3:4" ht="12.75">
      <c r="C2134" s="12"/>
      <c r="D2134" s="12"/>
    </row>
    <row r="2135" spans="3:4" ht="12.75">
      <c r="C2135" s="12"/>
      <c r="D2135" s="12"/>
    </row>
    <row r="2136" spans="3:4" ht="12.75">
      <c r="C2136" s="12"/>
      <c r="D2136" s="12"/>
    </row>
    <row r="2137" spans="3:4" ht="12.75">
      <c r="C2137" s="12"/>
      <c r="D2137" s="12"/>
    </row>
    <row r="2138" spans="3:4" ht="12.75">
      <c r="C2138" s="12"/>
      <c r="D2138" s="12"/>
    </row>
    <row r="2139" spans="3:4" ht="12.75">
      <c r="C2139" s="12"/>
      <c r="D2139" s="12"/>
    </row>
    <row r="2140" spans="3:4" ht="12.75">
      <c r="C2140" s="12"/>
      <c r="D2140" s="12"/>
    </row>
    <row r="2141" spans="3:4" ht="12.75">
      <c r="C2141" s="12"/>
      <c r="D2141" s="12"/>
    </row>
    <row r="2142" spans="3:4" ht="12.75">
      <c r="C2142" s="12"/>
      <c r="D2142" s="12"/>
    </row>
    <row r="2143" spans="3:4" ht="12.75">
      <c r="C2143" s="12"/>
      <c r="D2143" s="12"/>
    </row>
    <row r="2144" spans="3:4" ht="12.75">
      <c r="C2144" s="12"/>
      <c r="D2144" s="12"/>
    </row>
    <row r="2145" spans="3:4" ht="12.75">
      <c r="C2145" s="12"/>
      <c r="D2145" s="12"/>
    </row>
    <row r="2146" spans="3:4" ht="12.75">
      <c r="C2146" s="12"/>
      <c r="D2146" s="12"/>
    </row>
    <row r="2147" spans="3:4" ht="12.75">
      <c r="C2147" s="12"/>
      <c r="D2147" s="12"/>
    </row>
    <row r="2148" spans="3:4" ht="12.75">
      <c r="C2148" s="12"/>
      <c r="D2148" s="12"/>
    </row>
    <row r="2149" spans="3:4" ht="12.75">
      <c r="C2149" s="12"/>
      <c r="D2149" s="12"/>
    </row>
    <row r="2150" spans="3:4" ht="12.75">
      <c r="C2150" s="12"/>
      <c r="D2150" s="12"/>
    </row>
    <row r="2151" spans="3:4" ht="12.75">
      <c r="C2151" s="12"/>
      <c r="D2151" s="12"/>
    </row>
    <row r="2152" spans="3:4" ht="12.75">
      <c r="C2152" s="12"/>
      <c r="D2152" s="12"/>
    </row>
    <row r="2153" spans="3:4" ht="12.75">
      <c r="C2153" s="12"/>
      <c r="D2153" s="12"/>
    </row>
    <row r="2154" spans="3:4" ht="12.75">
      <c r="C2154" s="12"/>
      <c r="D2154" s="12"/>
    </row>
    <row r="2155" spans="3:4" ht="12.75">
      <c r="C2155" s="12"/>
      <c r="D2155" s="12"/>
    </row>
    <row r="2156" spans="3:4" ht="12.75">
      <c r="C2156" s="12"/>
      <c r="D2156" s="12"/>
    </row>
    <row r="2157" spans="3:4" ht="12.75">
      <c r="C2157" s="12"/>
      <c r="D2157" s="12"/>
    </row>
    <row r="2158" spans="3:4" ht="12.75">
      <c r="C2158" s="12"/>
      <c r="D2158" s="12"/>
    </row>
    <row r="2159" spans="3:4" ht="12.75">
      <c r="C2159" s="12"/>
      <c r="D2159" s="12"/>
    </row>
    <row r="2160" spans="3:4" ht="12.75">
      <c r="C2160" s="12"/>
      <c r="D2160" s="12"/>
    </row>
    <row r="2161" spans="3:4" ht="12.75">
      <c r="C2161" s="12"/>
      <c r="D2161" s="12"/>
    </row>
    <row r="2162" spans="3:4" ht="12.75">
      <c r="C2162" s="12"/>
      <c r="D2162" s="12"/>
    </row>
    <row r="2163" spans="3:4" ht="12.75">
      <c r="C2163" s="12"/>
      <c r="D2163" s="12"/>
    </row>
    <row r="2164" spans="3:4" ht="12.75">
      <c r="C2164" s="12"/>
      <c r="D2164" s="12"/>
    </row>
    <row r="2165" spans="3:4" ht="12.75">
      <c r="C2165" s="12"/>
      <c r="D2165" s="12"/>
    </row>
    <row r="2166" spans="3:4" ht="12.75">
      <c r="C2166" s="12"/>
      <c r="D2166" s="12"/>
    </row>
    <row r="2167" spans="3:4" ht="12.75">
      <c r="C2167" s="12"/>
      <c r="D2167" s="12"/>
    </row>
    <row r="2168" spans="3:4" ht="12.75">
      <c r="C2168" s="12"/>
      <c r="D2168" s="12"/>
    </row>
    <row r="2169" spans="3:4" ht="12.75">
      <c r="C2169" s="12"/>
      <c r="D2169" s="12"/>
    </row>
    <row r="2170" spans="3:4" ht="12.75">
      <c r="C2170" s="12"/>
      <c r="D2170" s="12"/>
    </row>
    <row r="2171" spans="3:4" ht="12.75">
      <c r="C2171" s="12"/>
      <c r="D2171" s="12"/>
    </row>
    <row r="2172" spans="3:4" ht="12.75">
      <c r="C2172" s="12"/>
      <c r="D2172" s="12"/>
    </row>
    <row r="2173" spans="3:4" ht="12.75">
      <c r="C2173" s="12"/>
      <c r="D2173" s="12"/>
    </row>
    <row r="2174" spans="3:4" ht="12.75">
      <c r="C2174" s="12"/>
      <c r="D2174" s="12"/>
    </row>
    <row r="2175" spans="3:4" ht="12.75">
      <c r="C2175" s="12"/>
      <c r="D2175" s="12"/>
    </row>
    <row r="2176" spans="3:4" ht="12.75">
      <c r="C2176" s="12"/>
      <c r="D2176" s="12"/>
    </row>
    <row r="2177" spans="3:4" ht="12.75">
      <c r="C2177" s="12"/>
      <c r="D2177" s="12"/>
    </row>
    <row r="2178" spans="3:4" ht="12.75">
      <c r="C2178" s="12"/>
      <c r="D2178" s="12"/>
    </row>
    <row r="2179" spans="3:4" ht="12.75">
      <c r="C2179" s="12"/>
      <c r="D2179" s="12"/>
    </row>
    <row r="2180" spans="3:4" ht="12.75">
      <c r="C2180" s="12"/>
      <c r="D2180" s="12"/>
    </row>
    <row r="2181" spans="3:4" ht="12.75">
      <c r="C2181" s="12"/>
      <c r="D2181" s="12"/>
    </row>
    <row r="2182" spans="3:4" ht="12.75">
      <c r="C2182" s="12"/>
      <c r="D2182" s="12"/>
    </row>
    <row r="2183" spans="3:4" ht="12.75">
      <c r="C2183" s="12"/>
      <c r="D2183" s="12"/>
    </row>
    <row r="2184" spans="3:4" ht="12.75">
      <c r="C2184" s="12"/>
      <c r="D2184" s="12"/>
    </row>
    <row r="2185" spans="3:4" ht="12.75">
      <c r="C2185" s="12"/>
      <c r="D2185" s="12"/>
    </row>
    <row r="2186" spans="3:4" ht="12.75">
      <c r="C2186" s="12"/>
      <c r="D2186" s="12"/>
    </row>
    <row r="2187" spans="3:4" ht="12.75">
      <c r="C2187" s="12"/>
      <c r="D2187" s="12"/>
    </row>
    <row r="2188" spans="3:4" ht="12.75">
      <c r="C2188" s="12"/>
      <c r="D2188" s="12"/>
    </row>
    <row r="2189" spans="3:4" ht="12.75">
      <c r="C2189" s="12"/>
      <c r="D2189" s="12"/>
    </row>
    <row r="2190" spans="3:4" ht="12.75">
      <c r="C2190" s="12"/>
      <c r="D2190" s="12"/>
    </row>
    <row r="2191" spans="3:4" ht="12.75">
      <c r="C2191" s="12"/>
      <c r="D2191" s="12"/>
    </row>
    <row r="2192" spans="3:4" ht="12.75">
      <c r="C2192" s="12"/>
      <c r="D2192" s="12"/>
    </row>
    <row r="2193" spans="3:4" ht="12.75">
      <c r="C2193" s="12"/>
      <c r="D2193" s="12"/>
    </row>
    <row r="2194" spans="3:4" ht="12.75">
      <c r="C2194" s="12"/>
      <c r="D2194" s="12"/>
    </row>
    <row r="2195" spans="3:4" ht="12.75">
      <c r="C2195" s="12"/>
      <c r="D2195" s="12"/>
    </row>
    <row r="2196" spans="3:4" ht="12.75">
      <c r="C2196" s="12"/>
      <c r="D2196" s="12"/>
    </row>
    <row r="2197" spans="3:4" ht="12.75">
      <c r="C2197" s="12"/>
      <c r="D2197" s="12"/>
    </row>
    <row r="2198" spans="3:4" ht="12.75">
      <c r="C2198" s="12"/>
      <c r="D2198" s="12"/>
    </row>
    <row r="2199" spans="3:4" ht="12.75">
      <c r="C2199" s="12"/>
      <c r="D2199" s="12"/>
    </row>
    <row r="2200" spans="3:4" ht="12.75">
      <c r="C2200" s="12"/>
      <c r="D2200" s="12"/>
    </row>
    <row r="2201" spans="3:4" ht="12.75">
      <c r="C2201" s="12"/>
      <c r="D2201" s="12"/>
    </row>
    <row r="2202" spans="3:4" ht="12.75">
      <c r="C2202" s="12"/>
      <c r="D2202" s="12"/>
    </row>
    <row r="2203" spans="3:4" ht="12.75">
      <c r="C2203" s="12"/>
      <c r="D2203" s="12"/>
    </row>
    <row r="2204" spans="3:4" ht="12.75">
      <c r="C2204" s="12"/>
      <c r="D2204" s="12"/>
    </row>
    <row r="2205" spans="3:4" ht="12.75">
      <c r="C2205" s="12"/>
      <c r="D2205" s="12"/>
    </row>
    <row r="2206" spans="3:4" ht="12.75">
      <c r="C2206" s="12"/>
      <c r="D2206" s="12"/>
    </row>
    <row r="2207" spans="3:4" ht="12.75">
      <c r="C2207" s="12"/>
      <c r="D2207" s="12"/>
    </row>
    <row r="2208" spans="3:4" ht="12.75">
      <c r="C2208" s="12"/>
      <c r="D2208" s="12"/>
    </row>
    <row r="2209" spans="3:4" ht="12.75">
      <c r="C2209" s="12"/>
      <c r="D2209" s="12"/>
    </row>
    <row r="2210" spans="3:4" ht="12.75">
      <c r="C2210" s="12"/>
      <c r="D2210" s="12"/>
    </row>
    <row r="2211" spans="3:4" ht="12.75">
      <c r="C2211" s="12"/>
      <c r="D2211" s="12"/>
    </row>
    <row r="2212" spans="3:4" ht="12.75">
      <c r="C2212" s="12"/>
      <c r="D2212" s="12"/>
    </row>
    <row r="2213" spans="3:4" ht="12.75">
      <c r="C2213" s="12"/>
      <c r="D2213" s="12"/>
    </row>
    <row r="2214" spans="3:4" ht="12.75">
      <c r="C2214" s="12"/>
      <c r="D2214" s="12"/>
    </row>
    <row r="2215" spans="3:4" ht="12.75">
      <c r="C2215" s="12"/>
      <c r="D2215" s="12"/>
    </row>
    <row r="2216" spans="3:4" ht="12.75">
      <c r="C2216" s="12"/>
      <c r="D2216" s="12"/>
    </row>
    <row r="2217" spans="3:4" ht="12.75">
      <c r="C2217" s="12"/>
      <c r="D2217" s="12"/>
    </row>
    <row r="2218" spans="3:4" ht="12.75">
      <c r="C2218" s="12"/>
      <c r="D2218" s="12"/>
    </row>
    <row r="2219" spans="3:4" ht="12.75">
      <c r="C2219" s="12"/>
      <c r="D2219" s="12"/>
    </row>
    <row r="2220" spans="3:4" ht="12.75">
      <c r="C2220" s="12"/>
      <c r="D2220" s="12"/>
    </row>
    <row r="2221" spans="3:4" ht="12.75">
      <c r="C2221" s="12"/>
      <c r="D2221" s="12"/>
    </row>
    <row r="2222" spans="3:4" ht="12.75">
      <c r="C2222" s="12"/>
      <c r="D2222" s="12"/>
    </row>
    <row r="2223" spans="3:4" ht="12.75">
      <c r="C2223" s="12"/>
      <c r="D2223" s="12"/>
    </row>
    <row r="2224" spans="3:4" ht="12.75">
      <c r="C2224" s="12"/>
      <c r="D2224" s="12"/>
    </row>
    <row r="2225" spans="3:4" ht="12.75">
      <c r="C2225" s="12"/>
      <c r="D2225" s="12"/>
    </row>
    <row r="2226" spans="3:4" ht="12.75">
      <c r="C2226" s="12"/>
      <c r="D2226" s="12"/>
    </row>
    <row r="2227" spans="3:4" ht="12.75">
      <c r="C2227" s="12"/>
      <c r="D2227" s="12"/>
    </row>
    <row r="2228" spans="3:4" ht="12.75">
      <c r="C2228" s="12"/>
      <c r="D2228" s="12"/>
    </row>
    <row r="2229" spans="3:4" ht="12.75">
      <c r="C2229" s="12"/>
      <c r="D2229" s="12"/>
    </row>
    <row r="2230" spans="3:4" ht="12.75">
      <c r="C2230" s="12"/>
      <c r="D2230" s="12"/>
    </row>
    <row r="2231" spans="3:4" ht="12.75">
      <c r="C2231" s="12"/>
      <c r="D2231" s="12"/>
    </row>
    <row r="2232" spans="3:4" ht="12.75">
      <c r="C2232" s="12"/>
      <c r="D2232" s="12"/>
    </row>
    <row r="2233" spans="3:4" ht="12.75">
      <c r="C2233" s="12"/>
      <c r="D2233" s="12"/>
    </row>
    <row r="2234" spans="3:4" ht="12.75">
      <c r="C2234" s="12"/>
      <c r="D2234" s="12"/>
    </row>
    <row r="2235" spans="3:4" ht="12.75">
      <c r="C2235" s="12"/>
      <c r="D2235" s="12"/>
    </row>
    <row r="2236" spans="3:4" ht="12.75">
      <c r="C2236" s="12"/>
      <c r="D2236" s="12"/>
    </row>
    <row r="2237" spans="3:4" ht="12.75">
      <c r="C2237" s="12"/>
      <c r="D2237" s="12"/>
    </row>
    <row r="2238" spans="3:4" ht="12.75">
      <c r="C2238" s="12"/>
      <c r="D2238" s="12"/>
    </row>
    <row r="2239" spans="3:4" ht="12.75">
      <c r="C2239" s="12"/>
      <c r="D2239" s="12"/>
    </row>
    <row r="2240" spans="3:4" ht="12.75">
      <c r="C2240" s="12"/>
      <c r="D2240" s="12"/>
    </row>
    <row r="2241" spans="3:4" ht="12.75">
      <c r="C2241" s="12"/>
      <c r="D2241" s="12"/>
    </row>
    <row r="2242" spans="3:4" ht="12.75">
      <c r="C2242" s="12"/>
      <c r="D2242" s="12"/>
    </row>
    <row r="2243" spans="3:4" ht="12.75">
      <c r="C2243" s="12"/>
      <c r="D2243" s="12"/>
    </row>
    <row r="2244" spans="3:4" ht="12.75">
      <c r="C2244" s="12"/>
      <c r="D2244" s="12"/>
    </row>
    <row r="2245" spans="3:4" ht="12.75">
      <c r="C2245" s="12"/>
      <c r="D2245" s="12"/>
    </row>
    <row r="2246" spans="3:4" ht="12.75">
      <c r="C2246" s="12"/>
      <c r="D2246" s="12"/>
    </row>
    <row r="2247" spans="3:4" ht="12.75">
      <c r="C2247" s="12"/>
      <c r="D2247" s="12"/>
    </row>
    <row r="2248" spans="3:4" ht="12.75">
      <c r="C2248" s="12"/>
      <c r="D2248" s="12"/>
    </row>
    <row r="2249" spans="3:4" ht="12.75">
      <c r="C2249" s="12"/>
      <c r="D2249" s="12"/>
    </row>
    <row r="2250" spans="3:4" ht="12.75">
      <c r="C2250" s="12"/>
      <c r="D2250" s="12"/>
    </row>
    <row r="2251" spans="3:4" ht="12.75">
      <c r="C2251" s="12"/>
      <c r="D2251" s="12"/>
    </row>
    <row r="2252" spans="3:4" ht="12.75">
      <c r="C2252" s="12"/>
      <c r="D2252" s="12"/>
    </row>
    <row r="2253" spans="3:4" ht="12.75">
      <c r="C2253" s="12"/>
      <c r="D2253" s="12"/>
    </row>
    <row r="2254" spans="3:4" ht="12.75">
      <c r="C2254" s="12"/>
      <c r="D2254" s="12"/>
    </row>
    <row r="2255" spans="3:4" ht="12.75">
      <c r="C2255" s="12"/>
      <c r="D2255" s="12"/>
    </row>
    <row r="2256" spans="3:4" ht="12.75">
      <c r="C2256" s="12"/>
      <c r="D2256" s="12"/>
    </row>
    <row r="2257" spans="3:4" ht="12.75">
      <c r="C2257" s="12"/>
      <c r="D2257" s="12"/>
    </row>
    <row r="2258" spans="3:4" ht="12.75">
      <c r="C2258" s="12"/>
      <c r="D2258" s="12"/>
    </row>
    <row r="2259" spans="3:4" ht="12.75">
      <c r="C2259" s="12"/>
      <c r="D2259" s="12"/>
    </row>
    <row r="2260" spans="3:4" ht="12.75">
      <c r="C2260" s="12"/>
      <c r="D2260" s="12"/>
    </row>
    <row r="2261" spans="3:4" ht="12.75">
      <c r="C2261" s="12"/>
      <c r="D2261" s="12"/>
    </row>
    <row r="2262" spans="3:4" ht="12.75">
      <c r="C2262" s="12"/>
      <c r="D2262" s="12"/>
    </row>
    <row r="2263" spans="3:4" ht="12.75">
      <c r="C2263" s="12"/>
      <c r="D2263" s="12"/>
    </row>
    <row r="2264" spans="3:4" ht="12.75">
      <c r="C2264" s="12"/>
      <c r="D2264" s="12"/>
    </row>
    <row r="2265" spans="3:4" ht="12.75">
      <c r="C2265" s="12"/>
      <c r="D2265" s="12"/>
    </row>
    <row r="2266" spans="3:4" ht="12.75">
      <c r="C2266" s="12"/>
      <c r="D2266" s="12"/>
    </row>
    <row r="2267" spans="3:4" ht="12.75">
      <c r="C2267" s="12"/>
      <c r="D2267" s="12"/>
    </row>
    <row r="2268" spans="3:4" ht="12.75">
      <c r="C2268" s="12"/>
      <c r="D2268" s="12"/>
    </row>
    <row r="2269" spans="3:4" ht="12.75">
      <c r="C2269" s="12"/>
      <c r="D2269" s="12"/>
    </row>
    <row r="2270" spans="3:4" ht="12.75">
      <c r="C2270" s="12"/>
      <c r="D2270" s="12"/>
    </row>
    <row r="2271" spans="3:4" ht="12.75">
      <c r="C2271" s="12"/>
      <c r="D2271" s="12"/>
    </row>
    <row r="2272" spans="3:4" ht="12.75">
      <c r="C2272" s="12"/>
      <c r="D2272" s="12"/>
    </row>
    <row r="2273" spans="3:4" ht="12.75">
      <c r="C2273" s="12"/>
      <c r="D2273" s="12"/>
    </row>
    <row r="2274" spans="3:4" ht="12.75">
      <c r="C2274" s="12"/>
      <c r="D2274" s="12"/>
    </row>
    <row r="2275" spans="3:4" ht="12.75">
      <c r="C2275" s="12"/>
      <c r="D2275" s="12"/>
    </row>
    <row r="2276" spans="3:4" ht="12.75">
      <c r="C2276" s="12"/>
      <c r="D2276" s="12"/>
    </row>
    <row r="2277" spans="3:4" ht="12.75">
      <c r="C2277" s="12"/>
      <c r="D2277" s="12"/>
    </row>
    <row r="2278" spans="3:4" ht="12.75">
      <c r="C2278" s="12"/>
      <c r="D2278" s="12"/>
    </row>
    <row r="2279" spans="3:4" ht="12.75">
      <c r="C2279" s="12"/>
      <c r="D2279" s="12"/>
    </row>
    <row r="2280" spans="3:4" ht="12.75">
      <c r="C2280" s="12"/>
      <c r="D2280" s="12"/>
    </row>
    <row r="2281" spans="3:4" ht="12.75">
      <c r="C2281" s="12"/>
      <c r="D2281" s="12"/>
    </row>
    <row r="2282" spans="3:4" ht="12.75">
      <c r="C2282" s="12"/>
      <c r="D2282" s="12"/>
    </row>
    <row r="2283" spans="3:4" ht="12.75">
      <c r="C2283" s="12"/>
      <c r="D2283" s="12"/>
    </row>
    <row r="2284" spans="3:4" ht="12.75">
      <c r="C2284" s="12"/>
      <c r="D2284" s="12"/>
    </row>
    <row r="2285" spans="3:4" ht="12.75">
      <c r="C2285" s="12"/>
      <c r="D2285" s="12"/>
    </row>
    <row r="2286" spans="3:4" ht="12.75">
      <c r="C2286" s="12"/>
      <c r="D2286" s="12"/>
    </row>
    <row r="2287" spans="3:4" ht="12.75">
      <c r="C2287" s="12"/>
      <c r="D2287" s="12"/>
    </row>
    <row r="2288" spans="3:4" ht="12.75">
      <c r="C2288" s="12"/>
      <c r="D2288" s="12"/>
    </row>
    <row r="2289" spans="3:4" ht="12.75">
      <c r="C2289" s="12"/>
      <c r="D2289" s="12"/>
    </row>
    <row r="2290" spans="3:4" ht="12.75">
      <c r="C2290" s="12"/>
      <c r="D2290" s="12"/>
    </row>
    <row r="2291" spans="3:4" ht="12.75">
      <c r="C2291" s="12"/>
      <c r="D2291" s="12"/>
    </row>
    <row r="2292" spans="3:4" ht="12.75">
      <c r="C2292" s="12"/>
      <c r="D2292" s="12"/>
    </row>
    <row r="2293" spans="3:4" ht="12.75">
      <c r="C2293" s="12"/>
      <c r="D2293" s="12"/>
    </row>
    <row r="2294" spans="3:4" ht="12.75">
      <c r="C2294" s="12"/>
      <c r="D2294" s="12"/>
    </row>
    <row r="2295" spans="3:4" ht="12.75">
      <c r="C2295" s="12"/>
      <c r="D2295" s="12"/>
    </row>
    <row r="2296" spans="3:4" ht="12.75">
      <c r="C2296" s="12"/>
      <c r="D2296" s="12"/>
    </row>
    <row r="2297" spans="3:4" ht="12.75">
      <c r="C2297" s="12"/>
      <c r="D2297" s="12"/>
    </row>
    <row r="2298" spans="3:4" ht="12.75">
      <c r="C2298" s="12"/>
      <c r="D2298" s="12"/>
    </row>
    <row r="2299" spans="3:4" ht="12.75">
      <c r="C2299" s="12"/>
      <c r="D2299" s="12"/>
    </row>
    <row r="2300" spans="3:4" ht="12.75">
      <c r="C2300" s="12"/>
      <c r="D2300" s="12"/>
    </row>
    <row r="2301" spans="3:4" ht="12.75">
      <c r="C2301" s="12"/>
      <c r="D2301" s="12"/>
    </row>
    <row r="2302" spans="3:4" ht="12.75">
      <c r="C2302" s="12"/>
      <c r="D2302" s="12"/>
    </row>
    <row r="2303" spans="3:4" ht="12.75">
      <c r="C2303" s="12"/>
      <c r="D2303" s="12"/>
    </row>
    <row r="2304" spans="3:4" ht="12.75">
      <c r="C2304" s="12"/>
      <c r="D2304" s="12"/>
    </row>
    <row r="2305" spans="3:4" ht="12.75">
      <c r="C2305" s="12"/>
      <c r="D2305" s="12"/>
    </row>
    <row r="2306" spans="3:4" ht="12.75">
      <c r="C2306" s="12"/>
      <c r="D2306" s="12"/>
    </row>
    <row r="2307" spans="3:4" ht="12.75">
      <c r="C2307" s="12"/>
      <c r="D2307" s="12"/>
    </row>
    <row r="2308" spans="3:4" ht="12.75">
      <c r="C2308" s="12"/>
      <c r="D2308" s="12"/>
    </row>
    <row r="2309" spans="3:4" ht="12.75">
      <c r="C2309" s="12"/>
      <c r="D2309" s="12"/>
    </row>
    <row r="2310" spans="3:4" ht="12.75">
      <c r="C2310" s="12"/>
      <c r="D2310" s="12"/>
    </row>
    <row r="2311" spans="3:4" ht="12.75">
      <c r="C2311" s="12"/>
      <c r="D2311" s="12"/>
    </row>
    <row r="2312" spans="3:4" ht="12.75">
      <c r="C2312" s="12"/>
      <c r="D2312" s="12"/>
    </row>
    <row r="2313" spans="3:4" ht="12.75">
      <c r="C2313" s="12"/>
      <c r="D2313" s="12"/>
    </row>
    <row r="2314" spans="3:4" ht="12.75">
      <c r="C2314" s="12"/>
      <c r="D2314" s="12"/>
    </row>
    <row r="2315" spans="3:4" ht="12.75">
      <c r="C2315" s="12"/>
      <c r="D2315" s="12"/>
    </row>
    <row r="2316" spans="3:4" ht="12.75">
      <c r="C2316" s="12"/>
      <c r="D2316" s="12"/>
    </row>
    <row r="2317" spans="3:4" ht="12.75">
      <c r="C2317" s="12"/>
      <c r="D2317" s="12"/>
    </row>
    <row r="2318" spans="3:4" ht="12.75">
      <c r="C2318" s="12"/>
      <c r="D2318" s="12"/>
    </row>
    <row r="2319" spans="3:4" ht="12.75">
      <c r="C2319" s="12"/>
      <c r="D2319" s="12"/>
    </row>
    <row r="2320" spans="3:4" ht="12.75">
      <c r="C2320" s="12"/>
      <c r="D2320" s="12"/>
    </row>
    <row r="2321" spans="3:4" ht="12.75">
      <c r="C2321" s="12"/>
      <c r="D2321" s="12"/>
    </row>
    <row r="2322" spans="3:4" ht="12.75">
      <c r="C2322" s="12"/>
      <c r="D2322" s="12"/>
    </row>
    <row r="2323" spans="3:4" ht="12.75">
      <c r="C2323" s="12"/>
      <c r="D2323" s="12"/>
    </row>
    <row r="2324" spans="3:4" ht="12.75">
      <c r="C2324" s="12"/>
      <c r="D2324" s="12"/>
    </row>
    <row r="2325" spans="3:4" ht="12.75">
      <c r="C2325" s="12"/>
      <c r="D2325" s="12"/>
    </row>
    <row r="2326" spans="3:4" ht="12.75">
      <c r="C2326" s="12"/>
      <c r="D2326" s="12"/>
    </row>
    <row r="2327" spans="3:4" ht="12.75">
      <c r="C2327" s="12"/>
      <c r="D2327" s="12"/>
    </row>
    <row r="2328" spans="3:4" ht="12.75">
      <c r="C2328" s="12"/>
      <c r="D2328" s="12"/>
    </row>
    <row r="2329" spans="3:4" ht="12.75">
      <c r="C2329" s="12"/>
      <c r="D2329" s="12"/>
    </row>
    <row r="2330" spans="3:4" ht="12.75">
      <c r="C2330" s="12"/>
      <c r="D2330" s="12"/>
    </row>
    <row r="2331" spans="3:4" ht="12.75">
      <c r="C2331" s="12"/>
      <c r="D2331" s="12"/>
    </row>
    <row r="2332" spans="3:4" ht="12.75">
      <c r="C2332" s="12"/>
      <c r="D2332" s="12"/>
    </row>
    <row r="2333" spans="3:4" ht="12.75">
      <c r="C2333" s="12"/>
      <c r="D2333" s="12"/>
    </row>
    <row r="2334" spans="3:4" ht="12.75">
      <c r="C2334" s="12"/>
      <c r="D2334" s="12"/>
    </row>
    <row r="2335" spans="3:4" ht="12.75">
      <c r="C2335" s="12"/>
      <c r="D2335" s="12"/>
    </row>
    <row r="2336" spans="3:4" ht="12.75">
      <c r="C2336" s="12"/>
      <c r="D2336" s="12"/>
    </row>
    <row r="2337" spans="3:4" ht="12.75">
      <c r="C2337" s="12"/>
      <c r="D2337" s="12"/>
    </row>
    <row r="2338" spans="3:4" ht="12.75">
      <c r="C2338" s="12"/>
      <c r="D2338" s="12"/>
    </row>
    <row r="2339" spans="3:4" ht="12.75">
      <c r="C2339" s="12"/>
      <c r="D2339" s="12"/>
    </row>
    <row r="2340" spans="3:4" ht="12.75">
      <c r="C2340" s="12"/>
      <c r="D2340" s="12"/>
    </row>
    <row r="2341" spans="3:4" ht="12.75">
      <c r="C2341" s="12"/>
      <c r="D2341" s="12"/>
    </row>
    <row r="2342" spans="3:4" ht="12.75">
      <c r="C2342" s="12"/>
      <c r="D2342" s="12"/>
    </row>
    <row r="2343" spans="3:4" ht="12.75">
      <c r="C2343" s="12"/>
      <c r="D2343" s="12"/>
    </row>
    <row r="2344" spans="3:4" ht="12.75">
      <c r="C2344" s="12"/>
      <c r="D2344" s="12"/>
    </row>
    <row r="2345" spans="3:4" ht="12.75">
      <c r="C2345" s="12"/>
      <c r="D2345" s="12"/>
    </row>
    <row r="2346" spans="3:4" ht="12.75">
      <c r="C2346" s="12"/>
      <c r="D2346" s="12"/>
    </row>
    <row r="2347" spans="3:4" ht="12.75">
      <c r="C2347" s="12"/>
      <c r="D2347" s="12"/>
    </row>
    <row r="2348" spans="3:4" ht="12.75">
      <c r="C2348" s="12"/>
      <c r="D2348" s="12"/>
    </row>
    <row r="2349" spans="3:4" ht="12.75">
      <c r="C2349" s="12"/>
      <c r="D2349" s="12"/>
    </row>
    <row r="2350" spans="3:4" ht="12.75">
      <c r="C2350" s="12"/>
      <c r="D2350" s="12"/>
    </row>
    <row r="2351" spans="3:4" ht="12.75">
      <c r="C2351" s="12"/>
      <c r="D2351" s="12"/>
    </row>
    <row r="2352" spans="3:4" ht="12.75">
      <c r="C2352" s="12"/>
      <c r="D2352" s="12"/>
    </row>
    <row r="2353" spans="3:4" ht="12.75">
      <c r="C2353" s="12"/>
      <c r="D2353" s="12"/>
    </row>
    <row r="2354" spans="3:4" ht="12.75">
      <c r="C2354" s="12"/>
      <c r="D2354" s="12"/>
    </row>
    <row r="2355" spans="3:4" ht="12.75">
      <c r="C2355" s="12"/>
      <c r="D2355" s="12"/>
    </row>
    <row r="2356" spans="3:4" ht="12.75">
      <c r="C2356" s="12"/>
      <c r="D2356" s="12"/>
    </row>
    <row r="2357" spans="3:4" ht="12.75">
      <c r="C2357" s="12"/>
      <c r="D2357" s="12"/>
    </row>
    <row r="2358" spans="3:4" ht="12.75">
      <c r="C2358" s="12"/>
      <c r="D2358" s="12"/>
    </row>
    <row r="2359" spans="3:4" ht="12.75">
      <c r="C2359" s="12"/>
      <c r="D2359" s="12"/>
    </row>
    <row r="2360" spans="3:4" ht="12.75">
      <c r="C2360" s="12"/>
      <c r="D2360" s="12"/>
    </row>
    <row r="2361" spans="3:4" ht="12.75">
      <c r="C2361" s="12"/>
      <c r="D2361" s="12"/>
    </row>
    <row r="2362" spans="3:4" ht="12.75">
      <c r="C2362" s="12"/>
      <c r="D2362" s="12"/>
    </row>
    <row r="2363" spans="3:4" ht="12.75">
      <c r="C2363" s="12"/>
      <c r="D2363" s="12"/>
    </row>
    <row r="2364" spans="3:4" ht="12.75">
      <c r="C2364" s="12"/>
      <c r="D2364" s="12"/>
    </row>
    <row r="2365" spans="3:4" ht="12.75">
      <c r="C2365" s="12"/>
      <c r="D2365" s="12"/>
    </row>
    <row r="2366" spans="3:4" ht="12.75">
      <c r="C2366" s="12"/>
      <c r="D2366" s="12"/>
    </row>
    <row r="2367" spans="3:4" ht="12.75">
      <c r="C2367" s="12"/>
      <c r="D2367" s="12"/>
    </row>
    <row r="2368" spans="3:4" ht="12.75">
      <c r="C2368" s="12"/>
      <c r="D2368" s="12"/>
    </row>
    <row r="2369" spans="3:4" ht="12.75">
      <c r="C2369" s="12"/>
      <c r="D2369" s="12"/>
    </row>
    <row r="2370" spans="3:4" ht="12.75">
      <c r="C2370" s="12"/>
      <c r="D2370" s="12"/>
    </row>
    <row r="2371" spans="3:4" ht="12.75">
      <c r="C2371" s="12"/>
      <c r="D2371" s="12"/>
    </row>
    <row r="2372" spans="3:4" ht="12.75">
      <c r="C2372" s="12"/>
      <c r="D2372" s="12"/>
    </row>
    <row r="2373" spans="3:4" ht="12.75">
      <c r="C2373" s="12"/>
      <c r="D2373" s="12"/>
    </row>
    <row r="2374" spans="3:4" ht="12.75">
      <c r="C2374" s="12"/>
      <c r="D2374" s="12"/>
    </row>
    <row r="2375" spans="3:4" ht="12.75">
      <c r="C2375" s="12"/>
      <c r="D2375" s="12"/>
    </row>
    <row r="2376" spans="3:4" ht="12.75">
      <c r="C2376" s="12"/>
      <c r="D2376" s="12"/>
    </row>
    <row r="2377" spans="3:4" ht="12.75">
      <c r="C2377" s="12"/>
      <c r="D2377" s="12"/>
    </row>
    <row r="2378" spans="3:4" ht="12.75">
      <c r="C2378" s="12"/>
      <c r="D2378" s="12"/>
    </row>
    <row r="2379" spans="3:4" ht="12.75">
      <c r="C2379" s="12"/>
      <c r="D2379" s="12"/>
    </row>
    <row r="2380" spans="3:4" ht="12.75">
      <c r="C2380" s="12"/>
      <c r="D2380" s="12"/>
    </row>
    <row r="2381" spans="3:4" ht="12.75">
      <c r="C2381" s="12"/>
      <c r="D2381" s="12"/>
    </row>
    <row r="2382" spans="3:4" ht="12.75">
      <c r="C2382" s="12"/>
      <c r="D2382" s="12"/>
    </row>
    <row r="2383" spans="3:4" ht="12.75">
      <c r="C2383" s="12"/>
      <c r="D2383" s="12"/>
    </row>
    <row r="2384" spans="3:4" ht="12.75">
      <c r="C2384" s="12"/>
      <c r="D2384" s="12"/>
    </row>
    <row r="2385" spans="3:4" ht="12.75">
      <c r="C2385" s="12"/>
      <c r="D2385" s="12"/>
    </row>
    <row r="2386" spans="3:4" ht="12.75">
      <c r="C2386" s="12"/>
      <c r="D2386" s="12"/>
    </row>
    <row r="2387" spans="3:4" ht="12.75">
      <c r="C2387" s="12"/>
      <c r="D2387" s="12"/>
    </row>
    <row r="2388" spans="3:4" ht="12.75">
      <c r="C2388" s="12"/>
      <c r="D2388" s="12"/>
    </row>
    <row r="2389" spans="3:4" ht="12.75">
      <c r="C2389" s="12"/>
      <c r="D2389" s="12"/>
    </row>
    <row r="2390" spans="3:4" ht="12.75">
      <c r="C2390" s="12"/>
      <c r="D2390" s="12"/>
    </row>
    <row r="2391" spans="3:4" ht="12.75">
      <c r="C2391" s="12"/>
      <c r="D2391" s="12"/>
    </row>
    <row r="2392" spans="3:4" ht="12.75">
      <c r="C2392" s="12"/>
      <c r="D2392" s="12"/>
    </row>
    <row r="2393" spans="3:4" ht="12.75">
      <c r="C2393" s="12"/>
      <c r="D2393" s="12"/>
    </row>
    <row r="2394" spans="3:4" ht="12.75">
      <c r="C2394" s="12"/>
      <c r="D2394" s="12"/>
    </row>
    <row r="2395" spans="3:4" ht="12.75">
      <c r="C2395" s="12"/>
      <c r="D2395" s="12"/>
    </row>
    <row r="2396" spans="3:4" ht="12.75">
      <c r="C2396" s="12"/>
      <c r="D2396" s="12"/>
    </row>
    <row r="2397" spans="3:4" ht="12.75">
      <c r="C2397" s="12"/>
      <c r="D2397" s="12"/>
    </row>
    <row r="2398" spans="3:4" ht="12.75">
      <c r="C2398" s="12"/>
      <c r="D2398" s="12"/>
    </row>
    <row r="2399" spans="3:4" ht="12.75">
      <c r="C2399" s="12"/>
      <c r="D2399" s="12"/>
    </row>
    <row r="2400" spans="3:4" ht="12.75">
      <c r="C2400" s="12"/>
      <c r="D2400" s="12"/>
    </row>
    <row r="2401" spans="3:4" ht="12.75">
      <c r="C2401" s="12"/>
      <c r="D2401" s="12"/>
    </row>
    <row r="2402" spans="3:4" ht="12.75">
      <c r="C2402" s="12"/>
      <c r="D2402" s="12"/>
    </row>
    <row r="2403" spans="3:4" ht="12.75">
      <c r="C2403" s="12"/>
      <c r="D2403" s="12"/>
    </row>
    <row r="2404" spans="3:4" ht="12.75">
      <c r="C2404" s="12"/>
      <c r="D2404" s="12"/>
    </row>
    <row r="2405" spans="3:4" ht="12.75">
      <c r="C2405" s="12"/>
      <c r="D2405" s="12"/>
    </row>
    <row r="2406" spans="3:4" ht="12.75">
      <c r="C2406" s="12"/>
      <c r="D2406" s="12"/>
    </row>
    <row r="2407" spans="3:4" ht="12.75">
      <c r="C2407" s="12"/>
      <c r="D2407" s="12"/>
    </row>
    <row r="2408" spans="3:4" ht="12.75">
      <c r="C2408" s="12"/>
      <c r="D2408" s="12"/>
    </row>
    <row r="2409" spans="3:4" ht="12.75">
      <c r="C2409" s="12"/>
      <c r="D2409" s="12"/>
    </row>
    <row r="2410" spans="3:4" ht="12.75">
      <c r="C2410" s="12"/>
      <c r="D2410" s="12"/>
    </row>
    <row r="2411" spans="3:4" ht="12.75">
      <c r="C2411" s="12"/>
      <c r="D2411" s="12"/>
    </row>
    <row r="2412" spans="3:4" ht="12.75">
      <c r="C2412" s="12"/>
      <c r="D2412" s="12"/>
    </row>
    <row r="2413" spans="3:4" ht="12.75">
      <c r="C2413" s="12"/>
      <c r="D2413" s="12"/>
    </row>
    <row r="2414" spans="3:4" ht="12.75">
      <c r="C2414" s="12"/>
      <c r="D2414" s="12"/>
    </row>
    <row r="2415" spans="3:4" ht="12.75">
      <c r="C2415" s="12"/>
      <c r="D2415" s="12"/>
    </row>
    <row r="2416" spans="3:4" ht="12.75">
      <c r="C2416" s="12"/>
      <c r="D2416" s="12"/>
    </row>
    <row r="2417" spans="3:4" ht="12.75">
      <c r="C2417" s="12"/>
      <c r="D2417" s="12"/>
    </row>
    <row r="2418" spans="3:4" ht="12.75">
      <c r="C2418" s="12"/>
      <c r="D2418" s="12"/>
    </row>
    <row r="2419" spans="3:4" ht="12.75">
      <c r="C2419" s="12"/>
      <c r="D2419" s="12"/>
    </row>
    <row r="2420" spans="3:4" ht="12.75">
      <c r="C2420" s="12"/>
      <c r="D2420" s="12"/>
    </row>
    <row r="2421" spans="3:4" ht="12.75">
      <c r="C2421" s="12"/>
      <c r="D2421" s="12"/>
    </row>
    <row r="2422" spans="3:4" ht="12.75">
      <c r="C2422" s="12"/>
      <c r="D2422" s="12"/>
    </row>
    <row r="2423" spans="3:4" ht="12.75">
      <c r="C2423" s="12"/>
      <c r="D2423" s="12"/>
    </row>
    <row r="2424" spans="3:4" ht="12.75">
      <c r="C2424" s="12"/>
      <c r="D2424" s="12"/>
    </row>
    <row r="2425" spans="3:4" ht="12.75">
      <c r="C2425" s="12"/>
      <c r="D2425" s="12"/>
    </row>
    <row r="2426" spans="3:4" ht="12.75">
      <c r="C2426" s="12"/>
      <c r="D2426" s="12"/>
    </row>
    <row r="2427" spans="3:4" ht="12.75">
      <c r="C2427" s="12"/>
      <c r="D2427" s="12"/>
    </row>
    <row r="2428" spans="3:4" ht="12.75">
      <c r="C2428" s="12"/>
      <c r="D2428" s="12"/>
    </row>
    <row r="2429" spans="3:4" ht="12.75">
      <c r="C2429" s="12"/>
      <c r="D2429" s="12"/>
    </row>
    <row r="2430" spans="3:4" ht="12.75">
      <c r="C2430" s="12"/>
      <c r="D2430" s="12"/>
    </row>
    <row r="2431" spans="3:4" ht="12.75">
      <c r="C2431" s="12"/>
      <c r="D2431" s="12"/>
    </row>
    <row r="2432" spans="3:4" ht="12.75">
      <c r="C2432" s="12"/>
      <c r="D2432" s="12"/>
    </row>
    <row r="2433" spans="3:4" ht="12.75">
      <c r="C2433" s="12"/>
      <c r="D2433" s="12"/>
    </row>
    <row r="2434" spans="3:4" ht="12.75">
      <c r="C2434" s="12"/>
      <c r="D2434" s="12"/>
    </row>
    <row r="2435" spans="3:4" ht="12.75">
      <c r="C2435" s="12"/>
      <c r="D2435" s="12"/>
    </row>
    <row r="2436" spans="3:4" ht="12.75">
      <c r="C2436" s="12"/>
      <c r="D2436" s="12"/>
    </row>
    <row r="2437" spans="3:4" ht="12.75">
      <c r="C2437" s="12"/>
      <c r="D2437" s="12"/>
    </row>
    <row r="2438" spans="3:4" ht="12.75">
      <c r="C2438" s="12"/>
      <c r="D2438" s="12"/>
    </row>
    <row r="2439" spans="3:4" ht="12.75">
      <c r="C2439" s="12"/>
      <c r="D2439" s="12"/>
    </row>
    <row r="2440" spans="3:4" ht="12.75">
      <c r="C2440" s="12"/>
      <c r="D2440" s="12"/>
    </row>
    <row r="2441" spans="3:4" ht="12.75">
      <c r="C2441" s="12"/>
      <c r="D2441" s="12"/>
    </row>
    <row r="2442" spans="3:4" ht="12.75">
      <c r="C2442" s="12"/>
      <c r="D2442" s="12"/>
    </row>
    <row r="2443" spans="3:4" ht="12.75">
      <c r="C2443" s="12"/>
      <c r="D2443" s="12"/>
    </row>
    <row r="2444" spans="3:4" ht="12.75">
      <c r="C2444" s="12"/>
      <c r="D2444" s="12"/>
    </row>
    <row r="2445" spans="3:4" ht="12.75">
      <c r="C2445" s="12"/>
      <c r="D2445" s="12"/>
    </row>
    <row r="2446" spans="3:4" ht="12.75">
      <c r="C2446" s="12"/>
      <c r="D2446" s="12"/>
    </row>
    <row r="2447" spans="3:4" ht="12.75">
      <c r="C2447" s="12"/>
      <c r="D2447" s="12"/>
    </row>
    <row r="2448" spans="3:4" ht="12.75">
      <c r="C2448" s="12"/>
      <c r="D2448" s="12"/>
    </row>
    <row r="2449" spans="3:4" ht="12.75">
      <c r="C2449" s="12"/>
      <c r="D2449" s="12"/>
    </row>
    <row r="2450" spans="3:4" ht="12.75">
      <c r="C2450" s="12"/>
      <c r="D2450" s="12"/>
    </row>
    <row r="2451" spans="3:4" ht="12.75">
      <c r="C2451" s="12"/>
      <c r="D2451" s="12"/>
    </row>
    <row r="2452" spans="3:4" ht="12.75">
      <c r="C2452" s="12"/>
      <c r="D2452" s="12"/>
    </row>
    <row r="2453" spans="3:4" ht="12.75">
      <c r="C2453" s="12"/>
      <c r="D2453" s="12"/>
    </row>
    <row r="2454" spans="3:4" ht="12.75">
      <c r="C2454" s="12"/>
      <c r="D2454" s="12"/>
    </row>
    <row r="2455" spans="3:4" ht="12.75">
      <c r="C2455" s="12"/>
      <c r="D2455" s="12"/>
    </row>
    <row r="2456" spans="3:4" ht="12.75">
      <c r="C2456" s="12"/>
      <c r="D2456" s="12"/>
    </row>
    <row r="2457" spans="3:4" ht="12.75">
      <c r="C2457" s="12"/>
      <c r="D2457" s="12"/>
    </row>
    <row r="2458" spans="3:4" ht="12.75">
      <c r="C2458" s="12"/>
      <c r="D2458" s="12"/>
    </row>
    <row r="2459" spans="3:4" ht="12.75">
      <c r="C2459" s="12"/>
      <c r="D2459" s="12"/>
    </row>
    <row r="2460" spans="3:4" ht="12.75">
      <c r="C2460" s="12"/>
      <c r="D2460" s="12"/>
    </row>
    <row r="2461" spans="3:4" ht="12.75">
      <c r="C2461" s="12"/>
      <c r="D2461" s="12"/>
    </row>
    <row r="2462" spans="3:4" ht="12.75">
      <c r="C2462" s="12"/>
      <c r="D2462" s="12"/>
    </row>
    <row r="2463" spans="3:4" ht="12.75">
      <c r="C2463" s="12"/>
      <c r="D2463" s="12"/>
    </row>
    <row r="2464" spans="3:4" ht="12.75">
      <c r="C2464" s="12"/>
      <c r="D2464" s="12"/>
    </row>
    <row r="2465" spans="3:4" ht="12.75">
      <c r="C2465" s="12"/>
      <c r="D2465" s="12"/>
    </row>
    <row r="2466" spans="3:4" ht="12.75">
      <c r="C2466" s="12"/>
      <c r="D2466" s="12"/>
    </row>
    <row r="2467" spans="3:4" ht="12.75">
      <c r="C2467" s="12"/>
      <c r="D2467" s="12"/>
    </row>
    <row r="2468" spans="3:4" ht="12.75">
      <c r="C2468" s="12"/>
      <c r="D2468" s="12"/>
    </row>
    <row r="2469" spans="3:4" ht="12.75">
      <c r="C2469" s="12"/>
      <c r="D2469" s="12"/>
    </row>
    <row r="2470" spans="3:4" ht="12.75">
      <c r="C2470" s="12"/>
      <c r="D2470" s="12"/>
    </row>
    <row r="2471" spans="3:4" ht="12.75">
      <c r="C2471" s="12"/>
      <c r="D2471" s="12"/>
    </row>
    <row r="2472" spans="3:4" ht="12.75">
      <c r="C2472" s="12"/>
      <c r="D2472" s="12"/>
    </row>
    <row r="2473" spans="3:4" ht="12.75">
      <c r="C2473" s="12"/>
      <c r="D2473" s="12"/>
    </row>
    <row r="2474" spans="3:4" ht="12.75">
      <c r="C2474" s="12"/>
      <c r="D2474" s="12"/>
    </row>
    <row r="2475" spans="3:4" ht="12.75">
      <c r="C2475" s="12"/>
      <c r="D2475" s="12"/>
    </row>
    <row r="2476" spans="3:4" ht="12.75">
      <c r="C2476" s="12"/>
      <c r="D2476" s="12"/>
    </row>
    <row r="2477" spans="3:4" ht="12.75">
      <c r="C2477" s="12"/>
      <c r="D2477" s="12"/>
    </row>
    <row r="2478" spans="3:4" ht="12.75">
      <c r="C2478" s="12"/>
      <c r="D2478" s="12"/>
    </row>
    <row r="2479" spans="3:4" ht="12.75">
      <c r="C2479" s="12"/>
      <c r="D2479" s="12"/>
    </row>
    <row r="2480" spans="3:4" ht="12.75">
      <c r="C2480" s="12"/>
      <c r="D2480" s="12"/>
    </row>
    <row r="2481" spans="3:4" ht="12.75">
      <c r="C2481" s="12"/>
      <c r="D2481" s="12"/>
    </row>
    <row r="2482" spans="3:4" ht="12.75">
      <c r="C2482" s="12"/>
      <c r="D2482" s="12"/>
    </row>
    <row r="2483" spans="3:4" ht="12.75">
      <c r="C2483" s="12"/>
      <c r="D2483" s="12"/>
    </row>
    <row r="2484" spans="3:4" ht="12.75">
      <c r="C2484" s="12"/>
      <c r="D2484" s="12"/>
    </row>
    <row r="2485" spans="3:4" ht="12.75">
      <c r="C2485" s="12"/>
      <c r="D2485" s="12"/>
    </row>
    <row r="2486" spans="3:4" ht="12.75">
      <c r="C2486" s="12"/>
      <c r="D2486" s="12"/>
    </row>
    <row r="2487" spans="3:4" ht="12.75">
      <c r="C2487" s="12"/>
      <c r="D2487" s="12"/>
    </row>
    <row r="2488" spans="3:4" ht="12.75">
      <c r="C2488" s="12"/>
      <c r="D2488" s="12"/>
    </row>
    <row r="2489" spans="3:4" ht="12.75">
      <c r="C2489" s="12"/>
      <c r="D2489" s="12"/>
    </row>
    <row r="2490" spans="3:4" ht="12.75">
      <c r="C2490" s="12"/>
      <c r="D2490" s="12"/>
    </row>
    <row r="2491" spans="3:4" ht="12.75">
      <c r="C2491" s="12"/>
      <c r="D2491" s="12"/>
    </row>
    <row r="2492" spans="3:4" ht="12.75">
      <c r="C2492" s="12"/>
      <c r="D2492" s="12"/>
    </row>
    <row r="2493" spans="3:4" ht="12.75">
      <c r="C2493" s="12"/>
      <c r="D2493" s="12"/>
    </row>
    <row r="2494" spans="3:4" ht="12.75">
      <c r="C2494" s="12"/>
      <c r="D2494" s="12"/>
    </row>
    <row r="2495" spans="3:4" ht="12.75">
      <c r="C2495" s="12"/>
      <c r="D2495" s="12"/>
    </row>
    <row r="2496" spans="3:4" ht="12.75">
      <c r="C2496" s="12"/>
      <c r="D2496" s="12"/>
    </row>
    <row r="2497" spans="3:4" ht="12.75">
      <c r="C2497" s="12"/>
      <c r="D2497" s="12"/>
    </row>
    <row r="2498" spans="3:4" ht="12.75">
      <c r="C2498" s="12"/>
      <c r="D2498" s="12"/>
    </row>
    <row r="2499" spans="3:4" ht="12.75">
      <c r="C2499" s="12"/>
      <c r="D2499" s="12"/>
    </row>
    <row r="2500" spans="3:4" ht="12.75">
      <c r="C2500" s="12"/>
      <c r="D2500" s="12"/>
    </row>
    <row r="2501" spans="3:4" ht="12.75">
      <c r="C2501" s="12"/>
      <c r="D2501" s="12"/>
    </row>
    <row r="2502" spans="3:4" ht="12.75">
      <c r="C2502" s="12"/>
      <c r="D2502" s="12"/>
    </row>
    <row r="2503" spans="3:4" ht="12.75">
      <c r="C2503" s="12"/>
      <c r="D2503" s="12"/>
    </row>
    <row r="2504" spans="3:4" ht="12.75">
      <c r="C2504" s="12"/>
      <c r="D2504" s="12"/>
    </row>
    <row r="2505" spans="3:4" ht="12.75">
      <c r="C2505" s="12"/>
      <c r="D2505" s="12"/>
    </row>
    <row r="2506" spans="3:4" ht="12.75">
      <c r="C2506" s="12"/>
      <c r="D2506" s="12"/>
    </row>
    <row r="2507" spans="3:4" ht="12.75">
      <c r="C2507" s="12"/>
      <c r="D2507" s="12"/>
    </row>
    <row r="2508" spans="3:4" ht="12.75">
      <c r="C2508" s="12"/>
      <c r="D2508" s="12"/>
    </row>
    <row r="2509" spans="3:4" ht="12.75">
      <c r="C2509" s="12"/>
      <c r="D2509" s="12"/>
    </row>
    <row r="2510" spans="3:4" ht="12.75">
      <c r="C2510" s="12"/>
      <c r="D2510" s="12"/>
    </row>
    <row r="2511" spans="3:4" ht="12.75">
      <c r="C2511" s="12"/>
      <c r="D2511" s="12"/>
    </row>
    <row r="2512" spans="3:4" ht="12.75">
      <c r="C2512" s="12"/>
      <c r="D2512" s="12"/>
    </row>
    <row r="2513" spans="3:4" ht="12.75">
      <c r="C2513" s="12"/>
      <c r="D2513" s="12"/>
    </row>
    <row r="2514" spans="3:4" ht="12.75">
      <c r="C2514" s="12"/>
      <c r="D2514" s="12"/>
    </row>
    <row r="2515" spans="3:4" ht="12.75">
      <c r="C2515" s="12"/>
      <c r="D2515" s="12"/>
    </row>
    <row r="2516" spans="3:4" ht="12.75">
      <c r="C2516" s="12"/>
      <c r="D2516" s="12"/>
    </row>
    <row r="2517" spans="3:4" ht="12.75">
      <c r="C2517" s="12"/>
      <c r="D2517" s="12"/>
    </row>
    <row r="2518" spans="3:4" ht="12.75">
      <c r="C2518" s="12"/>
      <c r="D2518" s="12"/>
    </row>
    <row r="2519" spans="3:4" ht="12.75">
      <c r="C2519" s="12"/>
      <c r="D2519" s="12"/>
    </row>
    <row r="2520" spans="3:4" ht="12.75">
      <c r="C2520" s="12"/>
      <c r="D2520" s="12"/>
    </row>
    <row r="2521" spans="3:4" ht="12.75">
      <c r="C2521" s="12"/>
      <c r="D2521" s="12"/>
    </row>
    <row r="2522" spans="3:4" ht="12.75">
      <c r="C2522" s="12"/>
      <c r="D2522" s="12"/>
    </row>
    <row r="2523" spans="3:4" ht="12.75">
      <c r="C2523" s="12"/>
      <c r="D2523" s="12"/>
    </row>
    <row r="2524" spans="3:4" ht="12.75">
      <c r="C2524" s="12"/>
      <c r="D2524" s="12"/>
    </row>
    <row r="2525" spans="3:4" ht="12.75">
      <c r="C2525" s="12"/>
      <c r="D2525" s="12"/>
    </row>
    <row r="2526" spans="3:4" ht="12.75">
      <c r="C2526" s="12"/>
      <c r="D2526" s="12"/>
    </row>
    <row r="2527" spans="3:4" ht="12.75">
      <c r="C2527" s="12"/>
      <c r="D2527" s="12"/>
    </row>
    <row r="2528" spans="3:4" ht="12.75">
      <c r="C2528" s="12"/>
      <c r="D2528" s="12"/>
    </row>
    <row r="2529" spans="3:4" ht="12.75">
      <c r="C2529" s="12"/>
      <c r="D2529" s="12"/>
    </row>
    <row r="2530" spans="3:4" ht="12.75">
      <c r="C2530" s="12"/>
      <c r="D2530" s="12"/>
    </row>
    <row r="2531" spans="3:4" ht="12.75">
      <c r="C2531" s="12"/>
      <c r="D2531" s="12"/>
    </row>
    <row r="2532" spans="3:4" ht="12.75">
      <c r="C2532" s="12"/>
      <c r="D2532" s="12"/>
    </row>
    <row r="2533" spans="3:4" ht="12.75">
      <c r="C2533" s="12"/>
      <c r="D2533" s="12"/>
    </row>
    <row r="2534" spans="3:4" ht="12.75">
      <c r="C2534" s="12"/>
      <c r="D2534" s="12"/>
    </row>
    <row r="2535" spans="3:4" ht="12.75">
      <c r="C2535" s="12"/>
      <c r="D2535" s="12"/>
    </row>
    <row r="2536" spans="3:4" ht="12.75">
      <c r="C2536" s="12"/>
      <c r="D2536" s="12"/>
    </row>
    <row r="2537" spans="3:4" ht="12.75">
      <c r="C2537" s="12"/>
      <c r="D2537" s="12"/>
    </row>
    <row r="2538" spans="3:4" ht="12.75">
      <c r="C2538" s="12"/>
      <c r="D2538" s="12"/>
    </row>
    <row r="2539" spans="3:4" ht="12.75">
      <c r="C2539" s="12"/>
      <c r="D2539" s="12"/>
    </row>
    <row r="2540" spans="3:4" ht="12.75">
      <c r="C2540" s="12"/>
      <c r="D2540" s="12"/>
    </row>
    <row r="2541" spans="3:4" ht="12.75">
      <c r="C2541" s="12"/>
      <c r="D2541" s="12"/>
    </row>
    <row r="2542" spans="3:4" ht="12.75">
      <c r="C2542" s="12"/>
      <c r="D2542" s="12"/>
    </row>
    <row r="2543" spans="3:4" ht="12.75">
      <c r="C2543" s="12"/>
      <c r="D2543" s="12"/>
    </row>
    <row r="2544" spans="3:4" ht="12.75">
      <c r="C2544" s="12"/>
      <c r="D2544" s="12"/>
    </row>
    <row r="2545" spans="3:4" ht="12.75">
      <c r="C2545" s="12"/>
      <c r="D2545" s="12"/>
    </row>
    <row r="2546" spans="3:4" ht="12.75">
      <c r="C2546" s="12"/>
      <c r="D2546" s="12"/>
    </row>
    <row r="2547" spans="3:4" ht="12.75">
      <c r="C2547" s="12"/>
      <c r="D2547" s="12"/>
    </row>
    <row r="2548" spans="3:4" ht="12.75">
      <c r="C2548" s="12"/>
      <c r="D2548" s="12"/>
    </row>
    <row r="2549" spans="3:4" ht="12.75">
      <c r="C2549" s="12"/>
      <c r="D2549" s="12"/>
    </row>
    <row r="2550" spans="3:4" ht="12.75">
      <c r="C2550" s="12"/>
      <c r="D2550" s="12"/>
    </row>
    <row r="2551" spans="3:4" ht="12.75">
      <c r="C2551" s="12"/>
      <c r="D2551" s="12"/>
    </row>
    <row r="2552" spans="3:4" ht="12.75">
      <c r="C2552" s="12"/>
      <c r="D2552" s="12"/>
    </row>
    <row r="2553" spans="3:4" ht="12.75">
      <c r="C2553" s="12"/>
      <c r="D2553" s="12"/>
    </row>
    <row r="2554" spans="3:4" ht="12.75">
      <c r="C2554" s="12"/>
      <c r="D2554" s="12"/>
    </row>
    <row r="2555" spans="3:4" ht="12.75">
      <c r="C2555" s="12"/>
      <c r="D2555" s="12"/>
    </row>
    <row r="2556" spans="3:4" ht="12.75">
      <c r="C2556" s="12"/>
      <c r="D2556" s="12"/>
    </row>
    <row r="2557" spans="3:4" ht="12.75">
      <c r="C2557" s="12"/>
      <c r="D2557" s="12"/>
    </row>
    <row r="2558" spans="3:4" ht="12.75">
      <c r="C2558" s="12"/>
      <c r="D2558" s="12"/>
    </row>
    <row r="2559" spans="3:4" ht="12.75">
      <c r="C2559" s="12"/>
      <c r="D2559" s="12"/>
    </row>
    <row r="2560" spans="3:4" ht="12.75">
      <c r="C2560" s="12"/>
      <c r="D2560" s="12"/>
    </row>
    <row r="2561" spans="3:4" ht="12.75">
      <c r="C2561" s="12"/>
      <c r="D2561" s="12"/>
    </row>
    <row r="2562" spans="3:4" ht="12.75">
      <c r="C2562" s="12"/>
      <c r="D2562" s="12"/>
    </row>
    <row r="2563" spans="3:4" ht="12.75">
      <c r="C2563" s="12"/>
      <c r="D2563" s="12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5"/>
  <sheetViews>
    <sheetView zoomScalePageLayoutView="0" workbookViewId="0" topLeftCell="A1">
      <selection activeCell="A24" sqref="A24:C38"/>
    </sheetView>
  </sheetViews>
  <sheetFormatPr defaultColWidth="9.140625" defaultRowHeight="12.75"/>
  <cols>
    <col min="1" max="1" width="19.7109375" style="12" customWidth="1"/>
    <col min="2" max="2" width="4.421875" style="17" customWidth="1"/>
    <col min="3" max="3" width="12.7109375" style="12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12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37" t="s">
        <v>65</v>
      </c>
      <c r="I1" s="38" t="s">
        <v>66</v>
      </c>
      <c r="J1" s="39" t="s">
        <v>67</v>
      </c>
    </row>
    <row r="2" spans="9:10" ht="12.75">
      <c r="I2" s="40" t="s">
        <v>68</v>
      </c>
      <c r="J2" s="41" t="s">
        <v>69</v>
      </c>
    </row>
    <row r="3" spans="1:10" ht="12.75">
      <c r="A3" s="42" t="s">
        <v>70</v>
      </c>
      <c r="I3" s="40" t="s">
        <v>71</v>
      </c>
      <c r="J3" s="41" t="s">
        <v>42</v>
      </c>
    </row>
    <row r="4" spans="9:10" ht="12.75">
      <c r="I4" s="40" t="s">
        <v>72</v>
      </c>
      <c r="J4" s="41" t="s">
        <v>42</v>
      </c>
    </row>
    <row r="5" spans="9:10" ht="13.5" thickBot="1">
      <c r="I5" s="43" t="s">
        <v>47</v>
      </c>
      <c r="J5" s="44" t="s">
        <v>61</v>
      </c>
    </row>
    <row r="10" ht="13.5" thickBot="1"/>
    <row r="11" spans="1:16" ht="12.75" customHeight="1" thickBot="1">
      <c r="A11" s="12" t="str">
        <f aca="true" t="shared" si="0" ref="A11:A38">P11</f>
        <v> BBS 51 </v>
      </c>
      <c r="B11" s="4" t="str">
        <f aca="true" t="shared" si="1" ref="B11:B38">IF(H11=INT(H11),"I","II")</f>
        <v>I</v>
      </c>
      <c r="C11" s="12">
        <f aca="true" t="shared" si="2" ref="C11:C38">1*G11</f>
        <v>44540.303</v>
      </c>
      <c r="D11" s="17" t="str">
        <f aca="true" t="shared" si="3" ref="D11:D38">VLOOKUP(F11,I$1:J$5,2,FALSE)</f>
        <v>vis</v>
      </c>
      <c r="E11" s="45">
        <f>VLOOKUP(C11,A!C$21:E$973,3,FALSE)</f>
        <v>76.00003846635518</v>
      </c>
      <c r="F11" s="4" t="s">
        <v>47</v>
      </c>
      <c r="G11" s="17" t="str">
        <f aca="true" t="shared" si="4" ref="G11:G38">MID(I11,3,LEN(I11)-3)</f>
        <v>44540.303</v>
      </c>
      <c r="H11" s="12">
        <f aca="true" t="shared" si="5" ref="H11:H38">1*K11</f>
        <v>2178</v>
      </c>
      <c r="I11" s="46" t="s">
        <v>116</v>
      </c>
      <c r="J11" s="47" t="s">
        <v>117</v>
      </c>
      <c r="K11" s="46">
        <v>2178</v>
      </c>
      <c r="L11" s="46" t="s">
        <v>118</v>
      </c>
      <c r="M11" s="47" t="s">
        <v>119</v>
      </c>
      <c r="N11" s="47"/>
      <c r="O11" s="48" t="s">
        <v>120</v>
      </c>
      <c r="P11" s="48" t="s">
        <v>121</v>
      </c>
    </row>
    <row r="12" spans="1:16" ht="12.75" customHeight="1" thickBot="1">
      <c r="A12" s="12" t="str">
        <f t="shared" si="0"/>
        <v>IBVS 2189 </v>
      </c>
      <c r="B12" s="4" t="str">
        <f t="shared" si="1"/>
        <v>II</v>
      </c>
      <c r="C12" s="12">
        <f t="shared" si="2"/>
        <v>44560.4133</v>
      </c>
      <c r="D12" s="17" t="str">
        <f t="shared" si="3"/>
        <v>vis</v>
      </c>
      <c r="E12" s="45">
        <f>VLOOKUP(C12,A!C$21:E$973,3,FALSE)</f>
        <v>78.50188175992218</v>
      </c>
      <c r="F12" s="4" t="s">
        <v>47</v>
      </c>
      <c r="G12" s="17" t="str">
        <f t="shared" si="4"/>
        <v>44560.4133</v>
      </c>
      <c r="H12" s="12">
        <f t="shared" si="5"/>
        <v>2180.5</v>
      </c>
      <c r="I12" s="46" t="s">
        <v>122</v>
      </c>
      <c r="J12" s="47" t="s">
        <v>123</v>
      </c>
      <c r="K12" s="46">
        <v>2180.5</v>
      </c>
      <c r="L12" s="46" t="s">
        <v>124</v>
      </c>
      <c r="M12" s="47" t="s">
        <v>112</v>
      </c>
      <c r="N12" s="47" t="s">
        <v>113</v>
      </c>
      <c r="O12" s="48" t="s">
        <v>125</v>
      </c>
      <c r="P12" s="49" t="s">
        <v>126</v>
      </c>
    </row>
    <row r="13" spans="1:16" ht="12.75" customHeight="1" thickBot="1">
      <c r="A13" s="12" t="str">
        <f t="shared" si="0"/>
        <v>BAVM 34 </v>
      </c>
      <c r="B13" s="4" t="str">
        <f t="shared" si="1"/>
        <v>I</v>
      </c>
      <c r="C13" s="12">
        <f t="shared" si="2"/>
        <v>44982.395</v>
      </c>
      <c r="D13" s="17" t="str">
        <f t="shared" si="3"/>
        <v>vis</v>
      </c>
      <c r="E13" s="45">
        <f>VLOOKUP(C13,A!C$21:E$973,3,FALSE)</f>
        <v>130.99896465540277</v>
      </c>
      <c r="F13" s="4" t="s">
        <v>47</v>
      </c>
      <c r="G13" s="17" t="str">
        <f t="shared" si="4"/>
        <v>44982.395</v>
      </c>
      <c r="H13" s="12">
        <f t="shared" si="5"/>
        <v>2233</v>
      </c>
      <c r="I13" s="46" t="s">
        <v>127</v>
      </c>
      <c r="J13" s="47" t="s">
        <v>128</v>
      </c>
      <c r="K13" s="46">
        <v>2233</v>
      </c>
      <c r="L13" s="46" t="s">
        <v>129</v>
      </c>
      <c r="M13" s="47" t="s">
        <v>119</v>
      </c>
      <c r="N13" s="47"/>
      <c r="O13" s="48" t="s">
        <v>130</v>
      </c>
      <c r="P13" s="49" t="s">
        <v>131</v>
      </c>
    </row>
    <row r="14" spans="1:16" ht="12.75" customHeight="1" thickBot="1">
      <c r="A14" s="12" t="str">
        <f t="shared" si="0"/>
        <v>IBVS 2793 </v>
      </c>
      <c r="B14" s="4" t="str">
        <f t="shared" si="1"/>
        <v>I</v>
      </c>
      <c r="C14" s="12">
        <f t="shared" si="2"/>
        <v>45609.3806</v>
      </c>
      <c r="D14" s="17" t="str">
        <f t="shared" si="3"/>
        <v>vis</v>
      </c>
      <c r="E14" s="45">
        <f>VLOOKUP(C14,A!C$21:E$973,3,FALSE)</f>
        <v>208.99977610640383</v>
      </c>
      <c r="F14" s="4" t="s">
        <v>47</v>
      </c>
      <c r="G14" s="17" t="str">
        <f t="shared" si="4"/>
        <v>45609.3806</v>
      </c>
      <c r="H14" s="12">
        <f t="shared" si="5"/>
        <v>2311</v>
      </c>
      <c r="I14" s="46" t="s">
        <v>132</v>
      </c>
      <c r="J14" s="47" t="s">
        <v>133</v>
      </c>
      <c r="K14" s="46">
        <v>2311</v>
      </c>
      <c r="L14" s="46" t="s">
        <v>134</v>
      </c>
      <c r="M14" s="47" t="s">
        <v>112</v>
      </c>
      <c r="N14" s="47" t="s">
        <v>113</v>
      </c>
      <c r="O14" s="48" t="s">
        <v>135</v>
      </c>
      <c r="P14" s="49" t="s">
        <v>136</v>
      </c>
    </row>
    <row r="15" spans="1:16" ht="12.75" customHeight="1" thickBot="1">
      <c r="A15" s="12" t="str">
        <f t="shared" si="0"/>
        <v>IBVS 2793 </v>
      </c>
      <c r="B15" s="4" t="str">
        <f t="shared" si="1"/>
        <v>II</v>
      </c>
      <c r="C15" s="12">
        <f t="shared" si="2"/>
        <v>45629.4788</v>
      </c>
      <c r="D15" s="17" t="str">
        <f t="shared" si="3"/>
        <v>vis</v>
      </c>
      <c r="E15" s="45">
        <f>VLOOKUP(C15,A!C$21:E$973,3,FALSE)</f>
        <v>211.5001140865816</v>
      </c>
      <c r="F15" s="4" t="s">
        <v>47</v>
      </c>
      <c r="G15" s="17" t="str">
        <f t="shared" si="4"/>
        <v>45629.4788</v>
      </c>
      <c r="H15" s="12">
        <f t="shared" si="5"/>
        <v>2313.5</v>
      </c>
      <c r="I15" s="46" t="s">
        <v>137</v>
      </c>
      <c r="J15" s="47" t="s">
        <v>138</v>
      </c>
      <c r="K15" s="46">
        <v>2313.5</v>
      </c>
      <c r="L15" s="46" t="s">
        <v>139</v>
      </c>
      <c r="M15" s="47" t="s">
        <v>112</v>
      </c>
      <c r="N15" s="47" t="s">
        <v>113</v>
      </c>
      <c r="O15" s="48" t="s">
        <v>140</v>
      </c>
      <c r="P15" s="49" t="s">
        <v>136</v>
      </c>
    </row>
    <row r="16" spans="1:16" ht="12.75" customHeight="1" thickBot="1">
      <c r="A16" s="12" t="str">
        <f t="shared" si="0"/>
        <v>BAVM 38 </v>
      </c>
      <c r="B16" s="4" t="str">
        <f t="shared" si="1"/>
        <v>I</v>
      </c>
      <c r="C16" s="12">
        <f t="shared" si="2"/>
        <v>45641.523</v>
      </c>
      <c r="D16" s="17" t="str">
        <f t="shared" si="3"/>
        <v>vis</v>
      </c>
      <c r="E16" s="45">
        <f>VLOOKUP(C16,A!C$21:E$973,3,FALSE)</f>
        <v>212.99848561740853</v>
      </c>
      <c r="F16" s="4" t="s">
        <v>47</v>
      </c>
      <c r="G16" s="17" t="str">
        <f t="shared" si="4"/>
        <v>45641.523</v>
      </c>
      <c r="H16" s="12">
        <f t="shared" si="5"/>
        <v>2315</v>
      </c>
      <c r="I16" s="46" t="s">
        <v>141</v>
      </c>
      <c r="J16" s="47" t="s">
        <v>142</v>
      </c>
      <c r="K16" s="46">
        <v>2315</v>
      </c>
      <c r="L16" s="46" t="s">
        <v>143</v>
      </c>
      <c r="M16" s="47" t="s">
        <v>73</v>
      </c>
      <c r="N16" s="47"/>
      <c r="O16" s="48" t="s">
        <v>144</v>
      </c>
      <c r="P16" s="49" t="s">
        <v>145</v>
      </c>
    </row>
    <row r="17" spans="1:16" ht="12.75" customHeight="1" thickBot="1">
      <c r="A17" s="12" t="str">
        <f t="shared" si="0"/>
        <v>BAVM 52 </v>
      </c>
      <c r="B17" s="4" t="str">
        <f t="shared" si="1"/>
        <v>I</v>
      </c>
      <c r="C17" s="12">
        <f t="shared" si="2"/>
        <v>46469.456</v>
      </c>
      <c r="D17" s="17" t="str">
        <f t="shared" si="3"/>
        <v>vis</v>
      </c>
      <c r="E17" s="45">
        <f>VLOOKUP(C17,A!C$21:E$973,3,FALSE)</f>
        <v>315.9983724203295</v>
      </c>
      <c r="F17" s="4" t="s">
        <v>47</v>
      </c>
      <c r="G17" s="17" t="str">
        <f t="shared" si="4"/>
        <v>46469.456</v>
      </c>
      <c r="H17" s="12">
        <f t="shared" si="5"/>
        <v>2418</v>
      </c>
      <c r="I17" s="46" t="s">
        <v>151</v>
      </c>
      <c r="J17" s="47" t="s">
        <v>152</v>
      </c>
      <c r="K17" s="46">
        <v>2418</v>
      </c>
      <c r="L17" s="46" t="s">
        <v>153</v>
      </c>
      <c r="M17" s="47" t="s">
        <v>119</v>
      </c>
      <c r="N17" s="47"/>
      <c r="O17" s="48" t="s">
        <v>154</v>
      </c>
      <c r="P17" s="49" t="s">
        <v>155</v>
      </c>
    </row>
    <row r="18" spans="1:16" ht="12.75" customHeight="1" thickBot="1">
      <c r="A18" s="12" t="str">
        <f t="shared" si="0"/>
        <v>BAVM 62 </v>
      </c>
      <c r="B18" s="4" t="str">
        <f t="shared" si="1"/>
        <v>I</v>
      </c>
      <c r="C18" s="12">
        <f t="shared" si="2"/>
        <v>48993.459</v>
      </c>
      <c r="D18" s="17" t="str">
        <f t="shared" si="3"/>
        <v>vis</v>
      </c>
      <c r="E18" s="45">
        <f>VLOOKUP(C18,A!C$21:E$973,3,FALSE)</f>
        <v>629.9996542755449</v>
      </c>
      <c r="F18" s="4" t="s">
        <v>47</v>
      </c>
      <c r="G18" s="17" t="str">
        <f t="shared" si="4"/>
        <v>48993.459</v>
      </c>
      <c r="H18" s="12">
        <f t="shared" si="5"/>
        <v>2732</v>
      </c>
      <c r="I18" s="46" t="s">
        <v>162</v>
      </c>
      <c r="J18" s="47" t="s">
        <v>163</v>
      </c>
      <c r="K18" s="46">
        <v>2732</v>
      </c>
      <c r="L18" s="46" t="s">
        <v>100</v>
      </c>
      <c r="M18" s="47" t="s">
        <v>112</v>
      </c>
      <c r="N18" s="47" t="s">
        <v>35</v>
      </c>
      <c r="O18" s="48" t="s">
        <v>160</v>
      </c>
      <c r="P18" s="49" t="s">
        <v>164</v>
      </c>
    </row>
    <row r="19" spans="1:16" ht="12.75" customHeight="1" thickBot="1">
      <c r="A19" s="12" t="str">
        <f t="shared" si="0"/>
        <v>BAVM 62 </v>
      </c>
      <c r="B19" s="4" t="str">
        <f t="shared" si="1"/>
        <v>I</v>
      </c>
      <c r="C19" s="12">
        <f t="shared" si="2"/>
        <v>48993.465</v>
      </c>
      <c r="D19" s="17" t="str">
        <f t="shared" si="3"/>
        <v>vis</v>
      </c>
      <c r="E19" s="45">
        <f>VLOOKUP(C19,A!C$21:E$973,3,FALSE)</f>
        <v>630.0004007119355</v>
      </c>
      <c r="F19" s="4" t="s">
        <v>47</v>
      </c>
      <c r="G19" s="17" t="str">
        <f t="shared" si="4"/>
        <v>48993.465</v>
      </c>
      <c r="H19" s="12">
        <f t="shared" si="5"/>
        <v>2732</v>
      </c>
      <c r="I19" s="46" t="s">
        <v>165</v>
      </c>
      <c r="J19" s="47" t="s">
        <v>166</v>
      </c>
      <c r="K19" s="46">
        <v>2732</v>
      </c>
      <c r="L19" s="46" t="s">
        <v>167</v>
      </c>
      <c r="M19" s="47" t="s">
        <v>112</v>
      </c>
      <c r="N19" s="47" t="s">
        <v>159</v>
      </c>
      <c r="O19" s="48" t="s">
        <v>160</v>
      </c>
      <c r="P19" s="49" t="s">
        <v>164</v>
      </c>
    </row>
    <row r="20" spans="1:16" ht="12.75" customHeight="1" thickBot="1">
      <c r="A20" s="12" t="str">
        <f t="shared" si="0"/>
        <v>IBVS 6114 </v>
      </c>
      <c r="B20" s="4" t="str">
        <f t="shared" si="1"/>
        <v>I</v>
      </c>
      <c r="C20" s="12">
        <f t="shared" si="2"/>
        <v>55906.31001</v>
      </c>
      <c r="D20" s="17" t="str">
        <f t="shared" si="3"/>
        <v>vis</v>
      </c>
      <c r="E20" s="45">
        <f>VLOOKUP(C20,A!C$21:E$973,3,FALSE)</f>
        <v>1490.000247941288</v>
      </c>
      <c r="F20" s="4" t="s">
        <v>47</v>
      </c>
      <c r="G20" s="17" t="str">
        <f t="shared" si="4"/>
        <v>55906.31001</v>
      </c>
      <c r="H20" s="12">
        <f t="shared" si="5"/>
        <v>3592</v>
      </c>
      <c r="I20" s="46" t="s">
        <v>173</v>
      </c>
      <c r="J20" s="47" t="s">
        <v>174</v>
      </c>
      <c r="K20" s="46">
        <v>3592</v>
      </c>
      <c r="L20" s="46" t="s">
        <v>175</v>
      </c>
      <c r="M20" s="47" t="s">
        <v>176</v>
      </c>
      <c r="N20" s="47" t="s">
        <v>66</v>
      </c>
      <c r="O20" s="48" t="s">
        <v>177</v>
      </c>
      <c r="P20" s="49" t="s">
        <v>178</v>
      </c>
    </row>
    <row r="21" spans="1:16" ht="12.75" customHeight="1" thickBot="1">
      <c r="A21" s="12" t="str">
        <f t="shared" si="0"/>
        <v>BAVM 228 </v>
      </c>
      <c r="B21" s="4" t="str">
        <f t="shared" si="1"/>
        <v>I</v>
      </c>
      <c r="C21" s="12">
        <f t="shared" si="2"/>
        <v>55978.6486</v>
      </c>
      <c r="D21" s="17" t="str">
        <f t="shared" si="3"/>
        <v>vis</v>
      </c>
      <c r="E21" s="45">
        <f>VLOOKUP(C21,A!C$21:E$973,3,FALSE)</f>
        <v>1498.999607287374</v>
      </c>
      <c r="F21" s="4" t="s">
        <v>47</v>
      </c>
      <c r="G21" s="17" t="str">
        <f t="shared" si="4"/>
        <v>55978.6486</v>
      </c>
      <c r="H21" s="12">
        <f t="shared" si="5"/>
        <v>3601</v>
      </c>
      <c r="I21" s="46" t="s">
        <v>179</v>
      </c>
      <c r="J21" s="47" t="s">
        <v>180</v>
      </c>
      <c r="K21" s="46">
        <v>3601</v>
      </c>
      <c r="L21" s="46" t="s">
        <v>181</v>
      </c>
      <c r="M21" s="47" t="s">
        <v>176</v>
      </c>
      <c r="N21" s="47" t="s">
        <v>182</v>
      </c>
      <c r="O21" s="48" t="s">
        <v>144</v>
      </c>
      <c r="P21" s="49" t="s">
        <v>183</v>
      </c>
    </row>
    <row r="22" spans="1:16" ht="12.75" customHeight="1" thickBot="1">
      <c r="A22" s="12" t="str">
        <f t="shared" si="0"/>
        <v>BAVM 231 </v>
      </c>
      <c r="B22" s="4" t="str">
        <f t="shared" si="1"/>
        <v>II</v>
      </c>
      <c r="C22" s="12">
        <f t="shared" si="2"/>
        <v>56151.4636</v>
      </c>
      <c r="D22" s="17" t="str">
        <f t="shared" si="3"/>
        <v>vis</v>
      </c>
      <c r="E22" s="45">
        <f>VLOOKUP(C22,A!C$21:E$973,3,FALSE)</f>
        <v>1520.4988414498569</v>
      </c>
      <c r="F22" s="4" t="s">
        <v>47</v>
      </c>
      <c r="G22" s="17" t="str">
        <f t="shared" si="4"/>
        <v>56151.4636</v>
      </c>
      <c r="H22" s="12">
        <f t="shared" si="5"/>
        <v>3622.5</v>
      </c>
      <c r="I22" s="46" t="s">
        <v>184</v>
      </c>
      <c r="J22" s="47" t="s">
        <v>185</v>
      </c>
      <c r="K22" s="46" t="s">
        <v>186</v>
      </c>
      <c r="L22" s="46" t="s">
        <v>187</v>
      </c>
      <c r="M22" s="47" t="s">
        <v>176</v>
      </c>
      <c r="N22" s="47" t="s">
        <v>182</v>
      </c>
      <c r="O22" s="48" t="s">
        <v>144</v>
      </c>
      <c r="P22" s="49" t="s">
        <v>188</v>
      </c>
    </row>
    <row r="23" spans="1:16" ht="12.75" customHeight="1" thickBot="1">
      <c r="A23" s="12" t="str">
        <f t="shared" si="0"/>
        <v>BAVM 231 </v>
      </c>
      <c r="B23" s="4" t="str">
        <f t="shared" si="1"/>
        <v>I</v>
      </c>
      <c r="C23" s="12">
        <f t="shared" si="2"/>
        <v>56187.6478</v>
      </c>
      <c r="D23" s="17" t="str">
        <f t="shared" si="3"/>
        <v>vis</v>
      </c>
      <c r="E23" s="45">
        <f>VLOOKUP(C23,A!C$21:E$973,3,FALSE)</f>
        <v>1525.0003753953015</v>
      </c>
      <c r="F23" s="4" t="s">
        <v>47</v>
      </c>
      <c r="G23" s="17" t="str">
        <f t="shared" si="4"/>
        <v>56187.6478</v>
      </c>
      <c r="H23" s="12">
        <f t="shared" si="5"/>
        <v>3627</v>
      </c>
      <c r="I23" s="46" t="s">
        <v>189</v>
      </c>
      <c r="J23" s="47" t="s">
        <v>190</v>
      </c>
      <c r="K23" s="46" t="s">
        <v>191</v>
      </c>
      <c r="L23" s="46" t="s">
        <v>192</v>
      </c>
      <c r="M23" s="47" t="s">
        <v>176</v>
      </c>
      <c r="N23" s="47" t="s">
        <v>182</v>
      </c>
      <c r="O23" s="48" t="s">
        <v>144</v>
      </c>
      <c r="P23" s="49" t="s">
        <v>188</v>
      </c>
    </row>
    <row r="24" spans="1:16" ht="12.75" customHeight="1" thickBot="1">
      <c r="A24" s="12" t="str">
        <f t="shared" si="0"/>
        <v> VB 5.13 </v>
      </c>
      <c r="B24" s="4" t="str">
        <f t="shared" si="1"/>
        <v>I</v>
      </c>
      <c r="C24" s="12">
        <f t="shared" si="2"/>
        <v>26406.268</v>
      </c>
      <c r="D24" s="17" t="str">
        <f t="shared" si="3"/>
        <v>vis</v>
      </c>
      <c r="E24" s="45">
        <f>VLOOKUP(C24,A!C$21:E$973,3,FALSE)</f>
        <v>-2179.983902601596</v>
      </c>
      <c r="F24" s="4" t="s">
        <v>47</v>
      </c>
      <c r="G24" s="17" t="str">
        <f t="shared" si="4"/>
        <v>26406.268</v>
      </c>
      <c r="H24" s="12">
        <f t="shared" si="5"/>
        <v>-78</v>
      </c>
      <c r="I24" s="46" t="s">
        <v>74</v>
      </c>
      <c r="J24" s="47" t="s">
        <v>75</v>
      </c>
      <c r="K24" s="46">
        <v>-78</v>
      </c>
      <c r="L24" s="46" t="s">
        <v>76</v>
      </c>
      <c r="M24" s="47" t="s">
        <v>77</v>
      </c>
      <c r="N24" s="47"/>
      <c r="O24" s="48" t="s">
        <v>78</v>
      </c>
      <c r="P24" s="48" t="s">
        <v>79</v>
      </c>
    </row>
    <row r="25" spans="1:16" ht="12.75" customHeight="1" thickBot="1">
      <c r="A25" s="12" t="str">
        <f t="shared" si="0"/>
        <v> VB 5.13 </v>
      </c>
      <c r="B25" s="4" t="str">
        <f t="shared" si="1"/>
        <v>I</v>
      </c>
      <c r="C25" s="12">
        <f t="shared" si="2"/>
        <v>27033.244</v>
      </c>
      <c r="D25" s="17" t="str">
        <f t="shared" si="3"/>
        <v>vis</v>
      </c>
      <c r="E25" s="45">
        <f>VLOOKUP(C25,A!C$21:E$973,3,FALSE)</f>
        <v>-2101.9842854488215</v>
      </c>
      <c r="F25" s="4" t="s">
        <v>47</v>
      </c>
      <c r="G25" s="17" t="str">
        <f t="shared" si="4"/>
        <v>27033.244</v>
      </c>
      <c r="H25" s="12">
        <f t="shared" si="5"/>
        <v>0</v>
      </c>
      <c r="I25" s="46" t="s">
        <v>80</v>
      </c>
      <c r="J25" s="47" t="s">
        <v>81</v>
      </c>
      <c r="K25" s="46">
        <v>0</v>
      </c>
      <c r="L25" s="46" t="s">
        <v>82</v>
      </c>
      <c r="M25" s="47" t="s">
        <v>77</v>
      </c>
      <c r="N25" s="47"/>
      <c r="O25" s="48" t="s">
        <v>78</v>
      </c>
      <c r="P25" s="48" t="s">
        <v>79</v>
      </c>
    </row>
    <row r="26" spans="1:16" ht="12.75" customHeight="1" thickBot="1">
      <c r="A26" s="12" t="str">
        <f t="shared" si="0"/>
        <v> VB 5.13 </v>
      </c>
      <c r="B26" s="4" t="str">
        <f t="shared" si="1"/>
        <v>I</v>
      </c>
      <c r="C26" s="12">
        <f t="shared" si="2"/>
        <v>27097.256</v>
      </c>
      <c r="D26" s="17" t="str">
        <f t="shared" si="3"/>
        <v>vis</v>
      </c>
      <c r="E26" s="45">
        <f>VLOOKUP(C26,A!C$21:E$973,3,FALSE)</f>
        <v>-2094.020804401407</v>
      </c>
      <c r="F26" s="4" t="s">
        <v>47</v>
      </c>
      <c r="G26" s="17" t="str">
        <f t="shared" si="4"/>
        <v>27097.256</v>
      </c>
      <c r="H26" s="12">
        <f t="shared" si="5"/>
        <v>8</v>
      </c>
      <c r="I26" s="46" t="s">
        <v>83</v>
      </c>
      <c r="J26" s="47" t="s">
        <v>84</v>
      </c>
      <c r="K26" s="46">
        <v>8</v>
      </c>
      <c r="L26" s="46" t="s">
        <v>85</v>
      </c>
      <c r="M26" s="47" t="s">
        <v>77</v>
      </c>
      <c r="N26" s="47"/>
      <c r="O26" s="48" t="s">
        <v>78</v>
      </c>
      <c r="P26" s="48" t="s">
        <v>79</v>
      </c>
    </row>
    <row r="27" spans="1:16" ht="12.75" customHeight="1" thickBot="1">
      <c r="A27" s="12" t="str">
        <f t="shared" si="0"/>
        <v> VB 5.13 </v>
      </c>
      <c r="B27" s="4" t="str">
        <f t="shared" si="1"/>
        <v>I</v>
      </c>
      <c r="C27" s="12">
        <f t="shared" si="2"/>
        <v>27097.277</v>
      </c>
      <c r="D27" s="17" t="str">
        <f t="shared" si="3"/>
        <v>vis</v>
      </c>
      <c r="E27" s="45">
        <f>VLOOKUP(C27,A!C$21:E$973,3,FALSE)</f>
        <v>-2094.0181918740377</v>
      </c>
      <c r="F27" s="4" t="s">
        <v>47</v>
      </c>
      <c r="G27" s="17" t="str">
        <f t="shared" si="4"/>
        <v>27097.277</v>
      </c>
      <c r="H27" s="12">
        <f t="shared" si="5"/>
        <v>8</v>
      </c>
      <c r="I27" s="46" t="s">
        <v>86</v>
      </c>
      <c r="J27" s="47" t="s">
        <v>87</v>
      </c>
      <c r="K27" s="46">
        <v>8</v>
      </c>
      <c r="L27" s="46" t="s">
        <v>88</v>
      </c>
      <c r="M27" s="47" t="s">
        <v>77</v>
      </c>
      <c r="N27" s="47"/>
      <c r="O27" s="48" t="s">
        <v>78</v>
      </c>
      <c r="P27" s="48" t="s">
        <v>79</v>
      </c>
    </row>
    <row r="28" spans="1:16" ht="12.75" customHeight="1" thickBot="1">
      <c r="A28" s="12" t="str">
        <f t="shared" si="0"/>
        <v> VB 5.13 </v>
      </c>
      <c r="B28" s="4" t="str">
        <f t="shared" si="1"/>
        <v>I</v>
      </c>
      <c r="C28" s="12">
        <f t="shared" si="2"/>
        <v>27483.261</v>
      </c>
      <c r="D28" s="17" t="str">
        <f t="shared" si="3"/>
        <v>vis</v>
      </c>
      <c r="E28" s="45">
        <f>VLOOKUP(C28,A!C$21:E$973,3,FALSE)</f>
        <v>-2045.9994411928367</v>
      </c>
      <c r="F28" s="4" t="s">
        <v>47</v>
      </c>
      <c r="G28" s="17" t="str">
        <f t="shared" si="4"/>
        <v>27483.261</v>
      </c>
      <c r="H28" s="12">
        <f t="shared" si="5"/>
        <v>56</v>
      </c>
      <c r="I28" s="46" t="s">
        <v>89</v>
      </c>
      <c r="J28" s="47" t="s">
        <v>90</v>
      </c>
      <c r="K28" s="46">
        <v>56</v>
      </c>
      <c r="L28" s="46" t="s">
        <v>91</v>
      </c>
      <c r="M28" s="47" t="s">
        <v>77</v>
      </c>
      <c r="N28" s="47"/>
      <c r="O28" s="48" t="s">
        <v>78</v>
      </c>
      <c r="P28" s="48" t="s">
        <v>79</v>
      </c>
    </row>
    <row r="29" spans="1:16" ht="12.75" customHeight="1" thickBot="1">
      <c r="A29" s="12" t="str">
        <f t="shared" si="0"/>
        <v> VB 5.13 </v>
      </c>
      <c r="B29" s="4" t="str">
        <f t="shared" si="1"/>
        <v>I</v>
      </c>
      <c r="C29" s="12">
        <f t="shared" si="2"/>
        <v>28954.267</v>
      </c>
      <c r="D29" s="17" t="str">
        <f t="shared" si="3"/>
        <v>vis</v>
      </c>
      <c r="E29" s="45">
        <f>VLOOKUP(C29,A!C$21:E$973,3,FALSE)</f>
        <v>-1862.9973728051555</v>
      </c>
      <c r="F29" s="4" t="s">
        <v>47</v>
      </c>
      <c r="G29" s="17" t="str">
        <f t="shared" si="4"/>
        <v>28954.267</v>
      </c>
      <c r="H29" s="12">
        <f t="shared" si="5"/>
        <v>239</v>
      </c>
      <c r="I29" s="46" t="s">
        <v>92</v>
      </c>
      <c r="J29" s="47" t="s">
        <v>93</v>
      </c>
      <c r="K29" s="46">
        <v>239</v>
      </c>
      <c r="L29" s="46" t="s">
        <v>94</v>
      </c>
      <c r="M29" s="47" t="s">
        <v>77</v>
      </c>
      <c r="N29" s="47"/>
      <c r="O29" s="48" t="s">
        <v>78</v>
      </c>
      <c r="P29" s="48" t="s">
        <v>79</v>
      </c>
    </row>
    <row r="30" spans="1:16" ht="12.75" customHeight="1" thickBot="1">
      <c r="A30" s="12" t="str">
        <f t="shared" si="0"/>
        <v> VB 5.13 </v>
      </c>
      <c r="B30" s="4" t="str">
        <f t="shared" si="1"/>
        <v>I</v>
      </c>
      <c r="C30" s="12">
        <f t="shared" si="2"/>
        <v>28962.296</v>
      </c>
      <c r="D30" s="17" t="str">
        <f t="shared" si="3"/>
        <v>vis</v>
      </c>
      <c r="E30" s="45">
        <f>VLOOKUP(C30,A!C$21:E$973,3,FALSE)</f>
        <v>-1861.998516507435</v>
      </c>
      <c r="F30" s="4" t="s">
        <v>47</v>
      </c>
      <c r="G30" s="17" t="str">
        <f t="shared" si="4"/>
        <v>28962.296</v>
      </c>
      <c r="H30" s="12">
        <f t="shared" si="5"/>
        <v>240</v>
      </c>
      <c r="I30" s="46" t="s">
        <v>95</v>
      </c>
      <c r="J30" s="47" t="s">
        <v>96</v>
      </c>
      <c r="K30" s="46">
        <v>240</v>
      </c>
      <c r="L30" s="46" t="s">
        <v>97</v>
      </c>
      <c r="M30" s="47" t="s">
        <v>77</v>
      </c>
      <c r="N30" s="47"/>
      <c r="O30" s="48" t="s">
        <v>78</v>
      </c>
      <c r="P30" s="48" t="s">
        <v>79</v>
      </c>
    </row>
    <row r="31" spans="1:16" ht="12.75" customHeight="1" thickBot="1">
      <c r="A31" s="12" t="str">
        <f t="shared" si="0"/>
        <v> VB 5.13 </v>
      </c>
      <c r="B31" s="4" t="str">
        <f t="shared" si="1"/>
        <v>I</v>
      </c>
      <c r="C31" s="12">
        <f t="shared" si="2"/>
        <v>28978.323</v>
      </c>
      <c r="D31" s="17" t="str">
        <f t="shared" si="3"/>
        <v>vis</v>
      </c>
      <c r="E31" s="45">
        <f>VLOOKUP(C31,A!C$21:E$973,3,FALSE)</f>
        <v>-1860.004660500016</v>
      </c>
      <c r="F31" s="4" t="s">
        <v>47</v>
      </c>
      <c r="G31" s="17" t="str">
        <f t="shared" si="4"/>
        <v>28978.323</v>
      </c>
      <c r="H31" s="12">
        <f t="shared" si="5"/>
        <v>242</v>
      </c>
      <c r="I31" s="46" t="s">
        <v>98</v>
      </c>
      <c r="J31" s="47" t="s">
        <v>99</v>
      </c>
      <c r="K31" s="46">
        <v>242</v>
      </c>
      <c r="L31" s="46" t="s">
        <v>100</v>
      </c>
      <c r="M31" s="47" t="s">
        <v>77</v>
      </c>
      <c r="N31" s="47"/>
      <c r="O31" s="48" t="s">
        <v>78</v>
      </c>
      <c r="P31" s="48" t="s">
        <v>79</v>
      </c>
    </row>
    <row r="32" spans="1:16" ht="12.75" customHeight="1" thickBot="1">
      <c r="A32" s="12" t="str">
        <f t="shared" si="0"/>
        <v> VB 5.13 </v>
      </c>
      <c r="B32" s="4" t="str">
        <f t="shared" si="1"/>
        <v>I</v>
      </c>
      <c r="C32" s="12">
        <f t="shared" si="2"/>
        <v>29195.526</v>
      </c>
      <c r="D32" s="17" t="str">
        <f t="shared" si="3"/>
        <v>vis</v>
      </c>
      <c r="E32" s="45">
        <f>VLOOKUP(C32,A!C$21:E$973,3,FALSE)</f>
        <v>-1832.9832899141652</v>
      </c>
      <c r="F32" s="4" t="s">
        <v>47</v>
      </c>
      <c r="G32" s="17" t="str">
        <f t="shared" si="4"/>
        <v>29195.526</v>
      </c>
      <c r="H32" s="12">
        <f t="shared" si="5"/>
        <v>269</v>
      </c>
      <c r="I32" s="46" t="s">
        <v>101</v>
      </c>
      <c r="J32" s="47" t="s">
        <v>102</v>
      </c>
      <c r="K32" s="46">
        <v>269</v>
      </c>
      <c r="L32" s="46" t="s">
        <v>76</v>
      </c>
      <c r="M32" s="47" t="s">
        <v>77</v>
      </c>
      <c r="N32" s="47"/>
      <c r="O32" s="48" t="s">
        <v>78</v>
      </c>
      <c r="P32" s="48" t="s">
        <v>79</v>
      </c>
    </row>
    <row r="33" spans="1:16" ht="12.75" customHeight="1" thickBot="1">
      <c r="A33" s="12" t="str">
        <f t="shared" si="0"/>
        <v> VB 5.13 </v>
      </c>
      <c r="B33" s="4" t="str">
        <f t="shared" si="1"/>
        <v>I</v>
      </c>
      <c r="C33" s="12">
        <f t="shared" si="2"/>
        <v>36823.537</v>
      </c>
      <c r="D33" s="17" t="str">
        <f t="shared" si="3"/>
        <v>vis</v>
      </c>
      <c r="E33" s="45">
        <f>VLOOKUP(C33,A!C$21:E$973,3,FALSE)</f>
        <v>-884.0124558835884</v>
      </c>
      <c r="F33" s="4" t="s">
        <v>47</v>
      </c>
      <c r="G33" s="17" t="str">
        <f t="shared" si="4"/>
        <v>36823.537</v>
      </c>
      <c r="H33" s="12">
        <f t="shared" si="5"/>
        <v>1218</v>
      </c>
      <c r="I33" s="46" t="s">
        <v>103</v>
      </c>
      <c r="J33" s="47" t="s">
        <v>104</v>
      </c>
      <c r="K33" s="46">
        <v>1218</v>
      </c>
      <c r="L33" s="46" t="s">
        <v>105</v>
      </c>
      <c r="M33" s="47" t="s">
        <v>77</v>
      </c>
      <c r="N33" s="47"/>
      <c r="O33" s="48" t="s">
        <v>78</v>
      </c>
      <c r="P33" s="48" t="s">
        <v>79</v>
      </c>
    </row>
    <row r="34" spans="1:16" ht="12.75" customHeight="1" thickBot="1">
      <c r="A34" s="12" t="str">
        <f t="shared" si="0"/>
        <v> VB 5.13 </v>
      </c>
      <c r="B34" s="4" t="str">
        <f t="shared" si="1"/>
        <v>I</v>
      </c>
      <c r="C34" s="12">
        <f t="shared" si="2"/>
        <v>36839.571</v>
      </c>
      <c r="D34" s="17" t="str">
        <f t="shared" si="3"/>
        <v>vis</v>
      </c>
      <c r="E34" s="45">
        <f>VLOOKUP(C34,A!C$21:E$973,3,FALSE)</f>
        <v>-882.0177290337118</v>
      </c>
      <c r="F34" s="4" t="s">
        <v>47</v>
      </c>
      <c r="G34" s="17" t="str">
        <f t="shared" si="4"/>
        <v>36839.571</v>
      </c>
      <c r="H34" s="12">
        <f t="shared" si="5"/>
        <v>1220</v>
      </c>
      <c r="I34" s="46" t="s">
        <v>106</v>
      </c>
      <c r="J34" s="47" t="s">
        <v>107</v>
      </c>
      <c r="K34" s="46">
        <v>1220</v>
      </c>
      <c r="L34" s="46" t="s">
        <v>108</v>
      </c>
      <c r="M34" s="47" t="s">
        <v>77</v>
      </c>
      <c r="N34" s="47"/>
      <c r="O34" s="48" t="s">
        <v>78</v>
      </c>
      <c r="P34" s="48" t="s">
        <v>79</v>
      </c>
    </row>
    <row r="35" spans="1:16" ht="12.75" customHeight="1" thickBot="1">
      <c r="A35" s="12" t="str">
        <f t="shared" si="0"/>
        <v> AA 30.420 </v>
      </c>
      <c r="B35" s="4" t="str">
        <f t="shared" si="1"/>
        <v>II</v>
      </c>
      <c r="C35" s="12">
        <f t="shared" si="2"/>
        <v>41690.76</v>
      </c>
      <c r="D35" s="17" t="str">
        <f t="shared" si="3"/>
        <v>vis</v>
      </c>
      <c r="E35" s="45">
        <f>VLOOKUP(C35,A!C$21:E$973,3,FALSE)</f>
        <v>-278.50039386338216</v>
      </c>
      <c r="F35" s="4" t="s">
        <v>47</v>
      </c>
      <c r="G35" s="17" t="str">
        <f t="shared" si="4"/>
        <v>41690.760</v>
      </c>
      <c r="H35" s="12">
        <f t="shared" si="5"/>
        <v>1823.5</v>
      </c>
      <c r="I35" s="46" t="s">
        <v>109</v>
      </c>
      <c r="J35" s="47" t="s">
        <v>110</v>
      </c>
      <c r="K35" s="46">
        <v>1823.5</v>
      </c>
      <c r="L35" s="46" t="s">
        <v>111</v>
      </c>
      <c r="M35" s="47" t="s">
        <v>112</v>
      </c>
      <c r="N35" s="47" t="s">
        <v>113</v>
      </c>
      <c r="O35" s="48" t="s">
        <v>114</v>
      </c>
      <c r="P35" s="48" t="s">
        <v>115</v>
      </c>
    </row>
    <row r="36" spans="1:16" ht="12.75" customHeight="1" thickBot="1">
      <c r="A36" s="12" t="str">
        <f t="shared" si="0"/>
        <v> VSSC 68.33 </v>
      </c>
      <c r="B36" s="4" t="str">
        <f t="shared" si="1"/>
        <v>II</v>
      </c>
      <c r="C36" s="12">
        <f t="shared" si="2"/>
        <v>46457.4018</v>
      </c>
      <c r="D36" s="17" t="str">
        <f t="shared" si="3"/>
        <v>vis</v>
      </c>
      <c r="E36" s="45">
        <f>VLOOKUP(C36,A!C$21:E$973,3,FALSE)</f>
        <v>314.49875682885084</v>
      </c>
      <c r="F36" s="4" t="s">
        <v>47</v>
      </c>
      <c r="G36" s="17" t="str">
        <f t="shared" si="4"/>
        <v>46457.4018</v>
      </c>
      <c r="H36" s="12">
        <f t="shared" si="5"/>
        <v>2416.5</v>
      </c>
      <c r="I36" s="46" t="s">
        <v>146</v>
      </c>
      <c r="J36" s="47" t="s">
        <v>147</v>
      </c>
      <c r="K36" s="46">
        <v>2416.5</v>
      </c>
      <c r="L36" s="46" t="s">
        <v>148</v>
      </c>
      <c r="M36" s="47" t="s">
        <v>112</v>
      </c>
      <c r="N36" s="47" t="s">
        <v>113</v>
      </c>
      <c r="O36" s="48" t="s">
        <v>149</v>
      </c>
      <c r="P36" s="48" t="s">
        <v>150</v>
      </c>
    </row>
    <row r="37" spans="1:16" ht="12.75" customHeight="1" thickBot="1">
      <c r="A37" s="12" t="str">
        <f t="shared" si="0"/>
        <v>BAVM 50 </v>
      </c>
      <c r="B37" s="4" t="str">
        <f t="shared" si="1"/>
        <v>I</v>
      </c>
      <c r="C37" s="12">
        <f t="shared" si="2"/>
        <v>47104.4794</v>
      </c>
      <c r="D37" s="17" t="str">
        <f t="shared" si="3"/>
        <v>vis</v>
      </c>
      <c r="E37" s="45">
        <f>VLOOKUP(C37,A!C$21:E$973,3,FALSE)</f>
        <v>394.99913494242486</v>
      </c>
      <c r="F37" s="4" t="s">
        <v>47</v>
      </c>
      <c r="G37" s="17" t="str">
        <f t="shared" si="4"/>
        <v>47104.4794</v>
      </c>
      <c r="H37" s="12">
        <f t="shared" si="5"/>
        <v>2497</v>
      </c>
      <c r="I37" s="46" t="s">
        <v>156</v>
      </c>
      <c r="J37" s="47" t="s">
        <v>157</v>
      </c>
      <c r="K37" s="46">
        <v>2497</v>
      </c>
      <c r="L37" s="46" t="s">
        <v>158</v>
      </c>
      <c r="M37" s="47" t="s">
        <v>112</v>
      </c>
      <c r="N37" s="47" t="s">
        <v>159</v>
      </c>
      <c r="O37" s="48" t="s">
        <v>160</v>
      </c>
      <c r="P37" s="49" t="s">
        <v>161</v>
      </c>
    </row>
    <row r="38" spans="1:16" ht="12.75" customHeight="1" thickBot="1">
      <c r="A38" s="12" t="str">
        <f t="shared" si="0"/>
        <v>BAVM 171 </v>
      </c>
      <c r="B38" s="4" t="str">
        <f t="shared" si="1"/>
        <v>I</v>
      </c>
      <c r="C38" s="12">
        <f t="shared" si="2"/>
        <v>52996.51</v>
      </c>
      <c r="D38" s="17" t="str">
        <f t="shared" si="3"/>
        <v>vis</v>
      </c>
      <c r="E38" s="45">
        <f>VLOOKUP(C38,A!C$21:E$973,3,FALSE)</f>
        <v>1128.0034780950093</v>
      </c>
      <c r="F38" s="4" t="s">
        <v>47</v>
      </c>
      <c r="G38" s="17" t="str">
        <f t="shared" si="4"/>
        <v>52996.51</v>
      </c>
      <c r="H38" s="12">
        <f t="shared" si="5"/>
        <v>3230</v>
      </c>
      <c r="I38" s="46" t="s">
        <v>168</v>
      </c>
      <c r="J38" s="47" t="s">
        <v>169</v>
      </c>
      <c r="K38" s="46">
        <v>3230</v>
      </c>
      <c r="L38" s="46" t="s">
        <v>170</v>
      </c>
      <c r="M38" s="47" t="s">
        <v>119</v>
      </c>
      <c r="N38" s="47"/>
      <c r="O38" s="48" t="s">
        <v>171</v>
      </c>
      <c r="P38" s="49" t="s">
        <v>172</v>
      </c>
    </row>
    <row r="39" spans="2:6" ht="12.75">
      <c r="B39" s="4"/>
      <c r="F39" s="4"/>
    </row>
    <row r="40" spans="2:6" ht="12.75">
      <c r="B40" s="4"/>
      <c r="F40" s="4"/>
    </row>
    <row r="41" spans="2:6" ht="12.75">
      <c r="B41" s="4"/>
      <c r="F41" s="4"/>
    </row>
    <row r="42" spans="2:6" ht="12.75">
      <c r="B42" s="4"/>
      <c r="F42" s="4"/>
    </row>
    <row r="43" spans="2:6" ht="12.75">
      <c r="B43" s="4"/>
      <c r="F43" s="4"/>
    </row>
    <row r="44" spans="2:6" ht="12.75">
      <c r="B44" s="4"/>
      <c r="F44" s="4"/>
    </row>
    <row r="45" spans="2:6" ht="12.75">
      <c r="B45" s="4"/>
      <c r="F45" s="4"/>
    </row>
    <row r="46" spans="2:6" ht="12.75">
      <c r="B46" s="4"/>
      <c r="F46" s="4"/>
    </row>
    <row r="47" spans="2:6" ht="12.75">
      <c r="B47" s="4"/>
      <c r="F47" s="4"/>
    </row>
    <row r="48" spans="2:6" ht="12.75">
      <c r="B48" s="4"/>
      <c r="F48" s="4"/>
    </row>
    <row r="49" spans="2:6" ht="12.75">
      <c r="B49" s="4"/>
      <c r="F49" s="4"/>
    </row>
    <row r="50" spans="2:6" ht="12.75">
      <c r="B50" s="4"/>
      <c r="F50" s="4"/>
    </row>
    <row r="51" spans="2:6" ht="12.75">
      <c r="B51" s="4"/>
      <c r="F51" s="4"/>
    </row>
    <row r="52" spans="2:6" ht="12.75">
      <c r="B52" s="4"/>
      <c r="F52" s="4"/>
    </row>
    <row r="53" spans="2:6" ht="12.75">
      <c r="B53" s="4"/>
      <c r="F53" s="4"/>
    </row>
    <row r="54" spans="2:6" ht="12.75">
      <c r="B54" s="4"/>
      <c r="F54" s="4"/>
    </row>
    <row r="55" spans="2:6" ht="12.75">
      <c r="B55" s="4"/>
      <c r="F55" s="4"/>
    </row>
    <row r="56" spans="2:6" ht="12.75">
      <c r="B56" s="4"/>
      <c r="F56" s="4"/>
    </row>
    <row r="57" spans="2:6" ht="12.75">
      <c r="B57" s="4"/>
      <c r="F57" s="4"/>
    </row>
    <row r="58" spans="2:6" ht="12.75">
      <c r="B58" s="4"/>
      <c r="F58" s="4"/>
    </row>
    <row r="59" spans="2:6" ht="12.75">
      <c r="B59" s="4"/>
      <c r="F59" s="4"/>
    </row>
    <row r="60" spans="2:6" ht="12.75">
      <c r="B60" s="4"/>
      <c r="F60" s="4"/>
    </row>
    <row r="61" spans="2:6" ht="12.75">
      <c r="B61" s="4"/>
      <c r="F61" s="4"/>
    </row>
    <row r="62" spans="2:6" ht="12.75">
      <c r="B62" s="4"/>
      <c r="F62" s="4"/>
    </row>
    <row r="63" spans="2:6" ht="12.75">
      <c r="B63" s="4"/>
      <c r="F63" s="4"/>
    </row>
    <row r="64" spans="2:6" ht="12.75">
      <c r="B64" s="4"/>
      <c r="F64" s="4"/>
    </row>
    <row r="65" spans="2:6" ht="12.75">
      <c r="B65" s="4"/>
      <c r="F65" s="4"/>
    </row>
    <row r="66" spans="2:6" ht="12.75">
      <c r="B66" s="4"/>
      <c r="F66" s="4"/>
    </row>
    <row r="67" spans="2:6" ht="12.75">
      <c r="B67" s="4"/>
      <c r="F67" s="4"/>
    </row>
    <row r="68" spans="2:6" ht="12.75">
      <c r="B68" s="4"/>
      <c r="F68" s="4"/>
    </row>
    <row r="69" spans="2:6" ht="12.75">
      <c r="B69" s="4"/>
      <c r="F69" s="4"/>
    </row>
    <row r="70" spans="2:6" ht="12.75">
      <c r="B70" s="4"/>
      <c r="F70" s="4"/>
    </row>
    <row r="71" spans="2:6" ht="12.75">
      <c r="B71" s="4"/>
      <c r="F71" s="4"/>
    </row>
    <row r="72" spans="2:6" ht="12.75">
      <c r="B72" s="4"/>
      <c r="F72" s="4"/>
    </row>
    <row r="73" spans="2:6" ht="12.75">
      <c r="B73" s="4"/>
      <c r="F73" s="4"/>
    </row>
    <row r="74" spans="2:6" ht="12.75">
      <c r="B74" s="4"/>
      <c r="F74" s="4"/>
    </row>
    <row r="75" spans="2:6" ht="12.75">
      <c r="B75" s="4"/>
      <c r="F75" s="4"/>
    </row>
    <row r="76" spans="2:6" ht="12.75">
      <c r="B76" s="4"/>
      <c r="F76" s="4"/>
    </row>
    <row r="77" spans="2:6" ht="12.75">
      <c r="B77" s="4"/>
      <c r="F77" s="4"/>
    </row>
    <row r="78" spans="2:6" ht="12.75">
      <c r="B78" s="4"/>
      <c r="F78" s="4"/>
    </row>
    <row r="79" spans="2:6" ht="12.75">
      <c r="B79" s="4"/>
      <c r="F79" s="4"/>
    </row>
    <row r="80" spans="2:6" ht="12.75">
      <c r="B80" s="4"/>
      <c r="F80" s="4"/>
    </row>
    <row r="81" spans="2:6" ht="12.75">
      <c r="B81" s="4"/>
      <c r="F81" s="4"/>
    </row>
    <row r="82" spans="2:6" ht="12.75">
      <c r="B82" s="4"/>
      <c r="F82" s="4"/>
    </row>
    <row r="83" spans="2:6" ht="12.75">
      <c r="B83" s="4"/>
      <c r="F83" s="4"/>
    </row>
    <row r="84" spans="2:6" ht="12.75">
      <c r="B84" s="4"/>
      <c r="F84" s="4"/>
    </row>
    <row r="85" spans="2:6" ht="12.75">
      <c r="B85" s="4"/>
      <c r="F85" s="4"/>
    </row>
    <row r="86" spans="2:6" ht="12.75">
      <c r="B86" s="4"/>
      <c r="F86" s="4"/>
    </row>
    <row r="87" spans="2:6" ht="12.75">
      <c r="B87" s="4"/>
      <c r="F87" s="4"/>
    </row>
    <row r="88" spans="2:6" ht="12.75">
      <c r="B88" s="4"/>
      <c r="F88" s="4"/>
    </row>
    <row r="89" spans="2:6" ht="12.75">
      <c r="B89" s="4"/>
      <c r="F89" s="4"/>
    </row>
    <row r="90" spans="2:6" ht="12.75">
      <c r="B90" s="4"/>
      <c r="F90" s="4"/>
    </row>
    <row r="91" spans="2:6" ht="12.75">
      <c r="B91" s="4"/>
      <c r="F91" s="4"/>
    </row>
    <row r="92" spans="2:6" ht="12.75">
      <c r="B92" s="4"/>
      <c r="F92" s="4"/>
    </row>
    <row r="93" spans="2:6" ht="12.75">
      <c r="B93" s="4"/>
      <c r="F93" s="4"/>
    </row>
    <row r="94" spans="2:6" ht="12.75">
      <c r="B94" s="4"/>
      <c r="F94" s="4"/>
    </row>
    <row r="95" spans="2:6" ht="12.75">
      <c r="B95" s="4"/>
      <c r="F95" s="4"/>
    </row>
    <row r="96" spans="2:6" ht="12.75">
      <c r="B96" s="4"/>
      <c r="F96" s="4"/>
    </row>
    <row r="97" spans="2:6" ht="12.75">
      <c r="B97" s="4"/>
      <c r="F97" s="4"/>
    </row>
    <row r="98" spans="2:6" ht="12.75">
      <c r="B98" s="4"/>
      <c r="F98" s="4"/>
    </row>
    <row r="99" spans="2:6" ht="12.75">
      <c r="B99" s="4"/>
      <c r="F99" s="4"/>
    </row>
    <row r="100" spans="2:6" ht="12.75">
      <c r="B100" s="4"/>
      <c r="F100" s="4"/>
    </row>
    <row r="101" spans="2:6" ht="12.75">
      <c r="B101" s="4"/>
      <c r="F101" s="4"/>
    </row>
    <row r="102" spans="2:6" ht="12.75">
      <c r="B102" s="4"/>
      <c r="F102" s="4"/>
    </row>
    <row r="103" spans="2:6" ht="12.75">
      <c r="B103" s="4"/>
      <c r="F103" s="4"/>
    </row>
    <row r="104" spans="2:6" ht="12.75">
      <c r="B104" s="4"/>
      <c r="F104" s="4"/>
    </row>
    <row r="105" spans="2:6" ht="12.75">
      <c r="B105" s="4"/>
      <c r="F105" s="4"/>
    </row>
    <row r="106" spans="2:6" ht="12.75">
      <c r="B106" s="4"/>
      <c r="F106" s="4"/>
    </row>
    <row r="107" spans="2:6" ht="12.75">
      <c r="B107" s="4"/>
      <c r="F107" s="4"/>
    </row>
    <row r="108" spans="2:6" ht="12.75">
      <c r="B108" s="4"/>
      <c r="F108" s="4"/>
    </row>
    <row r="109" spans="2:6" ht="12.75">
      <c r="B109" s="4"/>
      <c r="F109" s="4"/>
    </row>
    <row r="110" spans="2:6" ht="12.75">
      <c r="B110" s="4"/>
      <c r="F110" s="4"/>
    </row>
    <row r="111" spans="2:6" ht="12.75">
      <c r="B111" s="4"/>
      <c r="F111" s="4"/>
    </row>
    <row r="112" spans="2:6" ht="12.75">
      <c r="B112" s="4"/>
      <c r="F112" s="4"/>
    </row>
    <row r="113" spans="2:6" ht="12.75">
      <c r="B113" s="4"/>
      <c r="F113" s="4"/>
    </row>
    <row r="114" spans="2:6" ht="12.75">
      <c r="B114" s="4"/>
      <c r="F114" s="4"/>
    </row>
    <row r="115" spans="2:6" ht="12.75">
      <c r="B115" s="4"/>
      <c r="F115" s="4"/>
    </row>
    <row r="116" spans="2:6" ht="12.75">
      <c r="B116" s="4"/>
      <c r="F116" s="4"/>
    </row>
    <row r="117" spans="2:6" ht="12.75">
      <c r="B117" s="4"/>
      <c r="F117" s="4"/>
    </row>
    <row r="118" spans="2:6" ht="12.75">
      <c r="B118" s="4"/>
      <c r="F118" s="4"/>
    </row>
    <row r="119" spans="2:6" ht="12.75">
      <c r="B119" s="4"/>
      <c r="F119" s="4"/>
    </row>
    <row r="120" spans="2:6" ht="12.75">
      <c r="B120" s="4"/>
      <c r="F120" s="4"/>
    </row>
    <row r="121" spans="2:6" ht="12.75">
      <c r="B121" s="4"/>
      <c r="F121" s="4"/>
    </row>
    <row r="122" spans="2:6" ht="12.75">
      <c r="B122" s="4"/>
      <c r="F122" s="4"/>
    </row>
    <row r="123" spans="2:6" ht="12.75">
      <c r="B123" s="4"/>
      <c r="F123" s="4"/>
    </row>
    <row r="124" spans="2:6" ht="12.75">
      <c r="B124" s="4"/>
      <c r="F124" s="4"/>
    </row>
    <row r="125" spans="2:6" ht="12.75">
      <c r="B125" s="4"/>
      <c r="F125" s="4"/>
    </row>
    <row r="126" spans="2:6" ht="12.75">
      <c r="B126" s="4"/>
      <c r="F126" s="4"/>
    </row>
    <row r="127" spans="2:6" ht="12.75">
      <c r="B127" s="4"/>
      <c r="F127" s="4"/>
    </row>
    <row r="128" spans="2:6" ht="12.75">
      <c r="B128" s="4"/>
      <c r="F128" s="4"/>
    </row>
    <row r="129" spans="2:6" ht="12.75">
      <c r="B129" s="4"/>
      <c r="F129" s="4"/>
    </row>
    <row r="130" spans="2:6" ht="12.75">
      <c r="B130" s="4"/>
      <c r="F130" s="4"/>
    </row>
    <row r="131" spans="2:6" ht="12.75">
      <c r="B131" s="4"/>
      <c r="F131" s="4"/>
    </row>
    <row r="132" spans="2:6" ht="12.75">
      <c r="B132" s="4"/>
      <c r="F132" s="4"/>
    </row>
    <row r="133" spans="2:6" ht="12.75">
      <c r="B133" s="4"/>
      <c r="F133" s="4"/>
    </row>
    <row r="134" spans="2:6" ht="12.75">
      <c r="B134" s="4"/>
      <c r="F134" s="4"/>
    </row>
    <row r="135" spans="2:6" ht="12.75">
      <c r="B135" s="4"/>
      <c r="F135" s="4"/>
    </row>
    <row r="136" spans="2:6" ht="12.75">
      <c r="B136" s="4"/>
      <c r="F136" s="4"/>
    </row>
    <row r="137" spans="2:6" ht="12.75">
      <c r="B137" s="4"/>
      <c r="F137" s="4"/>
    </row>
    <row r="138" spans="2:6" ht="12.75">
      <c r="B138" s="4"/>
      <c r="F138" s="4"/>
    </row>
    <row r="139" spans="2:6" ht="12.75">
      <c r="B139" s="4"/>
      <c r="F139" s="4"/>
    </row>
    <row r="140" spans="2:6" ht="12.75">
      <c r="B140" s="4"/>
      <c r="F140" s="4"/>
    </row>
    <row r="141" spans="2:6" ht="12.75">
      <c r="B141" s="4"/>
      <c r="F141" s="4"/>
    </row>
    <row r="142" spans="2:6" ht="12.75">
      <c r="B142" s="4"/>
      <c r="F142" s="4"/>
    </row>
    <row r="143" spans="2:6" ht="12.75">
      <c r="B143" s="4"/>
      <c r="F143" s="4"/>
    </row>
    <row r="144" spans="2:6" ht="12.75">
      <c r="B144" s="4"/>
      <c r="F144" s="4"/>
    </row>
    <row r="145" spans="2:6" ht="12.75">
      <c r="B145" s="4"/>
      <c r="F145" s="4"/>
    </row>
    <row r="146" spans="2:6" ht="12.75">
      <c r="B146" s="4"/>
      <c r="F146" s="4"/>
    </row>
    <row r="147" spans="2:6" ht="12.75">
      <c r="B147" s="4"/>
      <c r="F147" s="4"/>
    </row>
    <row r="148" spans="2:6" ht="12.75">
      <c r="B148" s="4"/>
      <c r="F148" s="4"/>
    </row>
    <row r="149" spans="2:6" ht="12.75">
      <c r="B149" s="4"/>
      <c r="F149" s="4"/>
    </row>
    <row r="150" spans="2:6" ht="12.75">
      <c r="B150" s="4"/>
      <c r="F150" s="4"/>
    </row>
    <row r="151" spans="2:6" ht="12.75">
      <c r="B151" s="4"/>
      <c r="F151" s="4"/>
    </row>
    <row r="152" spans="2:6" ht="12.75">
      <c r="B152" s="4"/>
      <c r="F152" s="4"/>
    </row>
    <row r="153" spans="2:6" ht="12.75">
      <c r="B153" s="4"/>
      <c r="F153" s="4"/>
    </row>
    <row r="154" spans="2:6" ht="12.75">
      <c r="B154" s="4"/>
      <c r="F154" s="4"/>
    </row>
    <row r="155" spans="2:6" ht="12.75">
      <c r="B155" s="4"/>
      <c r="F155" s="4"/>
    </row>
    <row r="156" spans="2:6" ht="12.75">
      <c r="B156" s="4"/>
      <c r="F156" s="4"/>
    </row>
    <row r="157" spans="2:6" ht="12.75">
      <c r="B157" s="4"/>
      <c r="F157" s="4"/>
    </row>
    <row r="158" spans="2:6" ht="12.75">
      <c r="B158" s="4"/>
      <c r="F158" s="4"/>
    </row>
    <row r="159" spans="2:6" ht="12.75">
      <c r="B159" s="4"/>
      <c r="F159" s="4"/>
    </row>
    <row r="160" spans="2:6" ht="12.75">
      <c r="B160" s="4"/>
      <c r="F160" s="4"/>
    </row>
    <row r="161" spans="2:6" ht="12.75">
      <c r="B161" s="4"/>
      <c r="F161" s="4"/>
    </row>
    <row r="162" spans="2:6" ht="12.75">
      <c r="B162" s="4"/>
      <c r="F162" s="4"/>
    </row>
    <row r="163" spans="2:6" ht="12.75">
      <c r="B163" s="4"/>
      <c r="F163" s="4"/>
    </row>
    <row r="164" spans="2:6" ht="12.75">
      <c r="B164" s="4"/>
      <c r="F164" s="4"/>
    </row>
    <row r="165" spans="2:6" ht="12.75">
      <c r="B165" s="4"/>
      <c r="F165" s="4"/>
    </row>
    <row r="166" spans="2:6" ht="12.75">
      <c r="B166" s="4"/>
      <c r="F166" s="4"/>
    </row>
    <row r="167" spans="2:6" ht="12.75">
      <c r="B167" s="4"/>
      <c r="F167" s="4"/>
    </row>
    <row r="168" spans="2:6" ht="12.75">
      <c r="B168" s="4"/>
      <c r="F168" s="4"/>
    </row>
    <row r="169" spans="2:6" ht="12.75">
      <c r="B169" s="4"/>
      <c r="F169" s="4"/>
    </row>
    <row r="170" spans="2:6" ht="12.75">
      <c r="B170" s="4"/>
      <c r="F170" s="4"/>
    </row>
    <row r="171" spans="2:6" ht="12.75">
      <c r="B171" s="4"/>
      <c r="F171" s="4"/>
    </row>
    <row r="172" spans="2:6" ht="12.75">
      <c r="B172" s="4"/>
      <c r="F172" s="4"/>
    </row>
    <row r="173" spans="2:6" ht="12.75">
      <c r="B173" s="4"/>
      <c r="F173" s="4"/>
    </row>
    <row r="174" spans="2:6" ht="12.75">
      <c r="B174" s="4"/>
      <c r="F174" s="4"/>
    </row>
    <row r="175" spans="2:6" ht="12.75">
      <c r="B175" s="4"/>
      <c r="F175" s="4"/>
    </row>
    <row r="176" spans="2:6" ht="12.75">
      <c r="B176" s="4"/>
      <c r="F176" s="4"/>
    </row>
    <row r="177" spans="2:6" ht="12.75">
      <c r="B177" s="4"/>
      <c r="F177" s="4"/>
    </row>
    <row r="178" spans="2:6" ht="12.75">
      <c r="B178" s="4"/>
      <c r="F178" s="4"/>
    </row>
    <row r="179" spans="2:6" ht="12.75">
      <c r="B179" s="4"/>
      <c r="F179" s="4"/>
    </row>
    <row r="180" spans="2:6" ht="12.75">
      <c r="B180" s="4"/>
      <c r="F180" s="4"/>
    </row>
    <row r="181" spans="2:6" ht="12.75">
      <c r="B181" s="4"/>
      <c r="F181" s="4"/>
    </row>
    <row r="182" spans="2:6" ht="12.75">
      <c r="B182" s="4"/>
      <c r="F182" s="4"/>
    </row>
    <row r="183" spans="2:6" ht="12.75">
      <c r="B183" s="4"/>
      <c r="F183" s="4"/>
    </row>
    <row r="184" spans="2:6" ht="12.75">
      <c r="B184" s="4"/>
      <c r="F184" s="4"/>
    </row>
    <row r="185" spans="2:6" ht="12.75">
      <c r="B185" s="4"/>
      <c r="F185" s="4"/>
    </row>
    <row r="186" spans="2:6" ht="12.75">
      <c r="B186" s="4"/>
      <c r="F186" s="4"/>
    </row>
    <row r="187" spans="2:6" ht="12.75">
      <c r="B187" s="4"/>
      <c r="F187" s="4"/>
    </row>
    <row r="188" spans="2:6" ht="12.75">
      <c r="B188" s="4"/>
      <c r="F188" s="4"/>
    </row>
    <row r="189" spans="2:6" ht="12.75">
      <c r="B189" s="4"/>
      <c r="F189" s="4"/>
    </row>
    <row r="190" spans="2:6" ht="12.75">
      <c r="B190" s="4"/>
      <c r="F190" s="4"/>
    </row>
    <row r="191" spans="2:6" ht="12.75">
      <c r="B191" s="4"/>
      <c r="F191" s="4"/>
    </row>
    <row r="192" spans="2:6" ht="12.75">
      <c r="B192" s="4"/>
      <c r="F192" s="4"/>
    </row>
    <row r="193" spans="2:6" ht="12.75">
      <c r="B193" s="4"/>
      <c r="F193" s="4"/>
    </row>
    <row r="194" spans="2:6" ht="12.75">
      <c r="B194" s="4"/>
      <c r="F194" s="4"/>
    </row>
    <row r="195" spans="2:6" ht="12.75">
      <c r="B195" s="4"/>
      <c r="F195" s="4"/>
    </row>
    <row r="196" spans="2:6" ht="12.75">
      <c r="B196" s="4"/>
      <c r="F196" s="4"/>
    </row>
    <row r="197" spans="2:6" ht="12.75">
      <c r="B197" s="4"/>
      <c r="F197" s="4"/>
    </row>
    <row r="198" spans="2:6" ht="12.75">
      <c r="B198" s="4"/>
      <c r="F198" s="4"/>
    </row>
    <row r="199" spans="2:6" ht="12.75">
      <c r="B199" s="4"/>
      <c r="F199" s="4"/>
    </row>
    <row r="200" spans="2:6" ht="12.75">
      <c r="B200" s="4"/>
      <c r="F200" s="4"/>
    </row>
    <row r="201" spans="2:6" ht="12.75">
      <c r="B201" s="4"/>
      <c r="F201" s="4"/>
    </row>
    <row r="202" spans="2:6" ht="12.75">
      <c r="B202" s="4"/>
      <c r="F202" s="4"/>
    </row>
    <row r="203" spans="2:6" ht="12.75">
      <c r="B203" s="4"/>
      <c r="F203" s="4"/>
    </row>
    <row r="204" spans="2:6" ht="12.75">
      <c r="B204" s="4"/>
      <c r="F204" s="4"/>
    </row>
    <row r="205" spans="2:6" ht="12.75">
      <c r="B205" s="4"/>
      <c r="F205" s="4"/>
    </row>
    <row r="206" spans="2:6" ht="12.75">
      <c r="B206" s="4"/>
      <c r="F206" s="4"/>
    </row>
    <row r="207" spans="2:6" ht="12.75">
      <c r="B207" s="4"/>
      <c r="F207" s="4"/>
    </row>
    <row r="208" spans="2:6" ht="12.75">
      <c r="B208" s="4"/>
      <c r="F208" s="4"/>
    </row>
    <row r="209" spans="2:6" ht="12.75">
      <c r="B209" s="4"/>
      <c r="F209" s="4"/>
    </row>
    <row r="210" spans="2:6" ht="12.75">
      <c r="B210" s="4"/>
      <c r="F210" s="4"/>
    </row>
    <row r="211" spans="2:6" ht="12.75">
      <c r="B211" s="4"/>
      <c r="F211" s="4"/>
    </row>
    <row r="212" spans="2:6" ht="12.75">
      <c r="B212" s="4"/>
      <c r="F212" s="4"/>
    </row>
    <row r="213" spans="2:6" ht="12.75">
      <c r="B213" s="4"/>
      <c r="F213" s="4"/>
    </row>
    <row r="214" spans="2:6" ht="12.75">
      <c r="B214" s="4"/>
      <c r="F214" s="4"/>
    </row>
    <row r="215" spans="2:6" ht="12.75">
      <c r="B215" s="4"/>
      <c r="F215" s="4"/>
    </row>
    <row r="216" spans="2:6" ht="12.75">
      <c r="B216" s="4"/>
      <c r="F216" s="4"/>
    </row>
    <row r="217" spans="2:6" ht="12.75">
      <c r="B217" s="4"/>
      <c r="F217" s="4"/>
    </row>
    <row r="218" spans="2:6" ht="12.75">
      <c r="B218" s="4"/>
      <c r="F218" s="4"/>
    </row>
    <row r="219" spans="2:6" ht="12.75">
      <c r="B219" s="4"/>
      <c r="F219" s="4"/>
    </row>
    <row r="220" spans="2:6" ht="12.75">
      <c r="B220" s="4"/>
      <c r="F220" s="4"/>
    </row>
    <row r="221" spans="2:6" ht="12.75">
      <c r="B221" s="4"/>
      <c r="F221" s="4"/>
    </row>
    <row r="222" spans="2:6" ht="12.75">
      <c r="B222" s="4"/>
      <c r="F222" s="4"/>
    </row>
    <row r="223" spans="2:6" ht="12.75">
      <c r="B223" s="4"/>
      <c r="F223" s="4"/>
    </row>
    <row r="224" spans="2:6" ht="12.75">
      <c r="B224" s="4"/>
      <c r="F224" s="4"/>
    </row>
    <row r="225" spans="2:6" ht="12.75">
      <c r="B225" s="4"/>
      <c r="F225" s="4"/>
    </row>
    <row r="226" spans="2:6" ht="12.75">
      <c r="B226" s="4"/>
      <c r="F226" s="4"/>
    </row>
    <row r="227" spans="2:6" ht="12.75">
      <c r="B227" s="4"/>
      <c r="F227" s="4"/>
    </row>
    <row r="228" spans="2:6" ht="12.75">
      <c r="B228" s="4"/>
      <c r="F228" s="4"/>
    </row>
    <row r="229" spans="2:6" ht="12.75">
      <c r="B229" s="4"/>
      <c r="F229" s="4"/>
    </row>
    <row r="230" spans="2:6" ht="12.75">
      <c r="B230" s="4"/>
      <c r="F230" s="4"/>
    </row>
    <row r="231" spans="2:6" ht="12.75">
      <c r="B231" s="4"/>
      <c r="F231" s="4"/>
    </row>
    <row r="232" spans="2:6" ht="12.75">
      <c r="B232" s="4"/>
      <c r="F232" s="4"/>
    </row>
    <row r="233" spans="2:6" ht="12.75">
      <c r="B233" s="4"/>
      <c r="F233" s="4"/>
    </row>
    <row r="234" spans="2:6" ht="12.75">
      <c r="B234" s="4"/>
      <c r="F234" s="4"/>
    </row>
    <row r="235" spans="2:6" ht="12.75">
      <c r="B235" s="4"/>
      <c r="F235" s="4"/>
    </row>
    <row r="236" spans="2:6" ht="12.75">
      <c r="B236" s="4"/>
      <c r="F236" s="4"/>
    </row>
    <row r="237" spans="2:6" ht="12.75">
      <c r="B237" s="4"/>
      <c r="F237" s="4"/>
    </row>
    <row r="238" spans="2:6" ht="12.75">
      <c r="B238" s="4"/>
      <c r="F238" s="4"/>
    </row>
    <row r="239" spans="2:6" ht="12.75">
      <c r="B239" s="4"/>
      <c r="F239" s="4"/>
    </row>
    <row r="240" spans="2:6" ht="12.75">
      <c r="B240" s="4"/>
      <c r="F240" s="4"/>
    </row>
    <row r="241" spans="2:6" ht="12.75">
      <c r="B241" s="4"/>
      <c r="F241" s="4"/>
    </row>
    <row r="242" spans="2:6" ht="12.75">
      <c r="B242" s="4"/>
      <c r="F242" s="4"/>
    </row>
    <row r="243" spans="2:6" ht="12.75">
      <c r="B243" s="4"/>
      <c r="F243" s="4"/>
    </row>
    <row r="244" spans="2:6" ht="12.75">
      <c r="B244" s="4"/>
      <c r="F244" s="4"/>
    </row>
    <row r="245" spans="2:6" ht="12.75">
      <c r="B245" s="4"/>
      <c r="F245" s="4"/>
    </row>
    <row r="246" spans="2:6" ht="12.75">
      <c r="B246" s="4"/>
      <c r="F246" s="4"/>
    </row>
    <row r="247" spans="2:6" ht="12.75">
      <c r="B247" s="4"/>
      <c r="F247" s="4"/>
    </row>
    <row r="248" spans="2:6" ht="12.75">
      <c r="B248" s="4"/>
      <c r="F248" s="4"/>
    </row>
    <row r="249" spans="2:6" ht="12.75">
      <c r="B249" s="4"/>
      <c r="F249" s="4"/>
    </row>
    <row r="250" spans="2:6" ht="12.75">
      <c r="B250" s="4"/>
      <c r="F250" s="4"/>
    </row>
    <row r="251" spans="2:6" ht="12.75">
      <c r="B251" s="4"/>
      <c r="F251" s="4"/>
    </row>
    <row r="252" spans="2:6" ht="12.75">
      <c r="B252" s="4"/>
      <c r="F252" s="4"/>
    </row>
    <row r="253" spans="2:6" ht="12.75">
      <c r="B253" s="4"/>
      <c r="F253" s="4"/>
    </row>
    <row r="254" spans="2:6" ht="12.75">
      <c r="B254" s="4"/>
      <c r="F254" s="4"/>
    </row>
    <row r="255" spans="2:6" ht="12.75">
      <c r="B255" s="4"/>
      <c r="F255" s="4"/>
    </row>
    <row r="256" spans="2:6" ht="12.75">
      <c r="B256" s="4"/>
      <c r="F256" s="4"/>
    </row>
    <row r="257" spans="2:6" ht="12.75">
      <c r="B257" s="4"/>
      <c r="F257" s="4"/>
    </row>
    <row r="258" spans="2:6" ht="12.75">
      <c r="B258" s="4"/>
      <c r="F258" s="4"/>
    </row>
    <row r="259" spans="2:6" ht="12.75">
      <c r="B259" s="4"/>
      <c r="F259" s="4"/>
    </row>
    <row r="260" spans="2:6" ht="12.75">
      <c r="B260" s="4"/>
      <c r="F260" s="4"/>
    </row>
    <row r="261" spans="2:6" ht="12.75">
      <c r="B261" s="4"/>
      <c r="F261" s="4"/>
    </row>
    <row r="262" spans="2:6" ht="12.75">
      <c r="B262" s="4"/>
      <c r="F262" s="4"/>
    </row>
    <row r="263" spans="2:6" ht="12.75">
      <c r="B263" s="4"/>
      <c r="F263" s="4"/>
    </row>
    <row r="264" spans="2:6" ht="12.75">
      <c r="B264" s="4"/>
      <c r="F264" s="4"/>
    </row>
    <row r="265" spans="2:6" ht="12.75">
      <c r="B265" s="4"/>
      <c r="F265" s="4"/>
    </row>
    <row r="266" spans="2:6" ht="12.75">
      <c r="B266" s="4"/>
      <c r="F266" s="4"/>
    </row>
    <row r="267" spans="2:6" ht="12.75">
      <c r="B267" s="4"/>
      <c r="F267" s="4"/>
    </row>
    <row r="268" spans="2:6" ht="12.75">
      <c r="B268" s="4"/>
      <c r="F268" s="4"/>
    </row>
    <row r="269" spans="2:6" ht="12.75">
      <c r="B269" s="4"/>
      <c r="F269" s="4"/>
    </row>
    <row r="270" spans="2:6" ht="12.75">
      <c r="B270" s="4"/>
      <c r="F270" s="4"/>
    </row>
    <row r="271" spans="2:6" ht="12.75">
      <c r="B271" s="4"/>
      <c r="F271" s="4"/>
    </row>
    <row r="272" spans="2:6" ht="12.75">
      <c r="B272" s="4"/>
      <c r="F272" s="4"/>
    </row>
    <row r="273" spans="2:6" ht="12.75">
      <c r="B273" s="4"/>
      <c r="F273" s="4"/>
    </row>
    <row r="274" spans="2:6" ht="12.75">
      <c r="B274" s="4"/>
      <c r="F274" s="4"/>
    </row>
    <row r="275" spans="2:6" ht="12.75">
      <c r="B275" s="4"/>
      <c r="F275" s="4"/>
    </row>
    <row r="276" spans="2:6" ht="12.75">
      <c r="B276" s="4"/>
      <c r="F276" s="4"/>
    </row>
    <row r="277" spans="2:6" ht="12.75">
      <c r="B277" s="4"/>
      <c r="F277" s="4"/>
    </row>
    <row r="278" spans="2:6" ht="12.75">
      <c r="B278" s="4"/>
      <c r="F278" s="4"/>
    </row>
    <row r="279" spans="2:6" ht="12.75">
      <c r="B279" s="4"/>
      <c r="F279" s="4"/>
    </row>
    <row r="280" spans="2:6" ht="12.75">
      <c r="B280" s="4"/>
      <c r="F280" s="4"/>
    </row>
    <row r="281" spans="2:6" ht="12.75">
      <c r="B281" s="4"/>
      <c r="F281" s="4"/>
    </row>
    <row r="282" spans="2:6" ht="12.75">
      <c r="B282" s="4"/>
      <c r="F282" s="4"/>
    </row>
    <row r="283" spans="2:6" ht="12.75">
      <c r="B283" s="4"/>
      <c r="F283" s="4"/>
    </row>
    <row r="284" spans="2:6" ht="12.75">
      <c r="B284" s="4"/>
      <c r="F284" s="4"/>
    </row>
    <row r="285" spans="2:6" ht="12.75">
      <c r="B285" s="4"/>
      <c r="F285" s="4"/>
    </row>
    <row r="286" spans="2:6" ht="12.75">
      <c r="B286" s="4"/>
      <c r="F286" s="4"/>
    </row>
    <row r="287" spans="2:6" ht="12.75">
      <c r="B287" s="4"/>
      <c r="F287" s="4"/>
    </row>
    <row r="288" spans="2:6" ht="12.75">
      <c r="B288" s="4"/>
      <c r="F288" s="4"/>
    </row>
    <row r="289" spans="2:6" ht="12.75">
      <c r="B289" s="4"/>
      <c r="F289" s="4"/>
    </row>
    <row r="290" spans="2:6" ht="12.75">
      <c r="B290" s="4"/>
      <c r="F290" s="4"/>
    </row>
    <row r="291" spans="2:6" ht="12.75">
      <c r="B291" s="4"/>
      <c r="F291" s="4"/>
    </row>
    <row r="292" spans="2:6" ht="12.75">
      <c r="B292" s="4"/>
      <c r="F292" s="4"/>
    </row>
    <row r="293" spans="2:6" ht="12.75">
      <c r="B293" s="4"/>
      <c r="F293" s="4"/>
    </row>
    <row r="294" spans="2:6" ht="12.75">
      <c r="B294" s="4"/>
      <c r="F294" s="4"/>
    </row>
    <row r="295" spans="2:6" ht="12.75">
      <c r="B295" s="4"/>
      <c r="F295" s="4"/>
    </row>
    <row r="296" spans="2:6" ht="12.75">
      <c r="B296" s="4"/>
      <c r="F296" s="4"/>
    </row>
    <row r="297" spans="2:6" ht="12.75">
      <c r="B297" s="4"/>
      <c r="F297" s="4"/>
    </row>
    <row r="298" spans="2:6" ht="12.75">
      <c r="B298" s="4"/>
      <c r="F298" s="4"/>
    </row>
    <row r="299" spans="2:6" ht="12.75">
      <c r="B299" s="4"/>
      <c r="F299" s="4"/>
    </row>
    <row r="300" spans="2:6" ht="12.75">
      <c r="B300" s="4"/>
      <c r="F300" s="4"/>
    </row>
    <row r="301" spans="2:6" ht="12.75">
      <c r="B301" s="4"/>
      <c r="F301" s="4"/>
    </row>
    <row r="302" spans="2:6" ht="12.75">
      <c r="B302" s="4"/>
      <c r="F302" s="4"/>
    </row>
    <row r="303" spans="2:6" ht="12.75">
      <c r="B303" s="4"/>
      <c r="F303" s="4"/>
    </row>
    <row r="304" spans="2:6" ht="12.75">
      <c r="B304" s="4"/>
      <c r="F304" s="4"/>
    </row>
    <row r="305" spans="2:6" ht="12.75">
      <c r="B305" s="4"/>
      <c r="F305" s="4"/>
    </row>
    <row r="306" spans="2:6" ht="12.75">
      <c r="B306" s="4"/>
      <c r="F306" s="4"/>
    </row>
    <row r="307" spans="2:6" ht="12.75">
      <c r="B307" s="4"/>
      <c r="F307" s="4"/>
    </row>
    <row r="308" spans="2:6" ht="12.75">
      <c r="B308" s="4"/>
      <c r="F308" s="4"/>
    </row>
    <row r="309" spans="2:6" ht="12.75">
      <c r="B309" s="4"/>
      <c r="F309" s="4"/>
    </row>
    <row r="310" spans="2:6" ht="12.75">
      <c r="B310" s="4"/>
      <c r="F310" s="4"/>
    </row>
    <row r="311" spans="2:6" ht="12.75">
      <c r="B311" s="4"/>
      <c r="F311" s="4"/>
    </row>
    <row r="312" spans="2:6" ht="12.75">
      <c r="B312" s="4"/>
      <c r="F312" s="4"/>
    </row>
    <row r="313" spans="2:6" ht="12.75">
      <c r="B313" s="4"/>
      <c r="F313" s="4"/>
    </row>
    <row r="314" spans="2:6" ht="12.75">
      <c r="B314" s="4"/>
      <c r="F314" s="4"/>
    </row>
    <row r="315" spans="2:6" ht="12.75">
      <c r="B315" s="4"/>
      <c r="F315" s="4"/>
    </row>
    <row r="316" spans="2:6" ht="12.75">
      <c r="B316" s="4"/>
      <c r="F316" s="4"/>
    </row>
    <row r="317" spans="2:6" ht="12.75">
      <c r="B317" s="4"/>
      <c r="F317" s="4"/>
    </row>
    <row r="318" spans="2:6" ht="12.75">
      <c r="B318" s="4"/>
      <c r="F318" s="4"/>
    </row>
    <row r="319" spans="2:6" ht="12.75">
      <c r="B319" s="4"/>
      <c r="F319" s="4"/>
    </row>
    <row r="320" spans="2:6" ht="12.75">
      <c r="B320" s="4"/>
      <c r="F320" s="4"/>
    </row>
    <row r="321" spans="2:6" ht="12.75">
      <c r="B321" s="4"/>
      <c r="F321" s="4"/>
    </row>
    <row r="322" spans="2:6" ht="12.75">
      <c r="B322" s="4"/>
      <c r="F322" s="4"/>
    </row>
    <row r="323" spans="2:6" ht="12.75">
      <c r="B323" s="4"/>
      <c r="F323" s="4"/>
    </row>
    <row r="324" spans="2:6" ht="12.75">
      <c r="B324" s="4"/>
      <c r="F324" s="4"/>
    </row>
    <row r="325" spans="2:6" ht="12.75">
      <c r="B325" s="4"/>
      <c r="F325" s="4"/>
    </row>
    <row r="326" spans="2:6" ht="12.75">
      <c r="B326" s="4"/>
      <c r="F326" s="4"/>
    </row>
    <row r="327" spans="2:6" ht="12.75">
      <c r="B327" s="4"/>
      <c r="F327" s="4"/>
    </row>
    <row r="328" spans="2:6" ht="12.75">
      <c r="B328" s="4"/>
      <c r="F328" s="4"/>
    </row>
    <row r="329" spans="2:6" ht="12.75">
      <c r="B329" s="4"/>
      <c r="F329" s="4"/>
    </row>
    <row r="330" spans="2:6" ht="12.75">
      <c r="B330" s="4"/>
      <c r="F330" s="4"/>
    </row>
    <row r="331" spans="2:6" ht="12.75">
      <c r="B331" s="4"/>
      <c r="F331" s="4"/>
    </row>
    <row r="332" spans="2:6" ht="12.75">
      <c r="B332" s="4"/>
      <c r="F332" s="4"/>
    </row>
    <row r="333" spans="2:6" ht="12.75">
      <c r="B333" s="4"/>
      <c r="F333" s="4"/>
    </row>
    <row r="334" spans="2:6" ht="12.75">
      <c r="B334" s="4"/>
      <c r="F334" s="4"/>
    </row>
    <row r="335" spans="2:6" ht="12.75">
      <c r="B335" s="4"/>
      <c r="F335" s="4"/>
    </row>
    <row r="336" spans="2:6" ht="12.75">
      <c r="B336" s="4"/>
      <c r="F336" s="4"/>
    </row>
    <row r="337" spans="2:6" ht="12.75">
      <c r="B337" s="4"/>
      <c r="F337" s="4"/>
    </row>
    <row r="338" spans="2:6" ht="12.75">
      <c r="B338" s="4"/>
      <c r="F338" s="4"/>
    </row>
    <row r="339" spans="2:6" ht="12.75">
      <c r="B339" s="4"/>
      <c r="F339" s="4"/>
    </row>
    <row r="340" spans="2:6" ht="12.75">
      <c r="B340" s="4"/>
      <c r="F340" s="4"/>
    </row>
    <row r="341" spans="2:6" ht="12.75">
      <c r="B341" s="4"/>
      <c r="F341" s="4"/>
    </row>
    <row r="342" spans="2:6" ht="12.75">
      <c r="B342" s="4"/>
      <c r="F342" s="4"/>
    </row>
    <row r="343" spans="2:6" ht="12.75">
      <c r="B343" s="4"/>
      <c r="F343" s="4"/>
    </row>
    <row r="344" spans="2:6" ht="12.75">
      <c r="B344" s="4"/>
      <c r="F344" s="4"/>
    </row>
    <row r="345" spans="2:6" ht="12.75">
      <c r="B345" s="4"/>
      <c r="F345" s="4"/>
    </row>
    <row r="346" spans="2:6" ht="12.75">
      <c r="B346" s="4"/>
      <c r="F346" s="4"/>
    </row>
    <row r="347" spans="2:6" ht="12.75">
      <c r="B347" s="4"/>
      <c r="F347" s="4"/>
    </row>
    <row r="348" spans="2:6" ht="12.75">
      <c r="B348" s="4"/>
      <c r="F348" s="4"/>
    </row>
    <row r="349" spans="2:6" ht="12.75">
      <c r="B349" s="4"/>
      <c r="F349" s="4"/>
    </row>
    <row r="350" spans="2:6" ht="12.75">
      <c r="B350" s="4"/>
      <c r="F350" s="4"/>
    </row>
    <row r="351" spans="2:6" ht="12.75">
      <c r="B351" s="4"/>
      <c r="F351" s="4"/>
    </row>
    <row r="352" spans="2:6" ht="12.75">
      <c r="B352" s="4"/>
      <c r="F352" s="4"/>
    </row>
    <row r="353" spans="2:6" ht="12.75">
      <c r="B353" s="4"/>
      <c r="F353" s="4"/>
    </row>
    <row r="354" spans="2:6" ht="12.75">
      <c r="B354" s="4"/>
      <c r="F354" s="4"/>
    </row>
    <row r="355" spans="2:6" ht="12.75">
      <c r="B355" s="4"/>
      <c r="F355" s="4"/>
    </row>
    <row r="356" spans="2:6" ht="12.75">
      <c r="B356" s="4"/>
      <c r="F356" s="4"/>
    </row>
    <row r="357" spans="2:6" ht="12.75">
      <c r="B357" s="4"/>
      <c r="F357" s="4"/>
    </row>
    <row r="358" spans="2:6" ht="12.75">
      <c r="B358" s="4"/>
      <c r="F358" s="4"/>
    </row>
    <row r="359" spans="2:6" ht="12.75">
      <c r="B359" s="4"/>
      <c r="F359" s="4"/>
    </row>
    <row r="360" spans="2:6" ht="12.75">
      <c r="B360" s="4"/>
      <c r="F360" s="4"/>
    </row>
    <row r="361" spans="2:6" ht="12.75">
      <c r="B361" s="4"/>
      <c r="F361" s="4"/>
    </row>
    <row r="362" spans="2:6" ht="12.75">
      <c r="B362" s="4"/>
      <c r="F362" s="4"/>
    </row>
    <row r="363" spans="2:6" ht="12.75">
      <c r="B363" s="4"/>
      <c r="F363" s="4"/>
    </row>
    <row r="364" spans="2:6" ht="12.75">
      <c r="B364" s="4"/>
      <c r="F364" s="4"/>
    </row>
    <row r="365" spans="2:6" ht="12.75">
      <c r="B365" s="4"/>
      <c r="F365" s="4"/>
    </row>
    <row r="366" spans="2:6" ht="12.75">
      <c r="B366" s="4"/>
      <c r="F366" s="4"/>
    </row>
    <row r="367" spans="2:6" ht="12.75">
      <c r="B367" s="4"/>
      <c r="F367" s="4"/>
    </row>
    <row r="368" spans="2:6" ht="12.75">
      <c r="B368" s="4"/>
      <c r="F368" s="4"/>
    </row>
    <row r="369" spans="2:6" ht="12.75">
      <c r="B369" s="4"/>
      <c r="F369" s="4"/>
    </row>
    <row r="370" spans="2:6" ht="12.75">
      <c r="B370" s="4"/>
      <c r="F370" s="4"/>
    </row>
    <row r="371" spans="2:6" ht="12.75">
      <c r="B371" s="4"/>
      <c r="F371" s="4"/>
    </row>
    <row r="372" spans="2:6" ht="12.75">
      <c r="B372" s="4"/>
      <c r="F372" s="4"/>
    </row>
    <row r="373" spans="2:6" ht="12.75">
      <c r="B373" s="4"/>
      <c r="F373" s="4"/>
    </row>
    <row r="374" spans="2:6" ht="12.75">
      <c r="B374" s="4"/>
      <c r="F374" s="4"/>
    </row>
    <row r="375" spans="2:6" ht="12.75">
      <c r="B375" s="4"/>
      <c r="F375" s="4"/>
    </row>
    <row r="376" spans="2:6" ht="12.75">
      <c r="B376" s="4"/>
      <c r="F376" s="4"/>
    </row>
    <row r="377" spans="2:6" ht="12.75">
      <c r="B377" s="4"/>
      <c r="F377" s="4"/>
    </row>
    <row r="378" spans="2:6" ht="12.75">
      <c r="B378" s="4"/>
      <c r="F378" s="4"/>
    </row>
    <row r="379" spans="2:6" ht="12.75">
      <c r="B379" s="4"/>
      <c r="F379" s="4"/>
    </row>
    <row r="380" spans="2:6" ht="12.75">
      <c r="B380" s="4"/>
      <c r="F380" s="4"/>
    </row>
    <row r="381" spans="2:6" ht="12.75">
      <c r="B381" s="4"/>
      <c r="F381" s="4"/>
    </row>
    <row r="382" spans="2:6" ht="12.75">
      <c r="B382" s="4"/>
      <c r="F382" s="4"/>
    </row>
    <row r="383" spans="2:6" ht="12.75">
      <c r="B383" s="4"/>
      <c r="F383" s="4"/>
    </row>
    <row r="384" spans="2:6" ht="12.75">
      <c r="B384" s="4"/>
      <c r="F384" s="4"/>
    </row>
    <row r="385" spans="2:6" ht="12.75">
      <c r="B385" s="4"/>
      <c r="F385" s="4"/>
    </row>
    <row r="386" spans="2:6" ht="12.75">
      <c r="B386" s="4"/>
      <c r="F386" s="4"/>
    </row>
    <row r="387" spans="2:6" ht="12.75">
      <c r="B387" s="4"/>
      <c r="F387" s="4"/>
    </row>
    <row r="388" spans="2:6" ht="12.75">
      <c r="B388" s="4"/>
      <c r="F388" s="4"/>
    </row>
    <row r="389" spans="2:6" ht="12.75">
      <c r="B389" s="4"/>
      <c r="F389" s="4"/>
    </row>
    <row r="390" spans="2:6" ht="12.75">
      <c r="B390" s="4"/>
      <c r="F390" s="4"/>
    </row>
    <row r="391" spans="2:6" ht="12.75">
      <c r="B391" s="4"/>
      <c r="F391" s="4"/>
    </row>
    <row r="392" spans="2:6" ht="12.75">
      <c r="B392" s="4"/>
      <c r="F392" s="4"/>
    </row>
    <row r="393" spans="2:6" ht="12.75">
      <c r="B393" s="4"/>
      <c r="F393" s="4"/>
    </row>
    <row r="394" spans="2:6" ht="12.75">
      <c r="B394" s="4"/>
      <c r="F394" s="4"/>
    </row>
    <row r="395" spans="2:6" ht="12.75">
      <c r="B395" s="4"/>
      <c r="F395" s="4"/>
    </row>
    <row r="396" spans="2:6" ht="12.75">
      <c r="B396" s="4"/>
      <c r="F396" s="4"/>
    </row>
    <row r="397" spans="2:6" ht="12.75">
      <c r="B397" s="4"/>
      <c r="F397" s="4"/>
    </row>
    <row r="398" spans="2:6" ht="12.75">
      <c r="B398" s="4"/>
      <c r="F398" s="4"/>
    </row>
    <row r="399" spans="2:6" ht="12.75">
      <c r="B399" s="4"/>
      <c r="F399" s="4"/>
    </row>
    <row r="400" spans="2:6" ht="12.75">
      <c r="B400" s="4"/>
      <c r="F400" s="4"/>
    </row>
    <row r="401" spans="2:6" ht="12.75">
      <c r="B401" s="4"/>
      <c r="F401" s="4"/>
    </row>
    <row r="402" spans="2:6" ht="12.75">
      <c r="B402" s="4"/>
      <c r="F402" s="4"/>
    </row>
    <row r="403" spans="2:6" ht="12.75">
      <c r="B403" s="4"/>
      <c r="F403" s="4"/>
    </row>
    <row r="404" spans="2:6" ht="12.75">
      <c r="B404" s="4"/>
      <c r="F404" s="4"/>
    </row>
    <row r="405" spans="2:6" ht="12.75">
      <c r="B405" s="4"/>
      <c r="F405" s="4"/>
    </row>
    <row r="406" spans="2:6" ht="12.75">
      <c r="B406" s="4"/>
      <c r="F406" s="4"/>
    </row>
    <row r="407" spans="2:6" ht="12.75">
      <c r="B407" s="4"/>
      <c r="F407" s="4"/>
    </row>
    <row r="408" spans="2:6" ht="12.75">
      <c r="B408" s="4"/>
      <c r="F408" s="4"/>
    </row>
    <row r="409" spans="2:6" ht="12.75">
      <c r="B409" s="4"/>
      <c r="F409" s="4"/>
    </row>
    <row r="410" spans="2:6" ht="12.75">
      <c r="B410" s="4"/>
      <c r="F410" s="4"/>
    </row>
    <row r="411" spans="2:6" ht="12.75">
      <c r="B411" s="4"/>
      <c r="F411" s="4"/>
    </row>
    <row r="412" spans="2:6" ht="12.75">
      <c r="B412" s="4"/>
      <c r="F412" s="4"/>
    </row>
    <row r="413" spans="2:6" ht="12.75">
      <c r="B413" s="4"/>
      <c r="F413" s="4"/>
    </row>
    <row r="414" spans="2:6" ht="12.75">
      <c r="B414" s="4"/>
      <c r="F414" s="4"/>
    </row>
    <row r="415" spans="2:6" ht="12.75">
      <c r="B415" s="4"/>
      <c r="F415" s="4"/>
    </row>
    <row r="416" spans="2:6" ht="12.75">
      <c r="B416" s="4"/>
      <c r="F416" s="4"/>
    </row>
    <row r="417" spans="2:6" ht="12.75">
      <c r="B417" s="4"/>
      <c r="F417" s="4"/>
    </row>
    <row r="418" spans="2:6" ht="12.75">
      <c r="B418" s="4"/>
      <c r="F418" s="4"/>
    </row>
    <row r="419" spans="2:6" ht="12.75">
      <c r="B419" s="4"/>
      <c r="F419" s="4"/>
    </row>
    <row r="420" spans="2:6" ht="12.75">
      <c r="B420" s="4"/>
      <c r="F420" s="4"/>
    </row>
    <row r="421" spans="2:6" ht="12.75">
      <c r="B421" s="4"/>
      <c r="F421" s="4"/>
    </row>
    <row r="422" spans="2:6" ht="12.75">
      <c r="B422" s="4"/>
      <c r="F422" s="4"/>
    </row>
    <row r="423" spans="2:6" ht="12.75">
      <c r="B423" s="4"/>
      <c r="F423" s="4"/>
    </row>
    <row r="424" spans="2:6" ht="12.75">
      <c r="B424" s="4"/>
      <c r="F424" s="4"/>
    </row>
    <row r="425" spans="2:6" ht="12.75">
      <c r="B425" s="4"/>
      <c r="F425" s="4"/>
    </row>
    <row r="426" spans="2:6" ht="12.75">
      <c r="B426" s="4"/>
      <c r="F426" s="4"/>
    </row>
    <row r="427" spans="2:6" ht="12.75">
      <c r="B427" s="4"/>
      <c r="F427" s="4"/>
    </row>
    <row r="428" spans="2:6" ht="12.75">
      <c r="B428" s="4"/>
      <c r="F428" s="4"/>
    </row>
    <row r="429" spans="2:6" ht="12.75">
      <c r="B429" s="4"/>
      <c r="F429" s="4"/>
    </row>
    <row r="430" spans="2:6" ht="12.75">
      <c r="B430" s="4"/>
      <c r="F430" s="4"/>
    </row>
    <row r="431" spans="2:6" ht="12.75">
      <c r="B431" s="4"/>
      <c r="F431" s="4"/>
    </row>
    <row r="432" spans="2:6" ht="12.75">
      <c r="B432" s="4"/>
      <c r="F432" s="4"/>
    </row>
    <row r="433" spans="2:6" ht="12.75">
      <c r="B433" s="4"/>
      <c r="F433" s="4"/>
    </row>
    <row r="434" spans="2:6" ht="12.75">
      <c r="B434" s="4"/>
      <c r="F434" s="4"/>
    </row>
    <row r="435" spans="2:6" ht="12.75">
      <c r="B435" s="4"/>
      <c r="F435" s="4"/>
    </row>
    <row r="436" spans="2:6" ht="12.75">
      <c r="B436" s="4"/>
      <c r="F436" s="4"/>
    </row>
    <row r="437" spans="2:6" ht="12.75">
      <c r="B437" s="4"/>
      <c r="F437" s="4"/>
    </row>
    <row r="438" spans="2:6" ht="12.75">
      <c r="B438" s="4"/>
      <c r="F438" s="4"/>
    </row>
    <row r="439" spans="2:6" ht="12.75">
      <c r="B439" s="4"/>
      <c r="F439" s="4"/>
    </row>
    <row r="440" spans="2:6" ht="12.75">
      <c r="B440" s="4"/>
      <c r="F440" s="4"/>
    </row>
    <row r="441" spans="2:6" ht="12.75">
      <c r="B441" s="4"/>
      <c r="F441" s="4"/>
    </row>
    <row r="442" spans="2:6" ht="12.75">
      <c r="B442" s="4"/>
      <c r="F442" s="4"/>
    </row>
    <row r="443" spans="2:6" ht="12.75">
      <c r="B443" s="4"/>
      <c r="F443" s="4"/>
    </row>
    <row r="444" spans="2:6" ht="12.75">
      <c r="B444" s="4"/>
      <c r="F444" s="4"/>
    </row>
    <row r="445" spans="2:6" ht="12.75">
      <c r="B445" s="4"/>
      <c r="F445" s="4"/>
    </row>
    <row r="446" spans="2:6" ht="12.75">
      <c r="B446" s="4"/>
      <c r="F446" s="4"/>
    </row>
    <row r="447" spans="2:6" ht="12.75">
      <c r="B447" s="4"/>
      <c r="F447" s="4"/>
    </row>
    <row r="448" spans="2:6" ht="12.75">
      <c r="B448" s="4"/>
      <c r="F448" s="4"/>
    </row>
    <row r="449" spans="2:6" ht="12.75">
      <c r="B449" s="4"/>
      <c r="F449" s="4"/>
    </row>
    <row r="450" spans="2:6" ht="12.75">
      <c r="B450" s="4"/>
      <c r="F450" s="4"/>
    </row>
    <row r="451" spans="2:6" ht="12.75">
      <c r="B451" s="4"/>
      <c r="F451" s="4"/>
    </row>
    <row r="452" spans="2:6" ht="12.75">
      <c r="B452" s="4"/>
      <c r="F452" s="4"/>
    </row>
    <row r="453" spans="2:6" ht="12.75">
      <c r="B453" s="4"/>
      <c r="F453" s="4"/>
    </row>
    <row r="454" spans="2:6" ht="12.75">
      <c r="B454" s="4"/>
      <c r="F454" s="4"/>
    </row>
    <row r="455" spans="2:6" ht="12.75">
      <c r="B455" s="4"/>
      <c r="F455" s="4"/>
    </row>
    <row r="456" spans="2:6" ht="12.75">
      <c r="B456" s="4"/>
      <c r="F456" s="4"/>
    </row>
    <row r="457" spans="2:6" ht="12.75">
      <c r="B457" s="4"/>
      <c r="F457" s="4"/>
    </row>
    <row r="458" spans="2:6" ht="12.75">
      <c r="B458" s="4"/>
      <c r="F458" s="4"/>
    </row>
    <row r="459" spans="2:6" ht="12.75">
      <c r="B459" s="4"/>
      <c r="F459" s="4"/>
    </row>
    <row r="460" spans="2:6" ht="12.75">
      <c r="B460" s="4"/>
      <c r="F460" s="4"/>
    </row>
    <row r="461" spans="2:6" ht="12.75">
      <c r="B461" s="4"/>
      <c r="F461" s="4"/>
    </row>
    <row r="462" spans="2:6" ht="12.75">
      <c r="B462" s="4"/>
      <c r="F462" s="4"/>
    </row>
    <row r="463" spans="2:6" ht="12.75">
      <c r="B463" s="4"/>
      <c r="F463" s="4"/>
    </row>
    <row r="464" spans="2:6" ht="12.75">
      <c r="B464" s="4"/>
      <c r="F464" s="4"/>
    </row>
    <row r="465" spans="2:6" ht="12.75">
      <c r="B465" s="4"/>
      <c r="F465" s="4"/>
    </row>
    <row r="466" spans="2:6" ht="12.75">
      <c r="B466" s="4"/>
      <c r="F466" s="4"/>
    </row>
    <row r="467" spans="2:6" ht="12.75">
      <c r="B467" s="4"/>
      <c r="F467" s="4"/>
    </row>
    <row r="468" spans="2:6" ht="12.75">
      <c r="B468" s="4"/>
      <c r="F468" s="4"/>
    </row>
    <row r="469" spans="2:6" ht="12.75">
      <c r="B469" s="4"/>
      <c r="F469" s="4"/>
    </row>
    <row r="470" spans="2:6" ht="12.75">
      <c r="B470" s="4"/>
      <c r="F470" s="4"/>
    </row>
    <row r="471" spans="2:6" ht="12.75">
      <c r="B471" s="4"/>
      <c r="F471" s="4"/>
    </row>
    <row r="472" spans="2:6" ht="12.75">
      <c r="B472" s="4"/>
      <c r="F472" s="4"/>
    </row>
    <row r="473" spans="2:6" ht="12.75">
      <c r="B473" s="4"/>
      <c r="F473" s="4"/>
    </row>
    <row r="474" spans="2:6" ht="12.75">
      <c r="B474" s="4"/>
      <c r="F474" s="4"/>
    </row>
    <row r="475" spans="2:6" ht="12.75">
      <c r="B475" s="4"/>
      <c r="F475" s="4"/>
    </row>
    <row r="476" spans="2:6" ht="12.75">
      <c r="B476" s="4"/>
      <c r="F476" s="4"/>
    </row>
    <row r="477" spans="2:6" ht="12.75">
      <c r="B477" s="4"/>
      <c r="F477" s="4"/>
    </row>
    <row r="478" spans="2:6" ht="12.75">
      <c r="B478" s="4"/>
      <c r="F478" s="4"/>
    </row>
    <row r="479" spans="2:6" ht="12.75">
      <c r="B479" s="4"/>
      <c r="F479" s="4"/>
    </row>
    <row r="480" spans="2:6" ht="12.75">
      <c r="B480" s="4"/>
      <c r="F480" s="4"/>
    </row>
    <row r="481" spans="2:6" ht="12.75">
      <c r="B481" s="4"/>
      <c r="F481" s="4"/>
    </row>
    <row r="482" spans="2:6" ht="12.75">
      <c r="B482" s="4"/>
      <c r="F482" s="4"/>
    </row>
    <row r="483" spans="2:6" ht="12.75">
      <c r="B483" s="4"/>
      <c r="F483" s="4"/>
    </row>
    <row r="484" spans="2:6" ht="12.75">
      <c r="B484" s="4"/>
      <c r="F484" s="4"/>
    </row>
    <row r="485" spans="2:6" ht="12.75">
      <c r="B485" s="4"/>
      <c r="F485" s="4"/>
    </row>
    <row r="486" spans="2:6" ht="12.75">
      <c r="B486" s="4"/>
      <c r="F486" s="4"/>
    </row>
    <row r="487" spans="2:6" ht="12.75">
      <c r="B487" s="4"/>
      <c r="F487" s="4"/>
    </row>
    <row r="488" spans="2:6" ht="12.75">
      <c r="B488" s="4"/>
      <c r="F488" s="4"/>
    </row>
    <row r="489" spans="2:6" ht="12.75">
      <c r="B489" s="4"/>
      <c r="F489" s="4"/>
    </row>
    <row r="490" spans="2:6" ht="12.75">
      <c r="B490" s="4"/>
      <c r="F490" s="4"/>
    </row>
    <row r="491" spans="2:6" ht="12.75">
      <c r="B491" s="4"/>
      <c r="F491" s="4"/>
    </row>
    <row r="492" spans="2:6" ht="12.75">
      <c r="B492" s="4"/>
      <c r="F492" s="4"/>
    </row>
    <row r="493" spans="2:6" ht="12.75">
      <c r="B493" s="4"/>
      <c r="F493" s="4"/>
    </row>
    <row r="494" spans="2:6" ht="12.75">
      <c r="B494" s="4"/>
      <c r="F494" s="4"/>
    </row>
    <row r="495" spans="2:6" ht="12.75">
      <c r="B495" s="4"/>
      <c r="F495" s="4"/>
    </row>
    <row r="496" spans="2:6" ht="12.75">
      <c r="B496" s="4"/>
      <c r="F496" s="4"/>
    </row>
    <row r="497" spans="2:6" ht="12.75">
      <c r="B497" s="4"/>
      <c r="F497" s="4"/>
    </row>
    <row r="498" spans="2:6" ht="12.75">
      <c r="B498" s="4"/>
      <c r="F498" s="4"/>
    </row>
    <row r="499" spans="2:6" ht="12.75">
      <c r="B499" s="4"/>
      <c r="F499" s="4"/>
    </row>
    <row r="500" spans="2:6" ht="12.75">
      <c r="B500" s="4"/>
      <c r="F500" s="4"/>
    </row>
    <row r="501" spans="2:6" ht="12.75">
      <c r="B501" s="4"/>
      <c r="F501" s="4"/>
    </row>
    <row r="502" spans="2:6" ht="12.75">
      <c r="B502" s="4"/>
      <c r="F502" s="4"/>
    </row>
    <row r="503" spans="2:6" ht="12.75">
      <c r="B503" s="4"/>
      <c r="F503" s="4"/>
    </row>
    <row r="504" spans="2:6" ht="12.75">
      <c r="B504" s="4"/>
      <c r="F504" s="4"/>
    </row>
    <row r="505" spans="2:6" ht="12.75">
      <c r="B505" s="4"/>
      <c r="F505" s="4"/>
    </row>
    <row r="506" spans="2:6" ht="12.75">
      <c r="B506" s="4"/>
      <c r="F506" s="4"/>
    </row>
    <row r="507" spans="2:6" ht="12.75">
      <c r="B507" s="4"/>
      <c r="F507" s="4"/>
    </row>
    <row r="508" spans="2:6" ht="12.75">
      <c r="B508" s="4"/>
      <c r="F508" s="4"/>
    </row>
    <row r="509" spans="2:6" ht="12.75">
      <c r="B509" s="4"/>
      <c r="F509" s="4"/>
    </row>
    <row r="510" spans="2:6" ht="12.75">
      <c r="B510" s="4"/>
      <c r="F510" s="4"/>
    </row>
    <row r="511" spans="2:6" ht="12.75">
      <c r="B511" s="4"/>
      <c r="F511" s="4"/>
    </row>
    <row r="512" spans="2:6" ht="12.75">
      <c r="B512" s="4"/>
      <c r="F512" s="4"/>
    </row>
    <row r="513" spans="2:6" ht="12.75">
      <c r="B513" s="4"/>
      <c r="F513" s="4"/>
    </row>
    <row r="514" spans="2:6" ht="12.75">
      <c r="B514" s="4"/>
      <c r="F514" s="4"/>
    </row>
    <row r="515" spans="2:6" ht="12.75">
      <c r="B515" s="4"/>
      <c r="F515" s="4"/>
    </row>
    <row r="516" spans="2:6" ht="12.75">
      <c r="B516" s="4"/>
      <c r="F516" s="4"/>
    </row>
    <row r="517" spans="2:6" ht="12.75">
      <c r="B517" s="4"/>
      <c r="F517" s="4"/>
    </row>
    <row r="518" spans="2:6" ht="12.75">
      <c r="B518" s="4"/>
      <c r="F518" s="4"/>
    </row>
    <row r="519" spans="2:6" ht="12.75">
      <c r="B519" s="4"/>
      <c r="F519" s="4"/>
    </row>
    <row r="520" spans="2:6" ht="12.75">
      <c r="B520" s="4"/>
      <c r="F520" s="4"/>
    </row>
    <row r="521" spans="2:6" ht="12.75">
      <c r="B521" s="4"/>
      <c r="F521" s="4"/>
    </row>
    <row r="522" spans="2:6" ht="12.75">
      <c r="B522" s="4"/>
      <c r="F522" s="4"/>
    </row>
    <row r="523" spans="2:6" ht="12.75">
      <c r="B523" s="4"/>
      <c r="F523" s="4"/>
    </row>
    <row r="524" spans="2:6" ht="12.75">
      <c r="B524" s="4"/>
      <c r="F524" s="4"/>
    </row>
    <row r="525" spans="2:6" ht="12.75">
      <c r="B525" s="4"/>
      <c r="F525" s="4"/>
    </row>
    <row r="526" spans="2:6" ht="12.75">
      <c r="B526" s="4"/>
      <c r="F526" s="4"/>
    </row>
    <row r="527" spans="2:6" ht="12.75">
      <c r="B527" s="4"/>
      <c r="F527" s="4"/>
    </row>
    <row r="528" spans="2:6" ht="12.75">
      <c r="B528" s="4"/>
      <c r="F528" s="4"/>
    </row>
    <row r="529" spans="2:6" ht="12.75">
      <c r="B529" s="4"/>
      <c r="F529" s="4"/>
    </row>
    <row r="530" spans="2:6" ht="12.75">
      <c r="B530" s="4"/>
      <c r="F530" s="4"/>
    </row>
    <row r="531" spans="2:6" ht="12.75">
      <c r="B531" s="4"/>
      <c r="F531" s="4"/>
    </row>
    <row r="532" spans="2:6" ht="12.75">
      <c r="B532" s="4"/>
      <c r="F532" s="4"/>
    </row>
    <row r="533" spans="2:6" ht="12.75">
      <c r="B533" s="4"/>
      <c r="F533" s="4"/>
    </row>
    <row r="534" spans="2:6" ht="12.75">
      <c r="B534" s="4"/>
      <c r="F534" s="4"/>
    </row>
    <row r="535" spans="2:6" ht="12.75">
      <c r="B535" s="4"/>
      <c r="F535" s="4"/>
    </row>
    <row r="536" spans="2:6" ht="12.75">
      <c r="B536" s="4"/>
      <c r="F536" s="4"/>
    </row>
    <row r="537" spans="2:6" ht="12.75">
      <c r="B537" s="4"/>
      <c r="F537" s="4"/>
    </row>
    <row r="538" spans="2:6" ht="12.75">
      <c r="B538" s="4"/>
      <c r="F538" s="4"/>
    </row>
    <row r="539" spans="2:6" ht="12.75">
      <c r="B539" s="4"/>
      <c r="F539" s="4"/>
    </row>
    <row r="540" spans="2:6" ht="12.75">
      <c r="B540" s="4"/>
      <c r="F540" s="4"/>
    </row>
    <row r="541" spans="2:6" ht="12.75">
      <c r="B541" s="4"/>
      <c r="F541" s="4"/>
    </row>
    <row r="542" spans="2:6" ht="12.75">
      <c r="B542" s="4"/>
      <c r="F542" s="4"/>
    </row>
    <row r="543" spans="2:6" ht="12.75">
      <c r="B543" s="4"/>
      <c r="F543" s="4"/>
    </row>
    <row r="544" spans="2:6" ht="12.75">
      <c r="B544" s="4"/>
      <c r="F544" s="4"/>
    </row>
    <row r="545" spans="2:6" ht="12.75">
      <c r="B545" s="4"/>
      <c r="F545" s="4"/>
    </row>
    <row r="546" spans="2:6" ht="12.75">
      <c r="B546" s="4"/>
      <c r="F546" s="4"/>
    </row>
    <row r="547" spans="2:6" ht="12.75">
      <c r="B547" s="4"/>
      <c r="F547" s="4"/>
    </row>
    <row r="548" spans="2:6" ht="12.75">
      <c r="B548" s="4"/>
      <c r="F548" s="4"/>
    </row>
    <row r="549" spans="2:6" ht="12.75">
      <c r="B549" s="4"/>
      <c r="F549" s="4"/>
    </row>
    <row r="550" spans="2:6" ht="12.75">
      <c r="B550" s="4"/>
      <c r="F550" s="4"/>
    </row>
    <row r="551" spans="2:6" ht="12.75">
      <c r="B551" s="4"/>
      <c r="F551" s="4"/>
    </row>
    <row r="552" spans="2:6" ht="12.75">
      <c r="B552" s="4"/>
      <c r="F552" s="4"/>
    </row>
    <row r="553" spans="2:6" ht="12.75">
      <c r="B553" s="4"/>
      <c r="F553" s="4"/>
    </row>
    <row r="554" spans="2:6" ht="12.75">
      <c r="B554" s="4"/>
      <c r="F554" s="4"/>
    </row>
    <row r="555" spans="2:6" ht="12.75">
      <c r="B555" s="4"/>
      <c r="F555" s="4"/>
    </row>
    <row r="556" spans="2:6" ht="12.75">
      <c r="B556" s="4"/>
      <c r="F556" s="4"/>
    </row>
    <row r="557" spans="2:6" ht="12.75">
      <c r="B557" s="4"/>
      <c r="F557" s="4"/>
    </row>
    <row r="558" spans="2:6" ht="12.75">
      <c r="B558" s="4"/>
      <c r="F558" s="4"/>
    </row>
    <row r="559" spans="2:6" ht="12.75">
      <c r="B559" s="4"/>
      <c r="F559" s="4"/>
    </row>
    <row r="560" spans="2:6" ht="12.75">
      <c r="B560" s="4"/>
      <c r="F560" s="4"/>
    </row>
    <row r="561" spans="2:6" ht="12.75">
      <c r="B561" s="4"/>
      <c r="F561" s="4"/>
    </row>
    <row r="562" spans="2:6" ht="12.75">
      <c r="B562" s="4"/>
      <c r="F562" s="4"/>
    </row>
    <row r="563" spans="2:6" ht="12.75">
      <c r="B563" s="4"/>
      <c r="F563" s="4"/>
    </row>
    <row r="564" spans="2:6" ht="12.75">
      <c r="B564" s="4"/>
      <c r="F564" s="4"/>
    </row>
    <row r="565" spans="2:6" ht="12.75">
      <c r="B565" s="4"/>
      <c r="F565" s="4"/>
    </row>
    <row r="566" spans="2:6" ht="12.75">
      <c r="B566" s="4"/>
      <c r="F566" s="4"/>
    </row>
    <row r="567" spans="2:6" ht="12.75">
      <c r="B567" s="4"/>
      <c r="F567" s="4"/>
    </row>
    <row r="568" spans="2:6" ht="12.75">
      <c r="B568" s="4"/>
      <c r="F568" s="4"/>
    </row>
    <row r="569" spans="2:6" ht="12.75">
      <c r="B569" s="4"/>
      <c r="F569" s="4"/>
    </row>
    <row r="570" spans="2:6" ht="12.75">
      <c r="B570" s="4"/>
      <c r="F570" s="4"/>
    </row>
    <row r="571" spans="2:6" ht="12.75">
      <c r="B571" s="4"/>
      <c r="F571" s="4"/>
    </row>
    <row r="572" spans="2:6" ht="12.75">
      <c r="B572" s="4"/>
      <c r="F572" s="4"/>
    </row>
    <row r="573" spans="2:6" ht="12.75">
      <c r="B573" s="4"/>
      <c r="F573" s="4"/>
    </row>
    <row r="574" spans="2:6" ht="12.75">
      <c r="B574" s="4"/>
      <c r="F574" s="4"/>
    </row>
    <row r="575" spans="2:6" ht="12.75">
      <c r="B575" s="4"/>
      <c r="F575" s="4"/>
    </row>
    <row r="576" spans="2:6" ht="12.75">
      <c r="B576" s="4"/>
      <c r="F576" s="4"/>
    </row>
    <row r="577" spans="2:6" ht="12.75">
      <c r="B577" s="4"/>
      <c r="F577" s="4"/>
    </row>
    <row r="578" spans="2:6" ht="12.75">
      <c r="B578" s="4"/>
      <c r="F578" s="4"/>
    </row>
    <row r="579" spans="2:6" ht="12.75">
      <c r="B579" s="4"/>
      <c r="F579" s="4"/>
    </row>
    <row r="580" spans="2:6" ht="12.75">
      <c r="B580" s="4"/>
      <c r="F580" s="4"/>
    </row>
    <row r="581" spans="2:6" ht="12.75">
      <c r="B581" s="4"/>
      <c r="F581" s="4"/>
    </row>
    <row r="582" spans="2:6" ht="12.75">
      <c r="B582" s="4"/>
      <c r="F582" s="4"/>
    </row>
    <row r="583" spans="2:6" ht="12.75">
      <c r="B583" s="4"/>
      <c r="F583" s="4"/>
    </row>
    <row r="584" spans="2:6" ht="12.75">
      <c r="B584" s="4"/>
      <c r="F584" s="4"/>
    </row>
    <row r="585" spans="2:6" ht="12.75">
      <c r="B585" s="4"/>
      <c r="F585" s="4"/>
    </row>
    <row r="586" spans="2:6" ht="12.75">
      <c r="B586" s="4"/>
      <c r="F586" s="4"/>
    </row>
    <row r="587" spans="2:6" ht="12.75">
      <c r="B587" s="4"/>
      <c r="F587" s="4"/>
    </row>
    <row r="588" spans="2:6" ht="12.75">
      <c r="B588" s="4"/>
      <c r="F588" s="4"/>
    </row>
    <row r="589" spans="2:6" ht="12.75">
      <c r="B589" s="4"/>
      <c r="F589" s="4"/>
    </row>
    <row r="590" spans="2:6" ht="12.75">
      <c r="B590" s="4"/>
      <c r="F590" s="4"/>
    </row>
    <row r="591" spans="2:6" ht="12.75">
      <c r="B591" s="4"/>
      <c r="F591" s="4"/>
    </row>
    <row r="592" spans="2:6" ht="12.75">
      <c r="B592" s="4"/>
      <c r="F592" s="4"/>
    </row>
    <row r="593" spans="2:6" ht="12.75">
      <c r="B593" s="4"/>
      <c r="F593" s="4"/>
    </row>
    <row r="594" spans="2:6" ht="12.75">
      <c r="B594" s="4"/>
      <c r="F594" s="4"/>
    </row>
    <row r="595" spans="2:6" ht="12.75">
      <c r="B595" s="4"/>
      <c r="F595" s="4"/>
    </row>
    <row r="596" spans="2:6" ht="12.75">
      <c r="B596" s="4"/>
      <c r="F596" s="4"/>
    </row>
    <row r="597" spans="2:6" ht="12.75">
      <c r="B597" s="4"/>
      <c r="F597" s="4"/>
    </row>
    <row r="598" spans="2:6" ht="12.75">
      <c r="B598" s="4"/>
      <c r="F598" s="4"/>
    </row>
    <row r="599" spans="2:6" ht="12.75">
      <c r="B599" s="4"/>
      <c r="F599" s="4"/>
    </row>
    <row r="600" spans="2:6" ht="12.75">
      <c r="B600" s="4"/>
      <c r="F600" s="4"/>
    </row>
    <row r="601" spans="2:6" ht="12.75">
      <c r="B601" s="4"/>
      <c r="F601" s="4"/>
    </row>
    <row r="602" spans="2:6" ht="12.75">
      <c r="B602" s="4"/>
      <c r="F602" s="4"/>
    </row>
    <row r="603" spans="2:6" ht="12.75">
      <c r="B603" s="4"/>
      <c r="F603" s="4"/>
    </row>
    <row r="604" spans="2:6" ht="12.75">
      <c r="B604" s="4"/>
      <c r="F604" s="4"/>
    </row>
    <row r="605" spans="2:6" ht="12.75">
      <c r="B605" s="4"/>
      <c r="F605" s="4"/>
    </row>
    <row r="606" spans="2:6" ht="12.75">
      <c r="B606" s="4"/>
      <c r="F606" s="4"/>
    </row>
    <row r="607" spans="2:6" ht="12.75">
      <c r="B607" s="4"/>
      <c r="F607" s="4"/>
    </row>
    <row r="608" spans="2:6" ht="12.75">
      <c r="B608" s="4"/>
      <c r="F608" s="4"/>
    </row>
    <row r="609" spans="2:6" ht="12.75">
      <c r="B609" s="4"/>
      <c r="F609" s="4"/>
    </row>
    <row r="610" spans="2:6" ht="12.75">
      <c r="B610" s="4"/>
      <c r="F610" s="4"/>
    </row>
    <row r="611" spans="2:6" ht="12.75">
      <c r="B611" s="4"/>
      <c r="F611" s="4"/>
    </row>
    <row r="612" spans="2:6" ht="12.75">
      <c r="B612" s="4"/>
      <c r="F612" s="4"/>
    </row>
    <row r="613" spans="2:6" ht="12.75">
      <c r="B613" s="4"/>
      <c r="F613" s="4"/>
    </row>
    <row r="614" spans="2:6" ht="12.75">
      <c r="B614" s="4"/>
      <c r="F614" s="4"/>
    </row>
    <row r="615" spans="2:6" ht="12.75">
      <c r="B615" s="4"/>
      <c r="F615" s="4"/>
    </row>
    <row r="616" spans="2:6" ht="12.75">
      <c r="B616" s="4"/>
      <c r="F616" s="4"/>
    </row>
    <row r="617" spans="2:6" ht="12.75">
      <c r="B617" s="4"/>
      <c r="F617" s="4"/>
    </row>
    <row r="618" spans="2:6" ht="12.75">
      <c r="B618" s="4"/>
      <c r="F618" s="4"/>
    </row>
    <row r="619" spans="2:6" ht="12.75">
      <c r="B619" s="4"/>
      <c r="F619" s="4"/>
    </row>
    <row r="620" spans="2:6" ht="12.75">
      <c r="B620" s="4"/>
      <c r="F620" s="4"/>
    </row>
    <row r="621" spans="2:6" ht="12.75">
      <c r="B621" s="4"/>
      <c r="F621" s="4"/>
    </row>
    <row r="622" spans="2:6" ht="12.75">
      <c r="B622" s="4"/>
      <c r="F622" s="4"/>
    </row>
    <row r="623" spans="2:6" ht="12.75">
      <c r="B623" s="4"/>
      <c r="F623" s="4"/>
    </row>
    <row r="624" spans="2:6" ht="12.75">
      <c r="B624" s="4"/>
      <c r="F624" s="4"/>
    </row>
    <row r="625" spans="2:6" ht="12.75">
      <c r="B625" s="4"/>
      <c r="F625" s="4"/>
    </row>
    <row r="626" spans="2:6" ht="12.75">
      <c r="B626" s="4"/>
      <c r="F626" s="4"/>
    </row>
    <row r="627" spans="2:6" ht="12.75">
      <c r="B627" s="4"/>
      <c r="F627" s="4"/>
    </row>
    <row r="628" spans="2:6" ht="12.75">
      <c r="B628" s="4"/>
      <c r="F628" s="4"/>
    </row>
    <row r="629" spans="2:6" ht="12.75">
      <c r="B629" s="4"/>
      <c r="F629" s="4"/>
    </row>
    <row r="630" spans="2:6" ht="12.75">
      <c r="B630" s="4"/>
      <c r="F630" s="4"/>
    </row>
    <row r="631" spans="2:6" ht="12.75">
      <c r="B631" s="4"/>
      <c r="F631" s="4"/>
    </row>
    <row r="632" spans="2:6" ht="12.75">
      <c r="B632" s="4"/>
      <c r="F632" s="4"/>
    </row>
    <row r="633" spans="2:6" ht="12.75">
      <c r="B633" s="4"/>
      <c r="F633" s="4"/>
    </row>
    <row r="634" spans="2:6" ht="12.75">
      <c r="B634" s="4"/>
      <c r="F634" s="4"/>
    </row>
    <row r="635" spans="2:6" ht="12.75">
      <c r="B635" s="4"/>
      <c r="F635" s="4"/>
    </row>
    <row r="636" spans="2:6" ht="12.75">
      <c r="B636" s="4"/>
      <c r="F636" s="4"/>
    </row>
    <row r="637" spans="2:6" ht="12.75">
      <c r="B637" s="4"/>
      <c r="F637" s="4"/>
    </row>
    <row r="638" spans="2:6" ht="12.75">
      <c r="B638" s="4"/>
      <c r="F638" s="4"/>
    </row>
    <row r="639" spans="2:6" ht="12.75">
      <c r="B639" s="4"/>
      <c r="F639" s="4"/>
    </row>
    <row r="640" spans="2:6" ht="12.75">
      <c r="B640" s="4"/>
      <c r="F640" s="4"/>
    </row>
    <row r="641" spans="2:6" ht="12.75">
      <c r="B641" s="4"/>
      <c r="F641" s="4"/>
    </row>
    <row r="642" spans="2:6" ht="12.75">
      <c r="B642" s="4"/>
      <c r="F642" s="4"/>
    </row>
    <row r="643" spans="2:6" ht="12.75">
      <c r="B643" s="4"/>
      <c r="F643" s="4"/>
    </row>
    <row r="644" spans="2:6" ht="12.75">
      <c r="B644" s="4"/>
      <c r="F644" s="4"/>
    </row>
    <row r="645" spans="2:6" ht="12.75">
      <c r="B645" s="4"/>
      <c r="F645" s="4"/>
    </row>
    <row r="646" spans="2:6" ht="12.75">
      <c r="B646" s="4"/>
      <c r="F646" s="4"/>
    </row>
    <row r="647" spans="2:6" ht="12.75">
      <c r="B647" s="4"/>
      <c r="F647" s="4"/>
    </row>
    <row r="648" spans="2:6" ht="12.75">
      <c r="B648" s="4"/>
      <c r="F648" s="4"/>
    </row>
    <row r="649" spans="2:6" ht="12.75">
      <c r="B649" s="4"/>
      <c r="F649" s="4"/>
    </row>
    <row r="650" spans="2:6" ht="12.75">
      <c r="B650" s="4"/>
      <c r="F650" s="4"/>
    </row>
    <row r="651" spans="2:6" ht="12.75">
      <c r="B651" s="4"/>
      <c r="F651" s="4"/>
    </row>
    <row r="652" spans="2:6" ht="12.75">
      <c r="B652" s="4"/>
      <c r="F652" s="4"/>
    </row>
    <row r="653" spans="2:6" ht="12.75">
      <c r="B653" s="4"/>
      <c r="F653" s="4"/>
    </row>
    <row r="654" spans="2:6" ht="12.75">
      <c r="B654" s="4"/>
      <c r="F654" s="4"/>
    </row>
    <row r="655" spans="2:6" ht="12.75">
      <c r="B655" s="4"/>
      <c r="F655" s="4"/>
    </row>
    <row r="656" spans="2:6" ht="12.75">
      <c r="B656" s="4"/>
      <c r="F656" s="4"/>
    </row>
    <row r="657" spans="2:6" ht="12.75">
      <c r="B657" s="4"/>
      <c r="F657" s="4"/>
    </row>
    <row r="658" spans="2:6" ht="12.75">
      <c r="B658" s="4"/>
      <c r="F658" s="4"/>
    </row>
    <row r="659" spans="2:6" ht="12.75">
      <c r="B659" s="4"/>
      <c r="F659" s="4"/>
    </row>
    <row r="660" spans="2:6" ht="12.75">
      <c r="B660" s="4"/>
      <c r="F660" s="4"/>
    </row>
    <row r="661" spans="2:6" ht="12.75">
      <c r="B661" s="4"/>
      <c r="F661" s="4"/>
    </row>
    <row r="662" spans="2:6" ht="12.75">
      <c r="B662" s="4"/>
      <c r="F662" s="4"/>
    </row>
    <row r="663" spans="2:6" ht="12.75">
      <c r="B663" s="4"/>
      <c r="F663" s="4"/>
    </row>
    <row r="664" spans="2:6" ht="12.75">
      <c r="B664" s="4"/>
      <c r="F664" s="4"/>
    </row>
    <row r="665" spans="2:6" ht="12.75">
      <c r="B665" s="4"/>
      <c r="F665" s="4"/>
    </row>
    <row r="666" spans="2:6" ht="12.75">
      <c r="B666" s="4"/>
      <c r="F666" s="4"/>
    </row>
    <row r="667" spans="2:6" ht="12.75">
      <c r="B667" s="4"/>
      <c r="F667" s="4"/>
    </row>
    <row r="668" spans="2:6" ht="12.75">
      <c r="B668" s="4"/>
      <c r="F668" s="4"/>
    </row>
    <row r="669" spans="2:6" ht="12.75">
      <c r="B669" s="4"/>
      <c r="F669" s="4"/>
    </row>
    <row r="670" spans="2:6" ht="12.75">
      <c r="B670" s="4"/>
      <c r="F670" s="4"/>
    </row>
    <row r="671" spans="2:6" ht="12.75">
      <c r="B671" s="4"/>
      <c r="F671" s="4"/>
    </row>
    <row r="672" spans="2:6" ht="12.75">
      <c r="B672" s="4"/>
      <c r="F672" s="4"/>
    </row>
    <row r="673" spans="2:6" ht="12.75">
      <c r="B673" s="4"/>
      <c r="F673" s="4"/>
    </row>
    <row r="674" spans="2:6" ht="12.75">
      <c r="B674" s="4"/>
      <c r="F674" s="4"/>
    </row>
    <row r="675" spans="2:6" ht="12.75">
      <c r="B675" s="4"/>
      <c r="F675" s="4"/>
    </row>
    <row r="676" spans="2:6" ht="12.75">
      <c r="B676" s="4"/>
      <c r="F676" s="4"/>
    </row>
    <row r="677" spans="2:6" ht="12.75">
      <c r="B677" s="4"/>
      <c r="F677" s="4"/>
    </row>
    <row r="678" spans="2:6" ht="12.75">
      <c r="B678" s="4"/>
      <c r="F678" s="4"/>
    </row>
    <row r="679" spans="2:6" ht="12.75">
      <c r="B679" s="4"/>
      <c r="F679" s="4"/>
    </row>
    <row r="680" spans="2:6" ht="12.75">
      <c r="B680" s="4"/>
      <c r="F680" s="4"/>
    </row>
    <row r="681" spans="2:6" ht="12.75">
      <c r="B681" s="4"/>
      <c r="F681" s="4"/>
    </row>
    <row r="682" spans="2:6" ht="12.75">
      <c r="B682" s="4"/>
      <c r="F682" s="4"/>
    </row>
    <row r="683" spans="2:6" ht="12.75">
      <c r="B683" s="4"/>
      <c r="F683" s="4"/>
    </row>
    <row r="684" spans="2:6" ht="12.75">
      <c r="B684" s="4"/>
      <c r="F684" s="4"/>
    </row>
    <row r="685" spans="2:6" ht="12.75">
      <c r="B685" s="4"/>
      <c r="F685" s="4"/>
    </row>
    <row r="686" spans="2:6" ht="12.75">
      <c r="B686" s="4"/>
      <c r="F686" s="4"/>
    </row>
    <row r="687" spans="2:6" ht="12.75">
      <c r="B687" s="4"/>
      <c r="F687" s="4"/>
    </row>
    <row r="688" spans="2:6" ht="12.75">
      <c r="B688" s="4"/>
      <c r="F688" s="4"/>
    </row>
    <row r="689" spans="2:6" ht="12.75">
      <c r="B689" s="4"/>
      <c r="F689" s="4"/>
    </row>
    <row r="690" spans="2:6" ht="12.75">
      <c r="B690" s="4"/>
      <c r="F690" s="4"/>
    </row>
    <row r="691" spans="2:6" ht="12.75">
      <c r="B691" s="4"/>
      <c r="F691" s="4"/>
    </row>
    <row r="692" spans="2:6" ht="12.75">
      <c r="B692" s="4"/>
      <c r="F692" s="4"/>
    </row>
    <row r="693" spans="2:6" ht="12.75">
      <c r="B693" s="4"/>
      <c r="F693" s="4"/>
    </row>
    <row r="694" spans="2:6" ht="12.75">
      <c r="B694" s="4"/>
      <c r="F694" s="4"/>
    </row>
    <row r="695" spans="2:6" ht="12.75">
      <c r="B695" s="4"/>
      <c r="F695" s="4"/>
    </row>
    <row r="696" spans="2:6" ht="12.75">
      <c r="B696" s="4"/>
      <c r="F696" s="4"/>
    </row>
    <row r="697" spans="2:6" ht="12.75">
      <c r="B697" s="4"/>
      <c r="F697" s="4"/>
    </row>
    <row r="698" spans="2:6" ht="12.75">
      <c r="B698" s="4"/>
      <c r="F698" s="4"/>
    </row>
    <row r="699" spans="2:6" ht="12.75">
      <c r="B699" s="4"/>
      <c r="F699" s="4"/>
    </row>
    <row r="700" spans="2:6" ht="12.75">
      <c r="B700" s="4"/>
      <c r="F700" s="4"/>
    </row>
    <row r="701" spans="2:6" ht="12.75">
      <c r="B701" s="4"/>
      <c r="F701" s="4"/>
    </row>
    <row r="702" spans="2:6" ht="12.75">
      <c r="B702" s="4"/>
      <c r="F702" s="4"/>
    </row>
    <row r="703" spans="2:6" ht="12.75">
      <c r="B703" s="4"/>
      <c r="F703" s="4"/>
    </row>
    <row r="704" spans="2:6" ht="12.75">
      <c r="B704" s="4"/>
      <c r="F704" s="4"/>
    </row>
    <row r="705" spans="2:6" ht="12.75">
      <c r="B705" s="4"/>
      <c r="F705" s="4"/>
    </row>
    <row r="706" spans="2:6" ht="12.75">
      <c r="B706" s="4"/>
      <c r="F706" s="4"/>
    </row>
    <row r="707" spans="2:6" ht="12.75">
      <c r="B707" s="4"/>
      <c r="F707" s="4"/>
    </row>
    <row r="708" spans="2:6" ht="12.75">
      <c r="B708" s="4"/>
      <c r="F708" s="4"/>
    </row>
    <row r="709" spans="2:6" ht="12.75">
      <c r="B709" s="4"/>
      <c r="F709" s="4"/>
    </row>
    <row r="710" spans="2:6" ht="12.75">
      <c r="B710" s="4"/>
      <c r="F710" s="4"/>
    </row>
    <row r="711" spans="2:6" ht="12.75">
      <c r="B711" s="4"/>
      <c r="F711" s="4"/>
    </row>
    <row r="712" spans="2:6" ht="12.75">
      <c r="B712" s="4"/>
      <c r="F712" s="4"/>
    </row>
    <row r="713" spans="2:6" ht="12.75">
      <c r="B713" s="4"/>
      <c r="F713" s="4"/>
    </row>
    <row r="714" spans="2:6" ht="12.75">
      <c r="B714" s="4"/>
      <c r="F714" s="4"/>
    </row>
    <row r="715" spans="2:6" ht="12.75">
      <c r="B715" s="4"/>
      <c r="F715" s="4"/>
    </row>
    <row r="716" spans="2:6" ht="12.75">
      <c r="B716" s="4"/>
      <c r="F716" s="4"/>
    </row>
    <row r="717" spans="2:6" ht="12.75">
      <c r="B717" s="4"/>
      <c r="F717" s="4"/>
    </row>
    <row r="718" spans="2:6" ht="12.75">
      <c r="B718" s="4"/>
      <c r="F718" s="4"/>
    </row>
    <row r="719" spans="2:6" ht="12.75">
      <c r="B719" s="4"/>
      <c r="F719" s="4"/>
    </row>
    <row r="720" spans="2:6" ht="12.75">
      <c r="B720" s="4"/>
      <c r="F720" s="4"/>
    </row>
    <row r="721" spans="2:6" ht="12.75">
      <c r="B721" s="4"/>
      <c r="F721" s="4"/>
    </row>
    <row r="722" spans="2:6" ht="12.75">
      <c r="B722" s="4"/>
      <c r="F722" s="4"/>
    </row>
    <row r="723" spans="2:6" ht="12.75">
      <c r="B723" s="4"/>
      <c r="F723" s="4"/>
    </row>
    <row r="724" spans="2:6" ht="12.75">
      <c r="B724" s="4"/>
      <c r="F724" s="4"/>
    </row>
    <row r="725" spans="2:6" ht="12.75">
      <c r="B725" s="4"/>
      <c r="F725" s="4"/>
    </row>
    <row r="726" spans="2:6" ht="12.75">
      <c r="B726" s="4"/>
      <c r="F726" s="4"/>
    </row>
    <row r="727" spans="2:6" ht="12.75">
      <c r="B727" s="4"/>
      <c r="F727" s="4"/>
    </row>
    <row r="728" spans="2:6" ht="12.75">
      <c r="B728" s="4"/>
      <c r="F728" s="4"/>
    </row>
    <row r="729" spans="2:6" ht="12.75">
      <c r="B729" s="4"/>
      <c r="F729" s="4"/>
    </row>
    <row r="730" spans="2:6" ht="12.75">
      <c r="B730" s="4"/>
      <c r="F730" s="4"/>
    </row>
    <row r="731" spans="2:6" ht="12.75">
      <c r="B731" s="4"/>
      <c r="F731" s="4"/>
    </row>
    <row r="732" spans="2:6" ht="12.75">
      <c r="B732" s="4"/>
      <c r="F732" s="4"/>
    </row>
    <row r="733" spans="2:6" ht="12.75">
      <c r="B733" s="4"/>
      <c r="F733" s="4"/>
    </row>
    <row r="734" spans="2:6" ht="12.75">
      <c r="B734" s="4"/>
      <c r="F734" s="4"/>
    </row>
    <row r="735" spans="2:6" ht="12.75">
      <c r="B735" s="4"/>
      <c r="F735" s="4"/>
    </row>
    <row r="736" spans="2:6" ht="12.75">
      <c r="B736" s="4"/>
      <c r="F736" s="4"/>
    </row>
    <row r="737" spans="2:6" ht="12.75">
      <c r="B737" s="4"/>
      <c r="F737" s="4"/>
    </row>
    <row r="738" spans="2:6" ht="12.75">
      <c r="B738" s="4"/>
      <c r="F738" s="4"/>
    </row>
    <row r="739" spans="2:6" ht="12.75">
      <c r="B739" s="4"/>
      <c r="F739" s="4"/>
    </row>
    <row r="740" spans="2:6" ht="12.75">
      <c r="B740" s="4"/>
      <c r="F740" s="4"/>
    </row>
    <row r="741" spans="2:6" ht="12.75">
      <c r="B741" s="4"/>
      <c r="F741" s="4"/>
    </row>
    <row r="742" spans="2:6" ht="12.75">
      <c r="B742" s="4"/>
      <c r="F742" s="4"/>
    </row>
    <row r="743" spans="2:6" ht="12.75">
      <c r="B743" s="4"/>
      <c r="F743" s="4"/>
    </row>
    <row r="744" spans="2:6" ht="12.75">
      <c r="B744" s="4"/>
      <c r="F744" s="4"/>
    </row>
    <row r="745" spans="2:6" ht="12.75">
      <c r="B745" s="4"/>
      <c r="F745" s="4"/>
    </row>
    <row r="746" spans="2:6" ht="12.75">
      <c r="B746" s="4"/>
      <c r="F746" s="4"/>
    </row>
    <row r="747" spans="2:6" ht="12.75">
      <c r="B747" s="4"/>
      <c r="F747" s="4"/>
    </row>
    <row r="748" spans="2:6" ht="12.75">
      <c r="B748" s="4"/>
      <c r="F748" s="4"/>
    </row>
    <row r="749" spans="2:6" ht="12.75">
      <c r="B749" s="4"/>
      <c r="F749" s="4"/>
    </row>
    <row r="750" spans="2:6" ht="12.75">
      <c r="B750" s="4"/>
      <c r="F750" s="4"/>
    </row>
    <row r="751" spans="2:6" ht="12.75">
      <c r="B751" s="4"/>
      <c r="F751" s="4"/>
    </row>
    <row r="752" spans="2:6" ht="12.75">
      <c r="B752" s="4"/>
      <c r="F752" s="4"/>
    </row>
    <row r="753" spans="2:6" ht="12.75">
      <c r="B753" s="4"/>
      <c r="F753" s="4"/>
    </row>
    <row r="754" spans="2:6" ht="12.75">
      <c r="B754" s="4"/>
      <c r="F754" s="4"/>
    </row>
    <row r="755" spans="2:6" ht="12.75">
      <c r="B755" s="4"/>
      <c r="F755" s="4"/>
    </row>
    <row r="756" spans="2:6" ht="12.75">
      <c r="B756" s="4"/>
      <c r="F756" s="4"/>
    </row>
    <row r="757" spans="2:6" ht="12.75">
      <c r="B757" s="4"/>
      <c r="F757" s="4"/>
    </row>
    <row r="758" spans="2:6" ht="12.75">
      <c r="B758" s="4"/>
      <c r="F758" s="4"/>
    </row>
    <row r="759" spans="2:6" ht="12.75">
      <c r="B759" s="4"/>
      <c r="F759" s="4"/>
    </row>
    <row r="760" spans="2:6" ht="12.75">
      <c r="B760" s="4"/>
      <c r="F760" s="4"/>
    </row>
    <row r="761" spans="2:6" ht="12.75">
      <c r="B761" s="4"/>
      <c r="F761" s="4"/>
    </row>
    <row r="762" spans="2:6" ht="12.75">
      <c r="B762" s="4"/>
      <c r="F762" s="4"/>
    </row>
    <row r="763" spans="2:6" ht="12.75">
      <c r="B763" s="4"/>
      <c r="F763" s="4"/>
    </row>
    <row r="764" spans="2:6" ht="12.75">
      <c r="B764" s="4"/>
      <c r="F764" s="4"/>
    </row>
    <row r="765" spans="2:6" ht="12.75">
      <c r="B765" s="4"/>
      <c r="F765" s="4"/>
    </row>
    <row r="766" spans="2:6" ht="12.75">
      <c r="B766" s="4"/>
      <c r="F766" s="4"/>
    </row>
    <row r="767" spans="2:6" ht="12.75">
      <c r="B767" s="4"/>
      <c r="F767" s="4"/>
    </row>
    <row r="768" spans="2:6" ht="12.75">
      <c r="B768" s="4"/>
      <c r="F768" s="4"/>
    </row>
    <row r="769" spans="2:6" ht="12.75">
      <c r="B769" s="4"/>
      <c r="F769" s="4"/>
    </row>
    <row r="770" spans="2:6" ht="12.75">
      <c r="B770" s="4"/>
      <c r="F770" s="4"/>
    </row>
    <row r="771" spans="2:6" ht="12.75">
      <c r="B771" s="4"/>
      <c r="F771" s="4"/>
    </row>
    <row r="772" spans="2:6" ht="12.75">
      <c r="B772" s="4"/>
      <c r="F772" s="4"/>
    </row>
    <row r="773" spans="2:6" ht="12.75">
      <c r="B773" s="4"/>
      <c r="F773" s="4"/>
    </row>
    <row r="774" spans="2:6" ht="12.75">
      <c r="B774" s="4"/>
      <c r="F774" s="4"/>
    </row>
    <row r="775" spans="2:6" ht="12.75">
      <c r="B775" s="4"/>
      <c r="F775" s="4"/>
    </row>
    <row r="776" spans="2:6" ht="12.75">
      <c r="B776" s="4"/>
      <c r="F776" s="4"/>
    </row>
    <row r="777" spans="2:6" ht="12.75">
      <c r="B777" s="4"/>
      <c r="F777" s="4"/>
    </row>
    <row r="778" spans="2:6" ht="12.75">
      <c r="B778" s="4"/>
      <c r="F778" s="4"/>
    </row>
    <row r="779" spans="2:6" ht="12.75">
      <c r="B779" s="4"/>
      <c r="F779" s="4"/>
    </row>
    <row r="780" spans="2:6" ht="12.75">
      <c r="B780" s="4"/>
      <c r="F780" s="4"/>
    </row>
    <row r="781" spans="2:6" ht="12.75">
      <c r="B781" s="4"/>
      <c r="F781" s="4"/>
    </row>
    <row r="782" spans="2:6" ht="12.75">
      <c r="B782" s="4"/>
      <c r="F782" s="4"/>
    </row>
    <row r="783" spans="2:6" ht="12.75">
      <c r="B783" s="4"/>
      <c r="F783" s="4"/>
    </row>
    <row r="784" spans="2:6" ht="12.75">
      <c r="B784" s="4"/>
      <c r="F784" s="4"/>
    </row>
    <row r="785" spans="2:6" ht="12.75">
      <c r="B785" s="4"/>
      <c r="F785" s="4"/>
    </row>
    <row r="786" spans="2:6" ht="12.75">
      <c r="B786" s="4"/>
      <c r="F786" s="4"/>
    </row>
    <row r="787" spans="2:6" ht="12.75">
      <c r="B787" s="4"/>
      <c r="F787" s="4"/>
    </row>
    <row r="788" spans="2:6" ht="12.75">
      <c r="B788" s="4"/>
      <c r="F788" s="4"/>
    </row>
    <row r="789" spans="2:6" ht="12.75">
      <c r="B789" s="4"/>
      <c r="F789" s="4"/>
    </row>
    <row r="790" spans="2:6" ht="12.75">
      <c r="B790" s="4"/>
      <c r="F790" s="4"/>
    </row>
    <row r="791" spans="2:6" ht="12.75">
      <c r="B791" s="4"/>
      <c r="F791" s="4"/>
    </row>
    <row r="792" spans="2:6" ht="12.75">
      <c r="B792" s="4"/>
      <c r="F792" s="4"/>
    </row>
    <row r="793" spans="2:6" ht="12.75">
      <c r="B793" s="4"/>
      <c r="F793" s="4"/>
    </row>
    <row r="794" spans="2:6" ht="12.75">
      <c r="B794" s="4"/>
      <c r="F794" s="4"/>
    </row>
    <row r="795" spans="2:6" ht="12.75">
      <c r="B795" s="4"/>
      <c r="F795" s="4"/>
    </row>
    <row r="796" spans="2:6" ht="12.75">
      <c r="B796" s="4"/>
      <c r="F796" s="4"/>
    </row>
    <row r="797" spans="2:6" ht="12.75">
      <c r="B797" s="4"/>
      <c r="F797" s="4"/>
    </row>
    <row r="798" spans="2:6" ht="12.75">
      <c r="B798" s="4"/>
      <c r="F798" s="4"/>
    </row>
    <row r="799" spans="2:6" ht="12.75">
      <c r="B799" s="4"/>
      <c r="F799" s="4"/>
    </row>
    <row r="800" spans="2:6" ht="12.75">
      <c r="B800" s="4"/>
      <c r="F800" s="4"/>
    </row>
    <row r="801" spans="2:6" ht="12.75">
      <c r="B801" s="4"/>
      <c r="F801" s="4"/>
    </row>
    <row r="802" spans="2:6" ht="12.75">
      <c r="B802" s="4"/>
      <c r="F802" s="4"/>
    </row>
    <row r="803" spans="2:6" ht="12.75">
      <c r="B803" s="4"/>
      <c r="F803" s="4"/>
    </row>
    <row r="804" spans="2:6" ht="12.75">
      <c r="B804" s="4"/>
      <c r="F804" s="4"/>
    </row>
    <row r="805" spans="2:6" ht="12.75">
      <c r="B805" s="4"/>
      <c r="F805" s="4"/>
    </row>
  </sheetData>
  <sheetProtection/>
  <hyperlinks>
    <hyperlink ref="P12" r:id="rId1" display="http://www.konkoly.hu/cgi-bin/IBVS?2189"/>
    <hyperlink ref="P13" r:id="rId2" display="http://www.bav-astro.de/sfs/BAVM_link.php?BAVMnr=34"/>
    <hyperlink ref="P14" r:id="rId3" display="http://www.konkoly.hu/cgi-bin/IBVS?2793"/>
    <hyperlink ref="P15" r:id="rId4" display="http://www.konkoly.hu/cgi-bin/IBVS?2793"/>
    <hyperlink ref="P16" r:id="rId5" display="http://www.bav-astro.de/sfs/BAVM_link.php?BAVMnr=38"/>
    <hyperlink ref="P17" r:id="rId6" display="http://www.bav-astro.de/sfs/BAVM_link.php?BAVMnr=52"/>
    <hyperlink ref="P37" r:id="rId7" display="http://www.bav-astro.de/sfs/BAVM_link.php?BAVMnr=50"/>
    <hyperlink ref="P18" r:id="rId8" display="http://www.bav-astro.de/sfs/BAVM_link.php?BAVMnr=62"/>
    <hyperlink ref="P19" r:id="rId9" display="http://www.bav-astro.de/sfs/BAVM_link.php?BAVMnr=62"/>
    <hyperlink ref="P38" r:id="rId10" display="http://www.bav-astro.de/sfs/BAVM_link.php?BAVMnr=171"/>
    <hyperlink ref="P20" r:id="rId11" display="http://www.konkoly.hu/cgi-bin/IBVS?6114"/>
    <hyperlink ref="P21" r:id="rId12" display="http://www.bav-astro.de/sfs/BAVM_link.php?BAVMnr=228"/>
    <hyperlink ref="P22" r:id="rId13" display="http://www.bav-astro.de/sfs/BAVM_link.php?BAVMnr=231"/>
    <hyperlink ref="P23" r:id="rId14" display="http://www.bav-astro.de/sfs/BAVM_link.php?BAVMnr=23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