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32760" windowWidth="8415" windowHeight="13245" activeTab="0"/>
  </bookViews>
  <sheets>
    <sheet name="Active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<sst xmlns="http://schemas.openxmlformats.org/spreadsheetml/2006/main" count="766" uniqueCount="344">
  <si>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</si>
  <si>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</si>
  <si>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</si>
  <si>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</si>
  <si>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</si>
  <si>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</si>
  <si>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</si>
  <si>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</si>
  <si>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</si>
  <si>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</si>
  <si>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</si>
  <si>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</si>
  <si>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</si>
  <si>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</si>
  <si>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</si>
  <si>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</si>
  <si>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</si>
  <si>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</si>
  <si>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</si>
  <si>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</si>
  <si>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</si>
  <si>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</si>
  <si>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</si>
  <si>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</si>
  <si>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</si>
  <si>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</si>
  <si>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</si>
  <si>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</si>
  <si>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</si>
  <si>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Bull.39</t>
  </si>
  <si>
    <t>B</t>
  </si>
  <si>
    <t>BBSAG Bull.41</t>
  </si>
  <si>
    <t>BBSAG Bull.42</t>
  </si>
  <si>
    <t>BBSAG Bull.44</t>
  </si>
  <si>
    <t>BBSAG Bull.45</t>
  </si>
  <si>
    <t>BBSAG Bull.51</t>
  </si>
  <si>
    <t>BBSAG Bull.53</t>
  </si>
  <si>
    <t>BBSAG Bull.58</t>
  </si>
  <si>
    <t>BBSAG Bull.61</t>
  </si>
  <si>
    <t>Elias D</t>
  </si>
  <si>
    <t>BBSAG Bull.62</t>
  </si>
  <si>
    <t>BBSAG Bull.64</t>
  </si>
  <si>
    <t>BBSAG Bull.74</t>
  </si>
  <si>
    <t>Diethelm R</t>
  </si>
  <si>
    <t>BBSAG Bull.116</t>
  </si>
  <si>
    <t>BBSAG</t>
  </si>
  <si>
    <t>IBVS 5263</t>
  </si>
  <si>
    <t>I</t>
  </si>
  <si>
    <t>IBVS 4888</t>
  </si>
  <si>
    <t>IBVS 5296</t>
  </si>
  <si>
    <t>IBVS 5643</t>
  </si>
  <si>
    <t>EA/SD</t>
  </si>
  <si>
    <t># of data points:</t>
  </si>
  <si>
    <t>QU Per / GSC 2851-0971</t>
  </si>
  <si>
    <t>My time zone &gt;&gt;&gt;&gt;&gt;</t>
  </si>
  <si>
    <t>(PST=8, PDT=MDT=7, MDT=CST=6, etc.)</t>
  </si>
  <si>
    <t>JD today</t>
  </si>
  <si>
    <t>New Cycle</t>
  </si>
  <si>
    <t>Next ToM</t>
  </si>
  <si>
    <t>IBVS</t>
  </si>
  <si>
    <t>Start of linear fit &gt;&gt;&gt;&gt;&gt;&gt;&gt;&gt;&gt;&gt;&gt;&gt;&gt;&gt;&gt;&gt;&gt;&gt;&gt;&gt;&gt;</t>
  </si>
  <si>
    <t>OEJV 0074</t>
  </si>
  <si>
    <t>OEJV</t>
  </si>
  <si>
    <t>Add cycle</t>
  </si>
  <si>
    <t>Old Cycle</t>
  </si>
  <si>
    <t>IBVS 5918</t>
  </si>
  <si>
    <t>II</t>
  </si>
  <si>
    <t>IBVS 6011</t>
  </si>
  <si>
    <t>OEJV 0003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</si>
  <si>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</si>
  <si>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</si>
  <si>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</si>
  <si>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</si>
  <si>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</si>
  <si>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</si>
  <si>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</si>
  <si>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</si>
  <si>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</si>
  <si>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</si>
  <si>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</si>
  <si>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</si>
  <si>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2417564.20 </t>
  </si>
  <si>
    <t> 19.12.1906 16:48 </t>
  </si>
  <si>
    <t> 0.04 </t>
  </si>
  <si>
    <t>P </t>
  </si>
  <si>
    <t> W.Zessewitsch </t>
  </si>
  <si>
    <t> AC 1152 </t>
  </si>
  <si>
    <t>2427398.44 </t>
  </si>
  <si>
    <t> 21.11.1933 22:33 </t>
  </si>
  <si>
    <t>2429165.45 </t>
  </si>
  <si>
    <t> 23.09.1938 22:48 </t>
  </si>
  <si>
    <t> -0.04 </t>
  </si>
  <si>
    <t>2430781.285 </t>
  </si>
  <si>
    <t> 25.02.1943 18:50 </t>
  </si>
  <si>
    <t> -0.030 </t>
  </si>
  <si>
    <t> H.Busch et al. </t>
  </si>
  <si>
    <t> VSS 9.133 </t>
  </si>
  <si>
    <t>2431021.416 </t>
  </si>
  <si>
    <t> 23.10.1943 21:59 </t>
  </si>
  <si>
    <t> 0.007 </t>
  </si>
  <si>
    <t>2431028.580 </t>
  </si>
  <si>
    <t> 31.10.1943 01:55 </t>
  </si>
  <si>
    <t> -0.032 </t>
  </si>
  <si>
    <t>2434332.36 </t>
  </si>
  <si>
    <t> 15.11.1952 20:38 </t>
  </si>
  <si>
    <t> 0.06 </t>
  </si>
  <si>
    <t>2435076.51 </t>
  </si>
  <si>
    <t> 30.11.1954 00:14 </t>
  </si>
  <si>
    <t> -0.08 </t>
  </si>
  <si>
    <t>2436082.55 </t>
  </si>
  <si>
    <t> 01.09.1957 01:12 </t>
  </si>
  <si>
    <t> -0.03 </t>
  </si>
  <si>
    <t>2436483.46 </t>
  </si>
  <si>
    <t> 06.10.1958 23:02 </t>
  </si>
  <si>
    <t>2436865.383 </t>
  </si>
  <si>
    <t> 23.10.1959 21:11 </t>
  </si>
  <si>
    <t> 0.096 </t>
  </si>
  <si>
    <t> Pinto &amp; Romano </t>
  </si>
  <si>
    <t> MSAI 47.241 </t>
  </si>
  <si>
    <t>2436877.387 </t>
  </si>
  <si>
    <t> 04.11.1959 21:17 </t>
  </si>
  <si>
    <t> 0.095 </t>
  </si>
  <si>
    <t>2437561.54 </t>
  </si>
  <si>
    <t> 19.09.1961 00:57 </t>
  </si>
  <si>
    <t> -0.02 </t>
  </si>
  <si>
    <t>2437561.589 </t>
  </si>
  <si>
    <t> 19.09.1961 02:08 </t>
  </si>
  <si>
    <t> 0.030 </t>
  </si>
  <si>
    <t>2437974.47 </t>
  </si>
  <si>
    <t> 05.11.1962 23:16 </t>
  </si>
  <si>
    <t> -0.05 </t>
  </si>
  <si>
    <t>2438327.476 </t>
  </si>
  <si>
    <t> 24.10.1963 23:25 </t>
  </si>
  <si>
    <t> 0.019 </t>
  </si>
  <si>
    <t>2438327.484 </t>
  </si>
  <si>
    <t> 24.10.1963 23:36 </t>
  </si>
  <si>
    <t> 0.027 </t>
  </si>
  <si>
    <t>2438411.492 </t>
  </si>
  <si>
    <t> 16.01.1964 23:48 </t>
  </si>
  <si>
    <t> 0.002 </t>
  </si>
  <si>
    <t>2438464.319 </t>
  </si>
  <si>
    <t> 09.03.1964 19:39 </t>
  </si>
  <si>
    <t> 0.008 </t>
  </si>
  <si>
    <t>2438651.56 </t>
  </si>
  <si>
    <t> 13.09.1964 01:26 </t>
  </si>
  <si>
    <t>2438651.563 </t>
  </si>
  <si>
    <t> 13.09.1964 01:30 </t>
  </si>
  <si>
    <t> -0.021 </t>
  </si>
  <si>
    <t> C.Hoffmeister </t>
  </si>
  <si>
    <t> AN 289.289 </t>
  </si>
  <si>
    <t>2438709.336 </t>
  </si>
  <si>
    <t> 09.11.1964 20:03 </t>
  </si>
  <si>
    <t> 0.130 </t>
  </si>
  <si>
    <t>2438781.308 </t>
  </si>
  <si>
    <t> 20.01.1965 19:23 </t>
  </si>
  <si>
    <t> 0.074 </t>
  </si>
  <si>
    <t>2439028.51 </t>
  </si>
  <si>
    <t> 25.09.1965 00:14 </t>
  </si>
  <si>
    <t>2439028.513 </t>
  </si>
  <si>
    <t> 25.09.1965 00:18 </t>
  </si>
  <si>
    <t> -0.017 </t>
  </si>
  <si>
    <t>2439028.564 </t>
  </si>
  <si>
    <t> 25.09.1965 01:32 </t>
  </si>
  <si>
    <t> 0.034 </t>
  </si>
  <si>
    <t>2439441.483 </t>
  </si>
  <si>
    <t> 11.11.1966 23:35 </t>
  </si>
  <si>
    <t> -0.008 </t>
  </si>
  <si>
    <t>2439777.54 </t>
  </si>
  <si>
    <t> 14.10.1967 00:57 </t>
  </si>
  <si>
    <t>2440483.502 </t>
  </si>
  <si>
    <t> 19.09.1969 00:02 </t>
  </si>
  <si>
    <t> 0.004 </t>
  </si>
  <si>
    <t>2440507.513 </t>
  </si>
  <si>
    <t> 13.10.1969 00:18 </t>
  </si>
  <si>
    <t> 0.006 </t>
  </si>
  <si>
    <t>2440514.624 </t>
  </si>
  <si>
    <t> 20.10.1969 02:58 </t>
  </si>
  <si>
    <t> -0.086 </t>
  </si>
  <si>
    <t>2440531.501 </t>
  </si>
  <si>
    <t> 06.11.1969 00:01 </t>
  </si>
  <si>
    <t> -0.015 </t>
  </si>
  <si>
    <t>2440567.471 </t>
  </si>
  <si>
    <t> 11.12.1969 23:18 </t>
  </si>
  <si>
    <t> -0.059 </t>
  </si>
  <si>
    <t>2440884.373 </t>
  </si>
  <si>
    <t> 24.10.1970 20:57 </t>
  </si>
  <si>
    <t> -0.081 </t>
  </si>
  <si>
    <t>2441220.54 </t>
  </si>
  <si>
    <t> 26.09.1971 00:57 </t>
  </si>
  <si>
    <t>2441242.363 </t>
  </si>
  <si>
    <t> 17.10.1971 20:42 </t>
  </si>
  <si>
    <t> 0.170 </t>
  </si>
  <si>
    <t>2441244.557 </t>
  </si>
  <si>
    <t> 20.10.1971 01:22 </t>
  </si>
  <si>
    <t> -0.037 </t>
  </si>
  <si>
    <t>2441249.378 </t>
  </si>
  <si>
    <t> 24.10.1971 21:04 </t>
  </si>
  <si>
    <t> -0.018 </t>
  </si>
  <si>
    <t>2441333.442 </t>
  </si>
  <si>
    <t> 16.01.1972 22:36 </t>
  </si>
  <si>
    <t> 0.013 </t>
  </si>
  <si>
    <t>2441350.259 </t>
  </si>
  <si>
    <t> 02.02.1972 18:12 </t>
  </si>
  <si>
    <t> 0.023 </t>
  </si>
  <si>
    <t>2442310.55 </t>
  </si>
  <si>
    <t> 20.09.1974 01:12 </t>
  </si>
  <si>
    <t> -0.06 </t>
  </si>
  <si>
    <t>2442339.46 </t>
  </si>
  <si>
    <t> 18.10.1974 23:02 </t>
  </si>
  <si>
    <t>2442363.43 </t>
  </si>
  <si>
    <t> 11.11.1974 22:19 </t>
  </si>
  <si>
    <t> -0.00 </t>
  </si>
  <si>
    <t>2442699.55 </t>
  </si>
  <si>
    <t> 14.10.1975 01:12 </t>
  </si>
  <si>
    <t> -0.01 </t>
  </si>
  <si>
    <t>2443429.48 </t>
  </si>
  <si>
    <t> 12.10.1977 23:31 </t>
  </si>
  <si>
    <t> 0.03 </t>
  </si>
  <si>
    <t>2443518.30 </t>
  </si>
  <si>
    <t> 09.01.1978 19:12 </t>
  </si>
  <si>
    <t> 0.02 </t>
  </si>
  <si>
    <t>2443777.587 </t>
  </si>
  <si>
    <t> 26.09.1978 02:05 </t>
  </si>
  <si>
    <t> 0.005 </t>
  </si>
  <si>
    <t>V </t>
  </si>
  <si>
    <t> K.Locher </t>
  </si>
  <si>
    <t> BBS 39 </t>
  </si>
  <si>
    <t>2443782.403 </t>
  </si>
  <si>
    <t> 30.09.1978 21:40 </t>
  </si>
  <si>
    <t>2443890.445 </t>
  </si>
  <si>
    <t> 16.01.1979 22:40 </t>
  </si>
  <si>
    <t> BBS 41 </t>
  </si>
  <si>
    <t>2443955.294 </t>
  </si>
  <si>
    <t> 22.03.1979 19:03 </t>
  </si>
  <si>
    <t> 0.043 </t>
  </si>
  <si>
    <t> BBS 42 </t>
  </si>
  <si>
    <t>2444082.522 </t>
  </si>
  <si>
    <t> 28.07.1979 00:31 </t>
  </si>
  <si>
    <t> 0.021 </t>
  </si>
  <si>
    <t> BBS 44 </t>
  </si>
  <si>
    <t>2444118.520 </t>
  </si>
  <si>
    <t> 02.09.1979 00:28 </t>
  </si>
  <si>
    <t> BBS 45 </t>
  </si>
  <si>
    <t>2444555.489 </t>
  </si>
  <si>
    <t> 11.11.1980 23:44 </t>
  </si>
  <si>
    <t> BBS 51 </t>
  </si>
  <si>
    <t>2444644.332 </t>
  </si>
  <si>
    <t> 08.02.1981 19:58 </t>
  </si>
  <si>
    <t> 0.012 </t>
  </si>
  <si>
    <t> BBS 53 </t>
  </si>
  <si>
    <t>2444973.262 </t>
  </si>
  <si>
    <t> 03.01.1982 18:17 </t>
  </si>
  <si>
    <t> 0.014 </t>
  </si>
  <si>
    <t> BBS 58 </t>
  </si>
  <si>
    <t>2445172.527 </t>
  </si>
  <si>
    <t> 22.07.1982 00:38 </t>
  </si>
  <si>
    <t> 0.001 </t>
  </si>
  <si>
    <t> BBS 61 </t>
  </si>
  <si>
    <t>2445196.506 </t>
  </si>
  <si>
    <t> 15.08.1982 00:08 </t>
  </si>
  <si>
    <t> -0.029 </t>
  </si>
  <si>
    <t> D.Elias </t>
  </si>
  <si>
    <t> BBS 62 </t>
  </si>
  <si>
    <t>2445196.519 </t>
  </si>
  <si>
    <t> 15.08.1982 00:27 </t>
  </si>
  <si>
    <t> -0.016 </t>
  </si>
  <si>
    <t>2445232.550 </t>
  </si>
  <si>
    <t> 20.09.1982 01:12 </t>
  </si>
  <si>
    <t>2445285.348 </t>
  </si>
  <si>
    <t> 11.11.1982 20:21 </t>
  </si>
  <si>
    <t> -0.022 </t>
  </si>
  <si>
    <t> BBS 64 </t>
  </si>
  <si>
    <t>2445333.372 </t>
  </si>
  <si>
    <t> 29.12.1982 20:55 </t>
  </si>
  <si>
    <t>2445345.406 </t>
  </si>
  <si>
    <t> 10.01.1983 21:44 </t>
  </si>
  <si>
    <t>2445998.422 </t>
  </si>
  <si>
    <t> 24.10.1984 22:07 </t>
  </si>
  <si>
    <t> -0.026 </t>
  </si>
  <si>
    <t> BBS 74 </t>
  </si>
  <si>
    <t>2447542.251 </t>
  </si>
  <si>
    <t> 15.01.1989 18:01 </t>
  </si>
  <si>
    <t> J.Borovicka </t>
  </si>
  <si>
    <t> BRNO 30 </t>
  </si>
  <si>
    <t>2450812.321 </t>
  </si>
  <si>
    <t> 29.12.1997 19:42 </t>
  </si>
  <si>
    <t>E </t>
  </si>
  <si>
    <t>?</t>
  </si>
  <si>
    <t> R.Diethelm </t>
  </si>
  <si>
    <t> BBS 116 </t>
  </si>
  <si>
    <t>2451129.2428 </t>
  </si>
  <si>
    <t> 11.11.1998 17:49 </t>
  </si>
  <si>
    <t> -0.0051 </t>
  </si>
  <si>
    <t> J.Safar </t>
  </si>
  <si>
    <t>IBVS 4888 </t>
  </si>
  <si>
    <t>2451484.5821 </t>
  </si>
  <si>
    <t> 02.11.1999 01:58 </t>
  </si>
  <si>
    <t> -0.0043 </t>
  </si>
  <si>
    <t>IBVS 5263 </t>
  </si>
  <si>
    <t>2451585.4222 </t>
  </si>
  <si>
    <t> 10.02.2000 22:07 </t>
  </si>
  <si>
    <t> -0.0036 </t>
  </si>
  <si>
    <t> BRNO 32 </t>
  </si>
  <si>
    <t>2451878.33927 </t>
  </si>
  <si>
    <t> 29.11.2000 20:08 </t>
  </si>
  <si>
    <t> -0.00067 </t>
  </si>
  <si>
    <t>C </t>
  </si>
  <si>
    <t>o</t>
  </si>
  <si>
    <t> J.Šafár </t>
  </si>
  <si>
    <t>OEJV 0074 </t>
  </si>
  <si>
    <t>2451926.3574 </t>
  </si>
  <si>
    <t> 16.01.2001 20:34 </t>
  </si>
  <si>
    <t> -0.0013 </t>
  </si>
  <si>
    <t> K.&amp; M.Rätz </t>
  </si>
  <si>
    <t>BAVM 152 </t>
  </si>
  <si>
    <t>2452903.5370 </t>
  </si>
  <si>
    <t> 21.09.2003 00:53 </t>
  </si>
  <si>
    <t> -0.0026 </t>
  </si>
  <si>
    <t>-I</t>
  </si>
  <si>
    <t>BAVM 172 </t>
  </si>
  <si>
    <t>2453256.478 </t>
  </si>
  <si>
    <t> 07.09.2004 23:28 </t>
  </si>
  <si>
    <t>7153</t>
  </si>
  <si>
    <t>OEJV 0003 </t>
  </si>
  <si>
    <t>2454831.4892 </t>
  </si>
  <si>
    <t> 30.12.2008 23:44 </t>
  </si>
  <si>
    <t>7809</t>
  </si>
  <si>
    <t> -0.0020 </t>
  </si>
  <si>
    <t> F.Agerer </t>
  </si>
  <si>
    <t>BAVM 209 </t>
  </si>
  <si>
    <t>2454842.3006 </t>
  </si>
  <si>
    <t> 10.01.2009 19:12 </t>
  </si>
  <si>
    <t>7813.5</t>
  </si>
  <si>
    <t> 0.0052 </t>
  </si>
  <si>
    <t>2455155.6128 </t>
  </si>
  <si>
    <t> 20.11.2009 02:42 </t>
  </si>
  <si>
    <t>7944</t>
  </si>
  <si>
    <t> -0.0048 </t>
  </si>
  <si>
    <t>BAVM 212 </t>
  </si>
  <si>
    <t>2455851.8760 </t>
  </si>
  <si>
    <t> 17.10.2011 09:01 </t>
  </si>
  <si>
    <t>8234</t>
  </si>
  <si>
    <t> -0.0130 </t>
  </si>
  <si>
    <t>IBVS 6011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</si>
</sst>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5" fillId="33" borderId="18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 Per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0525"/>
          <c:w val="0.9115"/>
          <c:h val="0.7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Active!$F$21:$F$986</c:f>
              <c:numCache/>
            </c:numRef>
          </c:xVal>
          <c:yVal>
            <c:numRef>
              <c:f>Active!$H$21:$H$986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Active!$D$21:$D$986</c:f>
                <c:numCache>
                  <c:ptCount val="966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0.003</c:v>
                  </c:pt>
                  <c:pt idx="66">
                    <c:v>0.0024</c:v>
                  </c:pt>
                  <c:pt idx="67">
                    <c:v>0.004</c:v>
                  </c:pt>
                  <c:pt idx="68">
                    <c:v>NaN</c:v>
                  </c:pt>
                  <c:pt idx="69">
                    <c:v>0.003</c:v>
                  </c:pt>
                  <c:pt idx="70">
                    <c:v>0.0015</c:v>
                  </c:pt>
                  <c:pt idx="71">
                    <c:v>0.0008</c:v>
                  </c:pt>
                  <c:pt idx="72">
                    <c:v>0.005</c:v>
                  </c:pt>
                  <c:pt idx="73">
                    <c:v>0.0002</c:v>
                  </c:pt>
                  <c:pt idx="74">
                    <c:v>0.004</c:v>
                  </c:pt>
                  <c:pt idx="75">
                    <c:v>NaN</c:v>
                  </c:pt>
                  <c:pt idx="76">
                    <c:v>0.0004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</c:numCache>
              </c:numRef>
            </c:plus>
            <c:minus>
              <c:numRef>
                <c:f>Active!$D$21:$D$986</c:f>
                <c:numCache>
                  <c:ptCount val="966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0.003</c:v>
                  </c:pt>
                  <c:pt idx="66">
                    <c:v>0.0024</c:v>
                  </c:pt>
                  <c:pt idx="67">
                    <c:v>0.004</c:v>
                  </c:pt>
                  <c:pt idx="68">
                    <c:v>NaN</c:v>
                  </c:pt>
                  <c:pt idx="69">
                    <c:v>0.003</c:v>
                  </c:pt>
                  <c:pt idx="70">
                    <c:v>0.0015</c:v>
                  </c:pt>
                  <c:pt idx="71">
                    <c:v>0.0008</c:v>
                  </c:pt>
                  <c:pt idx="72">
                    <c:v>0.005</c:v>
                  </c:pt>
                  <c:pt idx="73">
                    <c:v>0.0002</c:v>
                  </c:pt>
                  <c:pt idx="74">
                    <c:v>0.004</c:v>
                  </c:pt>
                  <c:pt idx="75">
                    <c:v>NaN</c:v>
                  </c:pt>
                  <c:pt idx="76">
                    <c:v>0.0004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Active!$F$21:$F$986</c:f>
              <c:numCache/>
            </c:numRef>
          </c:xVal>
          <c:yVal>
            <c:numRef>
              <c:f>Active!$I$21:$I$986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Active!$D$21:$D$41</c:f>
                <c:numCache>
                  <c:ptCount val="2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</c:numCache>
              </c:numRef>
            </c:plus>
            <c:minus>
              <c:numRef>
                <c:f>Active!$D$21:$D$41</c:f>
                <c:numCache>
                  <c:ptCount val="2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Active!$F$21:$F$986</c:f>
              <c:numCache/>
            </c:numRef>
          </c:xVal>
          <c:yVal>
            <c:numRef>
              <c:f>Active!$J$21:$J$986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Active!$D$21:$D$86</c:f>
                <c:numCache>
                  <c:ptCount val="66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0.003</c:v>
                  </c:pt>
                </c:numCache>
              </c:numRef>
            </c:plus>
            <c:minus>
              <c:numRef>
                <c:f>Active!$D$21:$D$86</c:f>
                <c:numCache>
                  <c:ptCount val="66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0.003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Active!$F$21:$F$986</c:f>
              <c:numCache/>
            </c:numRef>
          </c:xVal>
          <c:yVal>
            <c:numRef>
              <c:f>Active!$K$21:$K$986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Active!$D$21:$D$86</c:f>
                <c:numCache>
                  <c:ptCount val="66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0.003</c:v>
                  </c:pt>
                </c:numCache>
              </c:numRef>
            </c:plus>
            <c:minus>
              <c:numRef>
                <c:f>Active!$D$21:$D$86</c:f>
                <c:numCache>
                  <c:ptCount val="66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0.003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Active!$F$21:$F$986</c:f>
              <c:numCache/>
            </c:numRef>
          </c:xVal>
          <c:yVal>
            <c:numRef>
              <c:f>Active!$L$21:$L$986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Active!$D$21:$D$86</c:f>
                <c:numCache>
                  <c:ptCount val="66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0.003</c:v>
                  </c:pt>
                </c:numCache>
              </c:numRef>
            </c:plus>
            <c:minus>
              <c:numRef>
                <c:f>Active!$D$21:$D$86</c:f>
                <c:numCache>
                  <c:ptCount val="66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0.003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Active!$F$21:$F$986</c:f>
              <c:numCache/>
            </c:numRef>
          </c:xVal>
          <c:yVal>
            <c:numRef>
              <c:f>Active!$M$21:$M$986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Active!$D$21:$D$86</c:f>
                <c:numCache>
                  <c:ptCount val="66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0.003</c:v>
                  </c:pt>
                </c:numCache>
              </c:numRef>
            </c:plus>
            <c:minus>
              <c:numRef>
                <c:f>Active!$D$21:$D$86</c:f>
                <c:numCache>
                  <c:ptCount val="66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0.003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Active!$F$21:$F$986</c:f>
              <c:numCache/>
            </c:numRef>
          </c:xVal>
          <c:yVal>
            <c:numRef>
              <c:f>Active!$N$21:$N$986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Active!$F$21:$F$986</c:f>
              <c:numCache/>
            </c:numRef>
          </c:xVal>
          <c:yVal>
            <c:numRef>
              <c:f>Active!$O$21:$O$986</c:f>
              <c:numCache/>
            </c:numRef>
          </c:yVal>
          <c:smooth val="0"/>
        </c:ser>
        <c:axId val="28430594"/>
        <c:axId val="60171563"/>
      </c:scatterChart>
      <c:valAx>
        <c:axId val="28430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71563"/>
        <c:crosses val="autoZero"/>
        <c:crossBetween val="midCat"/>
        <c:dispUnits/>
      </c:valAx>
      <c:valAx>
        <c:axId val="60171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3059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8"/>
          <c:y val="0.9305"/>
          <c:w val="0.741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17</xdr:col>
      <xdr:colOff>152400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62475" y="0"/>
        <a:ext cx="63436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888" TargetMode="External" /><Relationship Id="rId2" Type="http://schemas.openxmlformats.org/officeDocument/2006/relationships/hyperlink" Target="http://www.konkoly.hu/cgi-bin/IBVS?5263" TargetMode="External" /><Relationship Id="rId3" Type="http://schemas.openxmlformats.org/officeDocument/2006/relationships/hyperlink" Target="http://var.astro.cz/oejv/issues/oejv0074.pdf" TargetMode="External" /><Relationship Id="rId4" Type="http://schemas.openxmlformats.org/officeDocument/2006/relationships/hyperlink" Target="http://www.bav-astro.de/sfs/BAVM_link.php?BAVMnr=152" TargetMode="External" /><Relationship Id="rId5" Type="http://schemas.openxmlformats.org/officeDocument/2006/relationships/hyperlink" Target="http://www.bav-astro.de/sfs/BAVM_link.php?BAVMnr=172" TargetMode="External" /><Relationship Id="rId6" Type="http://schemas.openxmlformats.org/officeDocument/2006/relationships/hyperlink" Target="http://var.astro.cz/oejv/issues/oejv0003.pdf" TargetMode="External" /><Relationship Id="rId7" Type="http://schemas.openxmlformats.org/officeDocument/2006/relationships/hyperlink" Target="http://www.bav-astro.de/sfs/BAVM_link.php?BAVMnr=209" TargetMode="External" /><Relationship Id="rId8" Type="http://schemas.openxmlformats.org/officeDocument/2006/relationships/hyperlink" Target="http://www.bav-astro.de/sfs/BAVM_link.php?BAVMnr=209" TargetMode="External" /><Relationship Id="rId9" Type="http://schemas.openxmlformats.org/officeDocument/2006/relationships/hyperlink" Target="http://www.bav-astro.de/sfs/BAVM_link.php?BAVMnr=212" TargetMode="External" /><Relationship Id="rId10" Type="http://schemas.openxmlformats.org/officeDocument/2006/relationships/hyperlink" Target="http://www.konkoly.hu/cgi-bin/IBVS?601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59"/>
  <sheetViews>
    <sheetView tabSelected="1" zoomScalePageLayoutView="0" workbookViewId="0" topLeftCell="A1">
      <selection activeCell="F9" sqref="F9"/>
    </sheetView>
  </sheetViews>
  <sheetFormatPr defaultColWidth="10.28125" defaultRowHeight="12.75"/>
  <cols>
    <col min="1" max="1" width="14.421875" style="0" customWidth="1"/>
    <col min="2" max="2" width="5.140625" style="5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53</v>
      </c>
    </row>
    <row r="2" spans="1:2" ht="12.75">
      <c r="A2" t="s">
        <v>24</v>
      </c>
      <c r="B2" s="15" t="s">
        <v>51</v>
      </c>
    </row>
    <row r="4" spans="1:4" ht="14.25" thickBot="1" thickTop="1">
      <c r="A4" s="7" t="s">
        <v>0</v>
      </c>
      <c r="C4" s="3">
        <v>36082.582</v>
      </c>
      <c r="D4" s="4">
        <v>2.400936</v>
      </c>
    </row>
    <row r="5" spans="1:4" ht="13.5" thickTop="1">
      <c r="A5" s="18" t="s">
        <v>54</v>
      </c>
      <c r="B5" s="19"/>
      <c r="C5" s="20">
        <v>-9.5</v>
      </c>
      <c r="D5" s="19" t="s">
        <v>55</v>
      </c>
    </row>
    <row r="6" ht="12.75">
      <c r="A6" s="7" t="s">
        <v>1</v>
      </c>
    </row>
    <row r="7" spans="1:3" ht="12.75">
      <c r="A7" t="s">
        <v>2</v>
      </c>
      <c r="C7">
        <f>+C4</f>
        <v>36082.582</v>
      </c>
    </row>
    <row r="8" spans="1:3" ht="12.75">
      <c r="A8" t="s">
        <v>3</v>
      </c>
      <c r="C8">
        <f>+D4</f>
        <v>2.400936</v>
      </c>
    </row>
    <row r="9" spans="1:4" ht="12.75">
      <c r="A9" s="35" t="s">
        <v>60</v>
      </c>
      <c r="B9" s="36">
        <v>21</v>
      </c>
      <c r="C9" s="33" t="str">
        <f>"F"&amp;B9</f>
        <v>F21</v>
      </c>
      <c r="D9" s="34" t="str">
        <f>"G"&amp;B9</f>
        <v>G21</v>
      </c>
    </row>
    <row r="10" spans="1:5" ht="13.5" thickBot="1">
      <c r="A10" s="19"/>
      <c r="B10" s="19"/>
      <c r="C10" s="6" t="s">
        <v>20</v>
      </c>
      <c r="D10" s="6" t="s">
        <v>21</v>
      </c>
      <c r="E10" s="19"/>
    </row>
    <row r="11" spans="1:5" ht="12.75">
      <c r="A11" s="19" t="s">
        <v>16</v>
      </c>
      <c r="B11" s="19"/>
      <c r="C11" s="32">
        <f ca="1">INTERCEPT(INDIRECT($D$9):G991,INDIRECT($C$9):F991)</f>
        <v>0.002624348201459844</v>
      </c>
      <c r="D11" s="5"/>
      <c r="E11" s="19"/>
    </row>
    <row r="12" spans="1:5" ht="12.75">
      <c r="A12" s="19" t="s">
        <v>17</v>
      </c>
      <c r="B12" s="19"/>
      <c r="C12" s="32">
        <f ca="1">SLOPE(INDIRECT($D$9):G991,INDIRECT($C$9):F991)</f>
        <v>-8.436192619970638E-07</v>
      </c>
      <c r="D12" s="5"/>
      <c r="E12" s="19"/>
    </row>
    <row r="13" spans="1:3" ht="12.75">
      <c r="A13" s="19" t="s">
        <v>19</v>
      </c>
      <c r="B13" s="19"/>
      <c r="C13" s="5" t="s">
        <v>14</v>
      </c>
    </row>
    <row r="14" spans="1:3" ht="12.75">
      <c r="A14" s="19"/>
      <c r="B14" s="19"/>
      <c r="C14" s="19"/>
    </row>
    <row r="15" spans="1:6" ht="12.75">
      <c r="A15" s="21" t="s">
        <v>18</v>
      </c>
      <c r="B15" s="19"/>
      <c r="C15" s="22">
        <f>(C7+C11)+(C8+C12)*INT(MAX(F21:F3532))</f>
        <v>55851.884701987205</v>
      </c>
      <c r="E15" s="23" t="s">
        <v>63</v>
      </c>
      <c r="F15" s="20">
        <v>1</v>
      </c>
    </row>
    <row r="16" spans="1:6" ht="12.75">
      <c r="A16" s="25" t="s">
        <v>4</v>
      </c>
      <c r="B16" s="19"/>
      <c r="C16" s="26">
        <f>+C8+C12</f>
        <v>2.400935156380738</v>
      </c>
      <c r="E16" s="23" t="s">
        <v>56</v>
      </c>
      <c r="F16" s="24">
        <f ca="1">NOW()+15018.5+$C$5/24</f>
        <v>59906.57213611111</v>
      </c>
    </row>
    <row r="17" spans="1:6" ht="13.5" thickBot="1">
      <c r="A17" s="23" t="s">
        <v>52</v>
      </c>
      <c r="B17" s="19"/>
      <c r="C17" s="19">
        <f>COUNT(C21:C2190)</f>
        <v>77</v>
      </c>
      <c r="E17" s="23" t="s">
        <v>64</v>
      </c>
      <c r="F17" s="24">
        <f>ROUND(2*(F16-$C$7)/$C$8,0)/2+F15</f>
        <v>9924</v>
      </c>
    </row>
    <row r="18" spans="1:6" ht="14.25" thickBot="1" thickTop="1">
      <c r="A18" s="25" t="s">
        <v>5</v>
      </c>
      <c r="B18" s="19"/>
      <c r="C18" s="28">
        <f>+C15</f>
        <v>55851.884701987205</v>
      </c>
      <c r="D18" s="29">
        <f>+C16</f>
        <v>2.400935156380738</v>
      </c>
      <c r="E18" s="23" t="s">
        <v>57</v>
      </c>
      <c r="F18" s="34">
        <f>ROUND(2*(F16-$C$15)/$C$16,0)/2+F15</f>
        <v>1690</v>
      </c>
    </row>
    <row r="19" spans="5:6" ht="13.5" thickTop="1">
      <c r="E19" s="23" t="s">
        <v>58</v>
      </c>
      <c r="F19" s="27">
        <f>+$C$15+$C$16*F18-15018.5-$C$5/24</f>
        <v>44891.360949603986</v>
      </c>
    </row>
    <row r="20" spans="1:17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12</v>
      </c>
      <c r="I20" s="9" t="s">
        <v>45</v>
      </c>
      <c r="J20" s="9" t="s">
        <v>59</v>
      </c>
      <c r="K20" s="9" t="s">
        <v>62</v>
      </c>
      <c r="L20" s="9" t="s">
        <v>25</v>
      </c>
      <c r="M20" s="9" t="s">
        <v>26</v>
      </c>
      <c r="N20" s="9" t="s">
        <v>27</v>
      </c>
      <c r="O20" s="9" t="s">
        <v>23</v>
      </c>
      <c r="P20" s="8" t="s">
        <v>22</v>
      </c>
      <c r="Q20" s="6" t="s">
        <v>15</v>
      </c>
    </row>
    <row r="21" spans="1:17" ht="12.75">
      <c r="A21" s="54" t="s">
        <v>86</v>
      </c>
      <c r="B21" s="55" t="s">
        <v>47</v>
      </c>
      <c r="C21" s="56">
        <v>17564.2</v>
      </c>
      <c r="D21" s="16"/>
      <c r="E21">
        <f aca="true" t="shared" si="0" ref="E21:E52">+(C21-C$7)/C$8</f>
        <v>-7712.984436069933</v>
      </c>
      <c r="F21">
        <f aca="true" t="shared" si="1" ref="F21:F52">ROUND(2*E21,0)/2</f>
        <v>-7713</v>
      </c>
      <c r="G21">
        <f aca="true" t="shared" si="2" ref="G21:G52">+C21-(C$7+F21*C$8)</f>
        <v>0.03736800000115181</v>
      </c>
      <c r="L21">
        <f aca="true" t="shared" si="3" ref="L21:L29">+G21</f>
        <v>0.03736800000115181</v>
      </c>
      <c r="O21">
        <f aca="true" t="shared" si="4" ref="O21:O52">+C$11+C$12*$F21</f>
        <v>0.009131183569243197</v>
      </c>
      <c r="Q21" s="2">
        <f aca="true" t="shared" si="5" ref="Q21:Q52">+C21-15018.5</f>
        <v>2545.7000000000007</v>
      </c>
    </row>
    <row r="22" spans="1:17" ht="12.75">
      <c r="A22" s="54" t="s">
        <v>86</v>
      </c>
      <c r="B22" s="55" t="s">
        <v>47</v>
      </c>
      <c r="C22" s="56">
        <v>27398.44</v>
      </c>
      <c r="D22" s="16"/>
      <c r="E22">
        <f t="shared" si="0"/>
        <v>-3616.981877067945</v>
      </c>
      <c r="F22">
        <f t="shared" si="1"/>
        <v>-3617</v>
      </c>
      <c r="G22">
        <f t="shared" si="2"/>
        <v>0.04351199999655364</v>
      </c>
      <c r="L22">
        <f t="shared" si="3"/>
        <v>0.04351199999655364</v>
      </c>
      <c r="O22">
        <f t="shared" si="4"/>
        <v>0.005675719072103224</v>
      </c>
      <c r="Q22" s="2">
        <f t="shared" si="5"/>
        <v>12379.939999999999</v>
      </c>
    </row>
    <row r="23" spans="1:17" ht="12.75">
      <c r="A23" s="54" t="s">
        <v>86</v>
      </c>
      <c r="B23" s="55" t="s">
        <v>47</v>
      </c>
      <c r="C23" s="56">
        <v>29165.45</v>
      </c>
      <c r="D23" s="16"/>
      <c r="E23">
        <f t="shared" si="0"/>
        <v>-2881.0147375856754</v>
      </c>
      <c r="F23">
        <f t="shared" si="1"/>
        <v>-2881</v>
      </c>
      <c r="G23">
        <f t="shared" si="2"/>
        <v>-0.035383999998884974</v>
      </c>
      <c r="L23">
        <f t="shared" si="3"/>
        <v>-0.035383999998884974</v>
      </c>
      <c r="O23">
        <f t="shared" si="4"/>
        <v>0.0050548152952733846</v>
      </c>
      <c r="Q23" s="2">
        <f t="shared" si="5"/>
        <v>14146.95</v>
      </c>
    </row>
    <row r="24" spans="1:17" ht="12.75">
      <c r="A24" s="54" t="s">
        <v>96</v>
      </c>
      <c r="B24" s="55" t="s">
        <v>47</v>
      </c>
      <c r="C24" s="56">
        <v>30781.285</v>
      </c>
      <c r="D24" s="16"/>
      <c r="E24">
        <f t="shared" si="0"/>
        <v>-2208.012625076221</v>
      </c>
      <c r="F24">
        <f t="shared" si="1"/>
        <v>-2208</v>
      </c>
      <c r="G24">
        <f t="shared" si="2"/>
        <v>-0.030312000002595596</v>
      </c>
      <c r="L24">
        <f t="shared" si="3"/>
        <v>-0.030312000002595596</v>
      </c>
      <c r="O24">
        <f t="shared" si="4"/>
        <v>0.004487059531949361</v>
      </c>
      <c r="Q24" s="2">
        <f t="shared" si="5"/>
        <v>15762.785</v>
      </c>
    </row>
    <row r="25" spans="1:17" ht="12.75">
      <c r="A25" s="54" t="s">
        <v>96</v>
      </c>
      <c r="B25" s="55" t="s">
        <v>47</v>
      </c>
      <c r="C25" s="56">
        <v>31021.416</v>
      </c>
      <c r="D25" s="16"/>
      <c r="E25">
        <f t="shared" si="0"/>
        <v>-2107.997047818018</v>
      </c>
      <c r="F25">
        <f t="shared" si="1"/>
        <v>-2108</v>
      </c>
      <c r="G25">
        <f t="shared" si="2"/>
        <v>0.007087999998475425</v>
      </c>
      <c r="L25">
        <f t="shared" si="3"/>
        <v>0.007087999998475425</v>
      </c>
      <c r="O25">
        <f t="shared" si="4"/>
        <v>0.004402697605749654</v>
      </c>
      <c r="Q25" s="2">
        <f t="shared" si="5"/>
        <v>16002.916000000001</v>
      </c>
    </row>
    <row r="26" spans="1:17" ht="12.75">
      <c r="A26" s="54" t="s">
        <v>96</v>
      </c>
      <c r="B26" s="55" t="s">
        <v>47</v>
      </c>
      <c r="C26" s="56">
        <v>31028.58</v>
      </c>
      <c r="D26" s="16"/>
      <c r="E26">
        <f t="shared" si="0"/>
        <v>-2105.013211514176</v>
      </c>
      <c r="F26">
        <f t="shared" si="1"/>
        <v>-2105</v>
      </c>
      <c r="G26">
        <f t="shared" si="2"/>
        <v>-0.03171999999904074</v>
      </c>
      <c r="L26">
        <f t="shared" si="3"/>
        <v>-0.03171999999904074</v>
      </c>
      <c r="O26">
        <f t="shared" si="4"/>
        <v>0.004400166747963664</v>
      </c>
      <c r="Q26" s="2">
        <f t="shared" si="5"/>
        <v>16010.080000000002</v>
      </c>
    </row>
    <row r="27" spans="1:17" ht="12.75">
      <c r="A27" s="54" t="s">
        <v>86</v>
      </c>
      <c r="B27" s="55" t="s">
        <v>47</v>
      </c>
      <c r="C27" s="56">
        <v>34332.36</v>
      </c>
      <c r="D27" s="16"/>
      <c r="E27">
        <f t="shared" si="0"/>
        <v>-728.9748664687445</v>
      </c>
      <c r="F27">
        <f t="shared" si="1"/>
        <v>-729</v>
      </c>
      <c r="G27">
        <f t="shared" si="2"/>
        <v>0.06034399999771267</v>
      </c>
      <c r="L27">
        <f t="shared" si="3"/>
        <v>0.06034399999771267</v>
      </c>
      <c r="O27">
        <f t="shared" si="4"/>
        <v>0.0032393466434557034</v>
      </c>
      <c r="Q27" s="2">
        <f t="shared" si="5"/>
        <v>19313.86</v>
      </c>
    </row>
    <row r="28" spans="1:17" ht="12.75">
      <c r="A28" s="54" t="s">
        <v>86</v>
      </c>
      <c r="B28" s="55" t="s">
        <v>47</v>
      </c>
      <c r="C28" s="56">
        <v>35076.51</v>
      </c>
      <c r="D28" s="16"/>
      <c r="E28">
        <f t="shared" si="0"/>
        <v>-419.03324370162306</v>
      </c>
      <c r="F28">
        <f t="shared" si="1"/>
        <v>-419</v>
      </c>
      <c r="G28">
        <f t="shared" si="2"/>
        <v>-0.07981599999766331</v>
      </c>
      <c r="L28">
        <f t="shared" si="3"/>
        <v>-0.07981599999766331</v>
      </c>
      <c r="O28">
        <f t="shared" si="4"/>
        <v>0.0029778246722366136</v>
      </c>
      <c r="Q28" s="2">
        <f t="shared" si="5"/>
        <v>20058.010000000002</v>
      </c>
    </row>
    <row r="29" spans="1:17" ht="12.75">
      <c r="A29" s="54" t="s">
        <v>86</v>
      </c>
      <c r="B29" s="55" t="s">
        <v>47</v>
      </c>
      <c r="C29" s="56">
        <v>36082.55</v>
      </c>
      <c r="D29" s="16"/>
      <c r="E29">
        <f t="shared" si="0"/>
        <v>-0.013328135360227552</v>
      </c>
      <c r="F29">
        <f t="shared" si="1"/>
        <v>0</v>
      </c>
      <c r="G29">
        <f t="shared" si="2"/>
        <v>-0.0319999999992433</v>
      </c>
      <c r="L29">
        <f t="shared" si="3"/>
        <v>-0.0319999999992433</v>
      </c>
      <c r="O29">
        <f t="shared" si="4"/>
        <v>0.002624348201459844</v>
      </c>
      <c r="Q29" s="2">
        <f t="shared" si="5"/>
        <v>21064.050000000003</v>
      </c>
    </row>
    <row r="30" spans="1:17" ht="12.75">
      <c r="A30" t="s">
        <v>12</v>
      </c>
      <c r="C30" s="30">
        <v>36082.582</v>
      </c>
      <c r="D30" s="30" t="s">
        <v>14</v>
      </c>
      <c r="E30">
        <f t="shared" si="0"/>
        <v>0</v>
      </c>
      <c r="F30">
        <f t="shared" si="1"/>
        <v>0</v>
      </c>
      <c r="G30">
        <f t="shared" si="2"/>
        <v>0</v>
      </c>
      <c r="H30">
        <f>+G30</f>
        <v>0</v>
      </c>
      <c r="O30">
        <f t="shared" si="4"/>
        <v>0.002624348201459844</v>
      </c>
      <c r="Q30" s="2">
        <f t="shared" si="5"/>
        <v>21064.082000000002</v>
      </c>
    </row>
    <row r="31" spans="1:17" ht="12.75">
      <c r="A31" s="54" t="s">
        <v>86</v>
      </c>
      <c r="B31" s="55" t="s">
        <v>47</v>
      </c>
      <c r="C31" s="56">
        <v>36483.46</v>
      </c>
      <c r="D31" s="16"/>
      <c r="E31">
        <f t="shared" si="0"/>
        <v>166.96738272073765</v>
      </c>
      <c r="F31">
        <f t="shared" si="1"/>
        <v>167</v>
      </c>
      <c r="G31">
        <f t="shared" si="2"/>
        <v>-0.07831200000509853</v>
      </c>
      <c r="L31">
        <f aca="true" t="shared" si="6" ref="L31:L67">+G31</f>
        <v>-0.07831200000509853</v>
      </c>
      <c r="O31">
        <f t="shared" si="4"/>
        <v>0.002483463784706334</v>
      </c>
      <c r="Q31" s="2">
        <f t="shared" si="5"/>
        <v>21464.96</v>
      </c>
    </row>
    <row r="32" spans="1:17" ht="12.75">
      <c r="A32" s="54" t="s">
        <v>118</v>
      </c>
      <c r="B32" s="55" t="s">
        <v>47</v>
      </c>
      <c r="C32" s="56">
        <v>36865.383</v>
      </c>
      <c r="D32" s="16"/>
      <c r="E32">
        <f t="shared" si="0"/>
        <v>326.0399277615061</v>
      </c>
      <c r="F32">
        <f t="shared" si="1"/>
        <v>326</v>
      </c>
      <c r="G32">
        <f t="shared" si="2"/>
        <v>0.09586400000262074</v>
      </c>
      <c r="L32">
        <f t="shared" si="6"/>
        <v>0.09586400000262074</v>
      </c>
      <c r="O32">
        <f t="shared" si="4"/>
        <v>0.002349328322048801</v>
      </c>
      <c r="Q32" s="2">
        <f t="shared" si="5"/>
        <v>21846.883</v>
      </c>
    </row>
    <row r="33" spans="1:17" ht="12.75">
      <c r="A33" s="54" t="s">
        <v>118</v>
      </c>
      <c r="B33" s="55" t="s">
        <v>47</v>
      </c>
      <c r="C33" s="56">
        <v>36877.387</v>
      </c>
      <c r="D33" s="16"/>
      <c r="E33">
        <f t="shared" si="0"/>
        <v>331.03964453863006</v>
      </c>
      <c r="F33">
        <f t="shared" si="1"/>
        <v>331</v>
      </c>
      <c r="G33">
        <f t="shared" si="2"/>
        <v>0.09518399999797111</v>
      </c>
      <c r="L33">
        <f t="shared" si="6"/>
        <v>0.09518399999797111</v>
      </c>
      <c r="O33">
        <f t="shared" si="4"/>
        <v>0.0023451102257388157</v>
      </c>
      <c r="Q33" s="2">
        <f t="shared" si="5"/>
        <v>21858.887000000002</v>
      </c>
    </row>
    <row r="34" spans="1:17" ht="12.75">
      <c r="A34" s="54" t="s">
        <v>86</v>
      </c>
      <c r="B34" s="55" t="s">
        <v>47</v>
      </c>
      <c r="C34" s="56">
        <v>37561.54</v>
      </c>
      <c r="D34" s="16"/>
      <c r="E34">
        <f t="shared" si="0"/>
        <v>615.9922630174226</v>
      </c>
      <c r="F34">
        <f t="shared" si="1"/>
        <v>616</v>
      </c>
      <c r="G34">
        <f t="shared" si="2"/>
        <v>-0.018576000002212822</v>
      </c>
      <c r="L34">
        <f t="shared" si="6"/>
        <v>-0.018576000002212822</v>
      </c>
      <c r="O34">
        <f t="shared" si="4"/>
        <v>0.0021046787360696527</v>
      </c>
      <c r="Q34" s="2">
        <f t="shared" si="5"/>
        <v>22543.04</v>
      </c>
    </row>
    <row r="35" spans="1:17" ht="12.75">
      <c r="A35" s="54" t="s">
        <v>96</v>
      </c>
      <c r="B35" s="55" t="s">
        <v>47</v>
      </c>
      <c r="C35" s="56">
        <v>37561.589</v>
      </c>
      <c r="D35" s="16"/>
      <c r="E35">
        <f t="shared" si="0"/>
        <v>616.0126717246931</v>
      </c>
      <c r="F35">
        <f t="shared" si="1"/>
        <v>616</v>
      </c>
      <c r="G35">
        <f t="shared" si="2"/>
        <v>0.030423999996855855</v>
      </c>
      <c r="L35">
        <f t="shared" si="6"/>
        <v>0.030423999996855855</v>
      </c>
      <c r="O35">
        <f t="shared" si="4"/>
        <v>0.0021046787360696527</v>
      </c>
      <c r="Q35" s="2">
        <f t="shared" si="5"/>
        <v>22543.089</v>
      </c>
    </row>
    <row r="36" spans="1:17" ht="12.75">
      <c r="A36" s="54" t="s">
        <v>86</v>
      </c>
      <c r="B36" s="55" t="s">
        <v>47</v>
      </c>
      <c r="C36" s="56">
        <v>37974.47</v>
      </c>
      <c r="D36" s="16"/>
      <c r="E36">
        <f t="shared" si="0"/>
        <v>787.979354718326</v>
      </c>
      <c r="F36">
        <f t="shared" si="1"/>
        <v>788</v>
      </c>
      <c r="G36">
        <f t="shared" si="2"/>
        <v>-0.04956800000218209</v>
      </c>
      <c r="L36">
        <f t="shared" si="6"/>
        <v>-0.04956800000218209</v>
      </c>
      <c r="O36">
        <f t="shared" si="4"/>
        <v>0.0019595762230061576</v>
      </c>
      <c r="Q36" s="2">
        <f t="shared" si="5"/>
        <v>22955.97</v>
      </c>
    </row>
    <row r="37" spans="1:17" ht="12.75">
      <c r="A37" s="54" t="s">
        <v>96</v>
      </c>
      <c r="B37" s="55" t="s">
        <v>47</v>
      </c>
      <c r="C37" s="56">
        <v>38327.476</v>
      </c>
      <c r="D37" s="16"/>
      <c r="E37">
        <f t="shared" si="0"/>
        <v>935.0078469396935</v>
      </c>
      <c r="F37">
        <f t="shared" si="1"/>
        <v>935</v>
      </c>
      <c r="G37">
        <f t="shared" si="2"/>
        <v>0.018839999996998813</v>
      </c>
      <c r="L37">
        <f t="shared" si="6"/>
        <v>0.018839999996998813</v>
      </c>
      <c r="O37">
        <f t="shared" si="4"/>
        <v>0.0018355641914925892</v>
      </c>
      <c r="Q37" s="2">
        <f t="shared" si="5"/>
        <v>23308.976000000002</v>
      </c>
    </row>
    <row r="38" spans="1:17" ht="12.75">
      <c r="A38" s="54" t="s">
        <v>96</v>
      </c>
      <c r="B38" s="55" t="s">
        <v>47</v>
      </c>
      <c r="C38" s="56">
        <v>38327.484</v>
      </c>
      <c r="D38" s="16"/>
      <c r="E38">
        <f t="shared" si="0"/>
        <v>935.0111789735313</v>
      </c>
      <c r="F38">
        <f t="shared" si="1"/>
        <v>935</v>
      </c>
      <c r="G38">
        <f t="shared" si="2"/>
        <v>0.02683999999135267</v>
      </c>
      <c r="L38">
        <f t="shared" si="6"/>
        <v>0.02683999999135267</v>
      </c>
      <c r="O38">
        <f t="shared" si="4"/>
        <v>0.0018355641914925892</v>
      </c>
      <c r="Q38" s="2">
        <f t="shared" si="5"/>
        <v>23308.983999999997</v>
      </c>
    </row>
    <row r="39" spans="1:17" ht="12.75">
      <c r="A39" s="54" t="s">
        <v>96</v>
      </c>
      <c r="B39" s="55" t="s">
        <v>47</v>
      </c>
      <c r="C39" s="56">
        <v>38411.492</v>
      </c>
      <c r="D39" s="16"/>
      <c r="E39">
        <f t="shared" si="0"/>
        <v>970.0008663287967</v>
      </c>
      <c r="F39">
        <f t="shared" si="1"/>
        <v>970</v>
      </c>
      <c r="G39">
        <f t="shared" si="2"/>
        <v>0.0020799999983864836</v>
      </c>
      <c r="L39">
        <f t="shared" si="6"/>
        <v>0.0020799999983864836</v>
      </c>
      <c r="O39">
        <f t="shared" si="4"/>
        <v>0.001806037517322692</v>
      </c>
      <c r="Q39" s="2">
        <f t="shared" si="5"/>
        <v>23392.992</v>
      </c>
    </row>
    <row r="40" spans="1:17" ht="12.75">
      <c r="A40" s="54" t="s">
        <v>96</v>
      </c>
      <c r="B40" s="55" t="s">
        <v>47</v>
      </c>
      <c r="C40" s="56">
        <v>38464.319</v>
      </c>
      <c r="D40" s="16"/>
      <c r="E40">
        <f t="shared" si="0"/>
        <v>992.0035352879047</v>
      </c>
      <c r="F40">
        <f t="shared" si="1"/>
        <v>992</v>
      </c>
      <c r="G40">
        <f t="shared" si="2"/>
        <v>0.008487999999488238</v>
      </c>
      <c r="L40">
        <f t="shared" si="6"/>
        <v>0.008487999999488238</v>
      </c>
      <c r="O40">
        <f t="shared" si="4"/>
        <v>0.0017874778935587565</v>
      </c>
      <c r="Q40" s="2">
        <f t="shared" si="5"/>
        <v>23445.819000000003</v>
      </c>
    </row>
    <row r="41" spans="1:17" ht="12.75">
      <c r="A41" s="54" t="s">
        <v>86</v>
      </c>
      <c r="B41" s="55" t="s">
        <v>47</v>
      </c>
      <c r="C41" s="56">
        <v>38651.56</v>
      </c>
      <c r="D41" s="16"/>
      <c r="E41">
        <f t="shared" si="0"/>
        <v>1069.990203820508</v>
      </c>
      <c r="F41">
        <f t="shared" si="1"/>
        <v>1070</v>
      </c>
      <c r="G41">
        <f t="shared" si="2"/>
        <v>-0.023520000002463348</v>
      </c>
      <c r="L41">
        <f t="shared" si="6"/>
        <v>-0.023520000002463348</v>
      </c>
      <c r="O41">
        <f t="shared" si="4"/>
        <v>0.0017216755911229856</v>
      </c>
      <c r="Q41" s="2">
        <f t="shared" si="5"/>
        <v>23633.059999999998</v>
      </c>
    </row>
    <row r="42" spans="1:17" ht="12.75">
      <c r="A42" s="54" t="s">
        <v>149</v>
      </c>
      <c r="B42" s="55" t="s">
        <v>47</v>
      </c>
      <c r="C42" s="56">
        <v>38651.563</v>
      </c>
      <c r="D42" s="16"/>
      <c r="E42">
        <f t="shared" si="0"/>
        <v>1069.9914533331998</v>
      </c>
      <c r="F42">
        <f t="shared" si="1"/>
        <v>1070</v>
      </c>
      <c r="G42">
        <f t="shared" si="2"/>
        <v>-0.02051999999821419</v>
      </c>
      <c r="L42">
        <f t="shared" si="6"/>
        <v>-0.02051999999821419</v>
      </c>
      <c r="O42">
        <f t="shared" si="4"/>
        <v>0.0017216755911229856</v>
      </c>
      <c r="Q42" s="2">
        <f t="shared" si="5"/>
        <v>23633.063000000002</v>
      </c>
    </row>
    <row r="43" spans="1:17" ht="12.75">
      <c r="A43" s="54" t="s">
        <v>149</v>
      </c>
      <c r="B43" s="55" t="s">
        <v>47</v>
      </c>
      <c r="C43" s="56">
        <v>38709.336</v>
      </c>
      <c r="D43" s="16"/>
      <c r="E43">
        <f t="shared" si="0"/>
        <v>1094.0541522139702</v>
      </c>
      <c r="F43">
        <f t="shared" si="1"/>
        <v>1094</v>
      </c>
      <c r="G43">
        <f t="shared" si="2"/>
        <v>0.13001600000279723</v>
      </c>
      <c r="L43">
        <f t="shared" si="6"/>
        <v>0.13001600000279723</v>
      </c>
      <c r="O43">
        <f t="shared" si="4"/>
        <v>0.0017014287288350562</v>
      </c>
      <c r="Q43" s="2">
        <f t="shared" si="5"/>
        <v>23690.836000000003</v>
      </c>
    </row>
    <row r="44" spans="1:17" ht="12.75">
      <c r="A44" s="54" t="s">
        <v>149</v>
      </c>
      <c r="B44" s="55" t="s">
        <v>47</v>
      </c>
      <c r="C44" s="56">
        <v>38781.308</v>
      </c>
      <c r="D44" s="16"/>
      <c r="E44">
        <f t="shared" si="0"/>
        <v>1124.0307946567484</v>
      </c>
      <c r="F44">
        <f t="shared" si="1"/>
        <v>1124</v>
      </c>
      <c r="G44">
        <f t="shared" si="2"/>
        <v>0.0739359999934095</v>
      </c>
      <c r="L44">
        <f t="shared" si="6"/>
        <v>0.0739359999934095</v>
      </c>
      <c r="O44">
        <f t="shared" si="4"/>
        <v>0.0016761201509751442</v>
      </c>
      <c r="Q44" s="2">
        <f t="shared" si="5"/>
        <v>23762.807999999997</v>
      </c>
    </row>
    <row r="45" spans="1:17" ht="12.75">
      <c r="A45" s="54" t="s">
        <v>86</v>
      </c>
      <c r="B45" s="55" t="s">
        <v>47</v>
      </c>
      <c r="C45" s="56">
        <v>39028.51</v>
      </c>
      <c r="D45" s="16"/>
      <c r="E45">
        <f t="shared" si="0"/>
        <v>1226.991473325403</v>
      </c>
      <c r="F45">
        <f t="shared" si="1"/>
        <v>1227</v>
      </c>
      <c r="G45">
        <f t="shared" si="2"/>
        <v>-0.020471999996516388</v>
      </c>
      <c r="L45">
        <f t="shared" si="6"/>
        <v>-0.020471999996516388</v>
      </c>
      <c r="O45">
        <f t="shared" si="4"/>
        <v>0.0015892273669894466</v>
      </c>
      <c r="Q45" s="2">
        <f t="shared" si="5"/>
        <v>24010.010000000002</v>
      </c>
    </row>
    <row r="46" spans="1:17" ht="12.75">
      <c r="A46" s="54" t="s">
        <v>96</v>
      </c>
      <c r="B46" s="55" t="s">
        <v>47</v>
      </c>
      <c r="C46" s="56">
        <v>39028.513</v>
      </c>
      <c r="D46" s="16"/>
      <c r="E46">
        <f t="shared" si="0"/>
        <v>1226.9927228380918</v>
      </c>
      <c r="F46">
        <f t="shared" si="1"/>
        <v>1227</v>
      </c>
      <c r="G46">
        <f t="shared" si="2"/>
        <v>-0.017471999999543186</v>
      </c>
      <c r="L46">
        <f t="shared" si="6"/>
        <v>-0.017471999999543186</v>
      </c>
      <c r="O46">
        <f t="shared" si="4"/>
        <v>0.0015892273669894466</v>
      </c>
      <c r="Q46" s="2">
        <f t="shared" si="5"/>
        <v>24010.013</v>
      </c>
    </row>
    <row r="47" spans="1:17" ht="12.75">
      <c r="A47" s="54" t="s">
        <v>96</v>
      </c>
      <c r="B47" s="55" t="s">
        <v>47</v>
      </c>
      <c r="C47" s="56">
        <v>39028.564</v>
      </c>
      <c r="D47" s="16"/>
      <c r="E47">
        <f t="shared" si="0"/>
        <v>1227.0139645538225</v>
      </c>
      <c r="F47">
        <f t="shared" si="1"/>
        <v>1227</v>
      </c>
      <c r="G47">
        <f t="shared" si="2"/>
        <v>0.033527999999932945</v>
      </c>
      <c r="L47">
        <f t="shared" si="6"/>
        <v>0.033527999999932945</v>
      </c>
      <c r="O47">
        <f t="shared" si="4"/>
        <v>0.0015892273669894466</v>
      </c>
      <c r="Q47" s="2">
        <f t="shared" si="5"/>
        <v>24010.064</v>
      </c>
    </row>
    <row r="48" spans="1:17" ht="12.75">
      <c r="A48" s="54" t="s">
        <v>96</v>
      </c>
      <c r="B48" s="55" t="s">
        <v>47</v>
      </c>
      <c r="C48" s="56">
        <v>39441.483</v>
      </c>
      <c r="D48" s="16"/>
      <c r="E48">
        <f t="shared" si="0"/>
        <v>1398.9964747081963</v>
      </c>
      <c r="F48">
        <f t="shared" si="1"/>
        <v>1399</v>
      </c>
      <c r="G48">
        <f t="shared" si="2"/>
        <v>-0.008464000005915295</v>
      </c>
      <c r="L48">
        <f t="shared" si="6"/>
        <v>-0.008464000005915295</v>
      </c>
      <c r="O48">
        <f t="shared" si="4"/>
        <v>0.0014441248539259516</v>
      </c>
      <c r="Q48" s="2">
        <f t="shared" si="5"/>
        <v>24422.983</v>
      </c>
    </row>
    <row r="49" spans="1:17" ht="12.75">
      <c r="A49" s="54" t="s">
        <v>86</v>
      </c>
      <c r="B49" s="55" t="s">
        <v>47</v>
      </c>
      <c r="C49" s="56">
        <v>39777.54</v>
      </c>
      <c r="D49" s="16"/>
      <c r="E49">
        <f t="shared" si="0"/>
        <v>1538.965636735006</v>
      </c>
      <c r="F49">
        <f t="shared" si="1"/>
        <v>1539</v>
      </c>
      <c r="G49">
        <f t="shared" si="2"/>
        <v>-0.08250399999815272</v>
      </c>
      <c r="L49">
        <f t="shared" si="6"/>
        <v>-0.08250399999815272</v>
      </c>
      <c r="O49">
        <f t="shared" si="4"/>
        <v>0.0013260181572463626</v>
      </c>
      <c r="Q49" s="2">
        <f t="shared" si="5"/>
        <v>24759.04</v>
      </c>
    </row>
    <row r="50" spans="1:17" ht="12.75">
      <c r="A50" s="54" t="s">
        <v>96</v>
      </c>
      <c r="B50" s="55" t="s">
        <v>47</v>
      </c>
      <c r="C50" s="56">
        <v>40483.502</v>
      </c>
      <c r="D50" s="16"/>
      <c r="E50">
        <f t="shared" si="0"/>
        <v>1833.001795966239</v>
      </c>
      <c r="F50">
        <f t="shared" si="1"/>
        <v>1833</v>
      </c>
      <c r="G50">
        <f t="shared" si="2"/>
        <v>0.004311999997298699</v>
      </c>
      <c r="L50">
        <f t="shared" si="6"/>
        <v>0.004311999997298699</v>
      </c>
      <c r="O50">
        <f t="shared" si="4"/>
        <v>0.0010779940942192258</v>
      </c>
      <c r="Q50" s="2">
        <f t="shared" si="5"/>
        <v>25465.002</v>
      </c>
    </row>
    <row r="51" spans="1:17" ht="12.75">
      <c r="A51" s="54" t="s">
        <v>96</v>
      </c>
      <c r="B51" s="55" t="s">
        <v>47</v>
      </c>
      <c r="C51" s="56">
        <v>40507.513</v>
      </c>
      <c r="D51" s="16"/>
      <c r="E51">
        <f t="shared" si="0"/>
        <v>1843.0024790331756</v>
      </c>
      <c r="F51">
        <f t="shared" si="1"/>
        <v>1843</v>
      </c>
      <c r="G51">
        <f t="shared" si="2"/>
        <v>0.00595199999952456</v>
      </c>
      <c r="L51">
        <f t="shared" si="6"/>
        <v>0.00595199999952456</v>
      </c>
      <c r="O51">
        <f t="shared" si="4"/>
        <v>0.0010695579015992554</v>
      </c>
      <c r="Q51" s="2">
        <f t="shared" si="5"/>
        <v>25489.013</v>
      </c>
    </row>
    <row r="52" spans="1:17" ht="12.75">
      <c r="A52" s="54" t="s">
        <v>118</v>
      </c>
      <c r="B52" s="55" t="s">
        <v>47</v>
      </c>
      <c r="C52" s="56">
        <v>40514.624</v>
      </c>
      <c r="D52" s="16"/>
      <c r="E52">
        <f t="shared" si="0"/>
        <v>1845.964240612828</v>
      </c>
      <c r="F52">
        <f t="shared" si="1"/>
        <v>1846</v>
      </c>
      <c r="G52">
        <f t="shared" si="2"/>
        <v>-0.08585599999787519</v>
      </c>
      <c r="L52">
        <f t="shared" si="6"/>
        <v>-0.08585599999787519</v>
      </c>
      <c r="O52">
        <f t="shared" si="4"/>
        <v>0.0010670270438132641</v>
      </c>
      <c r="Q52" s="2">
        <f t="shared" si="5"/>
        <v>25496.124000000003</v>
      </c>
    </row>
    <row r="53" spans="1:17" ht="12.75">
      <c r="A53" s="54" t="s">
        <v>96</v>
      </c>
      <c r="B53" s="55" t="s">
        <v>47</v>
      </c>
      <c r="C53" s="56">
        <v>40531.501</v>
      </c>
      <c r="D53" s="16"/>
      <c r="E53">
        <f aca="true" t="shared" si="7" ref="E53:E84">+(C53-C$7)/C$8</f>
        <v>1852.9935825028215</v>
      </c>
      <c r="F53">
        <f aca="true" t="shared" si="8" ref="F53:F84">ROUND(2*E53,0)/2</f>
        <v>1853</v>
      </c>
      <c r="G53">
        <f aca="true" t="shared" si="9" ref="G53:G84">+C53-(C$7+F53*C$8)</f>
        <v>-0.015408000006573275</v>
      </c>
      <c r="L53">
        <f t="shared" si="6"/>
        <v>-0.015408000006573275</v>
      </c>
      <c r="O53">
        <f aca="true" t="shared" si="10" ref="O53:O84">+C$11+C$12*$F53</f>
        <v>0.0010611217089792847</v>
      </c>
      <c r="Q53" s="2">
        <f aca="true" t="shared" si="11" ref="Q53:Q84">+C53-15018.5</f>
        <v>25513.000999999997</v>
      </c>
    </row>
    <row r="54" spans="1:17" ht="12.75">
      <c r="A54" s="54" t="s">
        <v>118</v>
      </c>
      <c r="B54" s="55" t="s">
        <v>47</v>
      </c>
      <c r="C54" s="56">
        <v>40567.471</v>
      </c>
      <c r="D54" s="16"/>
      <c r="E54">
        <f t="shared" si="7"/>
        <v>1867.975239656532</v>
      </c>
      <c r="F54">
        <f t="shared" si="8"/>
        <v>1868</v>
      </c>
      <c r="G54">
        <f t="shared" si="9"/>
        <v>-0.05944800000725081</v>
      </c>
      <c r="L54">
        <f t="shared" si="6"/>
        <v>-0.05944800000725081</v>
      </c>
      <c r="O54">
        <f t="shared" si="10"/>
        <v>0.0010484674200493286</v>
      </c>
      <c r="Q54" s="2">
        <f t="shared" si="11"/>
        <v>25548.970999999998</v>
      </c>
    </row>
    <row r="55" spans="1:17" ht="12.75">
      <c r="A55" s="54" t="s">
        <v>118</v>
      </c>
      <c r="B55" s="55" t="s">
        <v>47</v>
      </c>
      <c r="C55" s="56">
        <v>40884.373</v>
      </c>
      <c r="D55" s="16"/>
      <c r="E55">
        <f t="shared" si="7"/>
        <v>1999.9662631573674</v>
      </c>
      <c r="F55">
        <f t="shared" si="8"/>
        <v>2000</v>
      </c>
      <c r="G55">
        <f t="shared" si="9"/>
        <v>-0.08100000000558794</v>
      </c>
      <c r="L55">
        <f t="shared" si="6"/>
        <v>-0.08100000000558794</v>
      </c>
      <c r="O55">
        <f t="shared" si="10"/>
        <v>0.0009371096774657163</v>
      </c>
      <c r="Q55" s="2">
        <f t="shared" si="11"/>
        <v>25865.873</v>
      </c>
    </row>
    <row r="56" spans="1:17" ht="12.75">
      <c r="A56" s="54" t="s">
        <v>86</v>
      </c>
      <c r="B56" s="55" t="s">
        <v>47</v>
      </c>
      <c r="C56" s="56">
        <v>41220.54</v>
      </c>
      <c r="D56" s="16"/>
      <c r="E56">
        <f t="shared" si="7"/>
        <v>2139.9812406494793</v>
      </c>
      <c r="F56">
        <f t="shared" si="8"/>
        <v>2140</v>
      </c>
      <c r="G56">
        <f t="shared" si="9"/>
        <v>-0.04504000000451924</v>
      </c>
      <c r="L56">
        <f t="shared" si="6"/>
        <v>-0.04504000000451924</v>
      </c>
      <c r="O56">
        <f t="shared" si="10"/>
        <v>0.0008190029807861273</v>
      </c>
      <c r="Q56" s="2">
        <f t="shared" si="11"/>
        <v>26202.04</v>
      </c>
    </row>
    <row r="57" spans="1:17" ht="12.75">
      <c r="A57" s="54" t="s">
        <v>118</v>
      </c>
      <c r="B57" s="55" t="s">
        <v>47</v>
      </c>
      <c r="C57" s="56">
        <v>41242.363</v>
      </c>
      <c r="D57" s="16"/>
      <c r="E57">
        <f t="shared" si="7"/>
        <v>2149.070612461138</v>
      </c>
      <c r="F57">
        <f t="shared" si="8"/>
        <v>2149</v>
      </c>
      <c r="G57">
        <f t="shared" si="9"/>
        <v>0.1695359999939683</v>
      </c>
      <c r="L57">
        <f t="shared" si="6"/>
        <v>0.1695359999939683</v>
      </c>
      <c r="O57">
        <f t="shared" si="10"/>
        <v>0.0008114104074281538</v>
      </c>
      <c r="Q57" s="2">
        <f t="shared" si="11"/>
        <v>26223.862999999998</v>
      </c>
    </row>
    <row r="58" spans="1:17" ht="12.75">
      <c r="A58" s="54" t="s">
        <v>96</v>
      </c>
      <c r="B58" s="55" t="s">
        <v>47</v>
      </c>
      <c r="C58" s="56">
        <v>41244.557</v>
      </c>
      <c r="D58" s="16"/>
      <c r="E58">
        <f t="shared" si="7"/>
        <v>2149.9844227417966</v>
      </c>
      <c r="F58">
        <f t="shared" si="8"/>
        <v>2150</v>
      </c>
      <c r="G58">
        <f t="shared" si="9"/>
        <v>-0.03740000000107102</v>
      </c>
      <c r="L58">
        <f t="shared" si="6"/>
        <v>-0.03740000000107102</v>
      </c>
      <c r="O58">
        <f t="shared" si="10"/>
        <v>0.0008105667881661567</v>
      </c>
      <c r="Q58" s="2">
        <f t="shared" si="11"/>
        <v>26226.057</v>
      </c>
    </row>
    <row r="59" spans="1:17" ht="12.75">
      <c r="A59" s="54" t="s">
        <v>96</v>
      </c>
      <c r="B59" s="55" t="s">
        <v>47</v>
      </c>
      <c r="C59" s="56">
        <v>41249.378</v>
      </c>
      <c r="D59" s="16"/>
      <c r="E59">
        <f t="shared" si="7"/>
        <v>2151.992389634707</v>
      </c>
      <c r="F59">
        <f t="shared" si="8"/>
        <v>2152</v>
      </c>
      <c r="G59">
        <f t="shared" si="9"/>
        <v>-0.018272000008437317</v>
      </c>
      <c r="L59">
        <f t="shared" si="6"/>
        <v>-0.018272000008437317</v>
      </c>
      <c r="O59">
        <f t="shared" si="10"/>
        <v>0.0008088795496421625</v>
      </c>
      <c r="Q59" s="2">
        <f t="shared" si="11"/>
        <v>26230.877999999997</v>
      </c>
    </row>
    <row r="60" spans="1:17" ht="12.75">
      <c r="A60" s="54" t="s">
        <v>96</v>
      </c>
      <c r="B60" s="55" t="s">
        <v>47</v>
      </c>
      <c r="C60" s="56">
        <v>41333.442</v>
      </c>
      <c r="D60" s="16"/>
      <c r="E60">
        <f t="shared" si="7"/>
        <v>2187.005401226855</v>
      </c>
      <c r="F60">
        <f t="shared" si="8"/>
        <v>2187</v>
      </c>
      <c r="G60">
        <f t="shared" si="9"/>
        <v>0.01296800000272924</v>
      </c>
      <c r="L60">
        <f t="shared" si="6"/>
        <v>0.01296800000272924</v>
      </c>
      <c r="O60">
        <f t="shared" si="10"/>
        <v>0.0007793528754722653</v>
      </c>
      <c r="Q60" s="2">
        <f t="shared" si="11"/>
        <v>26314.942000000003</v>
      </c>
    </row>
    <row r="61" spans="1:17" ht="12.75">
      <c r="A61" s="54" t="s">
        <v>96</v>
      </c>
      <c r="B61" s="55" t="s">
        <v>47</v>
      </c>
      <c r="C61" s="56">
        <v>41350.259</v>
      </c>
      <c r="D61" s="16"/>
      <c r="E61">
        <f t="shared" si="7"/>
        <v>2194.009752863048</v>
      </c>
      <c r="F61">
        <f t="shared" si="8"/>
        <v>2194</v>
      </c>
      <c r="G61">
        <f t="shared" si="9"/>
        <v>0.02341599999635946</v>
      </c>
      <c r="L61">
        <f t="shared" si="6"/>
        <v>0.02341599999635946</v>
      </c>
      <c r="O61">
        <f t="shared" si="10"/>
        <v>0.0007734475406382859</v>
      </c>
      <c r="Q61" s="2">
        <f t="shared" si="11"/>
        <v>26331.759</v>
      </c>
    </row>
    <row r="62" spans="1:17" ht="12.75">
      <c r="A62" s="54" t="s">
        <v>86</v>
      </c>
      <c r="B62" s="55" t="s">
        <v>47</v>
      </c>
      <c r="C62" s="56">
        <v>42310.55</v>
      </c>
      <c r="D62" s="16"/>
      <c r="E62">
        <f t="shared" si="7"/>
        <v>2593.9750164102666</v>
      </c>
      <c r="F62">
        <f t="shared" si="8"/>
        <v>2594</v>
      </c>
      <c r="G62">
        <f t="shared" si="9"/>
        <v>-0.05998399999953108</v>
      </c>
      <c r="L62">
        <f t="shared" si="6"/>
        <v>-0.05998399999953108</v>
      </c>
      <c r="O62">
        <f t="shared" si="10"/>
        <v>0.0004359998358394604</v>
      </c>
      <c r="Q62" s="2">
        <f t="shared" si="11"/>
        <v>27292.050000000003</v>
      </c>
    </row>
    <row r="63" spans="1:17" ht="12.75">
      <c r="A63" s="54" t="s">
        <v>86</v>
      </c>
      <c r="B63" s="55" t="s">
        <v>47</v>
      </c>
      <c r="C63" s="56">
        <v>42339.46</v>
      </c>
      <c r="D63" s="16"/>
      <c r="E63">
        <f t="shared" si="7"/>
        <v>2606.0161537000554</v>
      </c>
      <c r="F63">
        <f t="shared" si="8"/>
        <v>2606</v>
      </c>
      <c r="G63">
        <f t="shared" si="9"/>
        <v>0.03878399999666726</v>
      </c>
      <c r="L63">
        <f t="shared" si="6"/>
        <v>0.03878399999666726</v>
      </c>
      <c r="O63">
        <f t="shared" si="10"/>
        <v>0.0004258764046954958</v>
      </c>
      <c r="Q63" s="2">
        <f t="shared" si="11"/>
        <v>27320.96</v>
      </c>
    </row>
    <row r="64" spans="1:17" ht="12.75">
      <c r="A64" s="54" t="s">
        <v>86</v>
      </c>
      <c r="B64" s="55" t="s">
        <v>47</v>
      </c>
      <c r="C64" s="56">
        <v>42363.43</v>
      </c>
      <c r="D64" s="16"/>
      <c r="E64">
        <f t="shared" si="7"/>
        <v>2615.9997600935626</v>
      </c>
      <c r="F64">
        <f t="shared" si="8"/>
        <v>2616</v>
      </c>
      <c r="G64">
        <f t="shared" si="9"/>
        <v>-0.0005759999985457398</v>
      </c>
      <c r="L64">
        <f t="shared" si="6"/>
        <v>-0.0005759999985457398</v>
      </c>
      <c r="O64">
        <f t="shared" si="10"/>
        <v>0.00041744021207552493</v>
      </c>
      <c r="Q64" s="2">
        <f t="shared" si="11"/>
        <v>27344.93</v>
      </c>
    </row>
    <row r="65" spans="1:17" ht="12.75">
      <c r="A65" s="54" t="s">
        <v>86</v>
      </c>
      <c r="B65" s="55" t="s">
        <v>47</v>
      </c>
      <c r="C65" s="56">
        <v>42699.55</v>
      </c>
      <c r="D65" s="16"/>
      <c r="E65">
        <f t="shared" si="7"/>
        <v>2755.995161886864</v>
      </c>
      <c r="F65">
        <f t="shared" si="8"/>
        <v>2756</v>
      </c>
      <c r="G65">
        <f t="shared" si="9"/>
        <v>-0.011616000003414229</v>
      </c>
      <c r="L65">
        <f t="shared" si="6"/>
        <v>-0.011616000003414229</v>
      </c>
      <c r="O65">
        <f t="shared" si="10"/>
        <v>0.00029933351539593615</v>
      </c>
      <c r="Q65" s="2">
        <f t="shared" si="11"/>
        <v>27681.050000000003</v>
      </c>
    </row>
    <row r="66" spans="1:17" ht="12.75">
      <c r="A66" s="54" t="s">
        <v>86</v>
      </c>
      <c r="B66" s="55" t="s">
        <v>47</v>
      </c>
      <c r="C66" s="56">
        <v>43429.48</v>
      </c>
      <c r="D66" s="16"/>
      <c r="E66">
        <f t="shared" si="7"/>
        <v>3060.014094503144</v>
      </c>
      <c r="F66">
        <f t="shared" si="8"/>
        <v>3060</v>
      </c>
      <c r="G66">
        <f t="shared" si="9"/>
        <v>0.033839999996416736</v>
      </c>
      <c r="L66">
        <f t="shared" si="6"/>
        <v>0.033839999996416736</v>
      </c>
      <c r="O66">
        <f t="shared" si="10"/>
        <v>4.287325974882848E-05</v>
      </c>
      <c r="Q66" s="2">
        <f t="shared" si="11"/>
        <v>28410.980000000003</v>
      </c>
    </row>
    <row r="67" spans="1:17" ht="12.75">
      <c r="A67" s="54" t="s">
        <v>86</v>
      </c>
      <c r="B67" s="55" t="s">
        <v>47</v>
      </c>
      <c r="C67" s="56">
        <v>43518.3</v>
      </c>
      <c r="D67" s="16"/>
      <c r="E67">
        <f t="shared" si="7"/>
        <v>3097.0080002132504</v>
      </c>
      <c r="F67">
        <f t="shared" si="8"/>
        <v>3097</v>
      </c>
      <c r="G67">
        <f t="shared" si="9"/>
        <v>0.01920799999788869</v>
      </c>
      <c r="L67">
        <f t="shared" si="6"/>
        <v>0.01920799999788869</v>
      </c>
      <c r="O67">
        <f t="shared" si="10"/>
        <v>1.1659347054937107E-05</v>
      </c>
      <c r="Q67" s="2">
        <f t="shared" si="11"/>
        <v>28499.800000000003</v>
      </c>
    </row>
    <row r="68" spans="1:30" ht="12.75">
      <c r="A68" t="s">
        <v>29</v>
      </c>
      <c r="C68" s="30">
        <v>43777.587</v>
      </c>
      <c r="D68" s="30"/>
      <c r="E68">
        <f t="shared" si="7"/>
        <v>3205.0021325016564</v>
      </c>
      <c r="F68">
        <f t="shared" si="8"/>
        <v>3205</v>
      </c>
      <c r="G68">
        <f t="shared" si="9"/>
        <v>0.0051199999943492</v>
      </c>
      <c r="I68">
        <f aca="true" t="shared" si="12" ref="I68:I84">+G68</f>
        <v>0.0051199999943492</v>
      </c>
      <c r="O68">
        <f t="shared" si="10"/>
        <v>-7.945153324074574E-05</v>
      </c>
      <c r="Q68" s="2">
        <f t="shared" si="11"/>
        <v>28759.087</v>
      </c>
      <c r="AA68">
        <v>7</v>
      </c>
      <c r="AB68" t="s">
        <v>28</v>
      </c>
      <c r="AD68" t="s">
        <v>30</v>
      </c>
    </row>
    <row r="69" spans="1:30" ht="12.75">
      <c r="A69" t="s">
        <v>29</v>
      </c>
      <c r="C69" s="30">
        <v>43782.403</v>
      </c>
      <c r="D69" s="30"/>
      <c r="E69">
        <f t="shared" si="7"/>
        <v>3207.0080168734175</v>
      </c>
      <c r="F69">
        <f t="shared" si="8"/>
        <v>3207</v>
      </c>
      <c r="G69">
        <f t="shared" si="9"/>
        <v>0.019247999996878207</v>
      </c>
      <c r="I69">
        <f t="shared" si="12"/>
        <v>0.019247999996878207</v>
      </c>
      <c r="O69">
        <f t="shared" si="10"/>
        <v>-8.113877176473992E-05</v>
      </c>
      <c r="Q69" s="2">
        <f t="shared" si="11"/>
        <v>28763.903</v>
      </c>
      <c r="AA69">
        <v>4</v>
      </c>
      <c r="AB69" t="s">
        <v>28</v>
      </c>
      <c r="AD69" t="s">
        <v>30</v>
      </c>
    </row>
    <row r="70" spans="1:30" ht="12.75">
      <c r="A70" t="s">
        <v>31</v>
      </c>
      <c r="C70" s="30">
        <v>43890.445</v>
      </c>
      <c r="D70" s="30"/>
      <c r="E70">
        <f t="shared" si="7"/>
        <v>3252.0079668929106</v>
      </c>
      <c r="F70">
        <f t="shared" si="8"/>
        <v>3252</v>
      </c>
      <c r="G70">
        <f t="shared" si="9"/>
        <v>0.01912799999990966</v>
      </c>
      <c r="I70">
        <f t="shared" si="12"/>
        <v>0.01912799999990966</v>
      </c>
      <c r="O70">
        <f t="shared" si="10"/>
        <v>-0.00011910163855460756</v>
      </c>
      <c r="Q70" s="2">
        <f t="shared" si="11"/>
        <v>28871.945</v>
      </c>
      <c r="AA70">
        <v>7</v>
      </c>
      <c r="AB70" t="s">
        <v>28</v>
      </c>
      <c r="AD70" t="s">
        <v>30</v>
      </c>
    </row>
    <row r="71" spans="1:30" ht="12.75">
      <c r="A71" t="s">
        <v>32</v>
      </c>
      <c r="C71" s="30">
        <v>43955.294</v>
      </c>
      <c r="D71" s="30"/>
      <c r="E71">
        <f t="shared" si="7"/>
        <v>3279.017849705281</v>
      </c>
      <c r="F71">
        <f t="shared" si="8"/>
        <v>3279</v>
      </c>
      <c r="G71">
        <f t="shared" si="9"/>
        <v>0.04285600000002887</v>
      </c>
      <c r="I71">
        <f t="shared" si="12"/>
        <v>0.04285600000002887</v>
      </c>
      <c r="O71">
        <f t="shared" si="10"/>
        <v>-0.0001418793586285285</v>
      </c>
      <c r="Q71" s="2">
        <f t="shared" si="11"/>
        <v>28936.794</v>
      </c>
      <c r="AA71">
        <v>6</v>
      </c>
      <c r="AB71" t="s">
        <v>28</v>
      </c>
      <c r="AD71" t="s">
        <v>30</v>
      </c>
    </row>
    <row r="72" spans="1:30" ht="12.75">
      <c r="A72" t="s">
        <v>33</v>
      </c>
      <c r="C72" s="30">
        <v>44082.522</v>
      </c>
      <c r="D72" s="30"/>
      <c r="E72">
        <f t="shared" si="7"/>
        <v>3332.0088498818773</v>
      </c>
      <c r="F72">
        <f t="shared" si="8"/>
        <v>3332</v>
      </c>
      <c r="G72">
        <f t="shared" si="9"/>
        <v>0.02124799999728566</v>
      </c>
      <c r="I72">
        <f t="shared" si="12"/>
        <v>0.02124799999728566</v>
      </c>
      <c r="O72">
        <f t="shared" si="10"/>
        <v>-0.00018659117951437282</v>
      </c>
      <c r="Q72" s="2">
        <f t="shared" si="11"/>
        <v>29064.021999999997</v>
      </c>
      <c r="AA72">
        <v>6</v>
      </c>
      <c r="AB72" t="s">
        <v>28</v>
      </c>
      <c r="AD72" t="s">
        <v>30</v>
      </c>
    </row>
    <row r="73" spans="1:30" ht="12.75">
      <c r="A73" t="s">
        <v>34</v>
      </c>
      <c r="C73" s="30">
        <v>44118.52</v>
      </c>
      <c r="D73" s="30"/>
      <c r="E73">
        <f t="shared" si="7"/>
        <v>3347.0021691540273</v>
      </c>
      <c r="F73">
        <f t="shared" si="8"/>
        <v>3347</v>
      </c>
      <c r="G73">
        <f t="shared" si="9"/>
        <v>0.005207999995036516</v>
      </c>
      <c r="I73">
        <f t="shared" si="12"/>
        <v>0.005207999995036516</v>
      </c>
      <c r="O73">
        <f t="shared" si="10"/>
        <v>-0.0001992454684443287</v>
      </c>
      <c r="Q73" s="2">
        <f t="shared" si="11"/>
        <v>29100.019999999997</v>
      </c>
      <c r="AA73">
        <v>7</v>
      </c>
      <c r="AB73" t="s">
        <v>28</v>
      </c>
      <c r="AD73" t="s">
        <v>30</v>
      </c>
    </row>
    <row r="74" spans="1:30" ht="12.75">
      <c r="A74" t="s">
        <v>35</v>
      </c>
      <c r="C74" s="30">
        <v>44555.489</v>
      </c>
      <c r="D74" s="30"/>
      <c r="E74">
        <f t="shared" si="7"/>
        <v>3529.0016060403104</v>
      </c>
      <c r="F74">
        <f t="shared" si="8"/>
        <v>3529</v>
      </c>
      <c r="G74">
        <f t="shared" si="9"/>
        <v>0.003855999995721504</v>
      </c>
      <c r="I74">
        <f t="shared" si="12"/>
        <v>0.003855999995721504</v>
      </c>
      <c r="O74">
        <f t="shared" si="10"/>
        <v>-0.0003527841741277943</v>
      </c>
      <c r="Q74" s="2">
        <f t="shared" si="11"/>
        <v>29536.989</v>
      </c>
      <c r="AA74">
        <v>5</v>
      </c>
      <c r="AB74" t="s">
        <v>28</v>
      </c>
      <c r="AD74" t="s">
        <v>30</v>
      </c>
    </row>
    <row r="75" spans="1:30" ht="12.75">
      <c r="A75" t="s">
        <v>36</v>
      </c>
      <c r="C75" s="30">
        <v>44644.332</v>
      </c>
      <c r="D75" s="30"/>
      <c r="E75">
        <f t="shared" si="7"/>
        <v>3566.0050913477075</v>
      </c>
      <c r="F75">
        <f t="shared" si="8"/>
        <v>3566</v>
      </c>
      <c r="G75">
        <f t="shared" si="9"/>
        <v>0.012223999998241197</v>
      </c>
      <c r="I75">
        <f t="shared" si="12"/>
        <v>0.012223999998241197</v>
      </c>
      <c r="O75">
        <f t="shared" si="10"/>
        <v>-0.00038399808682168567</v>
      </c>
      <c r="Q75" s="2">
        <f t="shared" si="11"/>
        <v>29625.832000000002</v>
      </c>
      <c r="AA75">
        <v>6</v>
      </c>
      <c r="AB75" t="s">
        <v>28</v>
      </c>
      <c r="AD75" t="s">
        <v>30</v>
      </c>
    </row>
    <row r="76" spans="1:30" ht="12.75">
      <c r="A76" t="s">
        <v>37</v>
      </c>
      <c r="C76" s="30">
        <v>44973.262</v>
      </c>
      <c r="D76" s="30"/>
      <c r="E76">
        <f t="shared" si="7"/>
        <v>3703.0058277271864</v>
      </c>
      <c r="F76">
        <f t="shared" si="8"/>
        <v>3703</v>
      </c>
      <c r="G76">
        <f t="shared" si="9"/>
        <v>0.01399200000014389</v>
      </c>
      <c r="I76">
        <f t="shared" si="12"/>
        <v>0.01399200000014389</v>
      </c>
      <c r="O76">
        <f t="shared" si="10"/>
        <v>-0.0004995739257152832</v>
      </c>
      <c r="Q76" s="2">
        <f t="shared" si="11"/>
        <v>29954.762000000002</v>
      </c>
      <c r="AA76">
        <v>6</v>
      </c>
      <c r="AB76" t="s">
        <v>28</v>
      </c>
      <c r="AD76" t="s">
        <v>30</v>
      </c>
    </row>
    <row r="77" spans="1:30" ht="12.75">
      <c r="A77" t="s">
        <v>38</v>
      </c>
      <c r="C77" s="30">
        <v>45172.527</v>
      </c>
      <c r="D77" s="30"/>
      <c r="E77">
        <f t="shared" si="7"/>
        <v>3786.0005431215154</v>
      </c>
      <c r="F77">
        <f t="shared" si="8"/>
        <v>3786</v>
      </c>
      <c r="G77">
        <f t="shared" si="9"/>
        <v>0.0013039999976172112</v>
      </c>
      <c r="I77">
        <f t="shared" si="12"/>
        <v>0.0013039999976172112</v>
      </c>
      <c r="O77">
        <f t="shared" si="10"/>
        <v>-0.0005695943244610397</v>
      </c>
      <c r="Q77" s="2">
        <f t="shared" si="11"/>
        <v>30154.027000000002</v>
      </c>
      <c r="AA77">
        <v>6</v>
      </c>
      <c r="AB77" t="s">
        <v>28</v>
      </c>
      <c r="AD77" t="s">
        <v>30</v>
      </c>
    </row>
    <row r="78" spans="1:30" ht="12.75">
      <c r="A78" t="s">
        <v>40</v>
      </c>
      <c r="C78" s="30">
        <v>45196.506</v>
      </c>
      <c r="D78" s="30"/>
      <c r="E78">
        <f t="shared" si="7"/>
        <v>3795.987898053092</v>
      </c>
      <c r="F78">
        <f t="shared" si="8"/>
        <v>3796</v>
      </c>
      <c r="G78">
        <f t="shared" si="9"/>
        <v>-0.029055999999400228</v>
      </c>
      <c r="I78">
        <f t="shared" si="12"/>
        <v>-0.029055999999400228</v>
      </c>
      <c r="O78">
        <f t="shared" si="10"/>
        <v>-0.0005780305170810102</v>
      </c>
      <c r="Q78" s="2">
        <f t="shared" si="11"/>
        <v>30178.006</v>
      </c>
      <c r="AA78">
        <v>8</v>
      </c>
      <c r="AB78" t="s">
        <v>39</v>
      </c>
      <c r="AD78" t="s">
        <v>30</v>
      </c>
    </row>
    <row r="79" spans="1:30" ht="12.75">
      <c r="A79" t="s">
        <v>40</v>
      </c>
      <c r="C79" s="30">
        <v>45196.519</v>
      </c>
      <c r="D79" s="30"/>
      <c r="E79">
        <f t="shared" si="7"/>
        <v>3795.993312608082</v>
      </c>
      <c r="F79">
        <f t="shared" si="8"/>
        <v>3796</v>
      </c>
      <c r="G79">
        <f t="shared" si="9"/>
        <v>-0.01605600000038976</v>
      </c>
      <c r="I79">
        <f t="shared" si="12"/>
        <v>-0.01605600000038976</v>
      </c>
      <c r="O79">
        <f t="shared" si="10"/>
        <v>-0.0005780305170810102</v>
      </c>
      <c r="Q79" s="2">
        <f t="shared" si="11"/>
        <v>30178.019</v>
      </c>
      <c r="AA79">
        <v>8</v>
      </c>
      <c r="AB79" t="s">
        <v>28</v>
      </c>
      <c r="AD79" t="s">
        <v>30</v>
      </c>
    </row>
    <row r="80" spans="1:30" ht="12.75">
      <c r="A80" t="s">
        <v>40</v>
      </c>
      <c r="C80" s="30">
        <v>45232.55</v>
      </c>
      <c r="D80" s="30"/>
      <c r="E80">
        <f t="shared" si="7"/>
        <v>3811.000376519824</v>
      </c>
      <c r="F80">
        <f t="shared" si="8"/>
        <v>3811</v>
      </c>
      <c r="G80">
        <f t="shared" si="9"/>
        <v>0.0009040000004461035</v>
      </c>
      <c r="I80">
        <f t="shared" si="12"/>
        <v>0.0009040000004461035</v>
      </c>
      <c r="O80">
        <f t="shared" si="10"/>
        <v>-0.0005906848060109665</v>
      </c>
      <c r="Q80" s="2">
        <f t="shared" si="11"/>
        <v>30214.050000000003</v>
      </c>
      <c r="AA80">
        <v>7</v>
      </c>
      <c r="AB80" t="s">
        <v>28</v>
      </c>
      <c r="AD80" t="s">
        <v>30</v>
      </c>
    </row>
    <row r="81" spans="1:30" ht="12.75">
      <c r="A81" t="s">
        <v>41</v>
      </c>
      <c r="C81" s="30">
        <v>45285.348</v>
      </c>
      <c r="D81" s="30"/>
      <c r="E81">
        <f t="shared" si="7"/>
        <v>3832.9909668562573</v>
      </c>
      <c r="F81">
        <f t="shared" si="8"/>
        <v>3833</v>
      </c>
      <c r="G81">
        <f t="shared" si="9"/>
        <v>-0.0216880000079982</v>
      </c>
      <c r="I81">
        <f t="shared" si="12"/>
        <v>-0.0216880000079982</v>
      </c>
      <c r="O81">
        <f t="shared" si="10"/>
        <v>-0.0006092444297749015</v>
      </c>
      <c r="Q81" s="2">
        <f t="shared" si="11"/>
        <v>30266.847999999998</v>
      </c>
      <c r="AA81">
        <v>6</v>
      </c>
      <c r="AB81" t="s">
        <v>28</v>
      </c>
      <c r="AD81" t="s">
        <v>30</v>
      </c>
    </row>
    <row r="82" spans="1:30" ht="12.75">
      <c r="A82" t="s">
        <v>41</v>
      </c>
      <c r="C82" s="30">
        <v>45333.372</v>
      </c>
      <c r="D82" s="30"/>
      <c r="E82">
        <f t="shared" si="7"/>
        <v>3852.993165998594</v>
      </c>
      <c r="F82">
        <f t="shared" si="8"/>
        <v>3853</v>
      </c>
      <c r="G82">
        <f t="shared" si="9"/>
        <v>-0.016407999995863065</v>
      </c>
      <c r="I82">
        <f t="shared" si="12"/>
        <v>-0.016407999995863065</v>
      </c>
      <c r="O82">
        <f t="shared" si="10"/>
        <v>-0.0006261168150148429</v>
      </c>
      <c r="Q82" s="2">
        <f t="shared" si="11"/>
        <v>30314.872000000003</v>
      </c>
      <c r="AA82">
        <v>7</v>
      </c>
      <c r="AB82" t="s">
        <v>28</v>
      </c>
      <c r="AD82" t="s">
        <v>30</v>
      </c>
    </row>
    <row r="83" spans="1:30" ht="12.75">
      <c r="A83" t="s">
        <v>41</v>
      </c>
      <c r="C83" s="30">
        <v>45345.406</v>
      </c>
      <c r="D83" s="30"/>
      <c r="E83">
        <f t="shared" si="7"/>
        <v>3858.005377902618</v>
      </c>
      <c r="F83">
        <f t="shared" si="8"/>
        <v>3858</v>
      </c>
      <c r="G83">
        <f t="shared" si="9"/>
        <v>0.012911999998323154</v>
      </c>
      <c r="I83">
        <f t="shared" si="12"/>
        <v>0.012911999998323154</v>
      </c>
      <c r="O83">
        <f t="shared" si="10"/>
        <v>-0.0006303349113248283</v>
      </c>
      <c r="Q83" s="2">
        <f t="shared" si="11"/>
        <v>30326.906000000003</v>
      </c>
      <c r="AA83">
        <v>7</v>
      </c>
      <c r="AB83" t="s">
        <v>28</v>
      </c>
      <c r="AD83" t="s">
        <v>30</v>
      </c>
    </row>
    <row r="84" spans="1:30" ht="12.75">
      <c r="A84" t="s">
        <v>42</v>
      </c>
      <c r="C84" s="30">
        <v>45998.422</v>
      </c>
      <c r="D84" s="30"/>
      <c r="E84">
        <f t="shared" si="7"/>
        <v>4129.989304171371</v>
      </c>
      <c r="F84">
        <f t="shared" si="8"/>
        <v>4130</v>
      </c>
      <c r="G84">
        <f t="shared" si="9"/>
        <v>-0.02568000000610482</v>
      </c>
      <c r="I84">
        <f t="shared" si="12"/>
        <v>-0.02568000000610482</v>
      </c>
      <c r="O84">
        <f t="shared" si="10"/>
        <v>-0.0008597993505880296</v>
      </c>
      <c r="Q84" s="2">
        <f t="shared" si="11"/>
        <v>30979.922</v>
      </c>
      <c r="AA84">
        <v>7</v>
      </c>
      <c r="AB84" t="s">
        <v>28</v>
      </c>
      <c r="AD84" t="s">
        <v>30</v>
      </c>
    </row>
    <row r="85" spans="1:17" ht="12.75">
      <c r="A85" s="54" t="s">
        <v>283</v>
      </c>
      <c r="B85" s="55" t="s">
        <v>47</v>
      </c>
      <c r="C85" s="56">
        <v>47542.251</v>
      </c>
      <c r="D85" s="16"/>
      <c r="E85">
        <f aca="true" t="shared" si="13" ref="E85:E97">+(C85-C$7)/C$8</f>
        <v>4773.000613094224</v>
      </c>
      <c r="F85">
        <f>ROUND(2*E85,0)/2</f>
        <v>4773</v>
      </c>
      <c r="G85">
        <f>+C85-(C$7+F85*C$8)</f>
        <v>0.0014719999962835573</v>
      </c>
      <c r="L85">
        <f>+G85</f>
        <v>0.0014719999962835573</v>
      </c>
      <c r="O85">
        <f aca="true" t="shared" si="14" ref="O85:O97">+C$11+C$12*$F85</f>
        <v>-0.0014022465360521413</v>
      </c>
      <c r="Q85" s="2">
        <f aca="true" t="shared" si="15" ref="Q85:Q97">+C85-15018.5</f>
        <v>32523.750999999997</v>
      </c>
    </row>
    <row r="86" spans="1:28" ht="12.75">
      <c r="A86" t="s">
        <v>44</v>
      </c>
      <c r="C86" s="30">
        <v>50812.321</v>
      </c>
      <c r="D86" s="30">
        <v>0.003</v>
      </c>
      <c r="E86">
        <f t="shared" si="13"/>
        <v>6134.998600545788</v>
      </c>
      <c r="F86">
        <f>ROUND(2*E86,0)/2</f>
        <v>6135</v>
      </c>
      <c r="G86">
        <f>+C86-(C$7+F86*C$8)</f>
        <v>-0.003360000002430752</v>
      </c>
      <c r="I86">
        <f>+G86</f>
        <v>-0.003360000002430752</v>
      </c>
      <c r="O86">
        <f t="shared" si="14"/>
        <v>-0.0025512559708921424</v>
      </c>
      <c r="Q86" s="2">
        <f t="shared" si="15"/>
        <v>35793.821</v>
      </c>
      <c r="AA86">
        <v>8</v>
      </c>
      <c r="AB86" t="s">
        <v>43</v>
      </c>
    </row>
    <row r="87" spans="1:17" ht="12.75">
      <c r="A87" t="s">
        <v>48</v>
      </c>
      <c r="B87" s="10" t="s">
        <v>47</v>
      </c>
      <c r="C87" s="30">
        <v>51129.2428</v>
      </c>
      <c r="D87" s="30">
        <v>0.0024</v>
      </c>
      <c r="E87">
        <f t="shared" si="13"/>
        <v>6266.997870830375</v>
      </c>
      <c r="F87">
        <f>ROUND(2*E87,0)/2</f>
        <v>6267</v>
      </c>
      <c r="G87">
        <f>+C87-(C$7+F87*C$8)</f>
        <v>-0.0051120000061928295</v>
      </c>
      <c r="J87">
        <f>+G87</f>
        <v>-0.0051120000061928295</v>
      </c>
      <c r="O87">
        <f t="shared" si="14"/>
        <v>-0.0026626137134757553</v>
      </c>
      <c r="Q87" s="2">
        <f t="shared" si="15"/>
        <v>36110.7428</v>
      </c>
    </row>
    <row r="88" spans="1:17" ht="12.75">
      <c r="A88" t="s">
        <v>46</v>
      </c>
      <c r="B88" s="10" t="s">
        <v>47</v>
      </c>
      <c r="C88" s="30">
        <v>51484.5821</v>
      </c>
      <c r="D88" s="30">
        <v>0.004</v>
      </c>
      <c r="E88">
        <f t="shared" si="13"/>
        <v>6414.9981923716405</v>
      </c>
      <c r="F88">
        <f>ROUND(2*E88,0)/2</f>
        <v>6415</v>
      </c>
      <c r="G88">
        <f>+C88-(C$7+F88*C$8)</f>
        <v>-0.004339999999501742</v>
      </c>
      <c r="J88">
        <f>+G88</f>
        <v>-0.004339999999501742</v>
      </c>
      <c r="O88">
        <f t="shared" si="14"/>
        <v>-0.002787469364251321</v>
      </c>
      <c r="Q88" s="2">
        <f t="shared" si="15"/>
        <v>36466.0821</v>
      </c>
    </row>
    <row r="89" spans="1:17" ht="12.75">
      <c r="A89" s="54" t="s">
        <v>302</v>
      </c>
      <c r="B89" s="55" t="s">
        <v>47</v>
      </c>
      <c r="C89" s="56">
        <v>51585.4222</v>
      </c>
      <c r="D89" s="16"/>
      <c r="E89">
        <f t="shared" si="13"/>
        <v>6456.9985205769735</v>
      </c>
      <c r="F89">
        <f>ROUND(2*E89,0)/2</f>
        <v>6457</v>
      </c>
      <c r="G89">
        <f>+C89-(C$7+F89*C$8)</f>
        <v>-0.0035520000019459985</v>
      </c>
      <c r="L89">
        <f>+G89</f>
        <v>-0.0035520000019459985</v>
      </c>
      <c r="O89">
        <f t="shared" si="14"/>
        <v>-0.0028229013732551968</v>
      </c>
      <c r="Q89" s="2">
        <f t="shared" si="15"/>
        <v>36566.9222</v>
      </c>
    </row>
    <row r="90" spans="1:17" ht="12.75">
      <c r="A90" s="37" t="s">
        <v>61</v>
      </c>
      <c r="B90" s="38" t="s">
        <v>47</v>
      </c>
      <c r="C90" s="37">
        <v>51878.33927</v>
      </c>
      <c r="D90" s="37">
        <v>0.003</v>
      </c>
      <c r="E90">
        <f t="shared" si="13"/>
        <v>6578.999719276147</v>
      </c>
      <c r="F90">
        <f>ROUND(2*E90,0)/2</f>
        <v>6579</v>
      </c>
      <c r="G90">
        <f>+C90-(C$7+F90*C$8)</f>
        <v>-0.000674000009894371</v>
      </c>
      <c r="K90">
        <f>+G90</f>
        <v>-0.000674000009894371</v>
      </c>
      <c r="O90">
        <f t="shared" si="14"/>
        <v>-0.002925822923218839</v>
      </c>
      <c r="Q90" s="2">
        <f t="shared" si="15"/>
        <v>36859.83927</v>
      </c>
    </row>
    <row r="91" spans="1:17" ht="12.75">
      <c r="A91" s="11" t="s">
        <v>49</v>
      </c>
      <c r="B91" s="12"/>
      <c r="C91" s="17">
        <v>51926.3574</v>
      </c>
      <c r="D91" s="31">
        <v>0.0015</v>
      </c>
      <c r="E91">
        <f t="shared" si="13"/>
        <v>6598.999473538653</v>
      </c>
      <c r="F91">
        <f>ROUND(2*E91,0)/2</f>
        <v>6599</v>
      </c>
      <c r="G91">
        <f>+C91-(C$7+F91*C$8)</f>
        <v>-0.0012639999986276962</v>
      </c>
      <c r="J91">
        <f>+G91</f>
        <v>-0.0012639999986276962</v>
      </c>
      <c r="O91">
        <f t="shared" si="14"/>
        <v>-0.0029426953084587806</v>
      </c>
      <c r="Q91" s="2">
        <f t="shared" si="15"/>
        <v>36907.8574</v>
      </c>
    </row>
    <row r="92" spans="1:17" ht="12.75">
      <c r="A92" s="13" t="s">
        <v>50</v>
      </c>
      <c r="B92" s="14"/>
      <c r="C92" s="17">
        <v>52903.537</v>
      </c>
      <c r="D92" s="17">
        <v>0.0008</v>
      </c>
      <c r="E92">
        <f t="shared" si="13"/>
        <v>7005.998910424932</v>
      </c>
      <c r="F92">
        <f>ROUND(2*E92,0)/2</f>
        <v>7006</v>
      </c>
      <c r="G92">
        <f>+C92-(C$7+F92*C$8)</f>
        <v>-0.002616000005218666</v>
      </c>
      <c r="J92">
        <f>+G92</f>
        <v>-0.002616000005218666</v>
      </c>
      <c r="O92">
        <f t="shared" si="14"/>
        <v>-0.003286048348091585</v>
      </c>
      <c r="Q92" s="2">
        <f t="shared" si="15"/>
        <v>37885.037</v>
      </c>
    </row>
    <row r="93" spans="1:17" ht="12.75">
      <c r="A93" s="39" t="s">
        <v>68</v>
      </c>
      <c r="B93" s="40" t="s">
        <v>47</v>
      </c>
      <c r="C93" s="39">
        <v>53256.478</v>
      </c>
      <c r="D93" s="39">
        <v>0.005</v>
      </c>
      <c r="E93">
        <f t="shared" si="13"/>
        <v>7153.00032987135</v>
      </c>
      <c r="F93">
        <f>ROUND(2*E93,0)/2</f>
        <v>7153</v>
      </c>
      <c r="G93">
        <f>+C93-(C$7+F93*C$8)</f>
        <v>0.0007919999989098869</v>
      </c>
      <c r="J93">
        <f>+G93</f>
        <v>0.0007919999989098869</v>
      </c>
      <c r="O93">
        <f t="shared" si="14"/>
        <v>-0.003410060379605153</v>
      </c>
      <c r="Q93" s="2">
        <f t="shared" si="15"/>
        <v>38237.978</v>
      </c>
    </row>
    <row r="94" spans="1:17" ht="12.75">
      <c r="A94" s="39" t="s">
        <v>65</v>
      </c>
      <c r="B94" s="40" t="s">
        <v>47</v>
      </c>
      <c r="C94" s="39">
        <v>54831.4892</v>
      </c>
      <c r="D94" s="39">
        <v>0.0002</v>
      </c>
      <c r="E94">
        <f t="shared" si="13"/>
        <v>7808.999156995438</v>
      </c>
      <c r="F94">
        <f>ROUND(2*E94,0)/2</f>
        <v>7809</v>
      </c>
      <c r="G94">
        <f>+C94-(C$7+F94*C$8)</f>
        <v>-0.002024000001256354</v>
      </c>
      <c r="J94">
        <f>+G94</f>
        <v>-0.002024000001256354</v>
      </c>
      <c r="O94">
        <f t="shared" si="14"/>
        <v>-0.003963474615475227</v>
      </c>
      <c r="Q94" s="2">
        <f t="shared" si="15"/>
        <v>39812.9892</v>
      </c>
    </row>
    <row r="95" spans="1:17" ht="12.75">
      <c r="A95" s="39" t="s">
        <v>65</v>
      </c>
      <c r="B95" s="40" t="s">
        <v>66</v>
      </c>
      <c r="C95" s="39">
        <v>54842.3006</v>
      </c>
      <c r="D95" s="39">
        <v>0.004</v>
      </c>
      <c r="E95">
        <f t="shared" si="13"/>
        <v>7813.502150827843</v>
      </c>
      <c r="F95">
        <f>ROUND(2*E95,0)/2</f>
        <v>7813.5</v>
      </c>
      <c r="G95">
        <f>+C95-(C$7+F95*C$8)</f>
        <v>0.005164000001968816</v>
      </c>
      <c r="J95">
        <f>+G95</f>
        <v>0.005164000001968816</v>
      </c>
      <c r="O95">
        <f t="shared" si="14"/>
        <v>-0.003967270902154214</v>
      </c>
      <c r="Q95" s="2">
        <f t="shared" si="15"/>
        <v>39823.8006</v>
      </c>
    </row>
    <row r="96" spans="1:17" ht="12.75">
      <c r="A96" s="54" t="s">
        <v>338</v>
      </c>
      <c r="B96" s="55" t="s">
        <v>47</v>
      </c>
      <c r="C96" s="56">
        <v>55155.6128</v>
      </c>
      <c r="D96" s="16"/>
      <c r="E96">
        <f t="shared" si="13"/>
        <v>7943.9980074437635</v>
      </c>
      <c r="F96">
        <f>ROUND(2*E96,0)/2</f>
        <v>7944</v>
      </c>
      <c r="G96">
        <f>+C96-(C$7+F96*C$8)</f>
        <v>-0.004784000004292466</v>
      </c>
      <c r="L96">
        <f>+G96</f>
        <v>-0.004784000004292466</v>
      </c>
      <c r="O96">
        <f t="shared" si="14"/>
        <v>-0.004077363215844831</v>
      </c>
      <c r="Q96" s="2">
        <f t="shared" si="15"/>
        <v>40137.1128</v>
      </c>
    </row>
    <row r="97" spans="1:17" ht="12.75">
      <c r="A97" s="39" t="s">
        <v>67</v>
      </c>
      <c r="B97" s="40" t="s">
        <v>47</v>
      </c>
      <c r="C97" s="39">
        <v>55851.876</v>
      </c>
      <c r="D97" s="39">
        <v>0.0004</v>
      </c>
      <c r="E97">
        <f t="shared" si="13"/>
        <v>8233.994575448905</v>
      </c>
      <c r="F97">
        <f>ROUND(2*E97,0)/2</f>
        <v>8234</v>
      </c>
      <c r="G97">
        <f>+C97-(C$7+F97*C$8)</f>
        <v>-0.013024000007135328</v>
      </c>
      <c r="J97">
        <f>+G97</f>
        <v>-0.013024000007135328</v>
      </c>
      <c r="O97">
        <f t="shared" si="14"/>
        <v>-0.00432201280182398</v>
      </c>
      <c r="Q97" s="2">
        <f t="shared" si="15"/>
        <v>40833.376</v>
      </c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  <row r="566" spans="3:4" ht="12.75">
      <c r="C566" s="16"/>
      <c r="D566" s="16"/>
    </row>
    <row r="567" spans="3:4" ht="12.75">
      <c r="C567" s="16"/>
      <c r="D567" s="16"/>
    </row>
    <row r="568" spans="3:4" ht="12.75">
      <c r="C568" s="16"/>
      <c r="D568" s="16"/>
    </row>
    <row r="569" spans="3:4" ht="12.75">
      <c r="C569" s="16"/>
      <c r="D569" s="16"/>
    </row>
    <row r="570" spans="3:4" ht="12.75">
      <c r="C570" s="16"/>
      <c r="D570" s="16"/>
    </row>
    <row r="571" spans="3:4" ht="12.75">
      <c r="C571" s="16"/>
      <c r="D571" s="16"/>
    </row>
    <row r="572" spans="3:4" ht="12.75">
      <c r="C572" s="16"/>
      <c r="D572" s="16"/>
    </row>
    <row r="573" spans="3:4" ht="12.75">
      <c r="C573" s="16"/>
      <c r="D573" s="16"/>
    </row>
    <row r="574" spans="3:4" ht="12.75">
      <c r="C574" s="16"/>
      <c r="D574" s="16"/>
    </row>
    <row r="575" spans="3:4" ht="12.75">
      <c r="C575" s="16"/>
      <c r="D575" s="16"/>
    </row>
    <row r="576" spans="3:4" ht="12.75">
      <c r="C576" s="16"/>
      <c r="D576" s="16"/>
    </row>
    <row r="577" spans="3:4" ht="12.75">
      <c r="C577" s="16"/>
      <c r="D577" s="16"/>
    </row>
    <row r="578" spans="3:4" ht="12.75">
      <c r="C578" s="16"/>
      <c r="D578" s="16"/>
    </row>
    <row r="579" spans="3:4" ht="12.75">
      <c r="C579" s="16"/>
      <c r="D579" s="16"/>
    </row>
    <row r="580" spans="3:4" ht="12.75">
      <c r="C580" s="16"/>
      <c r="D580" s="16"/>
    </row>
    <row r="581" spans="3:4" ht="12.75">
      <c r="C581" s="16"/>
      <c r="D581" s="16"/>
    </row>
    <row r="582" spans="3:4" ht="12.75">
      <c r="C582" s="16"/>
      <c r="D582" s="16"/>
    </row>
    <row r="583" spans="3:4" ht="12.75">
      <c r="C583" s="16"/>
      <c r="D583" s="16"/>
    </row>
    <row r="584" spans="3:4" ht="12.75">
      <c r="C584" s="16"/>
      <c r="D584" s="16"/>
    </row>
    <row r="585" spans="3:4" ht="12.75">
      <c r="C585" s="16"/>
      <c r="D585" s="16"/>
    </row>
    <row r="586" spans="3:4" ht="12.75">
      <c r="C586" s="16"/>
      <c r="D586" s="16"/>
    </row>
    <row r="587" spans="3:4" ht="12.75">
      <c r="C587" s="16"/>
      <c r="D587" s="16"/>
    </row>
    <row r="588" spans="3:4" ht="12.75">
      <c r="C588" s="16"/>
      <c r="D588" s="16"/>
    </row>
    <row r="589" spans="3:4" ht="12.75">
      <c r="C589" s="16"/>
      <c r="D589" s="16"/>
    </row>
    <row r="590" spans="3:4" ht="12.75">
      <c r="C590" s="16"/>
      <c r="D590" s="16"/>
    </row>
    <row r="591" spans="3:4" ht="12.75">
      <c r="C591" s="16"/>
      <c r="D591" s="16"/>
    </row>
    <row r="592" spans="3:4" ht="12.75">
      <c r="C592" s="16"/>
      <c r="D592" s="16"/>
    </row>
    <row r="593" spans="3:4" ht="12.75">
      <c r="C593" s="16"/>
      <c r="D593" s="16"/>
    </row>
    <row r="594" spans="3:4" ht="12.75">
      <c r="C594" s="16"/>
      <c r="D594" s="16"/>
    </row>
    <row r="595" spans="3:4" ht="12.75">
      <c r="C595" s="16"/>
      <c r="D595" s="16"/>
    </row>
    <row r="596" spans="3:4" ht="12.75">
      <c r="C596" s="16"/>
      <c r="D596" s="16"/>
    </row>
    <row r="597" spans="3:4" ht="12.75">
      <c r="C597" s="16"/>
      <c r="D597" s="16"/>
    </row>
    <row r="598" spans="3:4" ht="12.75">
      <c r="C598" s="16"/>
      <c r="D598" s="16"/>
    </row>
    <row r="599" spans="3:4" ht="12.75">
      <c r="C599" s="16"/>
      <c r="D599" s="16"/>
    </row>
    <row r="600" spans="3:4" ht="12.75">
      <c r="C600" s="16"/>
      <c r="D600" s="16"/>
    </row>
    <row r="601" spans="3:4" ht="12.75">
      <c r="C601" s="16"/>
      <c r="D601" s="16"/>
    </row>
    <row r="602" spans="3:4" ht="12.75">
      <c r="C602" s="16"/>
      <c r="D602" s="16"/>
    </row>
    <row r="603" spans="3:4" ht="12.75">
      <c r="C603" s="16"/>
      <c r="D603" s="16"/>
    </row>
    <row r="604" spans="3:4" ht="12.75">
      <c r="C604" s="16"/>
      <c r="D604" s="16"/>
    </row>
    <row r="605" spans="3:4" ht="12.75">
      <c r="C605" s="16"/>
      <c r="D605" s="16"/>
    </row>
    <row r="606" spans="3:4" ht="12.75">
      <c r="C606" s="16"/>
      <c r="D606" s="16"/>
    </row>
    <row r="607" spans="3:4" ht="12.75">
      <c r="C607" s="16"/>
      <c r="D607" s="16"/>
    </row>
    <row r="608" spans="3:4" ht="12.75">
      <c r="C608" s="16"/>
      <c r="D608" s="16"/>
    </row>
    <row r="609" spans="3:4" ht="12.75">
      <c r="C609" s="16"/>
      <c r="D609" s="16"/>
    </row>
    <row r="610" spans="3:4" ht="12.75">
      <c r="C610" s="16"/>
      <c r="D610" s="16"/>
    </row>
    <row r="611" spans="3:4" ht="12.75">
      <c r="C611" s="16"/>
      <c r="D611" s="16"/>
    </row>
    <row r="612" spans="3:4" ht="12.75">
      <c r="C612" s="16"/>
      <c r="D612" s="16"/>
    </row>
    <row r="613" spans="3:4" ht="12.75">
      <c r="C613" s="16"/>
      <c r="D613" s="16"/>
    </row>
    <row r="614" spans="3:4" ht="12.75">
      <c r="C614" s="16"/>
      <c r="D614" s="16"/>
    </row>
    <row r="615" spans="3:4" ht="12.75">
      <c r="C615" s="16"/>
      <c r="D615" s="16"/>
    </row>
    <row r="616" spans="3:4" ht="12.75">
      <c r="C616" s="16"/>
      <c r="D616" s="16"/>
    </row>
    <row r="617" spans="3:4" ht="12.75">
      <c r="C617" s="16"/>
      <c r="D617" s="16"/>
    </row>
    <row r="618" spans="3:4" ht="12.75">
      <c r="C618" s="16"/>
      <c r="D618" s="16"/>
    </row>
    <row r="619" spans="3:4" ht="12.75">
      <c r="C619" s="16"/>
      <c r="D619" s="16"/>
    </row>
    <row r="620" spans="3:4" ht="12.75">
      <c r="C620" s="16"/>
      <c r="D620" s="16"/>
    </row>
    <row r="621" spans="3:4" ht="12.75">
      <c r="C621" s="16"/>
      <c r="D621" s="16"/>
    </row>
    <row r="622" spans="3:4" ht="12.75">
      <c r="C622" s="16"/>
      <c r="D622" s="16"/>
    </row>
    <row r="623" spans="3:4" ht="12.75">
      <c r="C623" s="16"/>
      <c r="D623" s="16"/>
    </row>
    <row r="624" spans="3:4" ht="12.75">
      <c r="C624" s="16"/>
      <c r="D624" s="16"/>
    </row>
    <row r="625" spans="3:4" ht="12.75">
      <c r="C625" s="16"/>
      <c r="D625" s="16"/>
    </row>
    <row r="626" spans="3:4" ht="12.75">
      <c r="C626" s="16"/>
      <c r="D626" s="16"/>
    </row>
    <row r="627" spans="3:4" ht="12.75">
      <c r="C627" s="16"/>
      <c r="D627" s="16"/>
    </row>
    <row r="628" spans="3:4" ht="12.75">
      <c r="C628" s="16"/>
      <c r="D628" s="16"/>
    </row>
    <row r="629" spans="3:4" ht="12.75">
      <c r="C629" s="16"/>
      <c r="D629" s="16"/>
    </row>
    <row r="630" spans="3:4" ht="12.75">
      <c r="C630" s="16"/>
      <c r="D630" s="16"/>
    </row>
    <row r="631" spans="3:4" ht="12.75">
      <c r="C631" s="16"/>
      <c r="D631" s="16"/>
    </row>
    <row r="632" spans="3:4" ht="12.75">
      <c r="C632" s="16"/>
      <c r="D632" s="16"/>
    </row>
    <row r="633" spans="3:4" ht="12.75">
      <c r="C633" s="16"/>
      <c r="D633" s="16"/>
    </row>
    <row r="634" spans="3:4" ht="12.75">
      <c r="C634" s="16"/>
      <c r="D634" s="16"/>
    </row>
    <row r="635" spans="3:4" ht="12.75">
      <c r="C635" s="16"/>
      <c r="D635" s="16"/>
    </row>
    <row r="636" spans="3:4" ht="12.75">
      <c r="C636" s="16"/>
      <c r="D636" s="16"/>
    </row>
    <row r="637" spans="3:4" ht="12.75">
      <c r="C637" s="16"/>
      <c r="D637" s="16"/>
    </row>
    <row r="638" spans="3:4" ht="12.75">
      <c r="C638" s="16"/>
      <c r="D638" s="16"/>
    </row>
    <row r="639" spans="3:4" ht="12.75">
      <c r="C639" s="16"/>
      <c r="D639" s="16"/>
    </row>
    <row r="640" spans="3:4" ht="12.75">
      <c r="C640" s="16"/>
      <c r="D640" s="16"/>
    </row>
    <row r="641" spans="3:4" ht="12.75">
      <c r="C641" s="16"/>
      <c r="D641" s="16"/>
    </row>
    <row r="642" spans="3:4" ht="12.75">
      <c r="C642" s="16"/>
      <c r="D642" s="16"/>
    </row>
    <row r="643" spans="3:4" ht="12.75">
      <c r="C643" s="16"/>
      <c r="D643" s="16"/>
    </row>
    <row r="644" spans="3:4" ht="12.75">
      <c r="C644" s="16"/>
      <c r="D644" s="16"/>
    </row>
    <row r="645" spans="3:4" ht="12.75">
      <c r="C645" s="16"/>
      <c r="D645" s="16"/>
    </row>
    <row r="646" spans="3:4" ht="12.75">
      <c r="C646" s="16"/>
      <c r="D646" s="16"/>
    </row>
    <row r="647" spans="3:4" ht="12.75">
      <c r="C647" s="16"/>
      <c r="D647" s="16"/>
    </row>
    <row r="648" spans="3:4" ht="12.75">
      <c r="C648" s="16"/>
      <c r="D648" s="16"/>
    </row>
    <row r="649" spans="3:4" ht="12.75">
      <c r="C649" s="16"/>
      <c r="D649" s="16"/>
    </row>
    <row r="650" spans="3:4" ht="12.75">
      <c r="C650" s="16"/>
      <c r="D650" s="16"/>
    </row>
    <row r="651" spans="3:4" ht="12.75">
      <c r="C651" s="16"/>
      <c r="D651" s="16"/>
    </row>
    <row r="652" spans="3:4" ht="12.75">
      <c r="C652" s="16"/>
      <c r="D652" s="16"/>
    </row>
    <row r="653" spans="3:4" ht="12.75">
      <c r="C653" s="16"/>
      <c r="D653" s="16"/>
    </row>
    <row r="654" spans="3:4" ht="12.75">
      <c r="C654" s="16"/>
      <c r="D654" s="16"/>
    </row>
    <row r="655" spans="3:4" ht="12.75">
      <c r="C655" s="16"/>
      <c r="D655" s="16"/>
    </row>
    <row r="656" spans="3:4" ht="12.75">
      <c r="C656" s="16"/>
      <c r="D656" s="16"/>
    </row>
    <row r="657" spans="3:4" ht="12.75">
      <c r="C657" s="16"/>
      <c r="D657" s="16"/>
    </row>
    <row r="658" spans="3:4" ht="12.75">
      <c r="C658" s="16"/>
      <c r="D658" s="16"/>
    </row>
    <row r="659" spans="3:4" ht="12.75">
      <c r="C659" s="16"/>
      <c r="D659" s="16"/>
    </row>
    <row r="660" spans="3:4" ht="12.75">
      <c r="C660" s="16"/>
      <c r="D660" s="16"/>
    </row>
    <row r="661" spans="3:4" ht="12.75">
      <c r="C661" s="16"/>
      <c r="D661" s="16"/>
    </row>
    <row r="662" spans="3:4" ht="12.75">
      <c r="C662" s="16"/>
      <c r="D662" s="16"/>
    </row>
    <row r="663" spans="3:4" ht="12.75">
      <c r="C663" s="16"/>
      <c r="D663" s="16"/>
    </row>
    <row r="664" spans="3:4" ht="12.75">
      <c r="C664" s="16"/>
      <c r="D664" s="16"/>
    </row>
    <row r="665" spans="3:4" ht="12.75">
      <c r="C665" s="16"/>
      <c r="D665" s="16"/>
    </row>
    <row r="666" spans="3:4" ht="12.75">
      <c r="C666" s="16"/>
      <c r="D666" s="16"/>
    </row>
    <row r="667" spans="3:4" ht="12.75">
      <c r="C667" s="16"/>
      <c r="D667" s="16"/>
    </row>
    <row r="668" spans="3:4" ht="12.75">
      <c r="C668" s="16"/>
      <c r="D668" s="16"/>
    </row>
    <row r="669" spans="3:4" ht="12.75">
      <c r="C669" s="16"/>
      <c r="D669" s="16"/>
    </row>
    <row r="670" spans="3:4" ht="12.75">
      <c r="C670" s="16"/>
      <c r="D670" s="16"/>
    </row>
    <row r="671" spans="3:4" ht="12.75">
      <c r="C671" s="16"/>
      <c r="D671" s="16"/>
    </row>
    <row r="672" spans="3:4" ht="12.75">
      <c r="C672" s="16"/>
      <c r="D672" s="16"/>
    </row>
    <row r="673" spans="3:4" ht="12.75">
      <c r="C673" s="16"/>
      <c r="D673" s="16"/>
    </row>
    <row r="674" spans="3:4" ht="12.75">
      <c r="C674" s="16"/>
      <c r="D674" s="16"/>
    </row>
    <row r="675" spans="3:4" ht="12.75">
      <c r="C675" s="16"/>
      <c r="D675" s="16"/>
    </row>
    <row r="676" spans="3:4" ht="12.75">
      <c r="C676" s="16"/>
      <c r="D676" s="16"/>
    </row>
    <row r="677" spans="3:4" ht="12.75">
      <c r="C677" s="16"/>
      <c r="D677" s="16"/>
    </row>
    <row r="678" spans="3:4" ht="12.75">
      <c r="C678" s="16"/>
      <c r="D678" s="16"/>
    </row>
    <row r="679" spans="3:4" ht="12.75">
      <c r="C679" s="16"/>
      <c r="D679" s="16"/>
    </row>
    <row r="680" spans="3:4" ht="12.75">
      <c r="C680" s="16"/>
      <c r="D680" s="16"/>
    </row>
    <row r="681" spans="3:4" ht="12.75">
      <c r="C681" s="16"/>
      <c r="D681" s="16"/>
    </row>
    <row r="682" spans="3:4" ht="12.75">
      <c r="C682" s="16"/>
      <c r="D682" s="16"/>
    </row>
    <row r="683" spans="3:4" ht="12.75">
      <c r="C683" s="16"/>
      <c r="D683" s="16"/>
    </row>
    <row r="684" spans="3:4" ht="12.75">
      <c r="C684" s="16"/>
      <c r="D684" s="16"/>
    </row>
    <row r="685" spans="3:4" ht="12.75">
      <c r="C685" s="16"/>
      <c r="D685" s="16"/>
    </row>
    <row r="686" spans="3:4" ht="12.75">
      <c r="C686" s="16"/>
      <c r="D686" s="16"/>
    </row>
    <row r="687" spans="3:4" ht="12.75">
      <c r="C687" s="16"/>
      <c r="D687" s="16"/>
    </row>
    <row r="688" spans="3:4" ht="12.75">
      <c r="C688" s="16"/>
      <c r="D688" s="16"/>
    </row>
    <row r="689" spans="3:4" ht="12.75">
      <c r="C689" s="16"/>
      <c r="D689" s="16"/>
    </row>
    <row r="690" spans="3:4" ht="12.75">
      <c r="C690" s="16"/>
      <c r="D690" s="16"/>
    </row>
    <row r="691" spans="3:4" ht="12.75">
      <c r="C691" s="16"/>
      <c r="D691" s="16"/>
    </row>
    <row r="692" spans="3:4" ht="12.75">
      <c r="C692" s="16"/>
      <c r="D692" s="16"/>
    </row>
    <row r="693" spans="3:4" ht="12.75">
      <c r="C693" s="16"/>
      <c r="D693" s="16"/>
    </row>
    <row r="694" spans="3:4" ht="12.75">
      <c r="C694" s="16"/>
      <c r="D694" s="16"/>
    </row>
    <row r="695" spans="3:4" ht="12.75">
      <c r="C695" s="16"/>
      <c r="D695" s="16"/>
    </row>
    <row r="696" spans="3:4" ht="12.75">
      <c r="C696" s="16"/>
      <c r="D696" s="16"/>
    </row>
    <row r="697" spans="3:4" ht="12.75">
      <c r="C697" s="16"/>
      <c r="D697" s="16"/>
    </row>
    <row r="698" spans="3:4" ht="12.75">
      <c r="C698" s="16"/>
      <c r="D698" s="16"/>
    </row>
    <row r="699" spans="3:4" ht="12.75">
      <c r="C699" s="16"/>
      <c r="D699" s="16"/>
    </row>
    <row r="700" spans="3:4" ht="12.75">
      <c r="C700" s="16"/>
      <c r="D700" s="16"/>
    </row>
    <row r="701" spans="3:4" ht="12.75">
      <c r="C701" s="16"/>
      <c r="D701" s="16"/>
    </row>
    <row r="702" spans="3:4" ht="12.75">
      <c r="C702" s="16"/>
      <c r="D702" s="16"/>
    </row>
    <row r="703" spans="3:4" ht="12.75">
      <c r="C703" s="16"/>
      <c r="D703" s="16"/>
    </row>
    <row r="704" spans="3:4" ht="12.75">
      <c r="C704" s="16"/>
      <c r="D704" s="16"/>
    </row>
    <row r="705" spans="3:4" ht="12.75">
      <c r="C705" s="16"/>
      <c r="D705" s="16"/>
    </row>
    <row r="706" spans="3:4" ht="12.75">
      <c r="C706" s="16"/>
      <c r="D706" s="16"/>
    </row>
    <row r="707" spans="3:4" ht="12.75">
      <c r="C707" s="16"/>
      <c r="D707" s="16"/>
    </row>
    <row r="708" spans="3:4" ht="12.75">
      <c r="C708" s="16"/>
      <c r="D708" s="16"/>
    </row>
    <row r="709" spans="3:4" ht="12.75">
      <c r="C709" s="16"/>
      <c r="D709" s="16"/>
    </row>
    <row r="710" spans="3:4" ht="12.75">
      <c r="C710" s="16"/>
      <c r="D710" s="16"/>
    </row>
    <row r="711" spans="3:4" ht="12.75">
      <c r="C711" s="16"/>
      <c r="D711" s="16"/>
    </row>
    <row r="712" spans="3:4" ht="12.75">
      <c r="C712" s="16"/>
      <c r="D712" s="16"/>
    </row>
    <row r="713" spans="3:4" ht="12.75">
      <c r="C713" s="16"/>
      <c r="D713" s="16"/>
    </row>
    <row r="714" spans="3:4" ht="12.75">
      <c r="C714" s="16"/>
      <c r="D714" s="16"/>
    </row>
    <row r="715" spans="3:4" ht="12.75">
      <c r="C715" s="16"/>
      <c r="D715" s="16"/>
    </row>
    <row r="716" spans="3:4" ht="12.75">
      <c r="C716" s="16"/>
      <c r="D716" s="16"/>
    </row>
    <row r="717" spans="3:4" ht="12.75">
      <c r="C717" s="16"/>
      <c r="D717" s="16"/>
    </row>
    <row r="718" spans="3:4" ht="12.75">
      <c r="C718" s="16"/>
      <c r="D718" s="16"/>
    </row>
    <row r="719" spans="3:4" ht="12.75">
      <c r="C719" s="16"/>
      <c r="D719" s="16"/>
    </row>
    <row r="720" spans="3:4" ht="12.75">
      <c r="C720" s="16"/>
      <c r="D720" s="16"/>
    </row>
    <row r="721" spans="3:4" ht="12.75">
      <c r="C721" s="16"/>
      <c r="D721" s="16"/>
    </row>
    <row r="722" spans="3:4" ht="12.75">
      <c r="C722" s="16"/>
      <c r="D722" s="16"/>
    </row>
    <row r="723" spans="3:4" ht="12.75">
      <c r="C723" s="16"/>
      <c r="D723" s="16"/>
    </row>
    <row r="724" spans="3:4" ht="12.75">
      <c r="C724" s="16"/>
      <c r="D724" s="16"/>
    </row>
    <row r="725" spans="3:4" ht="12.75">
      <c r="C725" s="16"/>
      <c r="D725" s="16"/>
    </row>
    <row r="726" spans="3:4" ht="12.75">
      <c r="C726" s="16"/>
      <c r="D726" s="16"/>
    </row>
    <row r="727" spans="3:4" ht="12.75">
      <c r="C727" s="16"/>
      <c r="D727" s="16"/>
    </row>
    <row r="728" spans="3:4" ht="12.75">
      <c r="C728" s="16"/>
      <c r="D728" s="16"/>
    </row>
    <row r="729" spans="3:4" ht="12.75">
      <c r="C729" s="16"/>
      <c r="D729" s="16"/>
    </row>
    <row r="730" spans="3:4" ht="12.75">
      <c r="C730" s="16"/>
      <c r="D730" s="16"/>
    </row>
    <row r="731" spans="3:4" ht="12.75">
      <c r="C731" s="16"/>
      <c r="D731" s="16"/>
    </row>
    <row r="732" spans="3:4" ht="12.75">
      <c r="C732" s="16"/>
      <c r="D732" s="16"/>
    </row>
    <row r="733" spans="3:4" ht="12.75">
      <c r="C733" s="16"/>
      <c r="D733" s="16"/>
    </row>
    <row r="734" spans="3:4" ht="12.75">
      <c r="C734" s="16"/>
      <c r="D734" s="16"/>
    </row>
    <row r="735" spans="3:4" ht="12.75">
      <c r="C735" s="16"/>
      <c r="D735" s="16"/>
    </row>
    <row r="736" spans="3:4" ht="12.75">
      <c r="C736" s="16"/>
      <c r="D736" s="16"/>
    </row>
    <row r="737" spans="3:4" ht="12.75">
      <c r="C737" s="16"/>
      <c r="D737" s="16"/>
    </row>
    <row r="738" spans="3:4" ht="12.75">
      <c r="C738" s="16"/>
      <c r="D738" s="16"/>
    </row>
    <row r="739" spans="3:4" ht="12.75">
      <c r="C739" s="16"/>
      <c r="D739" s="16"/>
    </row>
    <row r="740" spans="3:4" ht="12.75">
      <c r="C740" s="16"/>
      <c r="D740" s="16"/>
    </row>
    <row r="741" spans="3:4" ht="12.75">
      <c r="C741" s="16"/>
      <c r="D741" s="16"/>
    </row>
    <row r="742" spans="3:4" ht="12.75">
      <c r="C742" s="16"/>
      <c r="D742" s="16"/>
    </row>
    <row r="743" spans="3:4" ht="12.75">
      <c r="C743" s="16"/>
      <c r="D743" s="16"/>
    </row>
    <row r="744" spans="3:4" ht="12.75">
      <c r="C744" s="16"/>
      <c r="D744" s="16"/>
    </row>
    <row r="745" spans="3:4" ht="12.75">
      <c r="C745" s="16"/>
      <c r="D745" s="16"/>
    </row>
    <row r="746" spans="3:4" ht="12.75">
      <c r="C746" s="16"/>
      <c r="D746" s="16"/>
    </row>
    <row r="747" spans="3:4" ht="12.75">
      <c r="C747" s="16"/>
      <c r="D747" s="16"/>
    </row>
    <row r="748" spans="3:4" ht="12.75">
      <c r="C748" s="16"/>
      <c r="D748" s="16"/>
    </row>
    <row r="749" spans="3:4" ht="12.75">
      <c r="C749" s="16"/>
      <c r="D749" s="16"/>
    </row>
    <row r="750" spans="3:4" ht="12.75">
      <c r="C750" s="16"/>
      <c r="D750" s="16"/>
    </row>
    <row r="751" spans="3:4" ht="12.75">
      <c r="C751" s="16"/>
      <c r="D751" s="16"/>
    </row>
    <row r="752" spans="3:4" ht="12.75">
      <c r="C752" s="16"/>
      <c r="D752" s="16"/>
    </row>
    <row r="753" spans="3:4" ht="12.75">
      <c r="C753" s="16"/>
      <c r="D753" s="16"/>
    </row>
    <row r="754" spans="3:4" ht="12.75">
      <c r="C754" s="16"/>
      <c r="D754" s="16"/>
    </row>
    <row r="755" spans="3:4" ht="12.75">
      <c r="C755" s="16"/>
      <c r="D755" s="16"/>
    </row>
    <row r="756" spans="3:4" ht="12.75">
      <c r="C756" s="16"/>
      <c r="D756" s="16"/>
    </row>
    <row r="757" spans="3:4" ht="12.75">
      <c r="C757" s="16"/>
      <c r="D757" s="16"/>
    </row>
    <row r="758" spans="3:4" ht="12.75">
      <c r="C758" s="16"/>
      <c r="D758" s="16"/>
    </row>
    <row r="759" spans="3:4" ht="12.75">
      <c r="C759" s="16"/>
      <c r="D759" s="16"/>
    </row>
    <row r="760" spans="3:4" ht="12.75">
      <c r="C760" s="16"/>
      <c r="D760" s="16"/>
    </row>
    <row r="761" spans="3:4" ht="12.75">
      <c r="C761" s="16"/>
      <c r="D761" s="16"/>
    </row>
    <row r="762" spans="3:4" ht="12.75">
      <c r="C762" s="16"/>
      <c r="D762" s="16"/>
    </row>
    <row r="763" spans="3:4" ht="12.75">
      <c r="C763" s="16"/>
      <c r="D763" s="16"/>
    </row>
    <row r="764" spans="3:4" ht="12.75">
      <c r="C764" s="16"/>
      <c r="D764" s="16"/>
    </row>
    <row r="765" spans="3:4" ht="12.75">
      <c r="C765" s="16"/>
      <c r="D765" s="16"/>
    </row>
    <row r="766" spans="3:4" ht="12.75">
      <c r="C766" s="16"/>
      <c r="D766" s="16"/>
    </row>
    <row r="767" spans="3:4" ht="12.75">
      <c r="C767" s="16"/>
      <c r="D767" s="16"/>
    </row>
    <row r="768" spans="3:4" ht="12.75">
      <c r="C768" s="16"/>
      <c r="D768" s="16"/>
    </row>
    <row r="769" spans="3:4" ht="12.75">
      <c r="C769" s="16"/>
      <c r="D769" s="16"/>
    </row>
    <row r="770" spans="3:4" ht="12.75">
      <c r="C770" s="16"/>
      <c r="D770" s="16"/>
    </row>
    <row r="771" spans="3:4" ht="12.75">
      <c r="C771" s="16"/>
      <c r="D771" s="16"/>
    </row>
    <row r="772" spans="3:4" ht="12.75">
      <c r="C772" s="16"/>
      <c r="D772" s="16"/>
    </row>
    <row r="773" spans="3:4" ht="12.75">
      <c r="C773" s="16"/>
      <c r="D773" s="16"/>
    </row>
    <row r="774" spans="3:4" ht="12.75">
      <c r="C774" s="16"/>
      <c r="D774" s="16"/>
    </row>
    <row r="775" spans="3:4" ht="12.75">
      <c r="C775" s="16"/>
      <c r="D775" s="16"/>
    </row>
    <row r="776" spans="3:4" ht="12.75">
      <c r="C776" s="16"/>
      <c r="D776" s="16"/>
    </row>
    <row r="777" spans="3:4" ht="12.75">
      <c r="C777" s="16"/>
      <c r="D777" s="16"/>
    </row>
    <row r="778" spans="3:4" ht="12.75">
      <c r="C778" s="16"/>
      <c r="D778" s="16"/>
    </row>
    <row r="779" spans="3:4" ht="12.75">
      <c r="C779" s="16"/>
      <c r="D779" s="16"/>
    </row>
    <row r="780" spans="3:4" ht="12.75">
      <c r="C780" s="16"/>
      <c r="D780" s="16"/>
    </row>
    <row r="781" spans="3:4" ht="12.75">
      <c r="C781" s="16"/>
      <c r="D781" s="16"/>
    </row>
    <row r="782" spans="3:4" ht="12.75">
      <c r="C782" s="16"/>
      <c r="D782" s="16"/>
    </row>
    <row r="783" spans="3:4" ht="12.75">
      <c r="C783" s="16"/>
      <c r="D783" s="16"/>
    </row>
    <row r="784" spans="3:4" ht="12.75">
      <c r="C784" s="16"/>
      <c r="D784" s="16"/>
    </row>
    <row r="785" spans="3:4" ht="12.75">
      <c r="C785" s="16"/>
      <c r="D785" s="16"/>
    </row>
    <row r="786" spans="3:4" ht="12.75">
      <c r="C786" s="16"/>
      <c r="D786" s="16"/>
    </row>
    <row r="787" spans="3:4" ht="12.75">
      <c r="C787" s="16"/>
      <c r="D787" s="16"/>
    </row>
    <row r="788" spans="3:4" ht="12.75">
      <c r="C788" s="16"/>
      <c r="D788" s="16"/>
    </row>
    <row r="789" spans="3:4" ht="12.75">
      <c r="C789" s="16"/>
      <c r="D789" s="16"/>
    </row>
    <row r="790" spans="3:4" ht="12.75">
      <c r="C790" s="16"/>
      <c r="D790" s="16"/>
    </row>
    <row r="791" spans="3:4" ht="12.75">
      <c r="C791" s="16"/>
      <c r="D791" s="16"/>
    </row>
    <row r="792" spans="3:4" ht="12.75">
      <c r="C792" s="16"/>
      <c r="D792" s="16"/>
    </row>
    <row r="793" spans="3:4" ht="12.75">
      <c r="C793" s="16"/>
      <c r="D793" s="16"/>
    </row>
    <row r="794" spans="3:4" ht="12.75">
      <c r="C794" s="16"/>
      <c r="D794" s="16"/>
    </row>
    <row r="795" spans="3:4" ht="12.75">
      <c r="C795" s="16"/>
      <c r="D795" s="16"/>
    </row>
    <row r="796" spans="3:4" ht="12.75">
      <c r="C796" s="16"/>
      <c r="D796" s="16"/>
    </row>
    <row r="797" spans="3:4" ht="12.75">
      <c r="C797" s="16"/>
      <c r="D797" s="16"/>
    </row>
    <row r="798" spans="3:4" ht="12.75">
      <c r="C798" s="16"/>
      <c r="D798" s="16"/>
    </row>
    <row r="799" spans="3:4" ht="12.75">
      <c r="C799" s="16"/>
      <c r="D799" s="16"/>
    </row>
    <row r="800" spans="3:4" ht="12.75">
      <c r="C800" s="16"/>
      <c r="D800" s="16"/>
    </row>
    <row r="801" spans="3:4" ht="12.75">
      <c r="C801" s="16"/>
      <c r="D801" s="16"/>
    </row>
    <row r="802" spans="3:4" ht="12.75">
      <c r="C802" s="16"/>
      <c r="D802" s="16"/>
    </row>
    <row r="803" spans="3:4" ht="12.75">
      <c r="C803" s="16"/>
      <c r="D803" s="16"/>
    </row>
    <row r="804" spans="3:4" ht="12.75">
      <c r="C804" s="16"/>
      <c r="D804" s="16"/>
    </row>
    <row r="805" spans="3:4" ht="12.75">
      <c r="C805" s="16"/>
      <c r="D805" s="16"/>
    </row>
    <row r="806" spans="3:4" ht="12.75">
      <c r="C806" s="16"/>
      <c r="D806" s="16"/>
    </row>
    <row r="807" spans="3:4" ht="12.75">
      <c r="C807" s="16"/>
      <c r="D807" s="16"/>
    </row>
    <row r="808" spans="3:4" ht="12.75">
      <c r="C808" s="16"/>
      <c r="D808" s="16"/>
    </row>
    <row r="809" spans="3:4" ht="12.75">
      <c r="C809" s="16"/>
      <c r="D809" s="16"/>
    </row>
    <row r="810" spans="3:4" ht="12.75">
      <c r="C810" s="16"/>
      <c r="D810" s="16"/>
    </row>
    <row r="811" spans="3:4" ht="12.75">
      <c r="C811" s="16"/>
      <c r="D811" s="16"/>
    </row>
    <row r="812" spans="3:4" ht="12.75">
      <c r="C812" s="16"/>
      <c r="D812" s="16"/>
    </row>
    <row r="813" spans="3:4" ht="12.75">
      <c r="C813" s="16"/>
      <c r="D813" s="16"/>
    </row>
    <row r="814" spans="3:4" ht="12.75">
      <c r="C814" s="16"/>
      <c r="D814" s="16"/>
    </row>
    <row r="815" spans="3:4" ht="12.75">
      <c r="C815" s="16"/>
      <c r="D815" s="16"/>
    </row>
    <row r="816" spans="3:4" ht="12.75">
      <c r="C816" s="16"/>
      <c r="D816" s="16"/>
    </row>
    <row r="817" spans="3:4" ht="12.75">
      <c r="C817" s="16"/>
      <c r="D817" s="16"/>
    </row>
    <row r="818" spans="3:4" ht="12.75">
      <c r="C818" s="16"/>
      <c r="D818" s="16"/>
    </row>
    <row r="819" spans="3:4" ht="12.75">
      <c r="C819" s="16"/>
      <c r="D819" s="16"/>
    </row>
    <row r="820" spans="3:4" ht="12.75">
      <c r="C820" s="16"/>
      <c r="D820" s="16"/>
    </row>
    <row r="821" spans="3:4" ht="12.75">
      <c r="C821" s="16"/>
      <c r="D821" s="16"/>
    </row>
    <row r="822" spans="3:4" ht="12.75">
      <c r="C822" s="16"/>
      <c r="D822" s="16"/>
    </row>
    <row r="823" spans="3:4" ht="12.75">
      <c r="C823" s="16"/>
      <c r="D823" s="16"/>
    </row>
    <row r="824" spans="3:4" ht="12.75">
      <c r="C824" s="16"/>
      <c r="D824" s="16"/>
    </row>
    <row r="825" spans="3:4" ht="12.75">
      <c r="C825" s="16"/>
      <c r="D825" s="16"/>
    </row>
    <row r="826" spans="3:4" ht="12.75">
      <c r="C826" s="16"/>
      <c r="D826" s="16"/>
    </row>
    <row r="827" spans="3:4" ht="12.75">
      <c r="C827" s="16"/>
      <c r="D827" s="16"/>
    </row>
    <row r="828" spans="3:4" ht="12.75">
      <c r="C828" s="16"/>
      <c r="D828" s="16"/>
    </row>
    <row r="829" spans="3:4" ht="12.75">
      <c r="C829" s="16"/>
      <c r="D829" s="16"/>
    </row>
    <row r="830" spans="3:4" ht="12.75">
      <c r="C830" s="16"/>
      <c r="D830" s="16"/>
    </row>
    <row r="831" spans="3:4" ht="12.75">
      <c r="C831" s="16"/>
      <c r="D831" s="16"/>
    </row>
    <row r="832" spans="3:4" ht="12.75">
      <c r="C832" s="16"/>
      <c r="D832" s="16"/>
    </row>
    <row r="833" spans="3:4" ht="12.75">
      <c r="C833" s="16"/>
      <c r="D833" s="16"/>
    </row>
    <row r="834" spans="3:4" ht="12.75">
      <c r="C834" s="16"/>
      <c r="D834" s="16"/>
    </row>
    <row r="835" spans="3:4" ht="12.75">
      <c r="C835" s="16"/>
      <c r="D835" s="16"/>
    </row>
    <row r="836" spans="3:4" ht="12.75">
      <c r="C836" s="16"/>
      <c r="D836" s="16"/>
    </row>
    <row r="837" spans="3:4" ht="12.75">
      <c r="C837" s="16"/>
      <c r="D837" s="16"/>
    </row>
    <row r="838" spans="3:4" ht="12.75">
      <c r="C838" s="16"/>
      <c r="D838" s="16"/>
    </row>
    <row r="839" spans="3:4" ht="12.75">
      <c r="C839" s="16"/>
      <c r="D839" s="16"/>
    </row>
    <row r="840" spans="3:4" ht="12.75">
      <c r="C840" s="16"/>
      <c r="D840" s="16"/>
    </row>
    <row r="841" spans="3:4" ht="12.75">
      <c r="C841" s="16"/>
      <c r="D841" s="16"/>
    </row>
    <row r="842" spans="3:4" ht="12.75">
      <c r="C842" s="16"/>
      <c r="D842" s="16"/>
    </row>
    <row r="843" spans="3:4" ht="12.75">
      <c r="C843" s="16"/>
      <c r="D843" s="16"/>
    </row>
    <row r="844" spans="3:4" ht="12.75">
      <c r="C844" s="16"/>
      <c r="D844" s="16"/>
    </row>
    <row r="845" spans="3:4" ht="12.75">
      <c r="C845" s="16"/>
      <c r="D845" s="16"/>
    </row>
    <row r="846" spans="3:4" ht="12.75">
      <c r="C846" s="16"/>
      <c r="D846" s="16"/>
    </row>
    <row r="847" spans="3:4" ht="12.75">
      <c r="C847" s="16"/>
      <c r="D847" s="16"/>
    </row>
    <row r="848" spans="3:4" ht="12.75">
      <c r="C848" s="16"/>
      <c r="D848" s="16"/>
    </row>
    <row r="849" spans="3:4" ht="12.75">
      <c r="C849" s="16"/>
      <c r="D849" s="16"/>
    </row>
    <row r="850" spans="3:4" ht="12.75">
      <c r="C850" s="16"/>
      <c r="D850" s="16"/>
    </row>
    <row r="851" spans="3:4" ht="12.75">
      <c r="C851" s="16"/>
      <c r="D851" s="16"/>
    </row>
    <row r="852" spans="3:4" ht="12.75">
      <c r="C852" s="16"/>
      <c r="D852" s="16"/>
    </row>
    <row r="853" spans="3:4" ht="12.75">
      <c r="C853" s="16"/>
      <c r="D853" s="16"/>
    </row>
    <row r="854" spans="3:4" ht="12.75">
      <c r="C854" s="16"/>
      <c r="D854" s="16"/>
    </row>
    <row r="855" spans="3:4" ht="12.75">
      <c r="C855" s="16"/>
      <c r="D855" s="16"/>
    </row>
    <row r="856" spans="3:4" ht="12.75">
      <c r="C856" s="16"/>
      <c r="D856" s="16"/>
    </row>
    <row r="857" spans="3:4" ht="12.75">
      <c r="C857" s="16"/>
      <c r="D857" s="16"/>
    </row>
    <row r="858" spans="3:4" ht="12.75">
      <c r="C858" s="16"/>
      <c r="D858" s="16"/>
    </row>
    <row r="859" spans="3:4" ht="12.75">
      <c r="C859" s="16"/>
      <c r="D859" s="16"/>
    </row>
    <row r="860" spans="3:4" ht="12.75">
      <c r="C860" s="16"/>
      <c r="D860" s="16"/>
    </row>
    <row r="861" spans="3:4" ht="12.75">
      <c r="C861" s="16"/>
      <c r="D861" s="16"/>
    </row>
    <row r="862" spans="3:4" ht="12.75">
      <c r="C862" s="16"/>
      <c r="D862" s="16"/>
    </row>
    <row r="863" spans="3:4" ht="12.75">
      <c r="C863" s="16"/>
      <c r="D863" s="16"/>
    </row>
    <row r="864" spans="3:4" ht="12.75">
      <c r="C864" s="16"/>
      <c r="D864" s="16"/>
    </row>
    <row r="865" spans="3:4" ht="12.75">
      <c r="C865" s="16"/>
      <c r="D865" s="16"/>
    </row>
    <row r="866" spans="3:4" ht="12.75">
      <c r="C866" s="16"/>
      <c r="D866" s="16"/>
    </row>
    <row r="867" spans="3:4" ht="12.75">
      <c r="C867" s="16"/>
      <c r="D867" s="16"/>
    </row>
    <row r="868" spans="3:4" ht="12.75">
      <c r="C868" s="16"/>
      <c r="D868" s="16"/>
    </row>
    <row r="869" spans="3:4" ht="12.75">
      <c r="C869" s="16"/>
      <c r="D869" s="16"/>
    </row>
    <row r="870" spans="3:4" ht="12.75">
      <c r="C870" s="16"/>
      <c r="D870" s="16"/>
    </row>
    <row r="871" spans="3:4" ht="12.75">
      <c r="C871" s="16"/>
      <c r="D871" s="16"/>
    </row>
    <row r="872" spans="3:4" ht="12.75">
      <c r="C872" s="16"/>
      <c r="D872" s="16"/>
    </row>
    <row r="873" spans="3:4" ht="12.75">
      <c r="C873" s="16"/>
      <c r="D873" s="16"/>
    </row>
    <row r="874" spans="3:4" ht="12.75">
      <c r="C874" s="16"/>
      <c r="D874" s="16"/>
    </row>
    <row r="875" spans="3:4" ht="12.75">
      <c r="C875" s="16"/>
      <c r="D875" s="16"/>
    </row>
    <row r="876" spans="3:4" ht="12.75">
      <c r="C876" s="16"/>
      <c r="D876" s="16"/>
    </row>
    <row r="877" spans="3:4" ht="12.75">
      <c r="C877" s="16"/>
      <c r="D877" s="16"/>
    </row>
    <row r="878" spans="3:4" ht="12.75">
      <c r="C878" s="16"/>
      <c r="D878" s="16"/>
    </row>
    <row r="879" spans="3:4" ht="12.75">
      <c r="C879" s="16"/>
      <c r="D879" s="16"/>
    </row>
    <row r="880" spans="3:4" ht="12.75">
      <c r="C880" s="16"/>
      <c r="D880" s="16"/>
    </row>
    <row r="881" spans="3:4" ht="12.75">
      <c r="C881" s="16"/>
      <c r="D881" s="16"/>
    </row>
    <row r="882" spans="3:4" ht="12.75">
      <c r="C882" s="16"/>
      <c r="D882" s="16"/>
    </row>
    <row r="883" spans="3:4" ht="12.75">
      <c r="C883" s="16"/>
      <c r="D883" s="16"/>
    </row>
    <row r="884" spans="3:4" ht="12.75">
      <c r="C884" s="16"/>
      <c r="D884" s="16"/>
    </row>
    <row r="885" spans="3:4" ht="12.75">
      <c r="C885" s="16"/>
      <c r="D885" s="16"/>
    </row>
    <row r="886" spans="3:4" ht="12.75">
      <c r="C886" s="16"/>
      <c r="D886" s="16"/>
    </row>
    <row r="887" spans="3:4" ht="12.75">
      <c r="C887" s="16"/>
      <c r="D887" s="16"/>
    </row>
    <row r="888" spans="3:4" ht="12.75">
      <c r="C888" s="16"/>
      <c r="D888" s="16"/>
    </row>
    <row r="889" spans="3:4" ht="12.75">
      <c r="C889" s="16"/>
      <c r="D889" s="16"/>
    </row>
    <row r="890" spans="3:4" ht="12.75">
      <c r="C890" s="16"/>
      <c r="D890" s="16"/>
    </row>
    <row r="891" spans="3:4" ht="12.75">
      <c r="C891" s="16"/>
      <c r="D891" s="16"/>
    </row>
    <row r="892" spans="3:4" ht="12.75">
      <c r="C892" s="16"/>
      <c r="D892" s="16"/>
    </row>
    <row r="893" spans="3:4" ht="12.75">
      <c r="C893" s="16"/>
      <c r="D893" s="16"/>
    </row>
    <row r="894" spans="3:4" ht="12.75">
      <c r="C894" s="16"/>
      <c r="D894" s="16"/>
    </row>
    <row r="895" spans="3:4" ht="12.75">
      <c r="C895" s="16"/>
      <c r="D895" s="16"/>
    </row>
    <row r="896" spans="3:4" ht="12.75">
      <c r="C896" s="16"/>
      <c r="D896" s="16"/>
    </row>
    <row r="897" spans="3:4" ht="12.75">
      <c r="C897" s="16"/>
      <c r="D897" s="16"/>
    </row>
    <row r="898" spans="3:4" ht="12.75">
      <c r="C898" s="16"/>
      <c r="D898" s="16"/>
    </row>
    <row r="899" spans="3:4" ht="12.75">
      <c r="C899" s="16"/>
      <c r="D899" s="16"/>
    </row>
    <row r="900" spans="3:4" ht="12.75">
      <c r="C900" s="16"/>
      <c r="D900" s="16"/>
    </row>
    <row r="901" spans="3:4" ht="12.75">
      <c r="C901" s="16"/>
      <c r="D901" s="16"/>
    </row>
    <row r="902" spans="3:4" ht="12.75">
      <c r="C902" s="16"/>
      <c r="D902" s="16"/>
    </row>
    <row r="903" spans="3:4" ht="12.75">
      <c r="C903" s="16"/>
      <c r="D903" s="16"/>
    </row>
    <row r="904" spans="3:4" ht="12.75">
      <c r="C904" s="16"/>
      <c r="D904" s="16"/>
    </row>
    <row r="905" spans="3:4" ht="12.75">
      <c r="C905" s="16"/>
      <c r="D905" s="16"/>
    </row>
    <row r="906" spans="3:4" ht="12.75">
      <c r="C906" s="16"/>
      <c r="D906" s="16"/>
    </row>
    <row r="907" spans="3:4" ht="12.75">
      <c r="C907" s="16"/>
      <c r="D907" s="16"/>
    </row>
    <row r="908" spans="3:4" ht="12.75">
      <c r="C908" s="16"/>
      <c r="D908" s="16"/>
    </row>
    <row r="909" spans="3:4" ht="12.75">
      <c r="C909" s="16"/>
      <c r="D909" s="16"/>
    </row>
    <row r="910" spans="3:4" ht="12.75">
      <c r="C910" s="16"/>
      <c r="D910" s="16"/>
    </row>
    <row r="911" spans="3:4" ht="12.75">
      <c r="C911" s="16"/>
      <c r="D911" s="16"/>
    </row>
    <row r="912" spans="3:4" ht="12.75">
      <c r="C912" s="16"/>
      <c r="D912" s="16"/>
    </row>
    <row r="913" spans="3:4" ht="12.75">
      <c r="C913" s="16"/>
      <c r="D913" s="16"/>
    </row>
    <row r="914" spans="3:4" ht="12.75">
      <c r="C914" s="16"/>
      <c r="D914" s="16"/>
    </row>
    <row r="915" spans="3:4" ht="12.75">
      <c r="C915" s="16"/>
      <c r="D915" s="16"/>
    </row>
    <row r="916" spans="3:4" ht="12.75">
      <c r="C916" s="16"/>
      <c r="D916" s="16"/>
    </row>
    <row r="917" spans="3:4" ht="12.75">
      <c r="C917" s="16"/>
      <c r="D917" s="16"/>
    </row>
    <row r="918" spans="3:4" ht="12.75">
      <c r="C918" s="16"/>
      <c r="D918" s="16"/>
    </row>
    <row r="919" spans="3:4" ht="12.75">
      <c r="C919" s="16"/>
      <c r="D919" s="16"/>
    </row>
    <row r="920" spans="3:4" ht="12.75">
      <c r="C920" s="16"/>
      <c r="D920" s="16"/>
    </row>
    <row r="921" spans="3:4" ht="12.75">
      <c r="C921" s="16"/>
      <c r="D921" s="16"/>
    </row>
    <row r="922" spans="3:4" ht="12.75">
      <c r="C922" s="16"/>
      <c r="D922" s="16"/>
    </row>
    <row r="923" spans="3:4" ht="12.75">
      <c r="C923" s="16"/>
      <c r="D923" s="16"/>
    </row>
    <row r="924" spans="3:4" ht="12.75">
      <c r="C924" s="16"/>
      <c r="D924" s="16"/>
    </row>
    <row r="925" spans="3:4" ht="12.75">
      <c r="C925" s="16"/>
      <c r="D925" s="16"/>
    </row>
    <row r="926" spans="3:4" ht="12.75">
      <c r="C926" s="16"/>
      <c r="D926" s="16"/>
    </row>
    <row r="927" spans="3:4" ht="12.75">
      <c r="C927" s="16"/>
      <c r="D927" s="16"/>
    </row>
    <row r="928" spans="3:4" ht="12.75">
      <c r="C928" s="16"/>
      <c r="D928" s="16"/>
    </row>
    <row r="929" spans="3:4" ht="12.75">
      <c r="C929" s="16"/>
      <c r="D929" s="16"/>
    </row>
    <row r="930" spans="3:4" ht="12.75">
      <c r="C930" s="16"/>
      <c r="D930" s="16"/>
    </row>
    <row r="931" spans="3:4" ht="12.75">
      <c r="C931" s="16"/>
      <c r="D931" s="16"/>
    </row>
    <row r="932" spans="3:4" ht="12.75">
      <c r="C932" s="16"/>
      <c r="D932" s="16"/>
    </row>
    <row r="933" spans="3:4" ht="12.75">
      <c r="C933" s="16"/>
      <c r="D933" s="16"/>
    </row>
    <row r="934" spans="3:4" ht="12.75">
      <c r="C934" s="16"/>
      <c r="D934" s="16"/>
    </row>
    <row r="935" spans="3:4" ht="12.75">
      <c r="C935" s="16"/>
      <c r="D935" s="16"/>
    </row>
    <row r="936" spans="3:4" ht="12.75">
      <c r="C936" s="16"/>
      <c r="D936" s="16"/>
    </row>
    <row r="937" spans="3:4" ht="12.75">
      <c r="C937" s="16"/>
      <c r="D937" s="16"/>
    </row>
    <row r="938" spans="3:4" ht="12.75">
      <c r="C938" s="16"/>
      <c r="D938" s="16"/>
    </row>
    <row r="939" spans="3:4" ht="12.75">
      <c r="C939" s="16"/>
      <c r="D939" s="16"/>
    </row>
    <row r="940" spans="3:4" ht="12.75">
      <c r="C940" s="16"/>
      <c r="D940" s="16"/>
    </row>
    <row r="941" spans="3:4" ht="12.75">
      <c r="C941" s="16"/>
      <c r="D941" s="16"/>
    </row>
    <row r="942" spans="3:4" ht="12.75">
      <c r="C942" s="16"/>
      <c r="D942" s="16"/>
    </row>
    <row r="943" spans="3:4" ht="12.75">
      <c r="C943" s="16"/>
      <c r="D943" s="16"/>
    </row>
    <row r="944" spans="3:4" ht="12.75">
      <c r="C944" s="16"/>
      <c r="D944" s="16"/>
    </row>
    <row r="945" spans="3:4" ht="12.75">
      <c r="C945" s="16"/>
      <c r="D945" s="16"/>
    </row>
    <row r="946" spans="3:4" ht="12.75">
      <c r="C946" s="16"/>
      <c r="D946" s="16"/>
    </row>
    <row r="947" spans="3:4" ht="12.75">
      <c r="C947" s="16"/>
      <c r="D947" s="16"/>
    </row>
    <row r="948" spans="3:4" ht="12.75">
      <c r="C948" s="16"/>
      <c r="D948" s="16"/>
    </row>
    <row r="949" spans="3:4" ht="12.75">
      <c r="C949" s="16"/>
      <c r="D949" s="16"/>
    </row>
    <row r="950" spans="3:4" ht="12.75">
      <c r="C950" s="16"/>
      <c r="D950" s="16"/>
    </row>
    <row r="951" spans="3:4" ht="12.75">
      <c r="C951" s="16"/>
      <c r="D951" s="16"/>
    </row>
    <row r="952" spans="3:4" ht="12.75">
      <c r="C952" s="16"/>
      <c r="D952" s="16"/>
    </row>
    <row r="953" spans="3:4" ht="12.75">
      <c r="C953" s="16"/>
      <c r="D953" s="16"/>
    </row>
    <row r="954" spans="3:4" ht="12.75">
      <c r="C954" s="16"/>
      <c r="D954" s="16"/>
    </row>
    <row r="955" spans="3:4" ht="12.75">
      <c r="C955" s="16"/>
      <c r="D955" s="16"/>
    </row>
    <row r="956" spans="3:4" ht="12.75">
      <c r="C956" s="16"/>
      <c r="D956" s="16"/>
    </row>
    <row r="957" spans="3:4" ht="12.75">
      <c r="C957" s="16"/>
      <c r="D957" s="16"/>
    </row>
    <row r="958" spans="3:4" ht="12.75">
      <c r="C958" s="16"/>
      <c r="D958" s="16"/>
    </row>
    <row r="959" spans="3:4" ht="12.75">
      <c r="C959" s="16"/>
      <c r="D959" s="16"/>
    </row>
    <row r="960" spans="3:4" ht="12.75">
      <c r="C960" s="16"/>
      <c r="D960" s="16"/>
    </row>
    <row r="961" spans="3:4" ht="12.75">
      <c r="C961" s="16"/>
      <c r="D961" s="16"/>
    </row>
    <row r="962" spans="3:4" ht="12.75">
      <c r="C962" s="16"/>
      <c r="D962" s="16"/>
    </row>
    <row r="963" spans="3:4" ht="12.75">
      <c r="C963" s="16"/>
      <c r="D963" s="16"/>
    </row>
    <row r="964" spans="3:4" ht="12.75">
      <c r="C964" s="16"/>
      <c r="D964" s="16"/>
    </row>
    <row r="965" spans="3:4" ht="12.75">
      <c r="C965" s="16"/>
      <c r="D965" s="16"/>
    </row>
    <row r="966" spans="3:4" ht="12.75">
      <c r="C966" s="16"/>
      <c r="D966" s="16"/>
    </row>
    <row r="967" spans="3:4" ht="12.75">
      <c r="C967" s="16"/>
      <c r="D967" s="16"/>
    </row>
    <row r="968" spans="3:4" ht="12.75">
      <c r="C968" s="16"/>
      <c r="D968" s="16"/>
    </row>
    <row r="969" spans="3:4" ht="12.75">
      <c r="C969" s="16"/>
      <c r="D969" s="16"/>
    </row>
    <row r="970" spans="3:4" ht="12.75">
      <c r="C970" s="16"/>
      <c r="D970" s="16"/>
    </row>
    <row r="971" spans="3:4" ht="12.75">
      <c r="C971" s="16"/>
      <c r="D971" s="16"/>
    </row>
    <row r="972" spans="3:4" ht="12.75">
      <c r="C972" s="16"/>
      <c r="D972" s="16"/>
    </row>
    <row r="973" spans="3:4" ht="12.75">
      <c r="C973" s="16"/>
      <c r="D973" s="16"/>
    </row>
    <row r="974" spans="3:4" ht="12.75">
      <c r="C974" s="16"/>
      <c r="D974" s="16"/>
    </row>
    <row r="975" spans="3:4" ht="12.75">
      <c r="C975" s="16"/>
      <c r="D975" s="16"/>
    </row>
    <row r="976" spans="3:4" ht="12.75">
      <c r="C976" s="16"/>
      <c r="D976" s="16"/>
    </row>
    <row r="977" spans="3:4" ht="12.75">
      <c r="C977" s="16"/>
      <c r="D977" s="16"/>
    </row>
    <row r="978" spans="3:4" ht="12.75">
      <c r="C978" s="16"/>
      <c r="D978" s="16"/>
    </row>
    <row r="979" spans="3:4" ht="12.75">
      <c r="C979" s="16"/>
      <c r="D979" s="16"/>
    </row>
    <row r="980" spans="3:4" ht="12.75">
      <c r="C980" s="16"/>
      <c r="D980" s="16"/>
    </row>
    <row r="981" spans="3:4" ht="12.75">
      <c r="C981" s="16"/>
      <c r="D981" s="16"/>
    </row>
    <row r="982" spans="3:4" ht="12.75">
      <c r="C982" s="16"/>
      <c r="D982" s="16"/>
    </row>
    <row r="983" spans="3:4" ht="12.75">
      <c r="C983" s="16"/>
      <c r="D983" s="16"/>
    </row>
    <row r="984" spans="3:4" ht="12.75">
      <c r="C984" s="16"/>
      <c r="D984" s="16"/>
    </row>
    <row r="985" spans="3:4" ht="12.75">
      <c r="C985" s="16"/>
      <c r="D985" s="16"/>
    </row>
    <row r="986" spans="3:4" ht="12.75">
      <c r="C986" s="16"/>
      <c r="D986" s="16"/>
    </row>
    <row r="987" spans="3:4" ht="12.75">
      <c r="C987" s="16"/>
      <c r="D987" s="16"/>
    </row>
    <row r="988" spans="3:4" ht="12.75">
      <c r="C988" s="16"/>
      <c r="D988" s="16"/>
    </row>
    <row r="989" spans="3:4" ht="12.75">
      <c r="C989" s="16"/>
      <c r="D989" s="16"/>
    </row>
    <row r="990" spans="3:4" ht="12.75">
      <c r="C990" s="16"/>
      <c r="D990" s="16"/>
    </row>
    <row r="991" spans="3:4" ht="12.75">
      <c r="C991" s="16"/>
      <c r="D991" s="16"/>
    </row>
    <row r="992" spans="3:4" ht="12.75">
      <c r="C992" s="16"/>
      <c r="D992" s="16"/>
    </row>
    <row r="993" spans="3:4" ht="12.75">
      <c r="C993" s="16"/>
      <c r="D993" s="16"/>
    </row>
    <row r="994" spans="3:4" ht="12.75">
      <c r="C994" s="16"/>
      <c r="D994" s="16"/>
    </row>
    <row r="995" spans="3:4" ht="12.75">
      <c r="C995" s="16"/>
      <c r="D995" s="16"/>
    </row>
    <row r="996" spans="3:4" ht="12.75">
      <c r="C996" s="16"/>
      <c r="D996" s="16"/>
    </row>
    <row r="997" spans="3:4" ht="12.75">
      <c r="C997" s="16"/>
      <c r="D997" s="16"/>
    </row>
    <row r="998" spans="3:4" ht="12.75">
      <c r="C998" s="16"/>
      <c r="D998" s="16"/>
    </row>
    <row r="999" spans="3:4" ht="12.75">
      <c r="C999" s="16"/>
      <c r="D999" s="16"/>
    </row>
    <row r="1000" spans="3:4" ht="12.75">
      <c r="C1000" s="16"/>
      <c r="D1000" s="16"/>
    </row>
    <row r="1001" spans="3:4" ht="12.75">
      <c r="C1001" s="16"/>
      <c r="D1001" s="16"/>
    </row>
    <row r="1002" spans="3:4" ht="12.75">
      <c r="C1002" s="16"/>
      <c r="D1002" s="16"/>
    </row>
    <row r="1003" spans="3:4" ht="12.75">
      <c r="C1003" s="16"/>
      <c r="D1003" s="16"/>
    </row>
    <row r="1004" spans="3:4" ht="12.75">
      <c r="C1004" s="16"/>
      <c r="D1004" s="16"/>
    </row>
    <row r="1005" spans="3:4" ht="12.75">
      <c r="C1005" s="16"/>
      <c r="D1005" s="16"/>
    </row>
    <row r="1006" spans="3:4" ht="12.75">
      <c r="C1006" s="16"/>
      <c r="D1006" s="16"/>
    </row>
    <row r="1007" spans="3:4" ht="12.75">
      <c r="C1007" s="16"/>
      <c r="D1007" s="16"/>
    </row>
    <row r="1008" spans="3:4" ht="12.75">
      <c r="C1008" s="16"/>
      <c r="D1008" s="16"/>
    </row>
    <row r="1009" spans="3:4" ht="12.75">
      <c r="C1009" s="16"/>
      <c r="D1009" s="16"/>
    </row>
    <row r="1010" spans="3:4" ht="12.75">
      <c r="C1010" s="16"/>
      <c r="D1010" s="16"/>
    </row>
    <row r="1011" spans="3:4" ht="12.75">
      <c r="C1011" s="16"/>
      <c r="D1011" s="16"/>
    </row>
    <row r="1012" spans="3:4" ht="12.75">
      <c r="C1012" s="16"/>
      <c r="D1012" s="16"/>
    </row>
    <row r="1013" spans="3:4" ht="12.75">
      <c r="C1013" s="16"/>
      <c r="D1013" s="16"/>
    </row>
    <row r="1014" spans="3:4" ht="12.75">
      <c r="C1014" s="16"/>
      <c r="D1014" s="16"/>
    </row>
    <row r="1015" spans="3:4" ht="12.75">
      <c r="C1015" s="16"/>
      <c r="D1015" s="16"/>
    </row>
    <row r="1016" spans="3:4" ht="12.75">
      <c r="C1016" s="16"/>
      <c r="D1016" s="16"/>
    </row>
    <row r="1017" spans="3:4" ht="12.75">
      <c r="C1017" s="16"/>
      <c r="D1017" s="16"/>
    </row>
    <row r="1018" spans="3:4" ht="12.75">
      <c r="C1018" s="16"/>
      <c r="D1018" s="16"/>
    </row>
    <row r="1019" spans="3:4" ht="12.75">
      <c r="C1019" s="16"/>
      <c r="D1019" s="16"/>
    </row>
    <row r="1020" spans="3:4" ht="12.75">
      <c r="C1020" s="16"/>
      <c r="D1020" s="16"/>
    </row>
    <row r="1021" spans="3:4" ht="12.75">
      <c r="C1021" s="16"/>
      <c r="D1021" s="16"/>
    </row>
    <row r="1022" spans="3:4" ht="12.75">
      <c r="C1022" s="16"/>
      <c r="D1022" s="16"/>
    </row>
    <row r="1023" spans="3:4" ht="12.75">
      <c r="C1023" s="16"/>
      <c r="D1023" s="16"/>
    </row>
    <row r="1024" spans="3:4" ht="12.75">
      <c r="C1024" s="16"/>
      <c r="D1024" s="16"/>
    </row>
    <row r="1025" spans="3:4" ht="12.75">
      <c r="C1025" s="16"/>
      <c r="D1025" s="16"/>
    </row>
    <row r="1026" spans="3:4" ht="12.75">
      <c r="C1026" s="16"/>
      <c r="D1026" s="16"/>
    </row>
    <row r="1027" spans="3:4" ht="12.75">
      <c r="C1027" s="16"/>
      <c r="D1027" s="16"/>
    </row>
    <row r="1028" spans="3:4" ht="12.75">
      <c r="C1028" s="16"/>
      <c r="D1028" s="16"/>
    </row>
    <row r="1029" spans="3:4" ht="12.75">
      <c r="C1029" s="16"/>
      <c r="D1029" s="16"/>
    </row>
    <row r="1030" spans="3:4" ht="12.75">
      <c r="C1030" s="16"/>
      <c r="D1030" s="16"/>
    </row>
    <row r="1031" spans="3:4" ht="12.75">
      <c r="C1031" s="16"/>
      <c r="D1031" s="16"/>
    </row>
    <row r="1032" spans="3:4" ht="12.75">
      <c r="C1032" s="16"/>
      <c r="D1032" s="16"/>
    </row>
    <row r="1033" spans="3:4" ht="12.75">
      <c r="C1033" s="16"/>
      <c r="D1033" s="16"/>
    </row>
    <row r="1034" spans="3:4" ht="12.75">
      <c r="C1034" s="16"/>
      <c r="D1034" s="16"/>
    </row>
    <row r="1035" spans="3:4" ht="12.75">
      <c r="C1035" s="16"/>
      <c r="D1035" s="16"/>
    </row>
    <row r="1036" spans="3:4" ht="12.75">
      <c r="C1036" s="16"/>
      <c r="D1036" s="16"/>
    </row>
    <row r="1037" spans="3:4" ht="12.75">
      <c r="C1037" s="16"/>
      <c r="D1037" s="16"/>
    </row>
    <row r="1038" spans="3:4" ht="12.75">
      <c r="C1038" s="16"/>
      <c r="D1038" s="16"/>
    </row>
    <row r="1039" spans="3:4" ht="12.75">
      <c r="C1039" s="16"/>
      <c r="D1039" s="16"/>
    </row>
    <row r="1040" spans="3:4" ht="12.75">
      <c r="C1040" s="16"/>
      <c r="D1040" s="16"/>
    </row>
    <row r="1041" spans="3:4" ht="12.75">
      <c r="C1041" s="16"/>
      <c r="D1041" s="16"/>
    </row>
    <row r="1042" spans="3:4" ht="12.75">
      <c r="C1042" s="16"/>
      <c r="D1042" s="16"/>
    </row>
    <row r="1043" spans="3:4" ht="12.75">
      <c r="C1043" s="16"/>
      <c r="D1043" s="16"/>
    </row>
    <row r="1044" spans="3:4" ht="12.75">
      <c r="C1044" s="16"/>
      <c r="D1044" s="16"/>
    </row>
    <row r="1045" spans="3:4" ht="12.75">
      <c r="C1045" s="16"/>
      <c r="D1045" s="16"/>
    </row>
    <row r="1046" spans="3:4" ht="12.75">
      <c r="C1046" s="16"/>
      <c r="D1046" s="16"/>
    </row>
    <row r="1047" spans="3:4" ht="12.75">
      <c r="C1047" s="16"/>
      <c r="D1047" s="16"/>
    </row>
    <row r="1048" spans="3:4" ht="12.75">
      <c r="C1048" s="16"/>
      <c r="D1048" s="16"/>
    </row>
    <row r="1049" spans="3:4" ht="12.75">
      <c r="C1049" s="16"/>
      <c r="D1049" s="16"/>
    </row>
    <row r="1050" spans="3:4" ht="12.75">
      <c r="C1050" s="16"/>
      <c r="D1050" s="16"/>
    </row>
    <row r="1051" spans="3:4" ht="12.75">
      <c r="C1051" s="16"/>
      <c r="D1051" s="16"/>
    </row>
    <row r="1052" spans="3:4" ht="12.75">
      <c r="C1052" s="16"/>
      <c r="D1052" s="16"/>
    </row>
    <row r="1053" spans="3:4" ht="12.75">
      <c r="C1053" s="16"/>
      <c r="D1053" s="16"/>
    </row>
    <row r="1054" spans="3:4" ht="12.75">
      <c r="C1054" s="16"/>
      <c r="D1054" s="16"/>
    </row>
    <row r="1055" spans="3:4" ht="12.75">
      <c r="C1055" s="16"/>
      <c r="D1055" s="16"/>
    </row>
    <row r="1056" spans="3:4" ht="12.75">
      <c r="C1056" s="16"/>
      <c r="D1056" s="16"/>
    </row>
    <row r="1057" spans="3:4" ht="12.75">
      <c r="C1057" s="16"/>
      <c r="D1057" s="16"/>
    </row>
    <row r="1058" spans="3:4" ht="12.75">
      <c r="C1058" s="16"/>
      <c r="D1058" s="16"/>
    </row>
    <row r="1059" spans="3:4" ht="12.75">
      <c r="C1059" s="16"/>
      <c r="D1059" s="16"/>
    </row>
    <row r="1060" spans="3:4" ht="12.75">
      <c r="C1060" s="16"/>
      <c r="D1060" s="16"/>
    </row>
    <row r="1061" spans="3:4" ht="12.75">
      <c r="C1061" s="16"/>
      <c r="D1061" s="16"/>
    </row>
    <row r="1062" spans="3:4" ht="12.75">
      <c r="C1062" s="16"/>
      <c r="D1062" s="16"/>
    </row>
    <row r="1063" spans="3:4" ht="12.75">
      <c r="C1063" s="16"/>
      <c r="D1063" s="16"/>
    </row>
    <row r="1064" spans="3:4" ht="12.75">
      <c r="C1064" s="16"/>
      <c r="D1064" s="16"/>
    </row>
    <row r="1065" spans="3:4" ht="12.75">
      <c r="C1065" s="16"/>
      <c r="D1065" s="16"/>
    </row>
    <row r="1066" spans="3:4" ht="12.75">
      <c r="C1066" s="16"/>
      <c r="D1066" s="16"/>
    </row>
    <row r="1067" spans="3:4" ht="12.75">
      <c r="C1067" s="16"/>
      <c r="D1067" s="16"/>
    </row>
    <row r="1068" spans="3:4" ht="12.75">
      <c r="C1068" s="16"/>
      <c r="D1068" s="16"/>
    </row>
    <row r="1069" spans="3:4" ht="12.75">
      <c r="C1069" s="16"/>
      <c r="D1069" s="16"/>
    </row>
    <row r="1070" spans="3:4" ht="12.75">
      <c r="C1070" s="16"/>
      <c r="D1070" s="16"/>
    </row>
    <row r="1071" spans="3:4" ht="12.75">
      <c r="C1071" s="16"/>
      <c r="D1071" s="16"/>
    </row>
    <row r="1072" spans="3:4" ht="12.75">
      <c r="C1072" s="16"/>
      <c r="D1072" s="16"/>
    </row>
    <row r="1073" spans="3:4" ht="12.75">
      <c r="C1073" s="16"/>
      <c r="D1073" s="16"/>
    </row>
    <row r="1074" spans="3:4" ht="12.75">
      <c r="C1074" s="16"/>
      <c r="D1074" s="16"/>
    </row>
    <row r="1075" spans="3:4" ht="12.75">
      <c r="C1075" s="16"/>
      <c r="D1075" s="16"/>
    </row>
    <row r="1076" spans="3:4" ht="12.75">
      <c r="C1076" s="16"/>
      <c r="D1076" s="16"/>
    </row>
    <row r="1077" spans="3:4" ht="12.75">
      <c r="C1077" s="16"/>
      <c r="D1077" s="16"/>
    </row>
    <row r="1078" spans="3:4" ht="12.75">
      <c r="C1078" s="16"/>
      <c r="D1078" s="16"/>
    </row>
    <row r="1079" spans="3:4" ht="12.75">
      <c r="C1079" s="16"/>
      <c r="D1079" s="16"/>
    </row>
    <row r="1080" spans="3:4" ht="12.75">
      <c r="C1080" s="16"/>
      <c r="D1080" s="16"/>
    </row>
    <row r="1081" spans="3:4" ht="12.75">
      <c r="C1081" s="16"/>
      <c r="D1081" s="16"/>
    </row>
    <row r="1082" spans="3:4" ht="12.75">
      <c r="C1082" s="16"/>
      <c r="D1082" s="16"/>
    </row>
    <row r="1083" spans="3:4" ht="12.75">
      <c r="C1083" s="16"/>
      <c r="D1083" s="16"/>
    </row>
    <row r="1084" spans="3:4" ht="12.75">
      <c r="C1084" s="16"/>
      <c r="D1084" s="16"/>
    </row>
    <row r="1085" spans="3:4" ht="12.75">
      <c r="C1085" s="16"/>
      <c r="D1085" s="16"/>
    </row>
    <row r="1086" spans="3:4" ht="12.75">
      <c r="C1086" s="16"/>
      <c r="D1086" s="16"/>
    </row>
    <row r="1087" spans="3:4" ht="12.75">
      <c r="C1087" s="16"/>
      <c r="D1087" s="16"/>
    </row>
    <row r="1088" spans="3:4" ht="12.75">
      <c r="C1088" s="16"/>
      <c r="D1088" s="16"/>
    </row>
    <row r="1089" spans="3:4" ht="12.75">
      <c r="C1089" s="16"/>
      <c r="D1089" s="16"/>
    </row>
    <row r="1090" spans="3:4" ht="12.75">
      <c r="C1090" s="16"/>
      <c r="D1090" s="16"/>
    </row>
    <row r="1091" spans="3:4" ht="12.75">
      <c r="C1091" s="16"/>
      <c r="D1091" s="16"/>
    </row>
    <row r="1092" spans="3:4" ht="12.75">
      <c r="C1092" s="16"/>
      <c r="D1092" s="16"/>
    </row>
    <row r="1093" spans="3:4" ht="12.75">
      <c r="C1093" s="16"/>
      <c r="D1093" s="16"/>
    </row>
    <row r="1094" spans="3:4" ht="12.75">
      <c r="C1094" s="16"/>
      <c r="D1094" s="16"/>
    </row>
    <row r="1095" spans="3:4" ht="12.75">
      <c r="C1095" s="16"/>
      <c r="D1095" s="16"/>
    </row>
    <row r="1096" spans="3:4" ht="12.75">
      <c r="C1096" s="16"/>
      <c r="D1096" s="16"/>
    </row>
    <row r="1097" spans="3:4" ht="12.75">
      <c r="C1097" s="16"/>
      <c r="D1097" s="16"/>
    </row>
    <row r="1098" spans="3:4" ht="12.75">
      <c r="C1098" s="16"/>
      <c r="D1098" s="16"/>
    </row>
    <row r="1099" spans="3:4" ht="12.75">
      <c r="C1099" s="16"/>
      <c r="D1099" s="16"/>
    </row>
    <row r="1100" spans="3:4" ht="12.75">
      <c r="C1100" s="16"/>
      <c r="D1100" s="16"/>
    </row>
    <row r="1101" spans="3:4" ht="12.75">
      <c r="C1101" s="16"/>
      <c r="D1101" s="16"/>
    </row>
    <row r="1102" spans="3:4" ht="12.75">
      <c r="C1102" s="16"/>
      <c r="D1102" s="16"/>
    </row>
    <row r="1103" spans="3:4" ht="12.75">
      <c r="C1103" s="16"/>
      <c r="D1103" s="16"/>
    </row>
    <row r="1104" spans="3:4" ht="12.75">
      <c r="C1104" s="16"/>
      <c r="D1104" s="16"/>
    </row>
    <row r="1105" spans="3:4" ht="12.75">
      <c r="C1105" s="16"/>
      <c r="D1105" s="16"/>
    </row>
    <row r="1106" spans="3:4" ht="12.75">
      <c r="C1106" s="16"/>
      <c r="D1106" s="16"/>
    </row>
    <row r="1107" spans="3:4" ht="12.75">
      <c r="C1107" s="16"/>
      <c r="D1107" s="16"/>
    </row>
    <row r="1108" spans="3:4" ht="12.75">
      <c r="C1108" s="16"/>
      <c r="D1108" s="16"/>
    </row>
    <row r="1109" spans="3:4" ht="12.75">
      <c r="C1109" s="16"/>
      <c r="D1109" s="16"/>
    </row>
    <row r="1110" spans="3:4" ht="12.75">
      <c r="C1110" s="16"/>
      <c r="D1110" s="16"/>
    </row>
    <row r="1111" spans="3:4" ht="12.75">
      <c r="C1111" s="16"/>
      <c r="D1111" s="16"/>
    </row>
    <row r="1112" spans="3:4" ht="12.75">
      <c r="C1112" s="16"/>
      <c r="D1112" s="16"/>
    </row>
    <row r="1113" spans="3:4" ht="12.75">
      <c r="C1113" s="16"/>
      <c r="D1113" s="16"/>
    </row>
    <row r="1114" spans="3:4" ht="12.75">
      <c r="C1114" s="16"/>
      <c r="D1114" s="16"/>
    </row>
    <row r="1115" spans="3:4" ht="12.75">
      <c r="C1115" s="16"/>
      <c r="D1115" s="16"/>
    </row>
    <row r="1116" spans="3:4" ht="12.75">
      <c r="C1116" s="16"/>
      <c r="D1116" s="16"/>
    </row>
    <row r="1117" spans="3:4" ht="12.75">
      <c r="C1117" s="16"/>
      <c r="D1117" s="16"/>
    </row>
    <row r="1118" spans="3:4" ht="12.75">
      <c r="C1118" s="16"/>
      <c r="D1118" s="16"/>
    </row>
    <row r="1119" spans="3:4" ht="12.75">
      <c r="C1119" s="16"/>
      <c r="D1119" s="16"/>
    </row>
    <row r="1120" spans="3:4" ht="12.75">
      <c r="C1120" s="16"/>
      <c r="D1120" s="16"/>
    </row>
    <row r="1121" spans="3:4" ht="12.75">
      <c r="C1121" s="16"/>
      <c r="D1121" s="16"/>
    </row>
    <row r="1122" spans="3:4" ht="12.75">
      <c r="C1122" s="16"/>
      <c r="D1122" s="16"/>
    </row>
    <row r="1123" spans="3:4" ht="12.75">
      <c r="C1123" s="16"/>
      <c r="D1123" s="16"/>
    </row>
    <row r="1124" spans="3:4" ht="12.75">
      <c r="C1124" s="16"/>
      <c r="D1124" s="16"/>
    </row>
    <row r="1125" spans="3:4" ht="12.75">
      <c r="C1125" s="16"/>
      <c r="D1125" s="16"/>
    </row>
    <row r="1126" spans="3:4" ht="12.75">
      <c r="C1126" s="16"/>
      <c r="D1126" s="16"/>
    </row>
    <row r="1127" spans="3:4" ht="12.75">
      <c r="C1127" s="16"/>
      <c r="D1127" s="16"/>
    </row>
    <row r="1128" spans="3:4" ht="12.75">
      <c r="C1128" s="16"/>
      <c r="D1128" s="16"/>
    </row>
    <row r="1129" spans="3:4" ht="12.75">
      <c r="C1129" s="16"/>
      <c r="D1129" s="16"/>
    </row>
    <row r="1130" spans="3:4" ht="12.75">
      <c r="C1130" s="16"/>
      <c r="D1130" s="16"/>
    </row>
    <row r="1131" spans="3:4" ht="12.75">
      <c r="C1131" s="16"/>
      <c r="D1131" s="16"/>
    </row>
    <row r="1132" spans="3:4" ht="12.75">
      <c r="C1132" s="16"/>
      <c r="D1132" s="16"/>
    </row>
    <row r="1133" spans="3:4" ht="12.75">
      <c r="C1133" s="16"/>
      <c r="D1133" s="16"/>
    </row>
    <row r="1134" spans="3:4" ht="12.75">
      <c r="C1134" s="16"/>
      <c r="D1134" s="16"/>
    </row>
    <row r="1135" spans="3:4" ht="12.75">
      <c r="C1135" s="16"/>
      <c r="D1135" s="16"/>
    </row>
    <row r="1136" spans="3:4" ht="12.75">
      <c r="C1136" s="16"/>
      <c r="D1136" s="16"/>
    </row>
    <row r="1137" spans="3:4" ht="12.75">
      <c r="C1137" s="16"/>
      <c r="D1137" s="16"/>
    </row>
    <row r="1138" spans="3:4" ht="12.75">
      <c r="C1138" s="16"/>
      <c r="D1138" s="16"/>
    </row>
    <row r="1139" spans="3:4" ht="12.75">
      <c r="C1139" s="16"/>
      <c r="D1139" s="16"/>
    </row>
    <row r="1140" spans="3:4" ht="12.75">
      <c r="C1140" s="16"/>
      <c r="D1140" s="16"/>
    </row>
    <row r="1141" spans="3:4" ht="12.75">
      <c r="C1141" s="16"/>
      <c r="D1141" s="16"/>
    </row>
    <row r="1142" spans="3:4" ht="12.75">
      <c r="C1142" s="16"/>
      <c r="D1142" s="16"/>
    </row>
    <row r="1143" spans="3:4" ht="12.75">
      <c r="C1143" s="16"/>
      <c r="D1143" s="16"/>
    </row>
    <row r="1144" spans="3:4" ht="12.75">
      <c r="C1144" s="16"/>
      <c r="D1144" s="16"/>
    </row>
    <row r="1145" spans="3:4" ht="12.75">
      <c r="C1145" s="16"/>
      <c r="D1145" s="16"/>
    </row>
    <row r="1146" spans="3:4" ht="12.75">
      <c r="C1146" s="16"/>
      <c r="D1146" s="16"/>
    </row>
    <row r="1147" spans="3:4" ht="12.75">
      <c r="C1147" s="16"/>
      <c r="D1147" s="16"/>
    </row>
    <row r="1148" spans="3:4" ht="12.75">
      <c r="C1148" s="16"/>
      <c r="D1148" s="16"/>
    </row>
    <row r="1149" spans="3:4" ht="12.75">
      <c r="C1149" s="16"/>
      <c r="D1149" s="16"/>
    </row>
    <row r="1150" spans="3:4" ht="12.75">
      <c r="C1150" s="16"/>
      <c r="D1150" s="16"/>
    </row>
    <row r="1151" spans="3:4" ht="12.75">
      <c r="C1151" s="16"/>
      <c r="D1151" s="16"/>
    </row>
    <row r="1152" spans="3:4" ht="12.75">
      <c r="C1152" s="16"/>
      <c r="D1152" s="16"/>
    </row>
    <row r="1153" spans="3:4" ht="12.75">
      <c r="C1153" s="16"/>
      <c r="D1153" s="16"/>
    </row>
    <row r="1154" spans="3:4" ht="12.75">
      <c r="C1154" s="16"/>
      <c r="D1154" s="16"/>
    </row>
    <row r="1155" spans="3:4" ht="12.75">
      <c r="C1155" s="16"/>
      <c r="D1155" s="16"/>
    </row>
    <row r="1156" spans="3:4" ht="12.75">
      <c r="C1156" s="16"/>
      <c r="D1156" s="16"/>
    </row>
    <row r="1157" spans="3:4" ht="12.75">
      <c r="C1157" s="16"/>
      <c r="D1157" s="16"/>
    </row>
    <row r="1158" spans="3:4" ht="12.75">
      <c r="C1158" s="16"/>
      <c r="D1158" s="16"/>
    </row>
    <row r="1159" spans="3:4" ht="12.75">
      <c r="C1159" s="16"/>
      <c r="D1159" s="16"/>
    </row>
    <row r="1160" spans="3:4" ht="12.75">
      <c r="C1160" s="16"/>
      <c r="D1160" s="16"/>
    </row>
    <row r="1161" spans="3:4" ht="12.75">
      <c r="C1161" s="16"/>
      <c r="D1161" s="16"/>
    </row>
    <row r="1162" spans="3:4" ht="12.75">
      <c r="C1162" s="16"/>
      <c r="D1162" s="16"/>
    </row>
    <row r="1163" spans="3:4" ht="12.75">
      <c r="C1163" s="16"/>
      <c r="D1163" s="16"/>
    </row>
    <row r="1164" spans="3:4" ht="12.75">
      <c r="C1164" s="16"/>
      <c r="D1164" s="16"/>
    </row>
    <row r="1165" spans="3:4" ht="12.75">
      <c r="C1165" s="16"/>
      <c r="D1165" s="16"/>
    </row>
    <row r="1166" spans="3:4" ht="12.75">
      <c r="C1166" s="16"/>
      <c r="D1166" s="16"/>
    </row>
    <row r="1167" spans="3:4" ht="12.75">
      <c r="C1167" s="16"/>
      <c r="D1167" s="16"/>
    </row>
    <row r="1168" spans="3:4" ht="12.75">
      <c r="C1168" s="16"/>
      <c r="D1168" s="16"/>
    </row>
    <row r="1169" spans="3:4" ht="12.75">
      <c r="C1169" s="16"/>
      <c r="D1169" s="16"/>
    </row>
    <row r="1170" spans="3:4" ht="12.75">
      <c r="C1170" s="16"/>
      <c r="D1170" s="16"/>
    </row>
    <row r="1171" spans="3:4" ht="12.75">
      <c r="C1171" s="16"/>
      <c r="D1171" s="16"/>
    </row>
    <row r="1172" spans="3:4" ht="12.75">
      <c r="C1172" s="16"/>
      <c r="D1172" s="16"/>
    </row>
    <row r="1173" spans="3:4" ht="12.75">
      <c r="C1173" s="16"/>
      <c r="D1173" s="16"/>
    </row>
    <row r="1174" spans="3:4" ht="12.75">
      <c r="C1174" s="16"/>
      <c r="D1174" s="16"/>
    </row>
    <row r="1175" spans="3:4" ht="12.75">
      <c r="C1175" s="16"/>
      <c r="D1175" s="16"/>
    </row>
    <row r="1176" spans="3:4" ht="12.75">
      <c r="C1176" s="16"/>
      <c r="D1176" s="16"/>
    </row>
    <row r="1177" spans="3:4" ht="12.75">
      <c r="C1177" s="16"/>
      <c r="D1177" s="16"/>
    </row>
    <row r="1178" spans="3:4" ht="12.75">
      <c r="C1178" s="16"/>
      <c r="D1178" s="16"/>
    </row>
    <row r="1179" spans="3:4" ht="12.75">
      <c r="C1179" s="16"/>
      <c r="D1179" s="16"/>
    </row>
    <row r="1180" spans="3:4" ht="12.75">
      <c r="C1180" s="16"/>
      <c r="D1180" s="16"/>
    </row>
    <row r="1181" spans="3:4" ht="12.75">
      <c r="C1181" s="16"/>
      <c r="D1181" s="16"/>
    </row>
    <row r="1182" spans="3:4" ht="12.75">
      <c r="C1182" s="16"/>
      <c r="D1182" s="16"/>
    </row>
    <row r="1183" spans="3:4" ht="12.75">
      <c r="C1183" s="16"/>
      <c r="D1183" s="16"/>
    </row>
    <row r="1184" spans="3:4" ht="12.75">
      <c r="C1184" s="16"/>
      <c r="D1184" s="16"/>
    </row>
    <row r="1185" spans="3:4" ht="12.75">
      <c r="C1185" s="16"/>
      <c r="D1185" s="16"/>
    </row>
    <row r="1186" spans="3:4" ht="12.75">
      <c r="C1186" s="16"/>
      <c r="D1186" s="16"/>
    </row>
    <row r="1187" spans="3:4" ht="12.75">
      <c r="C1187" s="16"/>
      <c r="D1187" s="16"/>
    </row>
    <row r="1188" spans="3:4" ht="12.75">
      <c r="C1188" s="16"/>
      <c r="D1188" s="16"/>
    </row>
    <row r="1189" spans="3:4" ht="12.75">
      <c r="C1189" s="16"/>
      <c r="D1189" s="16"/>
    </row>
    <row r="1190" spans="3:4" ht="12.75">
      <c r="C1190" s="16"/>
      <c r="D1190" s="16"/>
    </row>
    <row r="1191" spans="3:4" ht="12.75">
      <c r="C1191" s="16"/>
      <c r="D1191" s="16"/>
    </row>
    <row r="1192" spans="3:4" ht="12.75">
      <c r="C1192" s="16"/>
      <c r="D1192" s="16"/>
    </row>
    <row r="1193" spans="3:4" ht="12.75">
      <c r="C1193" s="16"/>
      <c r="D1193" s="16"/>
    </row>
    <row r="1194" spans="3:4" ht="12.75">
      <c r="C1194" s="16"/>
      <c r="D1194" s="16"/>
    </row>
    <row r="1195" spans="3:4" ht="12.75">
      <c r="C1195" s="16"/>
      <c r="D1195" s="16"/>
    </row>
    <row r="1196" spans="3:4" ht="12.75">
      <c r="C1196" s="16"/>
      <c r="D1196" s="16"/>
    </row>
    <row r="1197" spans="3:4" ht="12.75">
      <c r="C1197" s="16"/>
      <c r="D1197" s="16"/>
    </row>
    <row r="1198" spans="3:4" ht="12.75">
      <c r="C1198" s="16"/>
      <c r="D1198" s="16"/>
    </row>
    <row r="1199" spans="3:4" ht="12.75">
      <c r="C1199" s="16"/>
      <c r="D1199" s="16"/>
    </row>
    <row r="1200" spans="3:4" ht="12.75">
      <c r="C1200" s="16"/>
      <c r="D1200" s="16"/>
    </row>
    <row r="1201" spans="3:4" ht="12.75">
      <c r="C1201" s="16"/>
      <c r="D1201" s="16"/>
    </row>
    <row r="1202" spans="3:4" ht="12.75">
      <c r="C1202" s="16"/>
      <c r="D1202" s="16"/>
    </row>
    <row r="1203" spans="3:4" ht="12.75">
      <c r="C1203" s="16"/>
      <c r="D1203" s="16"/>
    </row>
    <row r="1204" spans="3:4" ht="12.75">
      <c r="C1204" s="16"/>
      <c r="D1204" s="16"/>
    </row>
    <row r="1205" spans="3:4" ht="12.75">
      <c r="C1205" s="16"/>
      <c r="D1205" s="16"/>
    </row>
    <row r="1206" spans="3:4" ht="12.75">
      <c r="C1206" s="16"/>
      <c r="D1206" s="16"/>
    </row>
    <row r="1207" spans="3:4" ht="12.75">
      <c r="C1207" s="16"/>
      <c r="D1207" s="16"/>
    </row>
    <row r="1208" spans="3:4" ht="12.75">
      <c r="C1208" s="16"/>
      <c r="D1208" s="16"/>
    </row>
    <row r="1209" spans="3:4" ht="12.75">
      <c r="C1209" s="16"/>
      <c r="D1209" s="16"/>
    </row>
    <row r="1210" spans="3:4" ht="12.75">
      <c r="C1210" s="16"/>
      <c r="D1210" s="16"/>
    </row>
    <row r="1211" spans="3:4" ht="12.75">
      <c r="C1211" s="16"/>
      <c r="D1211" s="16"/>
    </row>
    <row r="1212" spans="3:4" ht="12.75">
      <c r="C1212" s="16"/>
      <c r="D1212" s="16"/>
    </row>
    <row r="1213" spans="3:4" ht="12.75">
      <c r="C1213" s="16"/>
      <c r="D1213" s="16"/>
    </row>
    <row r="1214" spans="3:4" ht="12.75">
      <c r="C1214" s="16"/>
      <c r="D1214" s="16"/>
    </row>
    <row r="1215" spans="3:4" ht="12.75">
      <c r="C1215" s="16"/>
      <c r="D1215" s="16"/>
    </row>
    <row r="1216" spans="3:4" ht="12.75">
      <c r="C1216" s="16"/>
      <c r="D1216" s="16"/>
    </row>
    <row r="1217" spans="3:4" ht="12.75">
      <c r="C1217" s="16"/>
      <c r="D1217" s="16"/>
    </row>
    <row r="1218" spans="3:4" ht="12.75">
      <c r="C1218" s="16"/>
      <c r="D1218" s="16"/>
    </row>
    <row r="1219" spans="3:4" ht="12.75">
      <c r="C1219" s="16"/>
      <c r="D1219" s="16"/>
    </row>
    <row r="1220" spans="3:4" ht="12.75">
      <c r="C1220" s="16"/>
      <c r="D1220" s="16"/>
    </row>
    <row r="1221" spans="3:4" ht="12.75">
      <c r="C1221" s="16"/>
      <c r="D1221" s="16"/>
    </row>
    <row r="1222" spans="3:4" ht="12.75">
      <c r="C1222" s="16"/>
      <c r="D1222" s="16"/>
    </row>
    <row r="1223" spans="3:4" ht="12.75">
      <c r="C1223" s="16"/>
      <c r="D1223" s="16"/>
    </row>
    <row r="1224" spans="3:4" ht="12.75">
      <c r="C1224" s="16"/>
      <c r="D1224" s="16"/>
    </row>
    <row r="1225" spans="3:4" ht="12.75">
      <c r="C1225" s="16"/>
      <c r="D1225" s="16"/>
    </row>
    <row r="1226" spans="3:4" ht="12.75">
      <c r="C1226" s="16"/>
      <c r="D1226" s="16"/>
    </row>
    <row r="1227" spans="3:4" ht="12.75">
      <c r="C1227" s="16"/>
      <c r="D1227" s="16"/>
    </row>
    <row r="1228" spans="3:4" ht="12.75">
      <c r="C1228" s="16"/>
      <c r="D1228" s="16"/>
    </row>
    <row r="1229" spans="3:4" ht="12.75">
      <c r="C1229" s="16"/>
      <c r="D1229" s="16"/>
    </row>
    <row r="1230" spans="3:4" ht="12.75">
      <c r="C1230" s="16"/>
      <c r="D1230" s="16"/>
    </row>
    <row r="1231" spans="3:4" ht="12.75">
      <c r="C1231" s="16"/>
      <c r="D1231" s="16"/>
    </row>
    <row r="1232" spans="3:4" ht="12.75">
      <c r="C1232" s="16"/>
      <c r="D1232" s="16"/>
    </row>
    <row r="1233" spans="3:4" ht="12.75">
      <c r="C1233" s="16"/>
      <c r="D1233" s="16"/>
    </row>
    <row r="1234" spans="3:4" ht="12.75">
      <c r="C1234" s="16"/>
      <c r="D1234" s="16"/>
    </row>
    <row r="1235" spans="3:4" ht="12.75">
      <c r="C1235" s="16"/>
      <c r="D1235" s="16"/>
    </row>
    <row r="1236" spans="3:4" ht="12.75">
      <c r="C1236" s="16"/>
      <c r="D1236" s="16"/>
    </row>
    <row r="1237" spans="3:4" ht="12.75">
      <c r="C1237" s="16"/>
      <c r="D1237" s="16"/>
    </row>
    <row r="1238" spans="3:4" ht="12.75">
      <c r="C1238" s="16"/>
      <c r="D1238" s="16"/>
    </row>
    <row r="1239" spans="3:4" ht="12.75">
      <c r="C1239" s="16"/>
      <c r="D1239" s="16"/>
    </row>
    <row r="1240" spans="3:4" ht="12.75">
      <c r="C1240" s="16"/>
      <c r="D1240" s="16"/>
    </row>
    <row r="1241" spans="3:4" ht="12.75">
      <c r="C1241" s="16"/>
      <c r="D1241" s="16"/>
    </row>
    <row r="1242" spans="3:4" ht="12.75">
      <c r="C1242" s="16"/>
      <c r="D1242" s="16"/>
    </row>
    <row r="1243" spans="3:4" ht="12.75">
      <c r="C1243" s="16"/>
      <c r="D1243" s="16"/>
    </row>
    <row r="1244" spans="3:4" ht="12.75">
      <c r="C1244" s="16"/>
      <c r="D1244" s="16"/>
    </row>
    <row r="1245" spans="3:4" ht="12.75">
      <c r="C1245" s="16"/>
      <c r="D1245" s="16"/>
    </row>
    <row r="1246" spans="3:4" ht="12.75">
      <c r="C1246" s="16"/>
      <c r="D1246" s="16"/>
    </row>
    <row r="1247" spans="3:4" ht="12.75">
      <c r="C1247" s="16"/>
      <c r="D1247" s="16"/>
    </row>
    <row r="1248" spans="3:4" ht="12.75">
      <c r="C1248" s="16"/>
      <c r="D1248" s="16"/>
    </row>
    <row r="1249" spans="3:4" ht="12.75">
      <c r="C1249" s="16"/>
      <c r="D1249" s="16"/>
    </row>
    <row r="1250" spans="3:4" ht="12.75">
      <c r="C1250" s="16"/>
      <c r="D1250" s="16"/>
    </row>
    <row r="1251" spans="3:4" ht="12.75">
      <c r="C1251" s="16"/>
      <c r="D1251" s="16"/>
    </row>
    <row r="1252" spans="3:4" ht="12.75">
      <c r="C1252" s="16"/>
      <c r="D1252" s="16"/>
    </row>
    <row r="1253" spans="3:4" ht="12.75">
      <c r="C1253" s="16"/>
      <c r="D1253" s="16"/>
    </row>
    <row r="1254" spans="3:4" ht="12.75">
      <c r="C1254" s="16"/>
      <c r="D1254" s="16"/>
    </row>
    <row r="1255" spans="3:4" ht="12.75">
      <c r="C1255" s="16"/>
      <c r="D1255" s="16"/>
    </row>
    <row r="1256" spans="3:4" ht="12.75">
      <c r="C1256" s="16"/>
      <c r="D1256" s="16"/>
    </row>
    <row r="1257" spans="3:4" ht="12.75">
      <c r="C1257" s="16"/>
      <c r="D1257" s="16"/>
    </row>
    <row r="1258" spans="3:4" ht="12.75">
      <c r="C1258" s="16"/>
      <c r="D1258" s="16"/>
    </row>
    <row r="1259" spans="3:4" ht="12.75">
      <c r="C1259" s="16"/>
      <c r="D1259" s="16"/>
    </row>
    <row r="1260" spans="3:4" ht="12.75">
      <c r="C1260" s="16"/>
      <c r="D1260" s="16"/>
    </row>
    <row r="1261" spans="3:4" ht="12.75">
      <c r="C1261" s="16"/>
      <c r="D1261" s="16"/>
    </row>
    <row r="1262" spans="3:4" ht="12.75">
      <c r="C1262" s="16"/>
      <c r="D1262" s="16"/>
    </row>
    <row r="1263" spans="3:4" ht="12.75">
      <c r="C1263" s="16"/>
      <c r="D1263" s="16"/>
    </row>
    <row r="1264" spans="3:4" ht="12.75">
      <c r="C1264" s="16"/>
      <c r="D1264" s="16"/>
    </row>
    <row r="1265" spans="3:4" ht="12.75">
      <c r="C1265" s="16"/>
      <c r="D1265" s="16"/>
    </row>
    <row r="1266" spans="3:4" ht="12.75">
      <c r="C1266" s="16"/>
      <c r="D1266" s="16"/>
    </row>
    <row r="1267" spans="3:4" ht="12.75">
      <c r="C1267" s="16"/>
      <c r="D1267" s="16"/>
    </row>
    <row r="1268" spans="3:4" ht="12.75">
      <c r="C1268" s="16"/>
      <c r="D1268" s="16"/>
    </row>
    <row r="1269" spans="3:4" ht="12.75">
      <c r="C1269" s="16"/>
      <c r="D1269" s="16"/>
    </row>
    <row r="1270" spans="3:4" ht="12.75">
      <c r="C1270" s="16"/>
      <c r="D1270" s="16"/>
    </row>
    <row r="1271" spans="3:4" ht="12.75">
      <c r="C1271" s="16"/>
      <c r="D1271" s="16"/>
    </row>
    <row r="1272" spans="3:4" ht="12.75">
      <c r="C1272" s="16"/>
      <c r="D1272" s="16"/>
    </row>
    <row r="1273" spans="3:4" ht="12.75">
      <c r="C1273" s="16"/>
      <c r="D1273" s="16"/>
    </row>
    <row r="1274" spans="3:4" ht="12.75">
      <c r="C1274" s="16"/>
      <c r="D1274" s="16"/>
    </row>
    <row r="1275" spans="3:4" ht="12.75">
      <c r="C1275" s="16"/>
      <c r="D1275" s="16"/>
    </row>
    <row r="1276" spans="3:4" ht="12.75">
      <c r="C1276" s="16"/>
      <c r="D1276" s="16"/>
    </row>
    <row r="1277" spans="3:4" ht="12.75">
      <c r="C1277" s="16"/>
      <c r="D1277" s="16"/>
    </row>
    <row r="1278" spans="3:4" ht="12.75">
      <c r="C1278" s="16"/>
      <c r="D1278" s="16"/>
    </row>
    <row r="1279" spans="3:4" ht="12.75">
      <c r="C1279" s="16"/>
      <c r="D1279" s="16"/>
    </row>
    <row r="1280" spans="3:4" ht="12.75">
      <c r="C1280" s="16"/>
      <c r="D1280" s="16"/>
    </row>
    <row r="1281" spans="3:4" ht="12.75">
      <c r="C1281" s="16"/>
      <c r="D1281" s="16"/>
    </row>
    <row r="1282" spans="3:4" ht="12.75">
      <c r="C1282" s="16"/>
      <c r="D1282" s="16"/>
    </row>
    <row r="1283" spans="3:4" ht="12.75">
      <c r="C1283" s="16"/>
      <c r="D1283" s="16"/>
    </row>
    <row r="1284" spans="3:4" ht="12.75">
      <c r="C1284" s="16"/>
      <c r="D1284" s="16"/>
    </row>
    <row r="1285" spans="3:4" ht="12.75">
      <c r="C1285" s="16"/>
      <c r="D1285" s="16"/>
    </row>
    <row r="1286" spans="3:4" ht="12.75">
      <c r="C1286" s="16"/>
      <c r="D1286" s="16"/>
    </row>
    <row r="1287" spans="3:4" ht="12.75">
      <c r="C1287" s="16"/>
      <c r="D1287" s="16"/>
    </row>
    <row r="1288" spans="3:4" ht="12.75">
      <c r="C1288" s="16"/>
      <c r="D1288" s="16"/>
    </row>
    <row r="1289" spans="3:4" ht="12.75">
      <c r="C1289" s="16"/>
      <c r="D1289" s="16"/>
    </row>
    <row r="1290" spans="3:4" ht="12.75">
      <c r="C1290" s="16"/>
      <c r="D1290" s="16"/>
    </row>
    <row r="1291" spans="3:4" ht="12.75">
      <c r="C1291" s="16"/>
      <c r="D1291" s="16"/>
    </row>
    <row r="1292" spans="3:4" ht="12.75">
      <c r="C1292" s="16"/>
      <c r="D1292" s="16"/>
    </row>
    <row r="1293" spans="3:4" ht="12.75">
      <c r="C1293" s="16"/>
      <c r="D1293" s="16"/>
    </row>
    <row r="1294" spans="3:4" ht="12.75">
      <c r="C1294" s="16"/>
      <c r="D1294" s="16"/>
    </row>
    <row r="1295" spans="3:4" ht="12.75">
      <c r="C1295" s="16"/>
      <c r="D1295" s="16"/>
    </row>
    <row r="1296" spans="3:4" ht="12.75">
      <c r="C1296" s="16"/>
      <c r="D1296" s="16"/>
    </row>
    <row r="1297" spans="3:4" ht="12.75">
      <c r="C1297" s="16"/>
      <c r="D1297" s="16"/>
    </row>
    <row r="1298" spans="3:4" ht="12.75">
      <c r="C1298" s="16"/>
      <c r="D1298" s="16"/>
    </row>
    <row r="1299" spans="3:4" ht="12.75">
      <c r="C1299" s="16"/>
      <c r="D1299" s="16"/>
    </row>
    <row r="1300" spans="3:4" ht="12.75">
      <c r="C1300" s="16"/>
      <c r="D1300" s="16"/>
    </row>
    <row r="1301" spans="3:4" ht="12.75">
      <c r="C1301" s="16"/>
      <c r="D1301" s="16"/>
    </row>
    <row r="1302" spans="3:4" ht="12.75">
      <c r="C1302" s="16"/>
      <c r="D1302" s="16"/>
    </row>
    <row r="1303" spans="3:4" ht="12.75">
      <c r="C1303" s="16"/>
      <c r="D1303" s="16"/>
    </row>
    <row r="1304" spans="3:4" ht="12.75">
      <c r="C1304" s="16"/>
      <c r="D1304" s="16"/>
    </row>
    <row r="1305" spans="3:4" ht="12.75">
      <c r="C1305" s="16"/>
      <c r="D1305" s="16"/>
    </row>
    <row r="1306" spans="3:4" ht="12.75">
      <c r="C1306" s="16"/>
      <c r="D1306" s="16"/>
    </row>
    <row r="1307" spans="3:4" ht="12.75">
      <c r="C1307" s="16"/>
      <c r="D1307" s="16"/>
    </row>
    <row r="1308" spans="3:4" ht="12.75">
      <c r="C1308" s="16"/>
      <c r="D1308" s="16"/>
    </row>
    <row r="1309" spans="3:4" ht="12.75">
      <c r="C1309" s="16"/>
      <c r="D1309" s="16"/>
    </row>
    <row r="1310" spans="3:4" ht="12.75">
      <c r="C1310" s="16"/>
      <c r="D1310" s="16"/>
    </row>
    <row r="1311" spans="3:4" ht="12.75">
      <c r="C1311" s="16"/>
      <c r="D1311" s="16"/>
    </row>
    <row r="1312" spans="3:4" ht="12.75">
      <c r="C1312" s="16"/>
      <c r="D1312" s="16"/>
    </row>
    <row r="1313" spans="3:4" ht="12.75">
      <c r="C1313" s="16"/>
      <c r="D1313" s="16"/>
    </row>
    <row r="1314" spans="3:4" ht="12.75">
      <c r="C1314" s="16"/>
      <c r="D1314" s="16"/>
    </row>
    <row r="1315" spans="3:4" ht="12.75">
      <c r="C1315" s="16"/>
      <c r="D1315" s="16"/>
    </row>
    <row r="1316" spans="3:4" ht="12.75">
      <c r="C1316" s="16"/>
      <c r="D1316" s="16"/>
    </row>
    <row r="1317" spans="3:4" ht="12.75">
      <c r="C1317" s="16"/>
      <c r="D1317" s="16"/>
    </row>
    <row r="1318" spans="3:4" ht="12.75">
      <c r="C1318" s="16"/>
      <c r="D1318" s="16"/>
    </row>
    <row r="1319" spans="3:4" ht="12.75">
      <c r="C1319" s="16"/>
      <c r="D1319" s="16"/>
    </row>
    <row r="1320" spans="3:4" ht="12.75">
      <c r="C1320" s="16"/>
      <c r="D1320" s="16"/>
    </row>
    <row r="1321" spans="3:4" ht="12.75">
      <c r="C1321" s="16"/>
      <c r="D1321" s="16"/>
    </row>
    <row r="1322" spans="3:4" ht="12.75">
      <c r="C1322" s="16"/>
      <c r="D1322" s="16"/>
    </row>
    <row r="1323" spans="3:4" ht="12.75">
      <c r="C1323" s="16"/>
      <c r="D1323" s="16"/>
    </row>
    <row r="1324" spans="3:4" ht="12.75">
      <c r="C1324" s="16"/>
      <c r="D1324" s="16"/>
    </row>
    <row r="1325" spans="3:4" ht="12.75">
      <c r="C1325" s="16"/>
      <c r="D1325" s="16"/>
    </row>
    <row r="1326" spans="3:4" ht="12.75">
      <c r="C1326" s="16"/>
      <c r="D1326" s="16"/>
    </row>
    <row r="1327" spans="3:4" ht="12.75">
      <c r="C1327" s="16"/>
      <c r="D1327" s="16"/>
    </row>
    <row r="1328" spans="3:4" ht="12.75">
      <c r="C1328" s="16"/>
      <c r="D1328" s="16"/>
    </row>
    <row r="1329" spans="3:4" ht="12.75">
      <c r="C1329" s="16"/>
      <c r="D1329" s="16"/>
    </row>
    <row r="1330" spans="3:4" ht="12.75">
      <c r="C1330" s="16"/>
      <c r="D1330" s="16"/>
    </row>
    <row r="1331" spans="3:4" ht="12.75">
      <c r="C1331" s="16"/>
      <c r="D1331" s="16"/>
    </row>
    <row r="1332" spans="3:4" ht="12.75">
      <c r="C1332" s="16"/>
      <c r="D1332" s="16"/>
    </row>
    <row r="1333" spans="3:4" ht="12.75">
      <c r="C1333" s="16"/>
      <c r="D1333" s="16"/>
    </row>
    <row r="1334" spans="3:4" ht="12.75">
      <c r="C1334" s="16"/>
      <c r="D1334" s="16"/>
    </row>
    <row r="1335" spans="3:4" ht="12.75">
      <c r="C1335" s="16"/>
      <c r="D1335" s="16"/>
    </row>
    <row r="1336" spans="3:4" ht="12.75">
      <c r="C1336" s="16"/>
      <c r="D1336" s="16"/>
    </row>
    <row r="1337" spans="3:4" ht="12.75">
      <c r="C1337" s="16"/>
      <c r="D1337" s="16"/>
    </row>
    <row r="1338" spans="3:4" ht="12.75">
      <c r="C1338" s="16"/>
      <c r="D1338" s="16"/>
    </row>
    <row r="1339" spans="3:4" ht="12.75">
      <c r="C1339" s="16"/>
      <c r="D1339" s="16"/>
    </row>
    <row r="1340" spans="3:4" ht="12.75">
      <c r="C1340" s="16"/>
      <c r="D1340" s="16"/>
    </row>
    <row r="1341" spans="3:4" ht="12.75">
      <c r="C1341" s="16"/>
      <c r="D1341" s="16"/>
    </row>
    <row r="1342" spans="3:4" ht="12.75">
      <c r="C1342" s="16"/>
      <c r="D1342" s="16"/>
    </row>
    <row r="1343" spans="3:4" ht="12.75">
      <c r="C1343" s="16"/>
      <c r="D1343" s="16"/>
    </row>
    <row r="1344" spans="3:4" ht="12.75">
      <c r="C1344" s="16"/>
      <c r="D1344" s="16"/>
    </row>
    <row r="1345" spans="3:4" ht="12.75">
      <c r="C1345" s="16"/>
      <c r="D1345" s="16"/>
    </row>
    <row r="1346" spans="3:4" ht="12.75">
      <c r="C1346" s="16"/>
      <c r="D1346" s="16"/>
    </row>
    <row r="1347" spans="3:4" ht="12.75">
      <c r="C1347" s="16"/>
      <c r="D1347" s="16"/>
    </row>
    <row r="1348" spans="3:4" ht="12.75">
      <c r="C1348" s="16"/>
      <c r="D1348" s="16"/>
    </row>
    <row r="1349" spans="3:4" ht="12.75">
      <c r="C1349" s="16"/>
      <c r="D1349" s="16"/>
    </row>
    <row r="1350" spans="3:4" ht="12.75">
      <c r="C1350" s="16"/>
      <c r="D1350" s="16"/>
    </row>
    <row r="1351" spans="3:4" ht="12.75">
      <c r="C1351" s="16"/>
      <c r="D1351" s="16"/>
    </row>
    <row r="1352" spans="3:4" ht="12.75">
      <c r="C1352" s="16"/>
      <c r="D1352" s="16"/>
    </row>
    <row r="1353" spans="3:4" ht="12.75">
      <c r="C1353" s="16"/>
      <c r="D1353" s="16"/>
    </row>
    <row r="1354" spans="3:4" ht="12.75">
      <c r="C1354" s="16"/>
      <c r="D1354" s="16"/>
    </row>
    <row r="1355" spans="3:4" ht="12.75">
      <c r="C1355" s="16"/>
      <c r="D1355" s="16"/>
    </row>
    <row r="1356" spans="3:4" ht="12.75">
      <c r="C1356" s="16"/>
      <c r="D1356" s="16"/>
    </row>
    <row r="1357" spans="3:4" ht="12.75">
      <c r="C1357" s="16"/>
      <c r="D1357" s="16"/>
    </row>
    <row r="1358" spans="3:4" ht="12.75">
      <c r="C1358" s="16"/>
      <c r="D1358" s="16"/>
    </row>
    <row r="1359" spans="3:4" ht="12.75">
      <c r="C1359" s="16"/>
      <c r="D1359" s="16"/>
    </row>
    <row r="1360" spans="3:4" ht="12.75">
      <c r="C1360" s="16"/>
      <c r="D1360" s="16"/>
    </row>
    <row r="1361" spans="3:4" ht="12.75">
      <c r="C1361" s="16"/>
      <c r="D1361" s="16"/>
    </row>
    <row r="1362" spans="3:4" ht="12.75">
      <c r="C1362" s="16"/>
      <c r="D1362" s="16"/>
    </row>
    <row r="1363" spans="3:4" ht="12.75">
      <c r="C1363" s="16"/>
      <c r="D1363" s="16"/>
    </row>
    <row r="1364" spans="3:4" ht="12.75">
      <c r="C1364" s="16"/>
      <c r="D1364" s="16"/>
    </row>
    <row r="1365" spans="3:4" ht="12.75">
      <c r="C1365" s="16"/>
      <c r="D1365" s="16"/>
    </row>
    <row r="1366" spans="3:4" ht="12.75">
      <c r="C1366" s="16"/>
      <c r="D1366" s="16"/>
    </row>
    <row r="1367" spans="3:4" ht="12.75">
      <c r="C1367" s="16"/>
      <c r="D1367" s="16"/>
    </row>
    <row r="1368" spans="3:4" ht="12.75">
      <c r="C1368" s="16"/>
      <c r="D1368" s="16"/>
    </row>
    <row r="1369" spans="3:4" ht="12.75">
      <c r="C1369" s="16"/>
      <c r="D1369" s="16"/>
    </row>
    <row r="1370" spans="3:4" ht="12.75">
      <c r="C1370" s="16"/>
      <c r="D1370" s="16"/>
    </row>
    <row r="1371" spans="3:4" ht="12.75">
      <c r="C1371" s="16"/>
      <c r="D1371" s="16"/>
    </row>
    <row r="1372" spans="3:4" ht="12.75">
      <c r="C1372" s="16"/>
      <c r="D1372" s="16"/>
    </row>
    <row r="1373" spans="3:4" ht="12.75">
      <c r="C1373" s="16"/>
      <c r="D1373" s="16"/>
    </row>
    <row r="1374" spans="3:4" ht="12.75">
      <c r="C1374" s="16"/>
      <c r="D1374" s="16"/>
    </row>
    <row r="1375" spans="3:4" ht="12.75">
      <c r="C1375" s="16"/>
      <c r="D1375" s="16"/>
    </row>
    <row r="1376" spans="3:4" ht="12.75">
      <c r="C1376" s="16"/>
      <c r="D1376" s="16"/>
    </row>
    <row r="1377" spans="3:4" ht="12.75">
      <c r="C1377" s="16"/>
      <c r="D1377" s="16"/>
    </row>
    <row r="1378" spans="3:4" ht="12.75">
      <c r="C1378" s="16"/>
      <c r="D1378" s="16"/>
    </row>
    <row r="1379" spans="3:4" ht="12.75">
      <c r="C1379" s="16"/>
      <c r="D1379" s="16"/>
    </row>
    <row r="1380" spans="3:4" ht="12.75">
      <c r="C1380" s="16"/>
      <c r="D1380" s="16"/>
    </row>
    <row r="1381" spans="3:4" ht="12.75">
      <c r="C1381" s="16"/>
      <c r="D1381" s="16"/>
    </row>
    <row r="1382" spans="3:4" ht="12.75">
      <c r="C1382" s="16"/>
      <c r="D1382" s="16"/>
    </row>
    <row r="1383" spans="3:4" ht="12.75">
      <c r="C1383" s="16"/>
      <c r="D1383" s="16"/>
    </row>
    <row r="1384" spans="3:4" ht="12.75">
      <c r="C1384" s="16"/>
      <c r="D1384" s="16"/>
    </row>
    <row r="1385" spans="3:4" ht="12.75">
      <c r="C1385" s="16"/>
      <c r="D1385" s="16"/>
    </row>
    <row r="1386" spans="3:4" ht="12.75">
      <c r="C1386" s="16"/>
      <c r="D1386" s="16"/>
    </row>
    <row r="1387" spans="3:4" ht="12.75">
      <c r="C1387" s="16"/>
      <c r="D1387" s="16"/>
    </row>
    <row r="1388" spans="3:4" ht="12.75">
      <c r="C1388" s="16"/>
      <c r="D1388" s="16"/>
    </row>
    <row r="1389" spans="3:4" ht="12.75">
      <c r="C1389" s="16"/>
      <c r="D1389" s="16"/>
    </row>
    <row r="1390" spans="3:4" ht="12.75">
      <c r="C1390" s="16"/>
      <c r="D1390" s="16"/>
    </row>
    <row r="1391" spans="3:4" ht="12.75">
      <c r="C1391" s="16"/>
      <c r="D1391" s="16"/>
    </row>
    <row r="1392" spans="3:4" ht="12.75">
      <c r="C1392" s="16"/>
      <c r="D1392" s="16"/>
    </row>
    <row r="1393" spans="3:4" ht="12.75">
      <c r="C1393" s="16"/>
      <c r="D1393" s="16"/>
    </row>
    <row r="1394" spans="3:4" ht="12.75">
      <c r="C1394" s="16"/>
      <c r="D1394" s="16"/>
    </row>
    <row r="1395" spans="3:4" ht="12.75">
      <c r="C1395" s="16"/>
      <c r="D1395" s="16"/>
    </row>
    <row r="1396" spans="3:4" ht="12.75">
      <c r="C1396" s="16"/>
      <c r="D1396" s="16"/>
    </row>
    <row r="1397" spans="3:4" ht="12.75">
      <c r="C1397" s="16"/>
      <c r="D1397" s="16"/>
    </row>
    <row r="1398" spans="3:4" ht="12.75">
      <c r="C1398" s="16"/>
      <c r="D1398" s="16"/>
    </row>
    <row r="1399" spans="3:4" ht="12.75">
      <c r="C1399" s="16"/>
      <c r="D1399" s="16"/>
    </row>
    <row r="1400" spans="3:4" ht="12.75">
      <c r="C1400" s="16"/>
      <c r="D1400" s="16"/>
    </row>
    <row r="1401" spans="3:4" ht="12.75">
      <c r="C1401" s="16"/>
      <c r="D1401" s="16"/>
    </row>
    <row r="1402" spans="3:4" ht="12.75">
      <c r="C1402" s="16"/>
      <c r="D1402" s="16"/>
    </row>
    <row r="1403" spans="3:4" ht="12.75">
      <c r="C1403" s="16"/>
      <c r="D1403" s="16"/>
    </row>
    <row r="1404" spans="3:4" ht="12.75">
      <c r="C1404" s="16"/>
      <c r="D1404" s="16"/>
    </row>
    <row r="1405" spans="3:4" ht="12.75">
      <c r="C1405" s="16"/>
      <c r="D1405" s="16"/>
    </row>
    <row r="1406" spans="3:4" ht="12.75">
      <c r="C1406" s="16"/>
      <c r="D1406" s="16"/>
    </row>
    <row r="1407" spans="3:4" ht="12.75">
      <c r="C1407" s="16"/>
      <c r="D1407" s="16"/>
    </row>
    <row r="1408" spans="3:4" ht="12.75">
      <c r="C1408" s="16"/>
      <c r="D1408" s="16"/>
    </row>
    <row r="1409" spans="3:4" ht="12.75">
      <c r="C1409" s="16"/>
      <c r="D1409" s="16"/>
    </row>
    <row r="1410" spans="3:4" ht="12.75">
      <c r="C1410" s="16"/>
      <c r="D1410" s="16"/>
    </row>
    <row r="1411" spans="3:4" ht="12.75">
      <c r="C1411" s="16"/>
      <c r="D1411" s="16"/>
    </row>
    <row r="1412" spans="3:4" ht="12.75">
      <c r="C1412" s="16"/>
      <c r="D1412" s="16"/>
    </row>
    <row r="1413" spans="3:4" ht="12.75">
      <c r="C1413" s="16"/>
      <c r="D1413" s="16"/>
    </row>
    <row r="1414" spans="3:4" ht="12.75">
      <c r="C1414" s="16"/>
      <c r="D1414" s="16"/>
    </row>
    <row r="1415" spans="3:4" ht="12.75">
      <c r="C1415" s="16"/>
      <c r="D1415" s="16"/>
    </row>
    <row r="1416" spans="3:4" ht="12.75">
      <c r="C1416" s="16"/>
      <c r="D1416" s="16"/>
    </row>
    <row r="1417" spans="3:4" ht="12.75">
      <c r="C1417" s="16"/>
      <c r="D1417" s="16"/>
    </row>
    <row r="1418" spans="3:4" ht="12.75">
      <c r="C1418" s="16"/>
      <c r="D1418" s="16"/>
    </row>
    <row r="1419" spans="3:4" ht="12.75">
      <c r="C1419" s="16"/>
      <c r="D1419" s="16"/>
    </row>
    <row r="1420" spans="3:4" ht="12.75">
      <c r="C1420" s="16"/>
      <c r="D1420" s="16"/>
    </row>
    <row r="1421" spans="3:4" ht="12.75">
      <c r="C1421" s="16"/>
      <c r="D1421" s="16"/>
    </row>
    <row r="1422" spans="3:4" ht="12.75">
      <c r="C1422" s="16"/>
      <c r="D1422" s="16"/>
    </row>
    <row r="1423" spans="3:4" ht="12.75">
      <c r="C1423" s="16"/>
      <c r="D1423" s="16"/>
    </row>
    <row r="1424" spans="3:4" ht="12.75">
      <c r="C1424" s="16"/>
      <c r="D1424" s="16"/>
    </row>
    <row r="1425" spans="3:4" ht="12.75">
      <c r="C1425" s="16"/>
      <c r="D1425" s="16"/>
    </row>
    <row r="1426" spans="3:4" ht="12.75">
      <c r="C1426" s="16"/>
      <c r="D1426" s="16"/>
    </row>
    <row r="1427" spans="3:4" ht="12.75">
      <c r="C1427" s="16"/>
      <c r="D1427" s="16"/>
    </row>
    <row r="1428" spans="3:4" ht="12.75">
      <c r="C1428" s="16"/>
      <c r="D1428" s="16"/>
    </row>
    <row r="1429" spans="3:4" ht="12.75">
      <c r="C1429" s="16"/>
      <c r="D1429" s="16"/>
    </row>
    <row r="1430" spans="3:4" ht="12.75">
      <c r="C1430" s="16"/>
      <c r="D1430" s="16"/>
    </row>
    <row r="1431" spans="3:4" ht="12.75">
      <c r="C1431" s="16"/>
      <c r="D1431" s="16"/>
    </row>
    <row r="1432" spans="3:4" ht="12.75">
      <c r="C1432" s="16"/>
      <c r="D1432" s="16"/>
    </row>
    <row r="1433" spans="3:4" ht="12.75">
      <c r="C1433" s="16"/>
      <c r="D1433" s="16"/>
    </row>
    <row r="1434" spans="3:4" ht="12.75">
      <c r="C1434" s="16"/>
      <c r="D1434" s="16"/>
    </row>
    <row r="1435" spans="3:4" ht="12.75">
      <c r="C1435" s="16"/>
      <c r="D1435" s="16"/>
    </row>
    <row r="1436" spans="3:4" ht="12.75">
      <c r="C1436" s="16"/>
      <c r="D1436" s="16"/>
    </row>
    <row r="1437" spans="3:4" ht="12.75">
      <c r="C1437" s="16"/>
      <c r="D1437" s="16"/>
    </row>
    <row r="1438" spans="3:4" ht="12.75">
      <c r="C1438" s="16"/>
      <c r="D1438" s="16"/>
    </row>
    <row r="1439" spans="3:4" ht="12.75">
      <c r="C1439" s="16"/>
      <c r="D1439" s="16"/>
    </row>
    <row r="1440" spans="3:4" ht="12.75">
      <c r="C1440" s="16"/>
      <c r="D1440" s="16"/>
    </row>
    <row r="1441" spans="3:4" ht="12.75">
      <c r="C1441" s="16"/>
      <c r="D1441" s="16"/>
    </row>
    <row r="1442" spans="3:4" ht="12.75">
      <c r="C1442" s="16"/>
      <c r="D1442" s="16"/>
    </row>
    <row r="1443" spans="3:4" ht="12.75">
      <c r="C1443" s="16"/>
      <c r="D1443" s="16"/>
    </row>
    <row r="1444" spans="3:4" ht="12.75">
      <c r="C1444" s="16"/>
      <c r="D1444" s="16"/>
    </row>
    <row r="1445" spans="3:4" ht="12.75">
      <c r="C1445" s="16"/>
      <c r="D1445" s="16"/>
    </row>
    <row r="1446" spans="3:4" ht="12.75">
      <c r="C1446" s="16"/>
      <c r="D1446" s="16"/>
    </row>
    <row r="1447" spans="3:4" ht="12.75">
      <c r="C1447" s="16"/>
      <c r="D1447" s="16"/>
    </row>
    <row r="1448" spans="3:4" ht="12.75">
      <c r="C1448" s="16"/>
      <c r="D1448" s="16"/>
    </row>
    <row r="1449" spans="3:4" ht="12.75">
      <c r="C1449" s="16"/>
      <c r="D1449" s="16"/>
    </row>
    <row r="1450" spans="3:4" ht="12.75">
      <c r="C1450" s="16"/>
      <c r="D1450" s="16"/>
    </row>
    <row r="1451" spans="3:4" ht="12.75">
      <c r="C1451" s="16"/>
      <c r="D1451" s="16"/>
    </row>
    <row r="1452" spans="3:4" ht="12.75">
      <c r="C1452" s="16"/>
      <c r="D1452" s="16"/>
    </row>
    <row r="1453" spans="3:4" ht="12.75">
      <c r="C1453" s="16"/>
      <c r="D1453" s="16"/>
    </row>
    <row r="1454" spans="3:4" ht="12.75">
      <c r="C1454" s="16"/>
      <c r="D1454" s="16"/>
    </row>
    <row r="1455" spans="3:4" ht="12.75">
      <c r="C1455" s="16"/>
      <c r="D1455" s="16"/>
    </row>
    <row r="1456" spans="3:4" ht="12.75">
      <c r="C1456" s="16"/>
      <c r="D1456" s="16"/>
    </row>
    <row r="1457" spans="3:4" ht="12.75">
      <c r="C1457" s="16"/>
      <c r="D1457" s="16"/>
    </row>
    <row r="1458" spans="3:4" ht="12.75">
      <c r="C1458" s="16"/>
      <c r="D1458" s="16"/>
    </row>
    <row r="1459" spans="3:4" ht="12.75">
      <c r="C1459" s="16"/>
      <c r="D1459" s="16"/>
    </row>
    <row r="1460" spans="3:4" ht="12.75">
      <c r="C1460" s="16"/>
      <c r="D1460" s="16"/>
    </row>
    <row r="1461" spans="3:4" ht="12.75">
      <c r="C1461" s="16"/>
      <c r="D1461" s="16"/>
    </row>
    <row r="1462" spans="3:4" ht="12.75">
      <c r="C1462" s="16"/>
      <c r="D1462" s="16"/>
    </row>
    <row r="1463" spans="3:4" ht="12.75">
      <c r="C1463" s="16"/>
      <c r="D1463" s="16"/>
    </row>
    <row r="1464" spans="3:4" ht="12.75">
      <c r="C1464" s="16"/>
      <c r="D1464" s="16"/>
    </row>
    <row r="1465" spans="3:4" ht="12.75">
      <c r="C1465" s="16"/>
      <c r="D1465" s="16"/>
    </row>
    <row r="1466" spans="3:4" ht="12.75">
      <c r="C1466" s="16"/>
      <c r="D1466" s="16"/>
    </row>
    <row r="1467" spans="3:4" ht="12.75">
      <c r="C1467" s="16"/>
      <c r="D1467" s="16"/>
    </row>
    <row r="1468" spans="3:4" ht="12.75">
      <c r="C1468" s="16"/>
      <c r="D1468" s="16"/>
    </row>
    <row r="1469" spans="3:4" ht="12.75">
      <c r="C1469" s="16"/>
      <c r="D1469" s="16"/>
    </row>
    <row r="1470" spans="3:4" ht="12.75">
      <c r="C1470" s="16"/>
      <c r="D1470" s="16"/>
    </row>
    <row r="1471" spans="3:4" ht="12.75">
      <c r="C1471" s="16"/>
      <c r="D1471" s="16"/>
    </row>
    <row r="1472" spans="3:4" ht="12.75">
      <c r="C1472" s="16"/>
      <c r="D1472" s="16"/>
    </row>
    <row r="1473" spans="3:4" ht="12.75">
      <c r="C1473" s="16"/>
      <c r="D1473" s="16"/>
    </row>
    <row r="1474" spans="3:4" ht="12.75">
      <c r="C1474" s="16"/>
      <c r="D1474" s="16"/>
    </row>
    <row r="1475" spans="3:4" ht="12.75">
      <c r="C1475" s="16"/>
      <c r="D1475" s="16"/>
    </row>
    <row r="1476" spans="3:4" ht="12.75">
      <c r="C1476" s="16"/>
      <c r="D1476" s="16"/>
    </row>
    <row r="1477" spans="3:4" ht="12.75">
      <c r="C1477" s="16"/>
      <c r="D1477" s="16"/>
    </row>
    <row r="1478" spans="3:4" ht="12.75">
      <c r="C1478" s="16"/>
      <c r="D1478" s="16"/>
    </row>
    <row r="1479" spans="3:4" ht="12.75">
      <c r="C1479" s="16"/>
      <c r="D1479" s="16"/>
    </row>
    <row r="1480" spans="3:4" ht="12.75">
      <c r="C1480" s="16"/>
      <c r="D1480" s="16"/>
    </row>
    <row r="1481" spans="3:4" ht="12.75">
      <c r="C1481" s="16"/>
      <c r="D1481" s="16"/>
    </row>
    <row r="1482" spans="3:4" ht="12.75">
      <c r="C1482" s="16"/>
      <c r="D1482" s="16"/>
    </row>
    <row r="1483" spans="3:4" ht="12.75">
      <c r="C1483" s="16"/>
      <c r="D1483" s="16"/>
    </row>
    <row r="1484" spans="3:4" ht="12.75">
      <c r="C1484" s="16"/>
      <c r="D1484" s="16"/>
    </row>
    <row r="1485" spans="3:4" ht="12.75">
      <c r="C1485" s="16"/>
      <c r="D1485" s="16"/>
    </row>
    <row r="1486" spans="3:4" ht="12.75">
      <c r="C1486" s="16"/>
      <c r="D1486" s="16"/>
    </row>
    <row r="1487" spans="3:4" ht="12.75">
      <c r="C1487" s="16"/>
      <c r="D1487" s="16"/>
    </row>
    <row r="1488" spans="3:4" ht="12.75">
      <c r="C1488" s="16"/>
      <c r="D1488" s="16"/>
    </row>
    <row r="1489" spans="3:4" ht="12.75">
      <c r="C1489" s="16"/>
      <c r="D1489" s="16"/>
    </row>
    <row r="1490" spans="3:4" ht="12.75">
      <c r="C1490" s="16"/>
      <c r="D1490" s="16"/>
    </row>
    <row r="1491" spans="3:4" ht="12.75">
      <c r="C1491" s="16"/>
      <c r="D1491" s="16"/>
    </row>
    <row r="1492" spans="3:4" ht="12.75">
      <c r="C1492" s="16"/>
      <c r="D1492" s="16"/>
    </row>
    <row r="1493" spans="3:4" ht="12.75">
      <c r="C1493" s="16"/>
      <c r="D1493" s="16"/>
    </row>
    <row r="1494" spans="3:4" ht="12.75">
      <c r="C1494" s="16"/>
      <c r="D1494" s="16"/>
    </row>
    <row r="1495" spans="3:4" ht="12.75">
      <c r="C1495" s="16"/>
      <c r="D1495" s="16"/>
    </row>
    <row r="1496" spans="3:4" ht="12.75">
      <c r="C1496" s="16"/>
      <c r="D1496" s="16"/>
    </row>
    <row r="1497" spans="3:4" ht="12.75">
      <c r="C1497" s="16"/>
      <c r="D1497" s="16"/>
    </row>
    <row r="1498" spans="3:4" ht="12.75">
      <c r="C1498" s="16"/>
      <c r="D1498" s="16"/>
    </row>
    <row r="1499" spans="3:4" ht="12.75">
      <c r="C1499" s="16"/>
      <c r="D1499" s="16"/>
    </row>
    <row r="1500" spans="3:4" ht="12.75">
      <c r="C1500" s="16"/>
      <c r="D1500" s="16"/>
    </row>
    <row r="1501" spans="3:4" ht="12.75">
      <c r="C1501" s="16"/>
      <c r="D1501" s="16"/>
    </row>
    <row r="1502" spans="3:4" ht="12.75">
      <c r="C1502" s="16"/>
      <c r="D1502" s="16"/>
    </row>
    <row r="1503" spans="3:4" ht="12.75">
      <c r="C1503" s="16"/>
      <c r="D1503" s="16"/>
    </row>
    <row r="1504" spans="3:4" ht="12.75">
      <c r="C1504" s="16"/>
      <c r="D1504" s="16"/>
    </row>
    <row r="1505" spans="3:4" ht="12.75">
      <c r="C1505" s="16"/>
      <c r="D1505" s="16"/>
    </row>
    <row r="1506" spans="3:4" ht="12.75">
      <c r="C1506" s="16"/>
      <c r="D1506" s="16"/>
    </row>
    <row r="1507" spans="3:4" ht="12.75">
      <c r="C1507" s="16"/>
      <c r="D1507" s="16"/>
    </row>
    <row r="1508" spans="3:4" ht="12.75">
      <c r="C1508" s="16"/>
      <c r="D1508" s="16"/>
    </row>
    <row r="1509" spans="3:4" ht="12.75">
      <c r="C1509" s="16"/>
      <c r="D1509" s="16"/>
    </row>
    <row r="1510" spans="3:4" ht="12.75">
      <c r="C1510" s="16"/>
      <c r="D1510" s="16"/>
    </row>
    <row r="1511" spans="3:4" ht="12.75">
      <c r="C1511" s="16"/>
      <c r="D1511" s="16"/>
    </row>
    <row r="1512" spans="3:4" ht="12.75">
      <c r="C1512" s="16"/>
      <c r="D1512" s="16"/>
    </row>
    <row r="1513" spans="3:4" ht="12.75">
      <c r="C1513" s="16"/>
      <c r="D1513" s="16"/>
    </row>
    <row r="1514" spans="3:4" ht="12.75">
      <c r="C1514" s="16"/>
      <c r="D1514" s="16"/>
    </row>
    <row r="1515" spans="3:4" ht="12.75">
      <c r="C1515" s="16"/>
      <c r="D1515" s="16"/>
    </row>
    <row r="1516" spans="3:4" ht="12.75">
      <c r="C1516" s="16"/>
      <c r="D1516" s="16"/>
    </row>
    <row r="1517" spans="3:4" ht="12.75">
      <c r="C1517" s="16"/>
      <c r="D1517" s="16"/>
    </row>
    <row r="1518" spans="3:4" ht="12.75">
      <c r="C1518" s="16"/>
      <c r="D1518" s="16"/>
    </row>
    <row r="1519" spans="3:4" ht="12.75">
      <c r="C1519" s="16"/>
      <c r="D1519" s="16"/>
    </row>
    <row r="1520" spans="3:4" ht="12.75">
      <c r="C1520" s="16"/>
      <c r="D1520" s="16"/>
    </row>
    <row r="1521" spans="3:4" ht="12.75">
      <c r="C1521" s="16"/>
      <c r="D1521" s="16"/>
    </row>
    <row r="1522" spans="3:4" ht="12.75">
      <c r="C1522" s="16"/>
      <c r="D1522" s="16"/>
    </row>
    <row r="1523" spans="3:4" ht="12.75">
      <c r="C1523" s="16"/>
      <c r="D1523" s="16"/>
    </row>
    <row r="1524" spans="3:4" ht="12.75">
      <c r="C1524" s="16"/>
      <c r="D1524" s="16"/>
    </row>
    <row r="1525" spans="3:4" ht="12.75">
      <c r="C1525" s="16"/>
      <c r="D1525" s="16"/>
    </row>
    <row r="1526" spans="3:4" ht="12.75">
      <c r="C1526" s="16"/>
      <c r="D1526" s="16"/>
    </row>
    <row r="1527" spans="3:4" ht="12.75">
      <c r="C1527" s="16"/>
      <c r="D1527" s="16"/>
    </row>
    <row r="1528" spans="3:4" ht="12.75">
      <c r="C1528" s="16"/>
      <c r="D1528" s="16"/>
    </row>
    <row r="1529" spans="3:4" ht="12.75">
      <c r="C1529" s="16"/>
      <c r="D1529" s="16"/>
    </row>
    <row r="1530" spans="3:4" ht="12.75">
      <c r="C1530" s="16"/>
      <c r="D1530" s="16"/>
    </row>
    <row r="1531" spans="3:4" ht="12.75">
      <c r="C1531" s="16"/>
      <c r="D1531" s="16"/>
    </row>
    <row r="1532" spans="3:4" ht="12.75">
      <c r="C1532" s="16"/>
      <c r="D1532" s="16"/>
    </row>
    <row r="1533" spans="3:4" ht="12.75">
      <c r="C1533" s="16"/>
      <c r="D1533" s="16"/>
    </row>
    <row r="1534" spans="3:4" ht="12.75">
      <c r="C1534" s="16"/>
      <c r="D1534" s="16"/>
    </row>
    <row r="1535" spans="3:4" ht="12.75">
      <c r="C1535" s="16"/>
      <c r="D1535" s="16"/>
    </row>
    <row r="1536" spans="3:4" ht="12.75">
      <c r="C1536" s="16"/>
      <c r="D1536" s="16"/>
    </row>
    <row r="1537" spans="3:4" ht="12.75">
      <c r="C1537" s="16"/>
      <c r="D1537" s="16"/>
    </row>
    <row r="1538" spans="3:4" ht="12.75">
      <c r="C1538" s="16"/>
      <c r="D1538" s="16"/>
    </row>
    <row r="1539" spans="3:4" ht="12.75">
      <c r="C1539" s="16"/>
      <c r="D1539" s="16"/>
    </row>
    <row r="1540" spans="3:4" ht="12.75">
      <c r="C1540" s="16"/>
      <c r="D1540" s="16"/>
    </row>
    <row r="1541" spans="3:4" ht="12.75">
      <c r="C1541" s="16"/>
      <c r="D1541" s="16"/>
    </row>
    <row r="1542" spans="3:4" ht="12.75">
      <c r="C1542" s="16"/>
      <c r="D1542" s="16"/>
    </row>
    <row r="1543" spans="3:4" ht="12.75">
      <c r="C1543" s="16"/>
      <c r="D1543" s="16"/>
    </row>
    <row r="1544" spans="3:4" ht="12.75">
      <c r="C1544" s="16"/>
      <c r="D1544" s="16"/>
    </row>
    <row r="1545" spans="3:4" ht="12.75">
      <c r="C1545" s="16"/>
      <c r="D1545" s="16"/>
    </row>
    <row r="1546" spans="3:4" ht="12.75">
      <c r="C1546" s="16"/>
      <c r="D1546" s="16"/>
    </row>
    <row r="1547" spans="3:4" ht="12.75">
      <c r="C1547" s="16"/>
      <c r="D1547" s="16"/>
    </row>
    <row r="1548" spans="3:4" ht="12.75">
      <c r="C1548" s="16"/>
      <c r="D1548" s="16"/>
    </row>
    <row r="1549" spans="3:4" ht="12.75">
      <c r="C1549" s="16"/>
      <c r="D1549" s="16"/>
    </row>
    <row r="1550" spans="3:4" ht="12.75">
      <c r="C1550" s="16"/>
      <c r="D1550" s="16"/>
    </row>
    <row r="1551" spans="3:4" ht="12.75">
      <c r="C1551" s="16"/>
      <c r="D1551" s="16"/>
    </row>
    <row r="1552" spans="3:4" ht="12.75">
      <c r="C1552" s="16"/>
      <c r="D1552" s="16"/>
    </row>
    <row r="1553" spans="3:4" ht="12.75">
      <c r="C1553" s="16"/>
      <c r="D1553" s="16"/>
    </row>
    <row r="1554" spans="3:4" ht="12.75">
      <c r="C1554" s="16"/>
      <c r="D1554" s="16"/>
    </row>
    <row r="1555" spans="3:4" ht="12.75">
      <c r="C1555" s="16"/>
      <c r="D1555" s="16"/>
    </row>
    <row r="1556" spans="3:4" ht="12.75">
      <c r="C1556" s="16"/>
      <c r="D1556" s="16"/>
    </row>
    <row r="1557" spans="3:4" ht="12.75">
      <c r="C1557" s="16"/>
      <c r="D1557" s="16"/>
    </row>
    <row r="1558" spans="3:4" ht="12.75">
      <c r="C1558" s="16"/>
      <c r="D1558" s="16"/>
    </row>
    <row r="1559" spans="3:4" ht="12.75">
      <c r="C1559" s="16"/>
      <c r="D1559" s="16"/>
    </row>
    <row r="1560" spans="3:4" ht="12.75">
      <c r="C1560" s="16"/>
      <c r="D1560" s="16"/>
    </row>
    <row r="1561" spans="3:4" ht="12.75">
      <c r="C1561" s="16"/>
      <c r="D1561" s="16"/>
    </row>
    <row r="1562" spans="3:4" ht="12.75">
      <c r="C1562" s="16"/>
      <c r="D1562" s="16"/>
    </row>
    <row r="1563" spans="3:4" ht="12.75">
      <c r="C1563" s="16"/>
      <c r="D1563" s="16"/>
    </row>
    <row r="1564" spans="3:4" ht="12.75">
      <c r="C1564" s="16"/>
      <c r="D1564" s="16"/>
    </row>
    <row r="1565" spans="3:4" ht="12.75">
      <c r="C1565" s="16"/>
      <c r="D1565" s="16"/>
    </row>
    <row r="1566" spans="3:4" ht="12.75">
      <c r="C1566" s="16"/>
      <c r="D1566" s="16"/>
    </row>
    <row r="1567" spans="3:4" ht="12.75">
      <c r="C1567" s="16"/>
      <c r="D1567" s="16"/>
    </row>
    <row r="1568" spans="3:4" ht="12.75">
      <c r="C1568" s="16"/>
      <c r="D1568" s="16"/>
    </row>
    <row r="1569" spans="3:4" ht="12.75">
      <c r="C1569" s="16"/>
      <c r="D1569" s="16"/>
    </row>
    <row r="1570" spans="3:4" ht="12.75">
      <c r="C1570" s="16"/>
      <c r="D1570" s="16"/>
    </row>
    <row r="1571" spans="3:4" ht="12.75">
      <c r="C1571" s="16"/>
      <c r="D1571" s="16"/>
    </row>
    <row r="1572" spans="3:4" ht="12.75">
      <c r="C1572" s="16"/>
      <c r="D1572" s="16"/>
    </row>
    <row r="1573" spans="3:4" ht="12.75">
      <c r="C1573" s="16"/>
      <c r="D1573" s="16"/>
    </row>
    <row r="1574" spans="3:4" ht="12.75">
      <c r="C1574" s="16"/>
      <c r="D1574" s="16"/>
    </row>
    <row r="1575" spans="3:4" ht="12.75">
      <c r="C1575" s="16"/>
      <c r="D1575" s="16"/>
    </row>
    <row r="1576" spans="3:4" ht="12.75">
      <c r="C1576" s="16"/>
      <c r="D1576" s="16"/>
    </row>
    <row r="1577" spans="3:4" ht="12.75">
      <c r="C1577" s="16"/>
      <c r="D1577" s="16"/>
    </row>
    <row r="1578" spans="3:4" ht="12.75">
      <c r="C1578" s="16"/>
      <c r="D1578" s="16"/>
    </row>
    <row r="1579" spans="3:4" ht="12.75">
      <c r="C1579" s="16"/>
      <c r="D1579" s="16"/>
    </row>
    <row r="1580" spans="3:4" ht="12.75">
      <c r="C1580" s="16"/>
      <c r="D1580" s="16"/>
    </row>
    <row r="1581" spans="3:4" ht="12.75">
      <c r="C1581" s="16"/>
      <c r="D1581" s="16"/>
    </row>
    <row r="1582" spans="3:4" ht="12.75">
      <c r="C1582" s="16"/>
      <c r="D1582" s="16"/>
    </row>
    <row r="1583" spans="3:4" ht="12.75">
      <c r="C1583" s="16"/>
      <c r="D1583" s="16"/>
    </row>
    <row r="1584" spans="3:4" ht="12.75">
      <c r="C1584" s="16"/>
      <c r="D1584" s="16"/>
    </row>
    <row r="1585" spans="3:4" ht="12.75">
      <c r="C1585" s="16"/>
      <c r="D1585" s="16"/>
    </row>
    <row r="1586" spans="3:4" ht="12.75">
      <c r="C1586" s="16"/>
      <c r="D1586" s="16"/>
    </row>
    <row r="1587" spans="3:4" ht="12.75">
      <c r="C1587" s="16"/>
      <c r="D1587" s="16"/>
    </row>
    <row r="1588" spans="3:4" ht="12.75">
      <c r="C1588" s="16"/>
      <c r="D1588" s="16"/>
    </row>
    <row r="1589" spans="3:4" ht="12.75">
      <c r="C1589" s="16"/>
      <c r="D1589" s="16"/>
    </row>
    <row r="1590" spans="3:4" ht="12.75">
      <c r="C1590" s="16"/>
      <c r="D1590" s="16"/>
    </row>
    <row r="1591" spans="3:4" ht="12.75">
      <c r="C1591" s="16"/>
      <c r="D1591" s="16"/>
    </row>
    <row r="1592" spans="3:4" ht="12.75">
      <c r="C1592" s="16"/>
      <c r="D1592" s="16"/>
    </row>
    <row r="1593" spans="3:4" ht="12.75">
      <c r="C1593" s="16"/>
      <c r="D1593" s="16"/>
    </row>
    <row r="1594" spans="3:4" ht="12.75">
      <c r="C1594" s="16"/>
      <c r="D1594" s="16"/>
    </row>
    <row r="1595" spans="3:4" ht="12.75">
      <c r="C1595" s="16"/>
      <c r="D1595" s="16"/>
    </row>
    <row r="1596" spans="3:4" ht="12.75">
      <c r="C1596" s="16"/>
      <c r="D1596" s="16"/>
    </row>
    <row r="1597" spans="3:4" ht="12.75">
      <c r="C1597" s="16"/>
      <c r="D1597" s="16"/>
    </row>
    <row r="1598" spans="3:4" ht="12.75">
      <c r="C1598" s="16"/>
      <c r="D1598" s="16"/>
    </row>
    <row r="1599" spans="3:4" ht="12.75">
      <c r="C1599" s="16"/>
      <c r="D1599" s="16"/>
    </row>
    <row r="1600" spans="3:4" ht="12.75">
      <c r="C1600" s="16"/>
      <c r="D1600" s="16"/>
    </row>
    <row r="1601" spans="3:4" ht="12.75">
      <c r="C1601" s="16"/>
      <c r="D1601" s="16"/>
    </row>
    <row r="1602" spans="3:4" ht="12.75">
      <c r="C1602" s="16"/>
      <c r="D1602" s="16"/>
    </row>
    <row r="1603" spans="3:4" ht="12.75">
      <c r="C1603" s="16"/>
      <c r="D1603" s="16"/>
    </row>
    <row r="1604" spans="3:4" ht="12.75">
      <c r="C1604" s="16"/>
      <c r="D1604" s="16"/>
    </row>
    <row r="1605" spans="3:4" ht="12.75">
      <c r="C1605" s="16"/>
      <c r="D1605" s="16"/>
    </row>
    <row r="1606" spans="3:4" ht="12.75">
      <c r="C1606" s="16"/>
      <c r="D1606" s="16"/>
    </row>
    <row r="1607" spans="3:4" ht="12.75">
      <c r="C1607" s="16"/>
      <c r="D1607" s="16"/>
    </row>
    <row r="1608" spans="3:4" ht="12.75">
      <c r="C1608" s="16"/>
      <c r="D1608" s="16"/>
    </row>
    <row r="1609" spans="3:4" ht="12.75">
      <c r="C1609" s="16"/>
      <c r="D1609" s="16"/>
    </row>
    <row r="1610" spans="3:4" ht="12.75">
      <c r="C1610" s="16"/>
      <c r="D1610" s="16"/>
    </row>
    <row r="1611" spans="3:4" ht="12.75">
      <c r="C1611" s="16"/>
      <c r="D1611" s="16"/>
    </row>
    <row r="1612" spans="3:4" ht="12.75">
      <c r="C1612" s="16"/>
      <c r="D1612" s="16"/>
    </row>
    <row r="1613" spans="3:4" ht="12.75">
      <c r="C1613" s="16"/>
      <c r="D1613" s="16"/>
    </row>
    <row r="1614" spans="3:4" ht="12.75">
      <c r="C1614" s="16"/>
      <c r="D1614" s="16"/>
    </row>
    <row r="1615" spans="3:4" ht="12.75">
      <c r="C1615" s="16"/>
      <c r="D1615" s="16"/>
    </row>
    <row r="1616" spans="3:4" ht="12.75">
      <c r="C1616" s="16"/>
      <c r="D1616" s="16"/>
    </row>
    <row r="1617" spans="3:4" ht="12.75">
      <c r="C1617" s="16"/>
      <c r="D1617" s="16"/>
    </row>
    <row r="1618" spans="3:4" ht="12.75">
      <c r="C1618" s="16"/>
      <c r="D1618" s="16"/>
    </row>
    <row r="1619" spans="3:4" ht="12.75">
      <c r="C1619" s="16"/>
      <c r="D1619" s="16"/>
    </row>
    <row r="1620" spans="3:4" ht="12.75">
      <c r="C1620" s="16"/>
      <c r="D1620" s="16"/>
    </row>
    <row r="1621" spans="3:4" ht="12.75">
      <c r="C1621" s="16"/>
      <c r="D1621" s="16"/>
    </row>
    <row r="1622" spans="3:4" ht="12.75">
      <c r="C1622" s="16"/>
      <c r="D1622" s="16"/>
    </row>
    <row r="1623" spans="3:4" ht="12.75">
      <c r="C1623" s="16"/>
      <c r="D1623" s="16"/>
    </row>
    <row r="1624" spans="3:4" ht="12.75">
      <c r="C1624" s="16"/>
      <c r="D1624" s="16"/>
    </row>
    <row r="1625" spans="3:4" ht="12.75">
      <c r="C1625" s="16"/>
      <c r="D1625" s="16"/>
    </row>
    <row r="1626" spans="3:4" ht="12.75">
      <c r="C1626" s="16"/>
      <c r="D1626" s="16"/>
    </row>
    <row r="1627" spans="3:4" ht="12.75">
      <c r="C1627" s="16"/>
      <c r="D1627" s="16"/>
    </row>
    <row r="1628" spans="3:4" ht="12.75">
      <c r="C1628" s="16"/>
      <c r="D1628" s="16"/>
    </row>
    <row r="1629" spans="3:4" ht="12.75">
      <c r="C1629" s="16"/>
      <c r="D1629" s="16"/>
    </row>
    <row r="1630" spans="3:4" ht="12.75">
      <c r="C1630" s="16"/>
      <c r="D1630" s="16"/>
    </row>
    <row r="1631" spans="3:4" ht="12.75">
      <c r="C1631" s="16"/>
      <c r="D1631" s="16"/>
    </row>
    <row r="1632" spans="3:4" ht="12.75">
      <c r="C1632" s="16"/>
      <c r="D1632" s="16"/>
    </row>
    <row r="1633" spans="3:4" ht="12.75">
      <c r="C1633" s="16"/>
      <c r="D1633" s="16"/>
    </row>
    <row r="1634" spans="3:4" ht="12.75">
      <c r="C1634" s="16"/>
      <c r="D1634" s="16"/>
    </row>
    <row r="1635" spans="3:4" ht="12.75">
      <c r="C1635" s="16"/>
      <c r="D1635" s="16"/>
    </row>
    <row r="1636" spans="3:4" ht="12.75">
      <c r="C1636" s="16"/>
      <c r="D1636" s="16"/>
    </row>
    <row r="1637" spans="3:4" ht="12.75">
      <c r="C1637" s="16"/>
      <c r="D1637" s="16"/>
    </row>
    <row r="1638" spans="3:4" ht="12.75">
      <c r="C1638" s="16"/>
      <c r="D1638" s="16"/>
    </row>
    <row r="1639" spans="3:4" ht="12.75">
      <c r="C1639" s="16"/>
      <c r="D1639" s="16"/>
    </row>
    <row r="1640" spans="3:4" ht="12.75">
      <c r="C1640" s="16"/>
      <c r="D1640" s="16"/>
    </row>
    <row r="1641" spans="3:4" ht="12.75">
      <c r="C1641" s="16"/>
      <c r="D1641" s="16"/>
    </row>
    <row r="1642" spans="3:4" ht="12.75">
      <c r="C1642" s="16"/>
      <c r="D1642" s="16"/>
    </row>
    <row r="1643" spans="3:4" ht="12.75">
      <c r="C1643" s="16"/>
      <c r="D1643" s="16"/>
    </row>
    <row r="1644" spans="3:4" ht="12.75">
      <c r="C1644" s="16"/>
      <c r="D1644" s="16"/>
    </row>
    <row r="1645" spans="3:4" ht="12.75">
      <c r="C1645" s="16"/>
      <c r="D1645" s="16"/>
    </row>
    <row r="1646" spans="3:4" ht="12.75">
      <c r="C1646" s="16"/>
      <c r="D1646" s="16"/>
    </row>
    <row r="1647" spans="3:4" ht="12.75">
      <c r="C1647" s="16"/>
      <c r="D1647" s="16"/>
    </row>
    <row r="1648" spans="3:4" ht="12.75">
      <c r="C1648" s="16"/>
      <c r="D1648" s="16"/>
    </row>
    <row r="1649" spans="3:4" ht="12.75">
      <c r="C1649" s="16"/>
      <c r="D1649" s="16"/>
    </row>
    <row r="1650" spans="3:4" ht="12.75">
      <c r="C1650" s="16"/>
      <c r="D1650" s="16"/>
    </row>
    <row r="1651" spans="3:4" ht="12.75">
      <c r="C1651" s="16"/>
      <c r="D1651" s="16"/>
    </row>
    <row r="1652" spans="3:4" ht="12.75">
      <c r="C1652" s="16"/>
      <c r="D1652" s="16"/>
    </row>
    <row r="1653" spans="3:4" ht="12.75">
      <c r="C1653" s="16"/>
      <c r="D1653" s="16"/>
    </row>
    <row r="1654" spans="3:4" ht="12.75">
      <c r="C1654" s="16"/>
      <c r="D1654" s="16"/>
    </row>
    <row r="1655" spans="3:4" ht="12.75">
      <c r="C1655" s="16"/>
      <c r="D1655" s="16"/>
    </row>
    <row r="1656" spans="3:4" ht="12.75">
      <c r="C1656" s="16"/>
      <c r="D1656" s="16"/>
    </row>
    <row r="1657" spans="3:4" ht="12.75">
      <c r="C1657" s="16"/>
      <c r="D1657" s="16"/>
    </row>
    <row r="1658" spans="3:4" ht="12.75">
      <c r="C1658" s="16"/>
      <c r="D1658" s="16"/>
    </row>
    <row r="1659" spans="3:4" ht="12.75">
      <c r="C1659" s="16"/>
      <c r="D1659" s="16"/>
    </row>
    <row r="1660" spans="3:4" ht="12.75">
      <c r="C1660" s="16"/>
      <c r="D1660" s="16"/>
    </row>
    <row r="1661" spans="3:4" ht="12.75">
      <c r="C1661" s="16"/>
      <c r="D1661" s="16"/>
    </row>
    <row r="1662" spans="3:4" ht="12.75">
      <c r="C1662" s="16"/>
      <c r="D1662" s="16"/>
    </row>
    <row r="1663" spans="3:4" ht="12.75">
      <c r="C1663" s="16"/>
      <c r="D1663" s="16"/>
    </row>
    <row r="1664" spans="3:4" ht="12.75">
      <c r="C1664" s="16"/>
      <c r="D1664" s="16"/>
    </row>
    <row r="1665" spans="3:4" ht="12.75">
      <c r="C1665" s="16"/>
      <c r="D1665" s="16"/>
    </row>
    <row r="1666" spans="3:4" ht="12.75">
      <c r="C1666" s="16"/>
      <c r="D1666" s="16"/>
    </row>
    <row r="1667" spans="3:4" ht="12.75">
      <c r="C1667" s="16"/>
      <c r="D1667" s="16"/>
    </row>
    <row r="1668" spans="3:4" ht="12.75">
      <c r="C1668" s="16"/>
      <c r="D1668" s="16"/>
    </row>
    <row r="1669" spans="3:4" ht="12.75">
      <c r="C1669" s="16"/>
      <c r="D1669" s="16"/>
    </row>
    <row r="1670" spans="3:4" ht="12.75">
      <c r="C1670" s="16"/>
      <c r="D1670" s="16"/>
    </row>
    <row r="1671" spans="3:4" ht="12.75">
      <c r="C1671" s="16"/>
      <c r="D1671" s="16"/>
    </row>
    <row r="1672" spans="3:4" ht="12.75">
      <c r="C1672" s="16"/>
      <c r="D1672" s="16"/>
    </row>
    <row r="1673" spans="3:4" ht="12.75">
      <c r="C1673" s="16"/>
      <c r="D1673" s="16"/>
    </row>
    <row r="1674" spans="3:4" ht="12.75">
      <c r="C1674" s="16"/>
      <c r="D1674" s="16"/>
    </row>
    <row r="1675" spans="3:4" ht="12.75">
      <c r="C1675" s="16"/>
      <c r="D1675" s="16"/>
    </row>
    <row r="1676" spans="3:4" ht="12.75">
      <c r="C1676" s="16"/>
      <c r="D1676" s="16"/>
    </row>
    <row r="1677" spans="3:4" ht="12.75">
      <c r="C1677" s="16"/>
      <c r="D1677" s="16"/>
    </row>
    <row r="1678" spans="3:4" ht="12.75">
      <c r="C1678" s="16"/>
      <c r="D1678" s="16"/>
    </row>
    <row r="1679" spans="3:4" ht="12.75">
      <c r="C1679" s="16"/>
      <c r="D1679" s="16"/>
    </row>
    <row r="1680" spans="3:4" ht="12.75">
      <c r="C1680" s="16"/>
      <c r="D1680" s="16"/>
    </row>
    <row r="1681" spans="3:4" ht="12.75">
      <c r="C1681" s="16"/>
      <c r="D1681" s="16"/>
    </row>
    <row r="1682" spans="3:4" ht="12.75">
      <c r="C1682" s="16"/>
      <c r="D1682" s="16"/>
    </row>
    <row r="1683" spans="3:4" ht="12.75">
      <c r="C1683" s="16"/>
      <c r="D1683" s="16"/>
    </row>
    <row r="1684" spans="3:4" ht="12.75">
      <c r="C1684" s="16"/>
      <c r="D1684" s="16"/>
    </row>
    <row r="1685" spans="3:4" ht="12.75">
      <c r="C1685" s="16"/>
      <c r="D1685" s="16"/>
    </row>
    <row r="1686" spans="3:4" ht="12.75">
      <c r="C1686" s="16"/>
      <c r="D1686" s="16"/>
    </row>
    <row r="1687" spans="3:4" ht="12.75">
      <c r="C1687" s="16"/>
      <c r="D1687" s="16"/>
    </row>
    <row r="1688" spans="3:4" ht="12.75">
      <c r="C1688" s="16"/>
      <c r="D1688" s="16"/>
    </row>
    <row r="1689" spans="3:4" ht="12.75">
      <c r="C1689" s="16"/>
      <c r="D1689" s="16"/>
    </row>
    <row r="1690" spans="3:4" ht="12.75">
      <c r="C1690" s="16"/>
      <c r="D1690" s="16"/>
    </row>
    <row r="1691" spans="3:4" ht="12.75">
      <c r="C1691" s="16"/>
      <c r="D1691" s="16"/>
    </row>
    <row r="1692" spans="3:4" ht="12.75">
      <c r="C1692" s="16"/>
      <c r="D1692" s="16"/>
    </row>
    <row r="1693" spans="3:4" ht="12.75">
      <c r="C1693" s="16"/>
      <c r="D1693" s="16"/>
    </row>
    <row r="1694" spans="3:4" ht="12.75">
      <c r="C1694" s="16"/>
      <c r="D1694" s="16"/>
    </row>
    <row r="1695" spans="3:4" ht="12.75">
      <c r="C1695" s="16"/>
      <c r="D1695" s="16"/>
    </row>
    <row r="1696" spans="3:4" ht="12.75">
      <c r="C1696" s="16"/>
      <c r="D1696" s="16"/>
    </row>
    <row r="1697" spans="3:4" ht="12.75">
      <c r="C1697" s="16"/>
      <c r="D1697" s="16"/>
    </row>
    <row r="1698" spans="3:4" ht="12.75">
      <c r="C1698" s="16"/>
      <c r="D1698" s="16"/>
    </row>
    <row r="1699" spans="3:4" ht="12.75">
      <c r="C1699" s="16"/>
      <c r="D1699" s="16"/>
    </row>
    <row r="1700" spans="3:4" ht="12.75">
      <c r="C1700" s="16"/>
      <c r="D1700" s="16"/>
    </row>
    <row r="1701" spans="3:4" ht="12.75">
      <c r="C1701" s="16"/>
      <c r="D1701" s="16"/>
    </row>
    <row r="1702" spans="3:4" ht="12.75">
      <c r="C1702" s="16"/>
      <c r="D1702" s="16"/>
    </row>
    <row r="1703" spans="3:4" ht="12.75">
      <c r="C1703" s="16"/>
      <c r="D1703" s="16"/>
    </row>
    <row r="1704" spans="3:4" ht="12.75">
      <c r="C1704" s="16"/>
      <c r="D1704" s="16"/>
    </row>
    <row r="1705" spans="3:4" ht="12.75">
      <c r="C1705" s="16"/>
      <c r="D1705" s="16"/>
    </row>
    <row r="1706" spans="3:4" ht="12.75">
      <c r="C1706" s="16"/>
      <c r="D1706" s="16"/>
    </row>
    <row r="1707" spans="3:4" ht="12.75">
      <c r="C1707" s="16"/>
      <c r="D1707" s="16"/>
    </row>
    <row r="1708" spans="3:4" ht="12.75">
      <c r="C1708" s="16"/>
      <c r="D1708" s="16"/>
    </row>
    <row r="1709" spans="3:4" ht="12.75">
      <c r="C1709" s="16"/>
      <c r="D1709" s="16"/>
    </row>
    <row r="1710" spans="3:4" ht="12.75">
      <c r="C1710" s="16"/>
      <c r="D1710" s="16"/>
    </row>
    <row r="1711" spans="3:4" ht="12.75">
      <c r="C1711" s="16"/>
      <c r="D1711" s="16"/>
    </row>
    <row r="1712" spans="3:4" ht="12.75">
      <c r="C1712" s="16"/>
      <c r="D1712" s="16"/>
    </row>
    <row r="1713" spans="3:4" ht="12.75">
      <c r="C1713" s="16"/>
      <c r="D1713" s="16"/>
    </row>
    <row r="1714" spans="3:4" ht="12.75">
      <c r="C1714" s="16"/>
      <c r="D1714" s="16"/>
    </row>
    <row r="1715" spans="3:4" ht="12.75">
      <c r="C1715" s="16"/>
      <c r="D1715" s="16"/>
    </row>
    <row r="1716" spans="3:4" ht="12.75">
      <c r="C1716" s="16"/>
      <c r="D1716" s="16"/>
    </row>
    <row r="1717" spans="3:4" ht="12.75">
      <c r="C1717" s="16"/>
      <c r="D1717" s="16"/>
    </row>
    <row r="1718" spans="3:4" ht="12.75">
      <c r="C1718" s="16"/>
      <c r="D1718" s="16"/>
    </row>
    <row r="1719" spans="3:4" ht="12.75">
      <c r="C1719" s="16"/>
      <c r="D1719" s="16"/>
    </row>
    <row r="1720" spans="3:4" ht="12.75">
      <c r="C1720" s="16"/>
      <c r="D1720" s="16"/>
    </row>
    <row r="1721" spans="3:4" ht="12.75">
      <c r="C1721" s="16"/>
      <c r="D1721" s="16"/>
    </row>
    <row r="1722" spans="3:4" ht="12.75">
      <c r="C1722" s="16"/>
      <c r="D1722" s="16"/>
    </row>
    <row r="1723" spans="3:4" ht="12.75">
      <c r="C1723" s="16"/>
      <c r="D1723" s="16"/>
    </row>
    <row r="1724" spans="3:4" ht="12.75">
      <c r="C1724" s="16"/>
      <c r="D1724" s="16"/>
    </row>
    <row r="1725" spans="3:4" ht="12.75">
      <c r="C1725" s="16"/>
      <c r="D1725" s="16"/>
    </row>
    <row r="1726" spans="3:4" ht="12.75">
      <c r="C1726" s="16"/>
      <c r="D1726" s="16"/>
    </row>
    <row r="1727" spans="3:4" ht="12.75">
      <c r="C1727" s="16"/>
      <c r="D1727" s="16"/>
    </row>
    <row r="1728" spans="3:4" ht="12.75">
      <c r="C1728" s="16"/>
      <c r="D1728" s="16"/>
    </row>
    <row r="1729" spans="3:4" ht="12.75">
      <c r="C1729" s="16"/>
      <c r="D1729" s="16"/>
    </row>
    <row r="1730" spans="3:4" ht="12.75">
      <c r="C1730" s="16"/>
      <c r="D1730" s="16"/>
    </row>
    <row r="1731" spans="3:4" ht="12.75">
      <c r="C1731" s="16"/>
      <c r="D1731" s="16"/>
    </row>
    <row r="1732" spans="3:4" ht="12.75">
      <c r="C1732" s="16"/>
      <c r="D1732" s="16"/>
    </row>
    <row r="1733" spans="3:4" ht="12.75">
      <c r="C1733" s="16"/>
      <c r="D1733" s="16"/>
    </row>
    <row r="1734" spans="3:4" ht="12.75">
      <c r="C1734" s="16"/>
      <c r="D1734" s="16"/>
    </row>
    <row r="1735" spans="3:4" ht="12.75">
      <c r="C1735" s="16"/>
      <c r="D1735" s="16"/>
    </row>
    <row r="1736" spans="3:4" ht="12.75">
      <c r="C1736" s="16"/>
      <c r="D1736" s="16"/>
    </row>
    <row r="1737" spans="3:4" ht="12.75">
      <c r="C1737" s="16"/>
      <c r="D1737" s="16"/>
    </row>
    <row r="1738" spans="3:4" ht="12.75">
      <c r="C1738" s="16"/>
      <c r="D1738" s="16"/>
    </row>
    <row r="1739" spans="3:4" ht="12.75">
      <c r="C1739" s="16"/>
      <c r="D1739" s="16"/>
    </row>
    <row r="1740" spans="3:4" ht="12.75">
      <c r="C1740" s="16"/>
      <c r="D1740" s="16"/>
    </row>
    <row r="1741" spans="3:4" ht="12.75">
      <c r="C1741" s="16"/>
      <c r="D1741" s="16"/>
    </row>
    <row r="1742" spans="3:4" ht="12.75">
      <c r="C1742" s="16"/>
      <c r="D1742" s="16"/>
    </row>
    <row r="1743" spans="3:4" ht="12.75">
      <c r="C1743" s="16"/>
      <c r="D1743" s="16"/>
    </row>
    <row r="1744" spans="3:4" ht="12.75">
      <c r="C1744" s="16"/>
      <c r="D1744" s="16"/>
    </row>
    <row r="1745" spans="3:4" ht="12.75">
      <c r="C1745" s="16"/>
      <c r="D1745" s="16"/>
    </row>
    <row r="1746" spans="3:4" ht="12.75">
      <c r="C1746" s="16"/>
      <c r="D1746" s="16"/>
    </row>
    <row r="1747" spans="3:4" ht="12.75">
      <c r="C1747" s="16"/>
      <c r="D1747" s="16"/>
    </row>
    <row r="1748" spans="3:4" ht="12.75">
      <c r="C1748" s="16"/>
      <c r="D1748" s="16"/>
    </row>
    <row r="1749" spans="3:4" ht="12.75">
      <c r="C1749" s="16"/>
      <c r="D1749" s="16"/>
    </row>
    <row r="1750" spans="3:4" ht="12.75">
      <c r="C1750" s="16"/>
      <c r="D1750" s="16"/>
    </row>
    <row r="1751" spans="3:4" ht="12.75">
      <c r="C1751" s="16"/>
      <c r="D1751" s="16"/>
    </row>
    <row r="1752" spans="3:4" ht="12.75">
      <c r="C1752" s="16"/>
      <c r="D1752" s="16"/>
    </row>
    <row r="1753" spans="3:4" ht="12.75">
      <c r="C1753" s="16"/>
      <c r="D1753" s="16"/>
    </row>
    <row r="1754" spans="3:4" ht="12.75">
      <c r="C1754" s="16"/>
      <c r="D1754" s="16"/>
    </row>
    <row r="1755" spans="3:4" ht="12.75">
      <c r="C1755" s="16"/>
      <c r="D1755" s="16"/>
    </row>
    <row r="1756" spans="3:4" ht="12.75">
      <c r="C1756" s="16"/>
      <c r="D1756" s="16"/>
    </row>
    <row r="1757" spans="3:4" ht="12.75">
      <c r="C1757" s="16"/>
      <c r="D1757" s="16"/>
    </row>
    <row r="1758" spans="3:4" ht="12.75">
      <c r="C1758" s="16"/>
      <c r="D1758" s="16"/>
    </row>
    <row r="1759" spans="3:4" ht="12.75">
      <c r="C1759" s="16"/>
      <c r="D1759" s="16"/>
    </row>
    <row r="1760" spans="3:4" ht="12.75">
      <c r="C1760" s="16"/>
      <c r="D1760" s="16"/>
    </row>
    <row r="1761" spans="3:4" ht="12.75">
      <c r="C1761" s="16"/>
      <c r="D1761" s="16"/>
    </row>
    <row r="1762" spans="3:4" ht="12.75">
      <c r="C1762" s="16"/>
      <c r="D1762" s="16"/>
    </row>
    <row r="1763" spans="3:4" ht="12.75">
      <c r="C1763" s="16"/>
      <c r="D1763" s="16"/>
    </row>
    <row r="1764" spans="3:4" ht="12.75">
      <c r="C1764" s="16"/>
      <c r="D1764" s="16"/>
    </row>
    <row r="1765" spans="3:4" ht="12.75">
      <c r="C1765" s="16"/>
      <c r="D1765" s="16"/>
    </row>
    <row r="1766" spans="3:4" ht="12.75">
      <c r="C1766" s="16"/>
      <c r="D1766" s="16"/>
    </row>
    <row r="1767" spans="3:4" ht="12.75">
      <c r="C1767" s="16"/>
      <c r="D1767" s="16"/>
    </row>
    <row r="1768" spans="3:4" ht="12.75">
      <c r="C1768" s="16"/>
      <c r="D1768" s="16"/>
    </row>
    <row r="1769" spans="3:4" ht="12.75">
      <c r="C1769" s="16"/>
      <c r="D1769" s="16"/>
    </row>
    <row r="1770" spans="3:4" ht="12.75">
      <c r="C1770" s="16"/>
      <c r="D1770" s="16"/>
    </row>
    <row r="1771" spans="3:4" ht="12.75">
      <c r="C1771" s="16"/>
      <c r="D1771" s="16"/>
    </row>
    <row r="1772" spans="3:4" ht="12.75">
      <c r="C1772" s="16"/>
      <c r="D1772" s="16"/>
    </row>
    <row r="1773" spans="3:4" ht="12.75">
      <c r="C1773" s="16"/>
      <c r="D1773" s="16"/>
    </row>
    <row r="1774" spans="3:4" ht="12.75">
      <c r="C1774" s="16"/>
      <c r="D1774" s="16"/>
    </row>
    <row r="1775" spans="3:4" ht="12.75">
      <c r="C1775" s="16"/>
      <c r="D1775" s="16"/>
    </row>
    <row r="1776" spans="3:4" ht="12.75">
      <c r="C1776" s="16"/>
      <c r="D1776" s="16"/>
    </row>
    <row r="1777" spans="3:4" ht="12.75">
      <c r="C1777" s="16"/>
      <c r="D1777" s="16"/>
    </row>
    <row r="1778" spans="3:4" ht="12.75">
      <c r="C1778" s="16"/>
      <c r="D1778" s="16"/>
    </row>
    <row r="1779" spans="3:4" ht="12.75">
      <c r="C1779" s="16"/>
      <c r="D1779" s="16"/>
    </row>
    <row r="1780" spans="3:4" ht="12.75">
      <c r="C1780" s="16"/>
      <c r="D1780" s="16"/>
    </row>
    <row r="1781" spans="3:4" ht="12.75">
      <c r="C1781" s="16"/>
      <c r="D1781" s="16"/>
    </row>
    <row r="1782" spans="3:4" ht="12.75">
      <c r="C1782" s="16"/>
      <c r="D1782" s="16"/>
    </row>
    <row r="1783" spans="3:4" ht="12.75">
      <c r="C1783" s="16"/>
      <c r="D1783" s="16"/>
    </row>
    <row r="1784" spans="3:4" ht="12.75">
      <c r="C1784" s="16"/>
      <c r="D1784" s="16"/>
    </row>
    <row r="1785" spans="3:4" ht="12.75">
      <c r="C1785" s="16"/>
      <c r="D1785" s="16"/>
    </row>
    <row r="1786" spans="3:4" ht="12.75">
      <c r="C1786" s="16"/>
      <c r="D1786" s="16"/>
    </row>
    <row r="1787" spans="3:4" ht="12.75">
      <c r="C1787" s="16"/>
      <c r="D1787" s="16"/>
    </row>
    <row r="1788" spans="3:4" ht="12.75">
      <c r="C1788" s="16"/>
      <c r="D1788" s="16"/>
    </row>
    <row r="1789" spans="3:4" ht="12.75">
      <c r="C1789" s="16"/>
      <c r="D1789" s="16"/>
    </row>
    <row r="1790" spans="3:4" ht="12.75">
      <c r="C1790" s="16"/>
      <c r="D1790" s="16"/>
    </row>
    <row r="1791" spans="3:4" ht="12.75">
      <c r="C1791" s="16"/>
      <c r="D1791" s="16"/>
    </row>
    <row r="1792" spans="3:4" ht="12.75">
      <c r="C1792" s="16"/>
      <c r="D1792" s="16"/>
    </row>
    <row r="1793" spans="3:4" ht="12.75">
      <c r="C1793" s="16"/>
      <c r="D1793" s="16"/>
    </row>
    <row r="1794" spans="3:4" ht="12.75">
      <c r="C1794" s="16"/>
      <c r="D1794" s="16"/>
    </row>
    <row r="1795" spans="3:4" ht="12.75">
      <c r="C1795" s="16"/>
      <c r="D1795" s="16"/>
    </row>
    <row r="1796" spans="3:4" ht="12.75">
      <c r="C1796" s="16"/>
      <c r="D1796" s="16"/>
    </row>
    <row r="1797" spans="3:4" ht="12.75">
      <c r="C1797" s="16"/>
      <c r="D1797" s="16"/>
    </row>
    <row r="1798" spans="3:4" ht="12.75">
      <c r="C1798" s="16"/>
      <c r="D1798" s="16"/>
    </row>
    <row r="1799" spans="3:4" ht="12.75">
      <c r="C1799" s="16"/>
      <c r="D1799" s="16"/>
    </row>
    <row r="1800" spans="3:4" ht="12.75">
      <c r="C1800" s="16"/>
      <c r="D1800" s="16"/>
    </row>
    <row r="1801" spans="3:4" ht="12.75">
      <c r="C1801" s="16"/>
      <c r="D1801" s="16"/>
    </row>
    <row r="1802" spans="3:4" ht="12.75">
      <c r="C1802" s="16"/>
      <c r="D1802" s="16"/>
    </row>
    <row r="1803" spans="3:4" ht="12.75">
      <c r="C1803" s="16"/>
      <c r="D1803" s="16"/>
    </row>
    <row r="1804" spans="3:4" ht="12.75">
      <c r="C1804" s="16"/>
      <c r="D1804" s="16"/>
    </row>
    <row r="1805" spans="3:4" ht="12.75">
      <c r="C1805" s="16"/>
      <c r="D1805" s="16"/>
    </row>
    <row r="1806" spans="3:4" ht="12.75">
      <c r="C1806" s="16"/>
      <c r="D1806" s="16"/>
    </row>
    <row r="1807" spans="3:4" ht="12.75">
      <c r="C1807" s="16"/>
      <c r="D1807" s="16"/>
    </row>
    <row r="1808" spans="3:4" ht="12.75">
      <c r="C1808" s="16"/>
      <c r="D1808" s="16"/>
    </row>
    <row r="1809" spans="3:4" ht="12.75">
      <c r="C1809" s="16"/>
      <c r="D1809" s="16"/>
    </row>
    <row r="1810" spans="3:4" ht="12.75">
      <c r="C1810" s="16"/>
      <c r="D1810" s="16"/>
    </row>
    <row r="1811" spans="3:4" ht="12.75">
      <c r="C1811" s="16"/>
      <c r="D1811" s="16"/>
    </row>
    <row r="1812" spans="3:4" ht="12.75">
      <c r="C1812" s="16"/>
      <c r="D1812" s="16"/>
    </row>
    <row r="1813" spans="3:4" ht="12.75">
      <c r="C1813" s="16"/>
      <c r="D1813" s="16"/>
    </row>
    <row r="1814" spans="3:4" ht="12.75">
      <c r="C1814" s="16"/>
      <c r="D1814" s="16"/>
    </row>
    <row r="1815" spans="3:4" ht="12.75">
      <c r="C1815" s="16"/>
      <c r="D1815" s="16"/>
    </row>
    <row r="1816" spans="3:4" ht="12.75">
      <c r="C1816" s="16"/>
      <c r="D1816" s="16"/>
    </row>
    <row r="1817" spans="3:4" ht="12.75">
      <c r="C1817" s="16"/>
      <c r="D1817" s="16"/>
    </row>
    <row r="1818" spans="3:4" ht="12.75">
      <c r="C1818" s="16"/>
      <c r="D1818" s="16"/>
    </row>
    <row r="1819" spans="3:4" ht="12.75">
      <c r="C1819" s="16"/>
      <c r="D1819" s="16"/>
    </row>
    <row r="1820" spans="3:4" ht="12.75">
      <c r="C1820" s="16"/>
      <c r="D1820" s="16"/>
    </row>
    <row r="1821" spans="3:4" ht="12.75">
      <c r="C1821" s="16"/>
      <c r="D1821" s="16"/>
    </row>
    <row r="1822" spans="3:4" ht="12.75">
      <c r="C1822" s="16"/>
      <c r="D1822" s="16"/>
    </row>
    <row r="1823" spans="3:4" ht="12.75">
      <c r="C1823" s="16"/>
      <c r="D1823" s="16"/>
    </row>
    <row r="1824" spans="3:4" ht="12.75">
      <c r="C1824" s="16"/>
      <c r="D1824" s="16"/>
    </row>
    <row r="1825" spans="3:4" ht="12.75">
      <c r="C1825" s="16"/>
      <c r="D1825" s="16"/>
    </row>
    <row r="1826" spans="3:4" ht="12.75">
      <c r="C1826" s="16"/>
      <c r="D1826" s="16"/>
    </row>
    <row r="1827" spans="3:4" ht="12.75">
      <c r="C1827" s="16"/>
      <c r="D1827" s="16"/>
    </row>
    <row r="1828" spans="3:4" ht="12.75">
      <c r="C1828" s="16"/>
      <c r="D1828" s="16"/>
    </row>
    <row r="1829" spans="3:4" ht="12.75">
      <c r="C1829" s="16"/>
      <c r="D1829" s="16"/>
    </row>
    <row r="1830" spans="3:4" ht="12.75">
      <c r="C1830" s="16"/>
      <c r="D1830" s="16"/>
    </row>
    <row r="1831" spans="3:4" ht="12.75">
      <c r="C1831" s="16"/>
      <c r="D1831" s="16"/>
    </row>
    <row r="1832" spans="3:4" ht="12.75">
      <c r="C1832" s="16"/>
      <c r="D1832" s="16"/>
    </row>
    <row r="1833" spans="3:4" ht="12.75">
      <c r="C1833" s="16"/>
      <c r="D1833" s="16"/>
    </row>
    <row r="1834" spans="3:4" ht="12.75">
      <c r="C1834" s="16"/>
      <c r="D1834" s="16"/>
    </row>
    <row r="1835" spans="3:4" ht="12.75">
      <c r="C1835" s="16"/>
      <c r="D1835" s="16"/>
    </row>
    <row r="1836" spans="3:4" ht="12.75">
      <c r="C1836" s="16"/>
      <c r="D1836" s="16"/>
    </row>
    <row r="1837" spans="3:4" ht="12.75">
      <c r="C1837" s="16"/>
      <c r="D1837" s="16"/>
    </row>
    <row r="1838" spans="3:4" ht="12.75">
      <c r="C1838" s="16"/>
      <c r="D1838" s="16"/>
    </row>
    <row r="1839" spans="3:4" ht="12.75">
      <c r="C1839" s="16"/>
      <c r="D1839" s="16"/>
    </row>
    <row r="1840" spans="3:4" ht="12.75">
      <c r="C1840" s="16"/>
      <c r="D1840" s="16"/>
    </row>
    <row r="1841" spans="3:4" ht="12.75">
      <c r="C1841" s="16"/>
      <c r="D1841" s="16"/>
    </row>
    <row r="1842" spans="3:4" ht="12.75">
      <c r="C1842" s="16"/>
      <c r="D1842" s="16"/>
    </row>
    <row r="1843" spans="3:4" ht="12.75">
      <c r="C1843" s="16"/>
      <c r="D1843" s="16"/>
    </row>
    <row r="1844" spans="3:4" ht="12.75">
      <c r="C1844" s="16"/>
      <c r="D1844" s="16"/>
    </row>
    <row r="1845" spans="3:4" ht="12.75">
      <c r="C1845" s="16"/>
      <c r="D1845" s="16"/>
    </row>
    <row r="1846" spans="3:4" ht="12.75">
      <c r="C1846" s="16"/>
      <c r="D1846" s="16"/>
    </row>
    <row r="1847" spans="3:4" ht="12.75">
      <c r="C1847" s="16"/>
      <c r="D1847" s="16"/>
    </row>
    <row r="1848" spans="3:4" ht="12.75">
      <c r="C1848" s="16"/>
      <c r="D1848" s="16"/>
    </row>
    <row r="1849" spans="3:4" ht="12.75">
      <c r="C1849" s="16"/>
      <c r="D1849" s="16"/>
    </row>
    <row r="1850" spans="3:4" ht="12.75">
      <c r="C1850" s="16"/>
      <c r="D1850" s="16"/>
    </row>
    <row r="1851" spans="3:4" ht="12.75">
      <c r="C1851" s="16"/>
      <c r="D1851" s="16"/>
    </row>
    <row r="1852" spans="3:4" ht="12.75">
      <c r="C1852" s="16"/>
      <c r="D1852" s="16"/>
    </row>
    <row r="1853" spans="3:4" ht="12.75">
      <c r="C1853" s="16"/>
      <c r="D1853" s="16"/>
    </row>
    <row r="1854" spans="3:4" ht="12.75">
      <c r="C1854" s="16"/>
      <c r="D1854" s="16"/>
    </row>
    <row r="1855" spans="3:4" ht="12.75">
      <c r="C1855" s="16"/>
      <c r="D1855" s="16"/>
    </row>
    <row r="1856" spans="3:4" ht="12.75">
      <c r="C1856" s="16"/>
      <c r="D1856" s="16"/>
    </row>
    <row r="1857" spans="3:4" ht="12.75">
      <c r="C1857" s="16"/>
      <c r="D1857" s="16"/>
    </row>
    <row r="1858" spans="3:4" ht="12.75">
      <c r="C1858" s="16"/>
      <c r="D1858" s="16"/>
    </row>
    <row r="1859" spans="3:4" ht="12.75">
      <c r="C1859" s="16"/>
      <c r="D1859" s="16"/>
    </row>
    <row r="1860" spans="3:4" ht="12.75">
      <c r="C1860" s="16"/>
      <c r="D1860" s="16"/>
    </row>
    <row r="1861" spans="3:4" ht="12.75">
      <c r="C1861" s="16"/>
      <c r="D1861" s="16"/>
    </row>
    <row r="1862" spans="3:4" ht="12.75">
      <c r="C1862" s="16"/>
      <c r="D1862" s="16"/>
    </row>
    <row r="1863" spans="3:4" ht="12.75">
      <c r="C1863" s="16"/>
      <c r="D1863" s="16"/>
    </row>
    <row r="1864" spans="3:4" ht="12.75">
      <c r="C1864" s="16"/>
      <c r="D1864" s="16"/>
    </row>
    <row r="1865" spans="3:4" ht="12.75">
      <c r="C1865" s="16"/>
      <c r="D1865" s="16"/>
    </row>
    <row r="1866" spans="3:4" ht="12.75">
      <c r="C1866" s="16"/>
      <c r="D1866" s="16"/>
    </row>
    <row r="1867" spans="3:4" ht="12.75">
      <c r="C1867" s="16"/>
      <c r="D1867" s="16"/>
    </row>
    <row r="1868" spans="3:4" ht="12.75">
      <c r="C1868" s="16"/>
      <c r="D1868" s="16"/>
    </row>
    <row r="1869" spans="3:4" ht="12.75">
      <c r="C1869" s="16"/>
      <c r="D1869" s="16"/>
    </row>
    <row r="1870" spans="3:4" ht="12.75">
      <c r="C1870" s="16"/>
      <c r="D1870" s="16"/>
    </row>
    <row r="1871" spans="3:4" ht="12.75">
      <c r="C1871" s="16"/>
      <c r="D1871" s="16"/>
    </row>
    <row r="1872" spans="3:4" ht="12.75">
      <c r="C1872" s="16"/>
      <c r="D1872" s="16"/>
    </row>
    <row r="1873" spans="3:4" ht="12.75">
      <c r="C1873" s="16"/>
      <c r="D1873" s="16"/>
    </row>
    <row r="1874" spans="3:4" ht="12.75">
      <c r="C1874" s="16"/>
      <c r="D1874" s="16"/>
    </row>
    <row r="1875" spans="3:4" ht="12.75">
      <c r="C1875" s="16"/>
      <c r="D1875" s="16"/>
    </row>
    <row r="1876" spans="3:4" ht="12.75">
      <c r="C1876" s="16"/>
      <c r="D1876" s="16"/>
    </row>
    <row r="1877" spans="3:4" ht="12.75">
      <c r="C1877" s="16"/>
      <c r="D1877" s="16"/>
    </row>
    <row r="1878" spans="3:4" ht="12.75">
      <c r="C1878" s="16"/>
      <c r="D1878" s="16"/>
    </row>
    <row r="1879" spans="3:4" ht="12.75">
      <c r="C1879" s="16"/>
      <c r="D1879" s="16"/>
    </row>
    <row r="1880" spans="3:4" ht="12.75">
      <c r="C1880" s="16"/>
      <c r="D1880" s="16"/>
    </row>
    <row r="1881" spans="3:4" ht="12.75">
      <c r="C1881" s="16"/>
      <c r="D1881" s="16"/>
    </row>
    <row r="1882" spans="3:4" ht="12.75">
      <c r="C1882" s="16"/>
      <c r="D1882" s="16"/>
    </row>
    <row r="1883" spans="3:4" ht="12.75">
      <c r="C1883" s="16"/>
      <c r="D1883" s="16"/>
    </row>
    <row r="1884" spans="3:4" ht="12.75">
      <c r="C1884" s="16"/>
      <c r="D1884" s="16"/>
    </row>
    <row r="1885" spans="3:4" ht="12.75">
      <c r="C1885" s="16"/>
      <c r="D1885" s="16"/>
    </row>
    <row r="1886" spans="3:4" ht="12.75">
      <c r="C1886" s="16"/>
      <c r="D1886" s="16"/>
    </row>
    <row r="1887" spans="3:4" ht="12.75">
      <c r="C1887" s="16"/>
      <c r="D1887" s="16"/>
    </row>
    <row r="1888" spans="3:4" ht="12.75">
      <c r="C1888" s="16"/>
      <c r="D1888" s="16"/>
    </row>
    <row r="1889" spans="3:4" ht="12.75">
      <c r="C1889" s="16"/>
      <c r="D1889" s="16"/>
    </row>
    <row r="1890" spans="3:4" ht="12.75">
      <c r="C1890" s="16"/>
      <c r="D1890" s="16"/>
    </row>
    <row r="1891" spans="3:4" ht="12.75">
      <c r="C1891" s="16"/>
      <c r="D1891" s="16"/>
    </row>
    <row r="1892" spans="3:4" ht="12.75">
      <c r="C1892" s="16"/>
      <c r="D1892" s="16"/>
    </row>
    <row r="1893" spans="3:4" ht="12.75">
      <c r="C1893" s="16"/>
      <c r="D1893" s="16"/>
    </row>
    <row r="1894" spans="3:4" ht="12.75">
      <c r="C1894" s="16"/>
      <c r="D1894" s="16"/>
    </row>
    <row r="1895" spans="3:4" ht="12.75">
      <c r="C1895" s="16"/>
      <c r="D1895" s="16"/>
    </row>
    <row r="1896" spans="3:4" ht="12.75">
      <c r="C1896" s="16"/>
      <c r="D1896" s="16"/>
    </row>
    <row r="1897" spans="3:4" ht="12.75">
      <c r="C1897" s="16"/>
      <c r="D1897" s="16"/>
    </row>
    <row r="1898" spans="3:4" ht="12.75">
      <c r="C1898" s="16"/>
      <c r="D1898" s="16"/>
    </row>
    <row r="1899" spans="3:4" ht="12.75">
      <c r="C1899" s="16"/>
      <c r="D1899" s="16"/>
    </row>
    <row r="1900" spans="3:4" ht="12.75">
      <c r="C1900" s="16"/>
      <c r="D1900" s="16"/>
    </row>
    <row r="1901" spans="3:4" ht="12.75">
      <c r="C1901" s="16"/>
      <c r="D1901" s="16"/>
    </row>
    <row r="1902" spans="3:4" ht="12.75">
      <c r="C1902" s="16"/>
      <c r="D1902" s="16"/>
    </row>
    <row r="1903" spans="3:4" ht="12.75">
      <c r="C1903" s="16"/>
      <c r="D1903" s="16"/>
    </row>
    <row r="1904" spans="3:4" ht="12.75">
      <c r="C1904" s="16"/>
      <c r="D1904" s="16"/>
    </row>
    <row r="1905" spans="3:4" ht="12.75">
      <c r="C1905" s="16"/>
      <c r="D1905" s="16"/>
    </row>
    <row r="1906" spans="3:4" ht="12.75">
      <c r="C1906" s="16"/>
      <c r="D1906" s="16"/>
    </row>
    <row r="1907" spans="3:4" ht="12.75">
      <c r="C1907" s="16"/>
      <c r="D1907" s="16"/>
    </row>
    <row r="1908" spans="3:4" ht="12.75">
      <c r="C1908" s="16"/>
      <c r="D1908" s="16"/>
    </row>
    <row r="1909" spans="3:4" ht="12.75">
      <c r="C1909" s="16"/>
      <c r="D1909" s="16"/>
    </row>
    <row r="1910" spans="3:4" ht="12.75">
      <c r="C1910" s="16"/>
      <c r="D1910" s="16"/>
    </row>
    <row r="1911" spans="3:4" ht="12.75">
      <c r="C1911" s="16"/>
      <c r="D1911" s="16"/>
    </row>
    <row r="1912" spans="3:4" ht="12.75">
      <c r="C1912" s="16"/>
      <c r="D1912" s="16"/>
    </row>
    <row r="1913" spans="3:4" ht="12.75">
      <c r="C1913" s="16"/>
      <c r="D1913" s="16"/>
    </row>
    <row r="1914" spans="3:4" ht="12.75">
      <c r="C1914" s="16"/>
      <c r="D1914" s="16"/>
    </row>
    <row r="1915" spans="3:4" ht="12.75">
      <c r="C1915" s="16"/>
      <c r="D1915" s="16"/>
    </row>
    <row r="1916" spans="3:4" ht="12.75">
      <c r="C1916" s="16"/>
      <c r="D1916" s="16"/>
    </row>
    <row r="1917" spans="3:4" ht="12.75">
      <c r="C1917" s="16"/>
      <c r="D1917" s="16"/>
    </row>
    <row r="1918" spans="3:4" ht="12.75">
      <c r="C1918" s="16"/>
      <c r="D1918" s="16"/>
    </row>
    <row r="1919" spans="3:4" ht="12.75">
      <c r="C1919" s="16"/>
      <c r="D1919" s="16"/>
    </row>
    <row r="1920" spans="3:4" ht="12.75">
      <c r="C1920" s="16"/>
      <c r="D1920" s="16"/>
    </row>
    <row r="1921" spans="3:4" ht="12.75">
      <c r="C1921" s="16"/>
      <c r="D1921" s="16"/>
    </row>
    <row r="1922" spans="3:4" ht="12.75">
      <c r="C1922" s="16"/>
      <c r="D1922" s="16"/>
    </row>
    <row r="1923" spans="3:4" ht="12.75">
      <c r="C1923" s="16"/>
      <c r="D1923" s="16"/>
    </row>
    <row r="1924" spans="3:4" ht="12.75">
      <c r="C1924" s="16"/>
      <c r="D1924" s="16"/>
    </row>
    <row r="1925" spans="3:4" ht="12.75">
      <c r="C1925" s="16"/>
      <c r="D1925" s="16"/>
    </row>
    <row r="1926" spans="3:4" ht="12.75">
      <c r="C1926" s="16"/>
      <c r="D1926" s="16"/>
    </row>
    <row r="1927" spans="3:4" ht="12.75">
      <c r="C1927" s="16"/>
      <c r="D1927" s="16"/>
    </row>
    <row r="1928" spans="3:4" ht="12.75">
      <c r="C1928" s="16"/>
      <c r="D1928" s="16"/>
    </row>
    <row r="1929" spans="3:4" ht="12.75">
      <c r="C1929" s="16"/>
      <c r="D1929" s="16"/>
    </row>
    <row r="1930" spans="3:4" ht="12.75">
      <c r="C1930" s="16"/>
      <c r="D1930" s="16"/>
    </row>
    <row r="1931" spans="3:4" ht="12.75">
      <c r="C1931" s="16"/>
      <c r="D1931" s="16"/>
    </row>
    <row r="1932" spans="3:4" ht="12.75">
      <c r="C1932" s="16"/>
      <c r="D1932" s="16"/>
    </row>
    <row r="1933" spans="3:4" ht="12.75">
      <c r="C1933" s="16"/>
      <c r="D1933" s="16"/>
    </row>
    <row r="1934" spans="3:4" ht="12.75">
      <c r="C1934" s="16"/>
      <c r="D1934" s="16"/>
    </row>
    <row r="1935" spans="3:4" ht="12.75">
      <c r="C1935" s="16"/>
      <c r="D1935" s="16"/>
    </row>
    <row r="1936" spans="3:4" ht="12.75">
      <c r="C1936" s="16"/>
      <c r="D1936" s="16"/>
    </row>
    <row r="1937" spans="3:4" ht="12.75">
      <c r="C1937" s="16"/>
      <c r="D1937" s="16"/>
    </row>
    <row r="1938" spans="3:4" ht="12.75">
      <c r="C1938" s="16"/>
      <c r="D1938" s="16"/>
    </row>
    <row r="1939" spans="3:4" ht="12.75">
      <c r="C1939" s="16"/>
      <c r="D1939" s="16"/>
    </row>
    <row r="1940" spans="3:4" ht="12.75">
      <c r="C1940" s="16"/>
      <c r="D1940" s="16"/>
    </row>
    <row r="1941" spans="3:4" ht="12.75">
      <c r="C1941" s="16"/>
      <c r="D1941" s="16"/>
    </row>
    <row r="1942" spans="3:4" ht="12.75">
      <c r="C1942" s="16"/>
      <c r="D1942" s="16"/>
    </row>
    <row r="1943" spans="3:4" ht="12.75">
      <c r="C1943" s="16"/>
      <c r="D1943" s="16"/>
    </row>
    <row r="1944" spans="3:4" ht="12.75">
      <c r="C1944" s="16"/>
      <c r="D1944" s="16"/>
    </row>
    <row r="1945" spans="3:4" ht="12.75">
      <c r="C1945" s="16"/>
      <c r="D1945" s="16"/>
    </row>
    <row r="1946" spans="3:4" ht="12.75">
      <c r="C1946" s="16"/>
      <c r="D1946" s="16"/>
    </row>
    <row r="1947" spans="3:4" ht="12.75">
      <c r="C1947" s="16"/>
      <c r="D1947" s="16"/>
    </row>
    <row r="1948" spans="3:4" ht="12.75">
      <c r="C1948" s="16"/>
      <c r="D1948" s="16"/>
    </row>
    <row r="1949" spans="3:4" ht="12.75">
      <c r="C1949" s="16"/>
      <c r="D1949" s="16"/>
    </row>
    <row r="1950" spans="3:4" ht="12.75">
      <c r="C1950" s="16"/>
      <c r="D1950" s="16"/>
    </row>
    <row r="1951" spans="3:4" ht="12.75">
      <c r="C1951" s="16"/>
      <c r="D1951" s="16"/>
    </row>
    <row r="1952" spans="3:4" ht="12.75">
      <c r="C1952" s="16"/>
      <c r="D1952" s="16"/>
    </row>
    <row r="1953" spans="3:4" ht="12.75">
      <c r="C1953" s="16"/>
      <c r="D1953" s="16"/>
    </row>
    <row r="1954" spans="3:4" ht="12.75">
      <c r="C1954" s="16"/>
      <c r="D1954" s="16"/>
    </row>
    <row r="1955" spans="3:4" ht="12.75">
      <c r="C1955" s="16"/>
      <c r="D1955" s="16"/>
    </row>
    <row r="1956" spans="3:4" ht="12.75">
      <c r="C1956" s="16"/>
      <c r="D1956" s="16"/>
    </row>
    <row r="1957" spans="3:4" ht="12.75">
      <c r="C1957" s="16"/>
      <c r="D1957" s="16"/>
    </row>
    <row r="1958" spans="3:4" ht="12.75">
      <c r="C1958" s="16"/>
      <c r="D1958" s="16"/>
    </row>
    <row r="1959" spans="3:4" ht="12.75">
      <c r="C1959" s="16"/>
      <c r="D1959" s="16"/>
    </row>
    <row r="1960" spans="3:4" ht="12.75">
      <c r="C1960" s="16"/>
      <c r="D1960" s="16"/>
    </row>
    <row r="1961" spans="3:4" ht="12.75">
      <c r="C1961" s="16"/>
      <c r="D1961" s="16"/>
    </row>
    <row r="1962" spans="3:4" ht="12.75">
      <c r="C1962" s="16"/>
      <c r="D1962" s="16"/>
    </row>
    <row r="1963" spans="3:4" ht="12.75">
      <c r="C1963" s="16"/>
      <c r="D1963" s="16"/>
    </row>
    <row r="1964" spans="3:4" ht="12.75">
      <c r="C1964" s="16"/>
      <c r="D1964" s="16"/>
    </row>
    <row r="1965" spans="3:4" ht="12.75">
      <c r="C1965" s="16"/>
      <c r="D1965" s="16"/>
    </row>
    <row r="1966" spans="3:4" ht="12.75">
      <c r="C1966" s="16"/>
      <c r="D1966" s="16"/>
    </row>
    <row r="1967" spans="3:4" ht="12.75">
      <c r="C1967" s="16"/>
      <c r="D1967" s="16"/>
    </row>
    <row r="1968" spans="3:4" ht="12.75">
      <c r="C1968" s="16"/>
      <c r="D1968" s="16"/>
    </row>
    <row r="1969" spans="3:4" ht="12.75">
      <c r="C1969" s="16"/>
      <c r="D1969" s="16"/>
    </row>
    <row r="1970" spans="3:4" ht="12.75">
      <c r="C1970" s="16"/>
      <c r="D1970" s="16"/>
    </row>
    <row r="1971" spans="3:4" ht="12.75">
      <c r="C1971" s="16"/>
      <c r="D1971" s="16"/>
    </row>
    <row r="1972" spans="3:4" ht="12.75">
      <c r="C1972" s="16"/>
      <c r="D1972" s="16"/>
    </row>
    <row r="1973" spans="3:4" ht="12.75">
      <c r="C1973" s="16"/>
      <c r="D1973" s="16"/>
    </row>
    <row r="1974" spans="3:4" ht="12.75">
      <c r="C1974" s="16"/>
      <c r="D1974" s="16"/>
    </row>
    <row r="1975" spans="3:4" ht="12.75">
      <c r="C1975" s="16"/>
      <c r="D1975" s="16"/>
    </row>
    <row r="1976" spans="3:4" ht="12.75">
      <c r="C1976" s="16"/>
      <c r="D1976" s="16"/>
    </row>
    <row r="1977" spans="3:4" ht="12.75">
      <c r="C1977" s="16"/>
      <c r="D1977" s="16"/>
    </row>
    <row r="1978" spans="3:4" ht="12.75">
      <c r="C1978" s="16"/>
      <c r="D1978" s="16"/>
    </row>
    <row r="1979" spans="3:4" ht="12.75">
      <c r="C1979" s="16"/>
      <c r="D1979" s="16"/>
    </row>
    <row r="1980" spans="3:4" ht="12.75">
      <c r="C1980" s="16"/>
      <c r="D1980" s="16"/>
    </row>
    <row r="1981" spans="3:4" ht="12.75">
      <c r="C1981" s="16"/>
      <c r="D1981" s="16"/>
    </row>
    <row r="1982" spans="3:4" ht="12.75">
      <c r="C1982" s="16"/>
      <c r="D1982" s="16"/>
    </row>
    <row r="1983" spans="3:4" ht="12.75">
      <c r="C1983" s="16"/>
      <c r="D1983" s="16"/>
    </row>
    <row r="1984" spans="3:4" ht="12.75">
      <c r="C1984" s="16"/>
      <c r="D1984" s="16"/>
    </row>
    <row r="1985" spans="3:4" ht="12.75">
      <c r="C1985" s="16"/>
      <c r="D1985" s="16"/>
    </row>
    <row r="1986" spans="3:4" ht="12.75">
      <c r="C1986" s="16"/>
      <c r="D1986" s="16"/>
    </row>
    <row r="1987" spans="3:4" ht="12.75">
      <c r="C1987" s="16"/>
      <c r="D1987" s="16"/>
    </row>
    <row r="1988" spans="3:4" ht="12.75">
      <c r="C1988" s="16"/>
      <c r="D1988" s="16"/>
    </row>
    <row r="1989" spans="3:4" ht="12.75">
      <c r="C1989" s="16"/>
      <c r="D1989" s="16"/>
    </row>
    <row r="1990" spans="3:4" ht="12.75">
      <c r="C1990" s="16"/>
      <c r="D1990" s="16"/>
    </row>
    <row r="1991" spans="3:4" ht="12.75">
      <c r="C1991" s="16"/>
      <c r="D1991" s="16"/>
    </row>
    <row r="1992" spans="3:4" ht="12.75">
      <c r="C1992" s="16"/>
      <c r="D1992" s="16"/>
    </row>
    <row r="1993" spans="3:4" ht="12.75">
      <c r="C1993" s="16"/>
      <c r="D1993" s="16"/>
    </row>
    <row r="1994" spans="3:4" ht="12.75">
      <c r="C1994" s="16"/>
      <c r="D1994" s="16"/>
    </row>
    <row r="1995" spans="3:4" ht="12.75">
      <c r="C1995" s="16"/>
      <c r="D1995" s="16"/>
    </row>
    <row r="1996" spans="3:4" ht="12.75">
      <c r="C1996" s="16"/>
      <c r="D1996" s="16"/>
    </row>
    <row r="1997" spans="3:4" ht="12.75">
      <c r="C1997" s="16"/>
      <c r="D1997" s="16"/>
    </row>
    <row r="1998" spans="3:4" ht="12.75">
      <c r="C1998" s="16"/>
      <c r="D1998" s="16"/>
    </row>
    <row r="1999" spans="3:4" ht="12.75">
      <c r="C1999" s="16"/>
      <c r="D1999" s="16"/>
    </row>
    <row r="2000" spans="3:4" ht="12.75">
      <c r="C2000" s="16"/>
      <c r="D2000" s="16"/>
    </row>
    <row r="2001" spans="3:4" ht="12.75">
      <c r="C2001" s="16"/>
      <c r="D2001" s="16"/>
    </row>
    <row r="2002" spans="3:4" ht="12.75">
      <c r="C2002" s="16"/>
      <c r="D2002" s="16"/>
    </row>
    <row r="2003" spans="3:4" ht="12.75">
      <c r="C2003" s="16"/>
      <c r="D2003" s="16"/>
    </row>
    <row r="2004" spans="3:4" ht="12.75">
      <c r="C2004" s="16"/>
      <c r="D2004" s="16"/>
    </row>
    <row r="2005" spans="3:4" ht="12.75">
      <c r="C2005" s="16"/>
      <c r="D2005" s="16"/>
    </row>
    <row r="2006" spans="3:4" ht="12.75">
      <c r="C2006" s="16"/>
      <c r="D2006" s="16"/>
    </row>
    <row r="2007" spans="3:4" ht="12.75">
      <c r="C2007" s="16"/>
      <c r="D2007" s="16"/>
    </row>
    <row r="2008" spans="3:4" ht="12.75">
      <c r="C2008" s="16"/>
      <c r="D2008" s="16"/>
    </row>
    <row r="2009" spans="3:4" ht="12.75">
      <c r="C2009" s="16"/>
      <c r="D2009" s="16"/>
    </row>
    <row r="2010" spans="3:4" ht="12.75">
      <c r="C2010" s="16"/>
      <c r="D2010" s="16"/>
    </row>
    <row r="2011" spans="3:4" ht="12.75">
      <c r="C2011" s="16"/>
      <c r="D2011" s="16"/>
    </row>
    <row r="2012" spans="3:4" ht="12.75">
      <c r="C2012" s="16"/>
      <c r="D2012" s="16"/>
    </row>
    <row r="2013" spans="3:4" ht="12.75">
      <c r="C2013" s="16"/>
      <c r="D2013" s="16"/>
    </row>
    <row r="2014" spans="3:4" ht="12.75">
      <c r="C2014" s="16"/>
      <c r="D2014" s="16"/>
    </row>
    <row r="2015" spans="3:4" ht="12.75">
      <c r="C2015" s="16"/>
      <c r="D2015" s="16"/>
    </row>
    <row r="2016" spans="3:4" ht="12.75">
      <c r="C2016" s="16"/>
      <c r="D2016" s="16"/>
    </row>
    <row r="2017" spans="3:4" ht="12.75">
      <c r="C2017" s="16"/>
      <c r="D2017" s="16"/>
    </row>
    <row r="2018" spans="3:4" ht="12.75">
      <c r="C2018" s="16"/>
      <c r="D2018" s="16"/>
    </row>
    <row r="2019" spans="3:4" ht="12.75">
      <c r="C2019" s="16"/>
      <c r="D2019" s="16"/>
    </row>
    <row r="2020" spans="3:4" ht="12.75">
      <c r="C2020" s="16"/>
      <c r="D2020" s="16"/>
    </row>
    <row r="2021" spans="3:4" ht="12.75">
      <c r="C2021" s="16"/>
      <c r="D2021" s="16"/>
    </row>
    <row r="2022" spans="3:4" ht="12.75">
      <c r="C2022" s="16"/>
      <c r="D2022" s="16"/>
    </row>
    <row r="2023" spans="3:4" ht="12.75">
      <c r="C2023" s="16"/>
      <c r="D2023" s="16"/>
    </row>
    <row r="2024" spans="3:4" ht="12.75">
      <c r="C2024" s="16"/>
      <c r="D2024" s="16"/>
    </row>
    <row r="2025" spans="3:4" ht="12.75">
      <c r="C2025" s="16"/>
      <c r="D2025" s="16"/>
    </row>
    <row r="2026" spans="3:4" ht="12.75">
      <c r="C2026" s="16"/>
      <c r="D2026" s="16"/>
    </row>
    <row r="2027" spans="3:4" ht="12.75">
      <c r="C2027" s="16"/>
      <c r="D2027" s="16"/>
    </row>
    <row r="2028" spans="3:4" ht="12.75">
      <c r="C2028" s="16"/>
      <c r="D2028" s="16"/>
    </row>
    <row r="2029" spans="3:4" ht="12.75">
      <c r="C2029" s="16"/>
      <c r="D2029" s="16"/>
    </row>
    <row r="2030" spans="3:4" ht="12.75">
      <c r="C2030" s="16"/>
      <c r="D2030" s="16"/>
    </row>
    <row r="2031" spans="3:4" ht="12.75">
      <c r="C2031" s="16"/>
      <c r="D2031" s="16"/>
    </row>
    <row r="2032" spans="3:4" ht="12.75">
      <c r="C2032" s="16"/>
      <c r="D2032" s="16"/>
    </row>
    <row r="2033" spans="3:4" ht="12.75">
      <c r="C2033" s="16"/>
      <c r="D2033" s="16"/>
    </row>
    <row r="2034" spans="3:4" ht="12.75">
      <c r="C2034" s="16"/>
      <c r="D2034" s="16"/>
    </row>
    <row r="2035" spans="3:4" ht="12.75">
      <c r="C2035" s="16"/>
      <c r="D2035" s="16"/>
    </row>
    <row r="2036" spans="3:4" ht="12.75">
      <c r="C2036" s="16"/>
      <c r="D2036" s="16"/>
    </row>
    <row r="2037" spans="3:4" ht="12.75">
      <c r="C2037" s="16"/>
      <c r="D2037" s="16"/>
    </row>
    <row r="2038" spans="3:4" ht="12.75">
      <c r="C2038" s="16"/>
      <c r="D2038" s="16"/>
    </row>
    <row r="2039" spans="3:4" ht="12.75">
      <c r="C2039" s="16"/>
      <c r="D2039" s="16"/>
    </row>
    <row r="2040" spans="3:4" ht="12.75">
      <c r="C2040" s="16"/>
      <c r="D2040" s="16"/>
    </row>
    <row r="2041" spans="3:4" ht="12.75">
      <c r="C2041" s="16"/>
      <c r="D2041" s="16"/>
    </row>
    <row r="2042" spans="3:4" ht="12.75">
      <c r="C2042" s="16"/>
      <c r="D2042" s="16"/>
    </row>
    <row r="2043" spans="3:4" ht="12.75">
      <c r="C2043" s="16"/>
      <c r="D2043" s="16"/>
    </row>
    <row r="2044" spans="3:4" ht="12.75">
      <c r="C2044" s="16"/>
      <c r="D2044" s="16"/>
    </row>
    <row r="2045" spans="3:4" ht="12.75">
      <c r="C2045" s="16"/>
      <c r="D2045" s="16"/>
    </row>
    <row r="2046" spans="3:4" ht="12.75">
      <c r="C2046" s="16"/>
      <c r="D2046" s="16"/>
    </row>
    <row r="2047" spans="3:4" ht="12.75">
      <c r="C2047" s="16"/>
      <c r="D2047" s="16"/>
    </row>
    <row r="2048" spans="3:4" ht="12.75">
      <c r="C2048" s="16"/>
      <c r="D2048" s="16"/>
    </row>
    <row r="2049" spans="3:4" ht="12.75">
      <c r="C2049" s="16"/>
      <c r="D2049" s="16"/>
    </row>
    <row r="2050" spans="3:4" ht="12.75">
      <c r="C2050" s="16"/>
      <c r="D2050" s="16"/>
    </row>
    <row r="2051" spans="3:4" ht="12.75">
      <c r="C2051" s="16"/>
      <c r="D2051" s="16"/>
    </row>
    <row r="2052" spans="3:4" ht="12.75">
      <c r="C2052" s="16"/>
      <c r="D2052" s="16"/>
    </row>
    <row r="2053" spans="3:4" ht="12.75">
      <c r="C2053" s="16"/>
      <c r="D2053" s="16"/>
    </row>
    <row r="2054" spans="3:4" ht="12.75">
      <c r="C2054" s="16"/>
      <c r="D2054" s="16"/>
    </row>
    <row r="2055" spans="3:4" ht="12.75">
      <c r="C2055" s="16"/>
      <c r="D2055" s="16"/>
    </row>
    <row r="2056" spans="3:4" ht="12.75">
      <c r="C2056" s="16"/>
      <c r="D2056" s="16"/>
    </row>
    <row r="2057" spans="3:4" ht="12.75">
      <c r="C2057" s="16"/>
      <c r="D2057" s="16"/>
    </row>
    <row r="2058" spans="3:4" ht="12.75">
      <c r="C2058" s="16"/>
      <c r="D2058" s="16"/>
    </row>
    <row r="2059" spans="3:4" ht="12.75">
      <c r="C2059" s="16"/>
      <c r="D2059" s="16"/>
    </row>
    <row r="2060" spans="3:4" ht="12.75">
      <c r="C2060" s="16"/>
      <c r="D2060" s="16"/>
    </row>
    <row r="2061" spans="3:4" ht="12.75">
      <c r="C2061" s="16"/>
      <c r="D2061" s="16"/>
    </row>
    <row r="2062" spans="3:4" ht="12.75">
      <c r="C2062" s="16"/>
      <c r="D2062" s="16"/>
    </row>
    <row r="2063" spans="3:4" ht="12.75">
      <c r="C2063" s="16"/>
      <c r="D2063" s="16"/>
    </row>
    <row r="2064" spans="3:4" ht="12.75">
      <c r="C2064" s="16"/>
      <c r="D2064" s="16"/>
    </row>
    <row r="2065" spans="3:4" ht="12.75">
      <c r="C2065" s="16"/>
      <c r="D2065" s="16"/>
    </row>
    <row r="2066" spans="3:4" ht="12.75">
      <c r="C2066" s="16"/>
      <c r="D2066" s="16"/>
    </row>
    <row r="2067" spans="3:4" ht="12.75">
      <c r="C2067" s="16"/>
      <c r="D2067" s="16"/>
    </row>
    <row r="2068" spans="3:4" ht="12.75">
      <c r="C2068" s="16"/>
      <c r="D2068" s="16"/>
    </row>
    <row r="2069" spans="3:4" ht="12.75">
      <c r="C2069" s="16"/>
      <c r="D2069" s="16"/>
    </row>
    <row r="2070" spans="3:4" ht="12.75">
      <c r="C2070" s="16"/>
      <c r="D2070" s="16"/>
    </row>
    <row r="2071" spans="3:4" ht="12.75">
      <c r="C2071" s="16"/>
      <c r="D2071" s="16"/>
    </row>
    <row r="2072" spans="3:4" ht="12.75">
      <c r="C2072" s="16"/>
      <c r="D2072" s="16"/>
    </row>
    <row r="2073" spans="3:4" ht="12.75">
      <c r="C2073" s="16"/>
      <c r="D2073" s="16"/>
    </row>
    <row r="2074" spans="3:4" ht="12.75">
      <c r="C2074" s="16"/>
      <c r="D2074" s="16"/>
    </row>
    <row r="2075" spans="3:4" ht="12.75">
      <c r="C2075" s="16"/>
      <c r="D2075" s="16"/>
    </row>
    <row r="2076" spans="3:4" ht="12.75">
      <c r="C2076" s="16"/>
      <c r="D2076" s="16"/>
    </row>
    <row r="2077" spans="3:4" ht="12.75">
      <c r="C2077" s="16"/>
      <c r="D2077" s="16"/>
    </row>
    <row r="2078" spans="3:4" ht="12.75">
      <c r="C2078" s="16"/>
      <c r="D2078" s="16"/>
    </row>
    <row r="2079" spans="3:4" ht="12.75">
      <c r="C2079" s="16"/>
      <c r="D2079" s="16"/>
    </row>
    <row r="2080" spans="3:4" ht="12.75">
      <c r="C2080" s="16"/>
      <c r="D2080" s="16"/>
    </row>
    <row r="2081" spans="3:4" ht="12.75">
      <c r="C2081" s="16"/>
      <c r="D2081" s="16"/>
    </row>
    <row r="2082" spans="3:4" ht="12.75">
      <c r="C2082" s="16"/>
      <c r="D2082" s="16"/>
    </row>
    <row r="2083" spans="3:4" ht="12.75">
      <c r="C2083" s="16"/>
      <c r="D2083" s="16"/>
    </row>
    <row r="2084" spans="3:4" ht="12.75">
      <c r="C2084" s="16"/>
      <c r="D2084" s="16"/>
    </row>
    <row r="2085" spans="3:4" ht="12.75">
      <c r="C2085" s="16"/>
      <c r="D2085" s="16"/>
    </row>
    <row r="2086" spans="3:4" ht="12.75">
      <c r="C2086" s="16"/>
      <c r="D2086" s="16"/>
    </row>
    <row r="2087" spans="3:4" ht="12.75">
      <c r="C2087" s="16"/>
      <c r="D2087" s="16"/>
    </row>
    <row r="2088" spans="3:4" ht="12.75">
      <c r="C2088" s="16"/>
      <c r="D2088" s="16"/>
    </row>
    <row r="2089" spans="3:4" ht="12.75">
      <c r="C2089" s="16"/>
      <c r="D2089" s="16"/>
    </row>
    <row r="2090" spans="3:4" ht="12.75">
      <c r="C2090" s="16"/>
      <c r="D2090" s="16"/>
    </row>
    <row r="2091" spans="3:4" ht="12.75">
      <c r="C2091" s="16"/>
      <c r="D2091" s="16"/>
    </row>
    <row r="2092" spans="3:4" ht="12.75">
      <c r="C2092" s="16"/>
      <c r="D2092" s="16"/>
    </row>
    <row r="2093" spans="3:4" ht="12.75">
      <c r="C2093" s="16"/>
      <c r="D2093" s="16"/>
    </row>
    <row r="2094" spans="3:4" ht="12.75">
      <c r="C2094" s="16"/>
      <c r="D2094" s="16"/>
    </row>
    <row r="2095" spans="3:4" ht="12.75">
      <c r="C2095" s="16"/>
      <c r="D2095" s="16"/>
    </row>
    <row r="2096" spans="3:4" ht="12.75">
      <c r="C2096" s="16"/>
      <c r="D2096" s="16"/>
    </row>
    <row r="2097" spans="3:4" ht="12.75">
      <c r="C2097" s="16"/>
      <c r="D2097" s="16"/>
    </row>
    <row r="2098" spans="3:4" ht="12.75">
      <c r="C2098" s="16"/>
      <c r="D2098" s="16"/>
    </row>
    <row r="2099" spans="3:4" ht="12.75">
      <c r="C2099" s="16"/>
      <c r="D2099" s="16"/>
    </row>
    <row r="2100" spans="3:4" ht="12.75">
      <c r="C2100" s="16"/>
      <c r="D2100" s="16"/>
    </row>
    <row r="2101" spans="3:4" ht="12.75">
      <c r="C2101" s="16"/>
      <c r="D2101" s="16"/>
    </row>
    <row r="2102" spans="3:4" ht="12.75">
      <c r="C2102" s="16"/>
      <c r="D2102" s="16"/>
    </row>
    <row r="2103" spans="3:4" ht="12.75">
      <c r="C2103" s="16"/>
      <c r="D2103" s="16"/>
    </row>
    <row r="2104" spans="3:4" ht="12.75">
      <c r="C2104" s="16"/>
      <c r="D2104" s="16"/>
    </row>
    <row r="2105" spans="3:4" ht="12.75">
      <c r="C2105" s="16"/>
      <c r="D2105" s="16"/>
    </row>
    <row r="2106" spans="3:4" ht="12.75">
      <c r="C2106" s="16"/>
      <c r="D2106" s="16"/>
    </row>
    <row r="2107" spans="3:4" ht="12.75">
      <c r="C2107" s="16"/>
      <c r="D2107" s="16"/>
    </row>
    <row r="2108" spans="3:4" ht="12.75">
      <c r="C2108" s="16"/>
      <c r="D2108" s="16"/>
    </row>
    <row r="2109" spans="3:4" ht="12.75">
      <c r="C2109" s="16"/>
      <c r="D2109" s="16"/>
    </row>
    <row r="2110" spans="3:4" ht="12.75">
      <c r="C2110" s="16"/>
      <c r="D2110" s="16"/>
    </row>
    <row r="2111" spans="3:4" ht="12.75">
      <c r="C2111" s="16"/>
      <c r="D2111" s="16"/>
    </row>
    <row r="2112" spans="3:4" ht="12.75">
      <c r="C2112" s="16"/>
      <c r="D2112" s="16"/>
    </row>
    <row r="2113" spans="3:4" ht="12.75">
      <c r="C2113" s="16"/>
      <c r="D2113" s="16"/>
    </row>
    <row r="2114" spans="3:4" ht="12.75">
      <c r="C2114" s="16"/>
      <c r="D2114" s="16"/>
    </row>
    <row r="2115" spans="3:4" ht="12.75">
      <c r="C2115" s="16"/>
      <c r="D2115" s="16"/>
    </row>
    <row r="2116" spans="3:4" ht="12.75">
      <c r="C2116" s="16"/>
      <c r="D2116" s="16"/>
    </row>
    <row r="2117" spans="3:4" ht="12.75">
      <c r="C2117" s="16"/>
      <c r="D2117" s="16"/>
    </row>
    <row r="2118" spans="3:4" ht="12.75">
      <c r="C2118" s="16"/>
      <c r="D2118" s="16"/>
    </row>
    <row r="2119" spans="3:4" ht="12.75">
      <c r="C2119" s="16"/>
      <c r="D2119" s="16"/>
    </row>
    <row r="2120" spans="3:4" ht="12.75">
      <c r="C2120" s="16"/>
      <c r="D2120" s="16"/>
    </row>
    <row r="2121" spans="3:4" ht="12.75">
      <c r="C2121" s="16"/>
      <c r="D2121" s="16"/>
    </row>
    <row r="2122" spans="3:4" ht="12.75">
      <c r="C2122" s="16"/>
      <c r="D2122" s="16"/>
    </row>
    <row r="2123" spans="3:4" ht="12.75">
      <c r="C2123" s="16"/>
      <c r="D2123" s="16"/>
    </row>
    <row r="2124" spans="3:4" ht="12.75">
      <c r="C2124" s="16"/>
      <c r="D2124" s="16"/>
    </row>
    <row r="2125" spans="3:4" ht="12.75">
      <c r="C2125" s="16"/>
      <c r="D2125" s="16"/>
    </row>
    <row r="2126" spans="3:4" ht="12.75">
      <c r="C2126" s="16"/>
      <c r="D2126" s="16"/>
    </row>
    <row r="2127" spans="3:4" ht="12.75">
      <c r="C2127" s="16"/>
      <c r="D2127" s="16"/>
    </row>
    <row r="2128" spans="3:4" ht="12.75">
      <c r="C2128" s="16"/>
      <c r="D2128" s="16"/>
    </row>
    <row r="2129" spans="3:4" ht="12.75">
      <c r="C2129" s="16"/>
      <c r="D2129" s="16"/>
    </row>
    <row r="2130" spans="3:4" ht="12.75">
      <c r="C2130" s="16"/>
      <c r="D2130" s="16"/>
    </row>
    <row r="2131" spans="3:4" ht="12.75">
      <c r="C2131" s="16"/>
      <c r="D2131" s="16"/>
    </row>
    <row r="2132" spans="3:4" ht="12.75">
      <c r="C2132" s="16"/>
      <c r="D2132" s="16"/>
    </row>
    <row r="2133" spans="3:4" ht="12.75">
      <c r="C2133" s="16"/>
      <c r="D2133" s="16"/>
    </row>
    <row r="2134" spans="3:4" ht="12.75">
      <c r="C2134" s="16"/>
      <c r="D2134" s="16"/>
    </row>
    <row r="2135" spans="3:4" ht="12.75">
      <c r="C2135" s="16"/>
      <c r="D2135" s="16"/>
    </row>
    <row r="2136" spans="3:4" ht="12.75">
      <c r="C2136" s="16"/>
      <c r="D2136" s="16"/>
    </row>
    <row r="2137" spans="3:4" ht="12.75">
      <c r="C2137" s="16"/>
      <c r="D2137" s="16"/>
    </row>
    <row r="2138" spans="3:4" ht="12.75">
      <c r="C2138" s="16"/>
      <c r="D2138" s="16"/>
    </row>
    <row r="2139" spans="3:4" ht="12.75">
      <c r="C2139" s="16"/>
      <c r="D2139" s="16"/>
    </row>
    <row r="2140" spans="3:4" ht="12.75">
      <c r="C2140" s="16"/>
      <c r="D2140" s="16"/>
    </row>
    <row r="2141" spans="3:4" ht="12.75">
      <c r="C2141" s="16"/>
      <c r="D2141" s="16"/>
    </row>
    <row r="2142" spans="3:4" ht="12.75">
      <c r="C2142" s="16"/>
      <c r="D2142" s="16"/>
    </row>
    <row r="2143" spans="3:4" ht="12.75">
      <c r="C2143" s="16"/>
      <c r="D2143" s="16"/>
    </row>
    <row r="2144" spans="3:4" ht="12.75">
      <c r="C2144" s="16"/>
      <c r="D2144" s="16"/>
    </row>
    <row r="2145" spans="3:4" ht="12.75">
      <c r="C2145" s="16"/>
      <c r="D2145" s="16"/>
    </row>
    <row r="2146" spans="3:4" ht="12.75">
      <c r="C2146" s="16"/>
      <c r="D2146" s="16"/>
    </row>
    <row r="2147" spans="3:4" ht="12.75">
      <c r="C2147" s="16"/>
      <c r="D2147" s="16"/>
    </row>
    <row r="2148" spans="3:4" ht="12.75">
      <c r="C2148" s="16"/>
      <c r="D2148" s="16"/>
    </row>
    <row r="2149" spans="3:4" ht="12.75">
      <c r="C2149" s="16"/>
      <c r="D2149" s="16"/>
    </row>
    <row r="2150" spans="3:4" ht="12.75">
      <c r="C2150" s="16"/>
      <c r="D2150" s="16"/>
    </row>
    <row r="2151" spans="3:4" ht="12.75">
      <c r="C2151" s="16"/>
      <c r="D2151" s="16"/>
    </row>
    <row r="2152" spans="3:4" ht="12.75">
      <c r="C2152" s="16"/>
      <c r="D2152" s="16"/>
    </row>
    <row r="2153" spans="3:4" ht="12.75">
      <c r="C2153" s="16"/>
      <c r="D2153" s="16"/>
    </row>
    <row r="2154" spans="3:4" ht="12.75">
      <c r="C2154" s="16"/>
      <c r="D2154" s="16"/>
    </row>
    <row r="2155" spans="3:4" ht="12.75">
      <c r="C2155" s="16"/>
      <c r="D2155" s="16"/>
    </row>
    <row r="2156" spans="3:4" ht="12.75">
      <c r="C2156" s="16"/>
      <c r="D2156" s="16"/>
    </row>
    <row r="2157" spans="3:4" ht="12.75">
      <c r="C2157" s="16"/>
      <c r="D2157" s="16"/>
    </row>
    <row r="2158" spans="3:4" ht="12.75">
      <c r="C2158" s="16"/>
      <c r="D2158" s="16"/>
    </row>
    <row r="2159" spans="3:4" ht="12.75">
      <c r="C2159" s="16"/>
      <c r="D2159" s="16"/>
    </row>
    <row r="2160" spans="3:4" ht="12.75">
      <c r="C2160" s="16"/>
      <c r="D2160" s="16"/>
    </row>
    <row r="2161" spans="3:4" ht="12.75">
      <c r="C2161" s="16"/>
      <c r="D2161" s="16"/>
    </row>
    <row r="2162" spans="3:4" ht="12.75">
      <c r="C2162" s="16"/>
      <c r="D2162" s="16"/>
    </row>
    <row r="2163" spans="3:4" ht="12.75">
      <c r="C2163" s="16"/>
      <c r="D2163" s="16"/>
    </row>
    <row r="2164" spans="3:4" ht="12.75">
      <c r="C2164" s="16"/>
      <c r="D2164" s="16"/>
    </row>
    <row r="2165" spans="3:4" ht="12.75">
      <c r="C2165" s="16"/>
      <c r="D2165" s="16"/>
    </row>
    <row r="2166" spans="3:4" ht="12.75">
      <c r="C2166" s="16"/>
      <c r="D2166" s="16"/>
    </row>
    <row r="2167" spans="3:4" ht="12.75">
      <c r="C2167" s="16"/>
      <c r="D2167" s="16"/>
    </row>
    <row r="2168" spans="3:4" ht="12.75">
      <c r="C2168" s="16"/>
      <c r="D2168" s="16"/>
    </row>
    <row r="2169" spans="3:4" ht="12.75">
      <c r="C2169" s="16"/>
      <c r="D2169" s="16"/>
    </row>
    <row r="2170" spans="3:4" ht="12.75">
      <c r="C2170" s="16"/>
      <c r="D2170" s="16"/>
    </row>
    <row r="2171" spans="3:4" ht="12.75">
      <c r="C2171" s="16"/>
      <c r="D2171" s="16"/>
    </row>
    <row r="2172" spans="3:4" ht="12.75">
      <c r="C2172" s="16"/>
      <c r="D2172" s="16"/>
    </row>
    <row r="2173" spans="3:4" ht="12.75">
      <c r="C2173" s="16"/>
      <c r="D2173" s="16"/>
    </row>
    <row r="2174" spans="3:4" ht="12.75">
      <c r="C2174" s="16"/>
      <c r="D2174" s="16"/>
    </row>
    <row r="2175" spans="3:4" ht="12.75">
      <c r="C2175" s="16"/>
      <c r="D2175" s="16"/>
    </row>
    <row r="2176" spans="3:4" ht="12.75">
      <c r="C2176" s="16"/>
      <c r="D2176" s="16"/>
    </row>
    <row r="2177" spans="3:4" ht="12.75">
      <c r="C2177" s="16"/>
      <c r="D2177" s="16"/>
    </row>
    <row r="2178" spans="3:4" ht="12.75">
      <c r="C2178" s="16"/>
      <c r="D2178" s="16"/>
    </row>
    <row r="2179" spans="3:4" ht="12.75">
      <c r="C2179" s="16"/>
      <c r="D2179" s="16"/>
    </row>
    <row r="2180" spans="3:4" ht="12.75">
      <c r="C2180" s="16"/>
      <c r="D2180" s="16"/>
    </row>
    <row r="2181" spans="3:4" ht="12.75">
      <c r="C2181" s="16"/>
      <c r="D2181" s="16"/>
    </row>
    <row r="2182" spans="3:4" ht="12.75">
      <c r="C2182" s="16"/>
      <c r="D2182" s="16"/>
    </row>
    <row r="2183" spans="3:4" ht="12.75">
      <c r="C2183" s="16"/>
      <c r="D2183" s="16"/>
    </row>
    <row r="2184" spans="3:4" ht="12.75">
      <c r="C2184" s="16"/>
      <c r="D2184" s="16"/>
    </row>
    <row r="2185" spans="3:4" ht="12.75">
      <c r="C2185" s="16"/>
      <c r="D2185" s="16"/>
    </row>
    <row r="2186" spans="3:4" ht="12.75">
      <c r="C2186" s="16"/>
      <c r="D2186" s="16"/>
    </row>
    <row r="2187" spans="3:4" ht="12.75">
      <c r="C2187" s="16"/>
      <c r="D2187" s="16"/>
    </row>
    <row r="2188" spans="3:4" ht="12.75">
      <c r="C2188" s="16"/>
      <c r="D2188" s="16"/>
    </row>
    <row r="2189" spans="3:4" ht="12.75">
      <c r="C2189" s="16"/>
      <c r="D2189" s="16"/>
    </row>
    <row r="2190" spans="3:4" ht="12.75">
      <c r="C2190" s="16"/>
      <c r="D2190" s="16"/>
    </row>
    <row r="2191" spans="3:4" ht="12.75">
      <c r="C2191" s="16"/>
      <c r="D2191" s="16"/>
    </row>
    <row r="2192" spans="3:4" ht="12.75">
      <c r="C2192" s="16"/>
      <c r="D2192" s="16"/>
    </row>
    <row r="2193" spans="3:4" ht="12.75">
      <c r="C2193" s="16"/>
      <c r="D2193" s="16"/>
    </row>
    <row r="2194" spans="3:4" ht="12.75">
      <c r="C2194" s="16"/>
      <c r="D2194" s="16"/>
    </row>
    <row r="2195" spans="3:4" ht="12.75">
      <c r="C2195" s="16"/>
      <c r="D2195" s="16"/>
    </row>
    <row r="2196" spans="3:4" ht="12.75">
      <c r="C2196" s="16"/>
      <c r="D2196" s="16"/>
    </row>
    <row r="2197" spans="3:4" ht="12.75">
      <c r="C2197" s="16"/>
      <c r="D2197" s="16"/>
    </row>
    <row r="2198" spans="3:4" ht="12.75">
      <c r="C2198" s="16"/>
      <c r="D2198" s="16"/>
    </row>
    <row r="2199" spans="3:4" ht="12.75">
      <c r="C2199" s="16"/>
      <c r="D2199" s="16"/>
    </row>
    <row r="2200" spans="3:4" ht="12.75">
      <c r="C2200" s="16"/>
      <c r="D2200" s="16"/>
    </row>
    <row r="2201" spans="3:4" ht="12.75">
      <c r="C2201" s="16"/>
      <c r="D2201" s="16"/>
    </row>
    <row r="2202" spans="3:4" ht="12.75">
      <c r="C2202" s="16"/>
      <c r="D2202" s="16"/>
    </row>
    <row r="2203" spans="3:4" ht="12.75">
      <c r="C2203" s="16"/>
      <c r="D2203" s="16"/>
    </row>
    <row r="2204" spans="3:4" ht="12.75">
      <c r="C2204" s="16"/>
      <c r="D2204" s="16"/>
    </row>
    <row r="2205" spans="3:4" ht="12.75">
      <c r="C2205" s="16"/>
      <c r="D2205" s="16"/>
    </row>
    <row r="2206" spans="3:4" ht="12.75">
      <c r="C2206" s="16"/>
      <c r="D2206" s="16"/>
    </row>
    <row r="2207" spans="3:4" ht="12.75">
      <c r="C2207" s="16"/>
      <c r="D2207" s="16"/>
    </row>
    <row r="2208" spans="3:4" ht="12.75">
      <c r="C2208" s="16"/>
      <c r="D2208" s="16"/>
    </row>
    <row r="2209" spans="3:4" ht="12.75">
      <c r="C2209" s="16"/>
      <c r="D2209" s="16"/>
    </row>
    <row r="2210" spans="3:4" ht="12.75">
      <c r="C2210" s="16"/>
      <c r="D2210" s="16"/>
    </row>
    <row r="2211" spans="3:4" ht="12.75">
      <c r="C2211" s="16"/>
      <c r="D2211" s="16"/>
    </row>
    <row r="2212" spans="3:4" ht="12.75">
      <c r="C2212" s="16"/>
      <c r="D2212" s="16"/>
    </row>
    <row r="2213" spans="3:4" ht="12.75">
      <c r="C2213" s="16"/>
      <c r="D2213" s="16"/>
    </row>
    <row r="2214" spans="3:4" ht="12.75">
      <c r="C2214" s="16"/>
      <c r="D2214" s="16"/>
    </row>
    <row r="2215" spans="3:4" ht="12.75">
      <c r="C2215" s="16"/>
      <c r="D2215" s="16"/>
    </row>
    <row r="2216" spans="3:4" ht="12.75">
      <c r="C2216" s="16"/>
      <c r="D2216" s="16"/>
    </row>
    <row r="2217" spans="3:4" ht="12.75">
      <c r="C2217" s="16"/>
      <c r="D2217" s="16"/>
    </row>
    <row r="2218" spans="3:4" ht="12.75">
      <c r="C2218" s="16"/>
      <c r="D2218" s="16"/>
    </row>
    <row r="2219" spans="3:4" ht="12.75">
      <c r="C2219" s="16"/>
      <c r="D2219" s="16"/>
    </row>
    <row r="2220" spans="3:4" ht="12.75">
      <c r="C2220" s="16"/>
      <c r="D2220" s="16"/>
    </row>
    <row r="2221" spans="3:4" ht="12.75">
      <c r="C2221" s="16"/>
      <c r="D2221" s="16"/>
    </row>
    <row r="2222" spans="3:4" ht="12.75">
      <c r="C2222" s="16"/>
      <c r="D2222" s="16"/>
    </row>
    <row r="2223" spans="3:4" ht="12.75">
      <c r="C2223" s="16"/>
      <c r="D2223" s="16"/>
    </row>
    <row r="2224" spans="3:4" ht="12.75">
      <c r="C2224" s="16"/>
      <c r="D2224" s="16"/>
    </row>
    <row r="2225" spans="3:4" ht="12.75">
      <c r="C2225" s="16"/>
      <c r="D2225" s="16"/>
    </row>
    <row r="2226" spans="3:4" ht="12.75">
      <c r="C2226" s="16"/>
      <c r="D2226" s="16"/>
    </row>
    <row r="2227" spans="3:4" ht="12.75">
      <c r="C2227" s="16"/>
      <c r="D2227" s="16"/>
    </row>
    <row r="2228" spans="3:4" ht="12.75">
      <c r="C2228" s="16"/>
      <c r="D2228" s="16"/>
    </row>
    <row r="2229" spans="3:4" ht="12.75">
      <c r="C2229" s="16"/>
      <c r="D2229" s="16"/>
    </row>
    <row r="2230" spans="3:4" ht="12.75">
      <c r="C2230" s="16"/>
      <c r="D2230" s="16"/>
    </row>
    <row r="2231" spans="3:4" ht="12.75">
      <c r="C2231" s="16"/>
      <c r="D2231" s="16"/>
    </row>
    <row r="2232" spans="3:4" ht="12.75">
      <c r="C2232" s="16"/>
      <c r="D2232" s="16"/>
    </row>
    <row r="2233" spans="3:4" ht="12.75">
      <c r="C2233" s="16"/>
      <c r="D2233" s="16"/>
    </row>
    <row r="2234" spans="3:4" ht="12.75">
      <c r="C2234" s="16"/>
      <c r="D2234" s="16"/>
    </row>
    <row r="2235" spans="3:4" ht="12.75">
      <c r="C2235" s="16"/>
      <c r="D2235" s="16"/>
    </row>
    <row r="2236" spans="3:4" ht="12.75">
      <c r="C2236" s="16"/>
      <c r="D2236" s="16"/>
    </row>
    <row r="2237" spans="3:4" ht="12.75">
      <c r="C2237" s="16"/>
      <c r="D2237" s="16"/>
    </row>
    <row r="2238" spans="3:4" ht="12.75">
      <c r="C2238" s="16"/>
      <c r="D2238" s="16"/>
    </row>
    <row r="2239" spans="3:4" ht="12.75">
      <c r="C2239" s="16"/>
      <c r="D2239" s="16"/>
    </row>
    <row r="2240" spans="3:4" ht="12.75">
      <c r="C2240" s="16"/>
      <c r="D2240" s="16"/>
    </row>
    <row r="2241" spans="3:4" ht="12.75">
      <c r="C2241" s="16"/>
      <c r="D2241" s="16"/>
    </row>
    <row r="2242" spans="3:4" ht="12.75">
      <c r="C2242" s="16"/>
      <c r="D2242" s="16"/>
    </row>
    <row r="2243" spans="3:4" ht="12.75">
      <c r="C2243" s="16"/>
      <c r="D2243" s="16"/>
    </row>
    <row r="2244" spans="3:4" ht="12.75">
      <c r="C2244" s="16"/>
      <c r="D2244" s="16"/>
    </row>
    <row r="2245" spans="3:4" ht="12.75">
      <c r="C2245" s="16"/>
      <c r="D2245" s="16"/>
    </row>
    <row r="2246" spans="3:4" ht="12.75">
      <c r="C2246" s="16"/>
      <c r="D2246" s="16"/>
    </row>
    <row r="2247" spans="3:4" ht="12.75">
      <c r="C2247" s="16"/>
      <c r="D2247" s="16"/>
    </row>
    <row r="2248" spans="3:4" ht="12.75">
      <c r="C2248" s="16"/>
      <c r="D2248" s="16"/>
    </row>
    <row r="2249" spans="3:4" ht="12.75">
      <c r="C2249" s="16"/>
      <c r="D2249" s="16"/>
    </row>
    <row r="2250" spans="3:4" ht="12.75">
      <c r="C2250" s="16"/>
      <c r="D2250" s="16"/>
    </row>
    <row r="2251" spans="3:4" ht="12.75">
      <c r="C2251" s="16"/>
      <c r="D2251" s="16"/>
    </row>
    <row r="2252" spans="3:4" ht="12.75">
      <c r="C2252" s="16"/>
      <c r="D2252" s="16"/>
    </row>
    <row r="2253" spans="3:4" ht="12.75">
      <c r="C2253" s="16"/>
      <c r="D2253" s="16"/>
    </row>
    <row r="2254" spans="3:4" ht="12.75">
      <c r="C2254" s="16"/>
      <c r="D2254" s="16"/>
    </row>
    <row r="2255" spans="3:4" ht="12.75">
      <c r="C2255" s="16"/>
      <c r="D2255" s="16"/>
    </row>
    <row r="2256" spans="3:4" ht="12.75">
      <c r="C2256" s="16"/>
      <c r="D2256" s="16"/>
    </row>
    <row r="2257" spans="3:4" ht="12.75">
      <c r="C2257" s="16"/>
      <c r="D2257" s="16"/>
    </row>
    <row r="2258" spans="3:4" ht="12.75">
      <c r="C2258" s="16"/>
      <c r="D2258" s="16"/>
    </row>
    <row r="2259" spans="3:4" ht="12.75">
      <c r="C2259" s="16"/>
      <c r="D2259" s="16"/>
    </row>
    <row r="2260" spans="3:4" ht="12.75">
      <c r="C2260" s="16"/>
      <c r="D2260" s="16"/>
    </row>
    <row r="2261" spans="3:4" ht="12.75">
      <c r="C2261" s="16"/>
      <c r="D2261" s="16"/>
    </row>
    <row r="2262" spans="3:4" ht="12.75">
      <c r="C2262" s="16"/>
      <c r="D2262" s="16"/>
    </row>
    <row r="2263" spans="3:4" ht="12.75">
      <c r="C2263" s="16"/>
      <c r="D2263" s="16"/>
    </row>
    <row r="2264" spans="3:4" ht="12.75">
      <c r="C2264" s="16"/>
      <c r="D2264" s="16"/>
    </row>
    <row r="2265" spans="3:4" ht="12.75">
      <c r="C2265" s="16"/>
      <c r="D2265" s="16"/>
    </row>
    <row r="2266" spans="3:4" ht="12.75">
      <c r="C2266" s="16"/>
      <c r="D2266" s="16"/>
    </row>
    <row r="2267" spans="3:4" ht="12.75">
      <c r="C2267" s="16"/>
      <c r="D2267" s="16"/>
    </row>
    <row r="2268" spans="3:4" ht="12.75">
      <c r="C2268" s="16"/>
      <c r="D2268" s="16"/>
    </row>
    <row r="2269" spans="3:4" ht="12.75">
      <c r="C2269" s="16"/>
      <c r="D2269" s="16"/>
    </row>
    <row r="2270" spans="3:4" ht="12.75">
      <c r="C2270" s="16"/>
      <c r="D2270" s="16"/>
    </row>
    <row r="2271" spans="3:4" ht="12.75">
      <c r="C2271" s="16"/>
      <c r="D2271" s="16"/>
    </row>
    <row r="2272" spans="3:4" ht="12.75">
      <c r="C2272" s="16"/>
      <c r="D2272" s="16"/>
    </row>
    <row r="2273" spans="3:4" ht="12.75">
      <c r="C2273" s="16"/>
      <c r="D2273" s="16"/>
    </row>
    <row r="2274" spans="3:4" ht="12.75">
      <c r="C2274" s="16"/>
      <c r="D2274" s="16"/>
    </row>
    <row r="2275" spans="3:4" ht="12.75">
      <c r="C2275" s="16"/>
      <c r="D2275" s="16"/>
    </row>
    <row r="2276" spans="3:4" ht="12.75">
      <c r="C2276" s="16"/>
      <c r="D2276" s="16"/>
    </row>
    <row r="2277" spans="3:4" ht="12.75">
      <c r="C2277" s="16"/>
      <c r="D2277" s="16"/>
    </row>
    <row r="2278" spans="3:4" ht="12.75">
      <c r="C2278" s="16"/>
      <c r="D2278" s="16"/>
    </row>
    <row r="2279" spans="3:4" ht="12.75">
      <c r="C2279" s="16"/>
      <c r="D2279" s="16"/>
    </row>
    <row r="2280" spans="3:4" ht="12.75">
      <c r="C2280" s="16"/>
      <c r="D2280" s="16"/>
    </row>
    <row r="2281" spans="3:4" ht="12.75">
      <c r="C2281" s="16"/>
      <c r="D2281" s="16"/>
    </row>
    <row r="2282" spans="3:4" ht="12.75">
      <c r="C2282" s="16"/>
      <c r="D2282" s="16"/>
    </row>
    <row r="2283" spans="3:4" ht="12.75">
      <c r="C2283" s="16"/>
      <c r="D2283" s="16"/>
    </row>
    <row r="2284" spans="3:4" ht="12.75">
      <c r="C2284" s="16"/>
      <c r="D2284" s="16"/>
    </row>
    <row r="2285" spans="3:4" ht="12.75">
      <c r="C2285" s="16"/>
      <c r="D2285" s="16"/>
    </row>
    <row r="2286" spans="3:4" ht="12.75">
      <c r="C2286" s="16"/>
      <c r="D2286" s="16"/>
    </row>
    <row r="2287" spans="3:4" ht="12.75">
      <c r="C2287" s="16"/>
      <c r="D2287" s="16"/>
    </row>
    <row r="2288" spans="3:4" ht="12.75">
      <c r="C2288" s="16"/>
      <c r="D2288" s="16"/>
    </row>
    <row r="2289" spans="3:4" ht="12.75">
      <c r="C2289" s="16"/>
      <c r="D2289" s="16"/>
    </row>
    <row r="2290" spans="3:4" ht="12.75">
      <c r="C2290" s="16"/>
      <c r="D2290" s="16"/>
    </row>
    <row r="2291" spans="3:4" ht="12.75">
      <c r="C2291" s="16"/>
      <c r="D2291" s="16"/>
    </row>
    <row r="2292" spans="3:4" ht="12.75">
      <c r="C2292" s="16"/>
      <c r="D2292" s="16"/>
    </row>
    <row r="2293" spans="3:4" ht="12.75">
      <c r="C2293" s="16"/>
      <c r="D2293" s="16"/>
    </row>
    <row r="2294" spans="3:4" ht="12.75">
      <c r="C2294" s="16"/>
      <c r="D2294" s="16"/>
    </row>
    <row r="2295" spans="3:4" ht="12.75">
      <c r="C2295" s="16"/>
      <c r="D2295" s="16"/>
    </row>
    <row r="2296" spans="3:4" ht="12.75">
      <c r="C2296" s="16"/>
      <c r="D2296" s="16"/>
    </row>
    <row r="2297" spans="3:4" ht="12.75">
      <c r="C2297" s="16"/>
      <c r="D2297" s="16"/>
    </row>
    <row r="2298" spans="3:4" ht="12.75">
      <c r="C2298" s="16"/>
      <c r="D2298" s="16"/>
    </row>
    <row r="2299" spans="3:4" ht="12.75">
      <c r="C2299" s="16"/>
      <c r="D2299" s="16"/>
    </row>
    <row r="2300" spans="3:4" ht="12.75">
      <c r="C2300" s="16"/>
      <c r="D2300" s="16"/>
    </row>
    <row r="2301" spans="3:4" ht="12.75">
      <c r="C2301" s="16"/>
      <c r="D2301" s="16"/>
    </row>
    <row r="2302" spans="3:4" ht="12.75">
      <c r="C2302" s="16"/>
      <c r="D2302" s="16"/>
    </row>
    <row r="2303" spans="3:4" ht="12.75">
      <c r="C2303" s="16"/>
      <c r="D2303" s="16"/>
    </row>
    <row r="2304" spans="3:4" ht="12.75">
      <c r="C2304" s="16"/>
      <c r="D2304" s="16"/>
    </row>
    <row r="2305" spans="3:4" ht="12.75">
      <c r="C2305" s="16"/>
      <c r="D2305" s="16"/>
    </row>
    <row r="2306" spans="3:4" ht="12.75">
      <c r="C2306" s="16"/>
      <c r="D2306" s="16"/>
    </row>
    <row r="2307" spans="3:4" ht="12.75">
      <c r="C2307" s="16"/>
      <c r="D2307" s="16"/>
    </row>
    <row r="2308" spans="3:4" ht="12.75">
      <c r="C2308" s="16"/>
      <c r="D2308" s="16"/>
    </row>
    <row r="2309" spans="3:4" ht="12.75">
      <c r="C2309" s="16"/>
      <c r="D2309" s="16"/>
    </row>
    <row r="2310" spans="3:4" ht="12.75">
      <c r="C2310" s="16"/>
      <c r="D2310" s="16"/>
    </row>
    <row r="2311" spans="3:4" ht="12.75">
      <c r="C2311" s="16"/>
      <c r="D2311" s="16"/>
    </row>
    <row r="2312" spans="3:4" ht="12.75">
      <c r="C2312" s="16"/>
      <c r="D2312" s="16"/>
    </row>
    <row r="2313" spans="3:4" ht="12.75">
      <c r="C2313" s="16"/>
      <c r="D2313" s="16"/>
    </row>
    <row r="2314" spans="3:4" ht="12.75">
      <c r="C2314" s="16"/>
      <c r="D2314" s="16"/>
    </row>
    <row r="2315" spans="3:4" ht="12.75">
      <c r="C2315" s="16"/>
      <c r="D2315" s="16"/>
    </row>
    <row r="2316" spans="3:4" ht="12.75">
      <c r="C2316" s="16"/>
      <c r="D2316" s="16"/>
    </row>
    <row r="2317" spans="3:4" ht="12.75">
      <c r="C2317" s="16"/>
      <c r="D2317" s="16"/>
    </row>
    <row r="2318" spans="3:4" ht="12.75">
      <c r="C2318" s="16"/>
      <c r="D2318" s="16"/>
    </row>
    <row r="2319" spans="3:4" ht="12.75">
      <c r="C2319" s="16"/>
      <c r="D2319" s="16"/>
    </row>
    <row r="2320" spans="3:4" ht="12.75">
      <c r="C2320" s="16"/>
      <c r="D2320" s="16"/>
    </row>
    <row r="2321" spans="3:4" ht="12.75">
      <c r="C2321" s="16"/>
      <c r="D2321" s="16"/>
    </row>
    <row r="2322" spans="3:4" ht="12.75">
      <c r="C2322" s="16"/>
      <c r="D2322" s="16"/>
    </row>
    <row r="2323" spans="3:4" ht="12.75">
      <c r="C2323" s="16"/>
      <c r="D2323" s="16"/>
    </row>
    <row r="2324" spans="3:4" ht="12.75">
      <c r="C2324" s="16"/>
      <c r="D2324" s="16"/>
    </row>
    <row r="2325" spans="3:4" ht="12.75">
      <c r="C2325" s="16"/>
      <c r="D2325" s="16"/>
    </row>
    <row r="2326" spans="3:4" ht="12.75">
      <c r="C2326" s="16"/>
      <c r="D2326" s="16"/>
    </row>
    <row r="2327" spans="3:4" ht="12.75">
      <c r="C2327" s="16"/>
      <c r="D2327" s="16"/>
    </row>
    <row r="2328" spans="3:4" ht="12.75">
      <c r="C2328" s="16"/>
      <c r="D2328" s="16"/>
    </row>
    <row r="2329" spans="3:4" ht="12.75">
      <c r="C2329" s="16"/>
      <c r="D2329" s="16"/>
    </row>
    <row r="2330" spans="3:4" ht="12.75">
      <c r="C2330" s="16"/>
      <c r="D2330" s="16"/>
    </row>
    <row r="2331" spans="3:4" ht="12.75">
      <c r="C2331" s="16"/>
      <c r="D2331" s="16"/>
    </row>
    <row r="2332" spans="3:4" ht="12.75">
      <c r="C2332" s="16"/>
      <c r="D2332" s="16"/>
    </row>
    <row r="2333" spans="3:4" ht="12.75">
      <c r="C2333" s="16"/>
      <c r="D2333" s="16"/>
    </row>
    <row r="2334" spans="3:4" ht="12.75">
      <c r="C2334" s="16"/>
      <c r="D2334" s="16"/>
    </row>
    <row r="2335" spans="3:4" ht="12.75">
      <c r="C2335" s="16"/>
      <c r="D2335" s="16"/>
    </row>
    <row r="2336" spans="3:4" ht="12.75">
      <c r="C2336" s="16"/>
      <c r="D2336" s="16"/>
    </row>
    <row r="2337" spans="3:4" ht="12.75">
      <c r="C2337" s="16"/>
      <c r="D2337" s="16"/>
    </row>
    <row r="2338" spans="3:4" ht="12.75">
      <c r="C2338" s="16"/>
      <c r="D2338" s="16"/>
    </row>
    <row r="2339" spans="3:4" ht="12.75">
      <c r="C2339" s="16"/>
      <c r="D2339" s="16"/>
    </row>
    <row r="2340" spans="3:4" ht="12.75">
      <c r="C2340" s="16"/>
      <c r="D2340" s="16"/>
    </row>
    <row r="2341" spans="3:4" ht="12.75">
      <c r="C2341" s="16"/>
      <c r="D2341" s="16"/>
    </row>
    <row r="2342" spans="3:4" ht="12.75">
      <c r="C2342" s="16"/>
      <c r="D2342" s="16"/>
    </row>
    <row r="2343" spans="3:4" ht="12.75">
      <c r="C2343" s="16"/>
      <c r="D2343" s="16"/>
    </row>
    <row r="2344" spans="3:4" ht="12.75">
      <c r="C2344" s="16"/>
      <c r="D2344" s="16"/>
    </row>
    <row r="2345" spans="3:4" ht="12.75">
      <c r="C2345" s="16"/>
      <c r="D2345" s="16"/>
    </row>
    <row r="2346" spans="3:4" ht="12.75">
      <c r="C2346" s="16"/>
      <c r="D2346" s="16"/>
    </row>
    <row r="2347" spans="3:4" ht="12.75">
      <c r="C2347" s="16"/>
      <c r="D2347" s="16"/>
    </row>
    <row r="2348" spans="3:4" ht="12.75">
      <c r="C2348" s="16"/>
      <c r="D2348" s="16"/>
    </row>
    <row r="2349" spans="3:4" ht="12.75">
      <c r="C2349" s="16"/>
      <c r="D2349" s="16"/>
    </row>
    <row r="2350" spans="3:4" ht="12.75">
      <c r="C2350" s="16"/>
      <c r="D2350" s="16"/>
    </row>
    <row r="2351" spans="3:4" ht="12.75">
      <c r="C2351" s="16"/>
      <c r="D2351" s="16"/>
    </row>
    <row r="2352" spans="3:4" ht="12.75">
      <c r="C2352" s="16"/>
      <c r="D2352" s="16"/>
    </row>
    <row r="2353" spans="3:4" ht="12.75">
      <c r="C2353" s="16"/>
      <c r="D2353" s="16"/>
    </row>
    <row r="2354" spans="3:4" ht="12.75">
      <c r="C2354" s="16"/>
      <c r="D2354" s="16"/>
    </row>
    <row r="2355" spans="3:4" ht="12.75">
      <c r="C2355" s="16"/>
      <c r="D2355" s="16"/>
    </row>
    <row r="2356" spans="3:4" ht="12.75">
      <c r="C2356" s="16"/>
      <c r="D2356" s="16"/>
    </row>
    <row r="2357" spans="3:4" ht="12.75">
      <c r="C2357" s="16"/>
      <c r="D2357" s="16"/>
    </row>
    <row r="2358" spans="3:4" ht="12.75">
      <c r="C2358" s="16"/>
      <c r="D2358" s="16"/>
    </row>
    <row r="2359" spans="3:4" ht="12.75">
      <c r="C2359" s="16"/>
      <c r="D2359" s="16"/>
    </row>
    <row r="2360" spans="3:4" ht="12.75">
      <c r="C2360" s="16"/>
      <c r="D2360" s="16"/>
    </row>
    <row r="2361" spans="3:4" ht="12.75">
      <c r="C2361" s="16"/>
      <c r="D2361" s="16"/>
    </row>
    <row r="2362" spans="3:4" ht="12.75">
      <c r="C2362" s="16"/>
      <c r="D2362" s="16"/>
    </row>
    <row r="2363" spans="3:4" ht="12.75">
      <c r="C2363" s="16"/>
      <c r="D2363" s="16"/>
    </row>
    <row r="2364" spans="3:4" ht="12.75">
      <c r="C2364" s="16"/>
      <c r="D2364" s="16"/>
    </row>
    <row r="2365" spans="3:4" ht="12.75">
      <c r="C2365" s="16"/>
      <c r="D2365" s="16"/>
    </row>
    <row r="2366" spans="3:4" ht="12.75">
      <c r="C2366" s="16"/>
      <c r="D2366" s="16"/>
    </row>
    <row r="2367" spans="3:4" ht="12.75">
      <c r="C2367" s="16"/>
      <c r="D2367" s="16"/>
    </row>
    <row r="2368" spans="3:4" ht="12.75">
      <c r="C2368" s="16"/>
      <c r="D2368" s="16"/>
    </row>
    <row r="2369" spans="3:4" ht="12.75">
      <c r="C2369" s="16"/>
      <c r="D2369" s="16"/>
    </row>
    <row r="2370" spans="3:4" ht="12.75">
      <c r="C2370" s="16"/>
      <c r="D2370" s="16"/>
    </row>
    <row r="2371" spans="3:4" ht="12.75">
      <c r="C2371" s="16"/>
      <c r="D2371" s="16"/>
    </row>
    <row r="2372" spans="3:4" ht="12.75">
      <c r="C2372" s="16"/>
      <c r="D2372" s="16"/>
    </row>
    <row r="2373" spans="3:4" ht="12.75">
      <c r="C2373" s="16"/>
      <c r="D2373" s="16"/>
    </row>
    <row r="2374" spans="3:4" ht="12.75">
      <c r="C2374" s="16"/>
      <c r="D2374" s="16"/>
    </row>
    <row r="2375" spans="3:4" ht="12.75">
      <c r="C2375" s="16"/>
      <c r="D2375" s="16"/>
    </row>
    <row r="2376" spans="3:4" ht="12.75">
      <c r="C2376" s="16"/>
      <c r="D2376" s="16"/>
    </row>
    <row r="2377" spans="3:4" ht="12.75">
      <c r="C2377" s="16"/>
      <c r="D2377" s="16"/>
    </row>
    <row r="2378" spans="3:4" ht="12.75">
      <c r="C2378" s="16"/>
      <c r="D2378" s="16"/>
    </row>
    <row r="2379" spans="3:4" ht="12.75">
      <c r="C2379" s="16"/>
      <c r="D2379" s="16"/>
    </row>
    <row r="2380" spans="3:4" ht="12.75">
      <c r="C2380" s="16"/>
      <c r="D2380" s="16"/>
    </row>
    <row r="2381" spans="3:4" ht="12.75">
      <c r="C2381" s="16"/>
      <c r="D2381" s="16"/>
    </row>
    <row r="2382" spans="3:4" ht="12.75">
      <c r="C2382" s="16"/>
      <c r="D2382" s="16"/>
    </row>
    <row r="2383" spans="3:4" ht="12.75">
      <c r="C2383" s="16"/>
      <c r="D2383" s="16"/>
    </row>
    <row r="2384" spans="3:4" ht="12.75">
      <c r="C2384" s="16"/>
      <c r="D2384" s="16"/>
    </row>
    <row r="2385" spans="3:4" ht="12.75">
      <c r="C2385" s="16"/>
      <c r="D2385" s="16"/>
    </row>
    <row r="2386" spans="3:4" ht="12.75">
      <c r="C2386" s="16"/>
      <c r="D2386" s="16"/>
    </row>
    <row r="2387" spans="3:4" ht="12.75">
      <c r="C2387" s="16"/>
      <c r="D2387" s="16"/>
    </row>
    <row r="2388" spans="3:4" ht="12.75">
      <c r="C2388" s="16"/>
      <c r="D2388" s="16"/>
    </row>
    <row r="2389" spans="3:4" ht="12.75">
      <c r="C2389" s="16"/>
      <c r="D2389" s="16"/>
    </row>
    <row r="2390" spans="3:4" ht="12.75">
      <c r="C2390" s="16"/>
      <c r="D2390" s="16"/>
    </row>
    <row r="2391" spans="3:4" ht="12.75">
      <c r="C2391" s="16"/>
      <c r="D2391" s="16"/>
    </row>
    <row r="2392" spans="3:4" ht="12.75">
      <c r="C2392" s="16"/>
      <c r="D2392" s="16"/>
    </row>
    <row r="2393" spans="3:4" ht="12.75">
      <c r="C2393" s="16"/>
      <c r="D2393" s="16"/>
    </row>
    <row r="2394" spans="3:4" ht="12.75">
      <c r="C2394" s="16"/>
      <c r="D2394" s="16"/>
    </row>
    <row r="2395" spans="3:4" ht="12.75">
      <c r="C2395" s="16"/>
      <c r="D2395" s="16"/>
    </row>
    <row r="2396" spans="3:4" ht="12.75">
      <c r="C2396" s="16"/>
      <c r="D2396" s="16"/>
    </row>
    <row r="2397" spans="3:4" ht="12.75">
      <c r="C2397" s="16"/>
      <c r="D2397" s="16"/>
    </row>
    <row r="2398" spans="3:4" ht="12.75">
      <c r="C2398" s="16"/>
      <c r="D2398" s="16"/>
    </row>
    <row r="2399" spans="3:4" ht="12.75">
      <c r="C2399" s="16"/>
      <c r="D2399" s="16"/>
    </row>
    <row r="2400" spans="3:4" ht="12.75">
      <c r="C2400" s="16"/>
      <c r="D2400" s="16"/>
    </row>
    <row r="2401" spans="3:4" ht="12.75">
      <c r="C2401" s="16"/>
      <c r="D2401" s="16"/>
    </row>
    <row r="2402" spans="3:4" ht="12.75">
      <c r="C2402" s="16"/>
      <c r="D2402" s="16"/>
    </row>
    <row r="2403" spans="3:4" ht="12.75">
      <c r="C2403" s="16"/>
      <c r="D2403" s="16"/>
    </row>
    <row r="2404" spans="3:4" ht="12.75">
      <c r="C2404" s="16"/>
      <c r="D2404" s="16"/>
    </row>
    <row r="2405" spans="3:4" ht="12.75">
      <c r="C2405" s="16"/>
      <c r="D2405" s="16"/>
    </row>
    <row r="2406" spans="3:4" ht="12.75">
      <c r="C2406" s="16"/>
      <c r="D2406" s="16"/>
    </row>
    <row r="2407" spans="3:4" ht="12.75">
      <c r="C2407" s="16"/>
      <c r="D2407" s="16"/>
    </row>
    <row r="2408" spans="3:4" ht="12.75">
      <c r="C2408" s="16"/>
      <c r="D2408" s="16"/>
    </row>
    <row r="2409" spans="3:4" ht="12.75">
      <c r="C2409" s="16"/>
      <c r="D2409" s="16"/>
    </row>
    <row r="2410" spans="3:4" ht="12.75">
      <c r="C2410" s="16"/>
      <c r="D2410" s="16"/>
    </row>
    <row r="2411" spans="3:4" ht="12.75">
      <c r="C2411" s="16"/>
      <c r="D2411" s="16"/>
    </row>
    <row r="2412" spans="3:4" ht="12.75">
      <c r="C2412" s="16"/>
      <c r="D2412" s="16"/>
    </row>
    <row r="2413" spans="3:4" ht="12.75">
      <c r="C2413" s="16"/>
      <c r="D2413" s="16"/>
    </row>
    <row r="2414" spans="3:4" ht="12.75">
      <c r="C2414" s="16"/>
      <c r="D2414" s="16"/>
    </row>
    <row r="2415" spans="3:4" ht="12.75">
      <c r="C2415" s="16"/>
      <c r="D2415" s="16"/>
    </row>
    <row r="2416" spans="3:4" ht="12.75">
      <c r="C2416" s="16"/>
      <c r="D2416" s="16"/>
    </row>
    <row r="2417" spans="3:4" ht="12.75">
      <c r="C2417" s="16"/>
      <c r="D2417" s="16"/>
    </row>
    <row r="2418" spans="3:4" ht="12.75">
      <c r="C2418" s="16"/>
      <c r="D2418" s="16"/>
    </row>
    <row r="2419" spans="3:4" ht="12.75">
      <c r="C2419" s="16"/>
      <c r="D2419" s="16"/>
    </row>
    <row r="2420" spans="3:4" ht="12.75">
      <c r="C2420" s="16"/>
      <c r="D2420" s="16"/>
    </row>
    <row r="2421" spans="3:4" ht="12.75">
      <c r="C2421" s="16"/>
      <c r="D2421" s="16"/>
    </row>
    <row r="2422" spans="3:4" ht="12.75">
      <c r="C2422" s="16"/>
      <c r="D2422" s="16"/>
    </row>
    <row r="2423" spans="3:4" ht="12.75">
      <c r="C2423" s="16"/>
      <c r="D2423" s="16"/>
    </row>
    <row r="2424" spans="3:4" ht="12.75">
      <c r="C2424" s="16"/>
      <c r="D2424" s="16"/>
    </row>
    <row r="2425" spans="3:4" ht="12.75">
      <c r="C2425" s="16"/>
      <c r="D2425" s="16"/>
    </row>
    <row r="2426" spans="3:4" ht="12.75">
      <c r="C2426" s="16"/>
      <c r="D2426" s="16"/>
    </row>
    <row r="2427" spans="3:4" ht="12.75">
      <c r="C2427" s="16"/>
      <c r="D2427" s="16"/>
    </row>
    <row r="2428" spans="3:4" ht="12.75">
      <c r="C2428" s="16"/>
      <c r="D2428" s="16"/>
    </row>
    <row r="2429" spans="3:4" ht="12.75">
      <c r="C2429" s="16"/>
      <c r="D2429" s="16"/>
    </row>
    <row r="2430" spans="3:4" ht="12.75">
      <c r="C2430" s="16"/>
      <c r="D2430" s="16"/>
    </row>
    <row r="2431" spans="3:4" ht="12.75">
      <c r="C2431" s="16"/>
      <c r="D2431" s="16"/>
    </row>
    <row r="2432" spans="3:4" ht="12.75">
      <c r="C2432" s="16"/>
      <c r="D2432" s="16"/>
    </row>
    <row r="2433" spans="3:4" ht="12.75">
      <c r="C2433" s="16"/>
      <c r="D2433" s="16"/>
    </row>
    <row r="2434" spans="3:4" ht="12.75">
      <c r="C2434" s="16"/>
      <c r="D2434" s="16"/>
    </row>
    <row r="2435" spans="3:4" ht="12.75">
      <c r="C2435" s="16"/>
      <c r="D2435" s="16"/>
    </row>
    <row r="2436" spans="3:4" ht="12.75">
      <c r="C2436" s="16"/>
      <c r="D2436" s="16"/>
    </row>
    <row r="2437" spans="3:4" ht="12.75">
      <c r="C2437" s="16"/>
      <c r="D2437" s="16"/>
    </row>
    <row r="2438" spans="3:4" ht="12.75">
      <c r="C2438" s="16"/>
      <c r="D2438" s="16"/>
    </row>
    <row r="2439" spans="3:4" ht="12.75">
      <c r="C2439" s="16"/>
      <c r="D2439" s="16"/>
    </row>
    <row r="2440" spans="3:4" ht="12.75">
      <c r="C2440" s="16"/>
      <c r="D2440" s="16"/>
    </row>
    <row r="2441" spans="3:4" ht="12.75">
      <c r="C2441" s="16"/>
      <c r="D2441" s="16"/>
    </row>
    <row r="2442" spans="3:4" ht="12.75">
      <c r="C2442" s="16"/>
      <c r="D2442" s="16"/>
    </row>
    <row r="2443" spans="3:4" ht="12.75">
      <c r="C2443" s="16"/>
      <c r="D2443" s="16"/>
    </row>
    <row r="2444" spans="3:4" ht="12.75">
      <c r="C2444" s="16"/>
      <c r="D2444" s="16"/>
    </row>
    <row r="2445" spans="3:4" ht="12.75">
      <c r="C2445" s="16"/>
      <c r="D2445" s="16"/>
    </row>
    <row r="2446" spans="3:4" ht="12.75">
      <c r="C2446" s="16"/>
      <c r="D2446" s="16"/>
    </row>
    <row r="2447" spans="3:4" ht="12.75">
      <c r="C2447" s="16"/>
      <c r="D2447" s="16"/>
    </row>
    <row r="2448" spans="3:4" ht="12.75">
      <c r="C2448" s="16"/>
      <c r="D2448" s="16"/>
    </row>
    <row r="2449" spans="3:4" ht="12.75">
      <c r="C2449" s="16"/>
      <c r="D2449" s="16"/>
    </row>
    <row r="2450" spans="3:4" ht="12.75">
      <c r="C2450" s="16"/>
      <c r="D2450" s="16"/>
    </row>
    <row r="2451" spans="3:4" ht="12.75">
      <c r="C2451" s="16"/>
      <c r="D2451" s="16"/>
    </row>
    <row r="2452" spans="3:4" ht="12.75">
      <c r="C2452" s="16"/>
      <c r="D2452" s="16"/>
    </row>
    <row r="2453" spans="3:4" ht="12.75">
      <c r="C2453" s="16"/>
      <c r="D2453" s="16"/>
    </row>
    <row r="2454" spans="3:4" ht="12.75">
      <c r="C2454" s="16"/>
      <c r="D2454" s="16"/>
    </row>
    <row r="2455" spans="3:4" ht="12.75">
      <c r="C2455" s="16"/>
      <c r="D2455" s="16"/>
    </row>
    <row r="2456" spans="3:4" ht="12.75">
      <c r="C2456" s="16"/>
      <c r="D2456" s="16"/>
    </row>
    <row r="2457" spans="3:4" ht="12.75">
      <c r="C2457" s="16"/>
      <c r="D2457" s="16"/>
    </row>
    <row r="2458" spans="3:4" ht="12.75">
      <c r="C2458" s="16"/>
      <c r="D2458" s="16"/>
    </row>
    <row r="2459" spans="3:4" ht="12.75">
      <c r="C2459" s="16"/>
      <c r="D2459" s="16"/>
    </row>
    <row r="2460" spans="3:4" ht="12.75">
      <c r="C2460" s="16"/>
      <c r="D2460" s="16"/>
    </row>
    <row r="2461" spans="3:4" ht="12.75">
      <c r="C2461" s="16"/>
      <c r="D2461" s="16"/>
    </row>
    <row r="2462" spans="3:4" ht="12.75">
      <c r="C2462" s="16"/>
      <c r="D2462" s="16"/>
    </row>
    <row r="2463" spans="3:4" ht="12.75">
      <c r="C2463" s="16"/>
      <c r="D2463" s="16"/>
    </row>
    <row r="2464" spans="3:4" ht="12.75">
      <c r="C2464" s="16"/>
      <c r="D2464" s="16"/>
    </row>
    <row r="2465" spans="3:4" ht="12.75">
      <c r="C2465" s="16"/>
      <c r="D2465" s="16"/>
    </row>
    <row r="2466" spans="3:4" ht="12.75">
      <c r="C2466" s="16"/>
      <c r="D2466" s="16"/>
    </row>
    <row r="2467" spans="3:4" ht="12.75">
      <c r="C2467" s="16"/>
      <c r="D2467" s="16"/>
    </row>
    <row r="2468" spans="3:4" ht="12.75">
      <c r="C2468" s="16"/>
      <c r="D2468" s="16"/>
    </row>
    <row r="2469" spans="3:4" ht="12.75">
      <c r="C2469" s="16"/>
      <c r="D2469" s="16"/>
    </row>
    <row r="2470" spans="3:4" ht="12.75">
      <c r="C2470" s="16"/>
      <c r="D2470" s="16"/>
    </row>
    <row r="2471" spans="3:4" ht="12.75">
      <c r="C2471" s="16"/>
      <c r="D2471" s="16"/>
    </row>
    <row r="2472" spans="3:4" ht="12.75">
      <c r="C2472" s="16"/>
      <c r="D2472" s="16"/>
    </row>
    <row r="2473" spans="3:4" ht="12.75">
      <c r="C2473" s="16"/>
      <c r="D2473" s="16"/>
    </row>
    <row r="2474" spans="3:4" ht="12.75">
      <c r="C2474" s="16"/>
      <c r="D2474" s="16"/>
    </row>
    <row r="2475" spans="3:4" ht="12.75">
      <c r="C2475" s="16"/>
      <c r="D2475" s="16"/>
    </row>
    <row r="2476" spans="3:4" ht="12.75">
      <c r="C2476" s="16"/>
      <c r="D2476" s="16"/>
    </row>
    <row r="2477" spans="3:4" ht="12.75">
      <c r="C2477" s="16"/>
      <c r="D2477" s="16"/>
    </row>
    <row r="2478" spans="3:4" ht="12.75">
      <c r="C2478" s="16"/>
      <c r="D2478" s="16"/>
    </row>
    <row r="2479" spans="3:4" ht="12.75">
      <c r="C2479" s="16"/>
      <c r="D2479" s="16"/>
    </row>
    <row r="2480" spans="3:4" ht="12.75">
      <c r="C2480" s="16"/>
      <c r="D2480" s="16"/>
    </row>
    <row r="2481" spans="3:4" ht="12.75">
      <c r="C2481" s="16"/>
      <c r="D2481" s="16"/>
    </row>
    <row r="2482" spans="3:4" ht="12.75">
      <c r="C2482" s="16"/>
      <c r="D2482" s="16"/>
    </row>
    <row r="2483" spans="3:4" ht="12.75">
      <c r="C2483" s="16"/>
      <c r="D2483" s="16"/>
    </row>
    <row r="2484" spans="3:4" ht="12.75">
      <c r="C2484" s="16"/>
      <c r="D2484" s="16"/>
    </row>
    <row r="2485" spans="3:4" ht="12.75">
      <c r="C2485" s="16"/>
      <c r="D2485" s="16"/>
    </row>
    <row r="2486" spans="3:4" ht="12.75">
      <c r="C2486" s="16"/>
      <c r="D2486" s="16"/>
    </row>
    <row r="2487" spans="3:4" ht="12.75">
      <c r="C2487" s="16"/>
      <c r="D2487" s="16"/>
    </row>
    <row r="2488" spans="3:4" ht="12.75">
      <c r="C2488" s="16"/>
      <c r="D2488" s="16"/>
    </row>
    <row r="2489" spans="3:4" ht="12.75">
      <c r="C2489" s="16"/>
      <c r="D2489" s="16"/>
    </row>
    <row r="2490" spans="3:4" ht="12.75">
      <c r="C2490" s="16"/>
      <c r="D2490" s="16"/>
    </row>
    <row r="2491" spans="3:4" ht="12.75">
      <c r="C2491" s="16"/>
      <c r="D2491" s="16"/>
    </row>
    <row r="2492" spans="3:4" ht="12.75">
      <c r="C2492" s="16"/>
      <c r="D2492" s="16"/>
    </row>
    <row r="2493" spans="3:4" ht="12.75">
      <c r="C2493" s="16"/>
      <c r="D2493" s="16"/>
    </row>
    <row r="2494" spans="3:4" ht="12.75">
      <c r="C2494" s="16"/>
      <c r="D2494" s="16"/>
    </row>
    <row r="2495" spans="3:4" ht="12.75">
      <c r="C2495" s="16"/>
      <c r="D2495" s="16"/>
    </row>
    <row r="2496" spans="3:4" ht="12.75">
      <c r="C2496" s="16"/>
      <c r="D2496" s="16"/>
    </row>
    <row r="2497" spans="3:4" ht="12.75">
      <c r="C2497" s="16"/>
      <c r="D2497" s="16"/>
    </row>
    <row r="2498" spans="3:4" ht="12.75">
      <c r="C2498" s="16"/>
      <c r="D2498" s="16"/>
    </row>
    <row r="2499" spans="3:4" ht="12.75">
      <c r="C2499" s="16"/>
      <c r="D2499" s="16"/>
    </row>
    <row r="2500" spans="3:4" ht="12.75">
      <c r="C2500" s="16"/>
      <c r="D2500" s="16"/>
    </row>
    <row r="2501" spans="3:4" ht="12.75">
      <c r="C2501" s="16"/>
      <c r="D2501" s="16"/>
    </row>
    <row r="2502" spans="3:4" ht="12.75">
      <c r="C2502" s="16"/>
      <c r="D2502" s="16"/>
    </row>
    <row r="2503" spans="3:4" ht="12.75">
      <c r="C2503" s="16"/>
      <c r="D2503" s="16"/>
    </row>
    <row r="2504" spans="3:4" ht="12.75">
      <c r="C2504" s="16"/>
      <c r="D2504" s="16"/>
    </row>
    <row r="2505" spans="3:4" ht="12.75">
      <c r="C2505" s="16"/>
      <c r="D2505" s="16"/>
    </row>
    <row r="2506" spans="3:4" ht="12.75">
      <c r="C2506" s="16"/>
      <c r="D2506" s="16"/>
    </row>
    <row r="2507" spans="3:4" ht="12.75">
      <c r="C2507" s="16"/>
      <c r="D2507" s="16"/>
    </row>
    <row r="2508" spans="3:4" ht="12.75">
      <c r="C2508" s="16"/>
      <c r="D2508" s="16"/>
    </row>
    <row r="2509" spans="3:4" ht="12.75">
      <c r="C2509" s="16"/>
      <c r="D2509" s="16"/>
    </row>
    <row r="2510" spans="3:4" ht="12.75">
      <c r="C2510" s="16"/>
      <c r="D2510" s="16"/>
    </row>
    <row r="2511" spans="3:4" ht="12.75">
      <c r="C2511" s="16"/>
      <c r="D2511" s="16"/>
    </row>
    <row r="2512" spans="3:4" ht="12.75">
      <c r="C2512" s="16"/>
      <c r="D2512" s="16"/>
    </row>
    <row r="2513" spans="3:4" ht="12.75">
      <c r="C2513" s="16"/>
      <c r="D2513" s="16"/>
    </row>
    <row r="2514" spans="3:4" ht="12.75">
      <c r="C2514" s="16"/>
      <c r="D2514" s="16"/>
    </row>
    <row r="2515" spans="3:4" ht="12.75">
      <c r="C2515" s="16"/>
      <c r="D2515" s="16"/>
    </row>
    <row r="2516" spans="3:4" ht="12.75">
      <c r="C2516" s="16"/>
      <c r="D2516" s="16"/>
    </row>
    <row r="2517" spans="3:4" ht="12.75">
      <c r="C2517" s="16"/>
      <c r="D2517" s="16"/>
    </row>
    <row r="2518" spans="3:4" ht="12.75">
      <c r="C2518" s="16"/>
      <c r="D2518" s="16"/>
    </row>
    <row r="2519" spans="3:4" ht="12.75">
      <c r="C2519" s="16"/>
      <c r="D2519" s="16"/>
    </row>
    <row r="2520" spans="3:4" ht="12.75">
      <c r="C2520" s="16"/>
      <c r="D2520" s="16"/>
    </row>
    <row r="2521" spans="3:4" ht="12.75">
      <c r="C2521" s="16"/>
      <c r="D2521" s="16"/>
    </row>
    <row r="2522" spans="3:4" ht="12.75">
      <c r="C2522" s="16"/>
      <c r="D2522" s="16"/>
    </row>
    <row r="2523" spans="3:4" ht="12.75">
      <c r="C2523" s="16"/>
      <c r="D2523" s="16"/>
    </row>
    <row r="2524" spans="3:4" ht="12.75">
      <c r="C2524" s="16"/>
      <c r="D2524" s="16"/>
    </row>
    <row r="2525" spans="3:4" ht="12.75">
      <c r="C2525" s="16"/>
      <c r="D2525" s="16"/>
    </row>
    <row r="2526" spans="3:4" ht="12.75">
      <c r="C2526" s="16"/>
      <c r="D2526" s="16"/>
    </row>
    <row r="2527" spans="3:4" ht="12.75">
      <c r="C2527" s="16"/>
      <c r="D2527" s="16"/>
    </row>
    <row r="2528" spans="3:4" ht="12.75">
      <c r="C2528" s="16"/>
      <c r="D2528" s="16"/>
    </row>
    <row r="2529" spans="3:4" ht="12.75">
      <c r="C2529" s="16"/>
      <c r="D2529" s="16"/>
    </row>
    <row r="2530" spans="3:4" ht="12.75">
      <c r="C2530" s="16"/>
      <c r="D2530" s="16"/>
    </row>
    <row r="2531" spans="3:4" ht="12.75">
      <c r="C2531" s="16"/>
      <c r="D2531" s="16"/>
    </row>
    <row r="2532" spans="3:4" ht="12.75">
      <c r="C2532" s="16"/>
      <c r="D2532" s="16"/>
    </row>
    <row r="2533" spans="3:4" ht="12.75">
      <c r="C2533" s="16"/>
      <c r="D2533" s="16"/>
    </row>
    <row r="2534" spans="3:4" ht="12.75">
      <c r="C2534" s="16"/>
      <c r="D2534" s="16"/>
    </row>
    <row r="2535" spans="3:4" ht="12.75">
      <c r="C2535" s="16"/>
      <c r="D2535" s="16"/>
    </row>
    <row r="2536" spans="3:4" ht="12.75">
      <c r="C2536" s="16"/>
      <c r="D2536" s="16"/>
    </row>
    <row r="2537" spans="3:4" ht="12.75">
      <c r="C2537" s="16"/>
      <c r="D2537" s="16"/>
    </row>
    <row r="2538" spans="3:4" ht="12.75">
      <c r="C2538" s="16"/>
      <c r="D2538" s="16"/>
    </row>
    <row r="2539" spans="3:4" ht="12.75">
      <c r="C2539" s="16"/>
      <c r="D2539" s="16"/>
    </row>
    <row r="2540" spans="3:4" ht="12.75">
      <c r="C2540" s="16"/>
      <c r="D2540" s="16"/>
    </row>
    <row r="2541" spans="3:4" ht="12.75">
      <c r="C2541" s="16"/>
      <c r="D2541" s="16"/>
    </row>
    <row r="2542" spans="3:4" ht="12.75">
      <c r="C2542" s="16"/>
      <c r="D2542" s="16"/>
    </row>
    <row r="2543" spans="3:4" ht="12.75">
      <c r="C2543" s="16"/>
      <c r="D2543" s="16"/>
    </row>
    <row r="2544" spans="3:4" ht="12.75">
      <c r="C2544" s="16"/>
      <c r="D2544" s="16"/>
    </row>
    <row r="2545" spans="3:4" ht="12.75">
      <c r="C2545" s="16"/>
      <c r="D2545" s="16"/>
    </row>
    <row r="2546" spans="3:4" ht="12.75">
      <c r="C2546" s="16"/>
      <c r="D2546" s="16"/>
    </row>
    <row r="2547" spans="3:4" ht="12.75">
      <c r="C2547" s="16"/>
      <c r="D2547" s="16"/>
    </row>
    <row r="2548" spans="3:4" ht="12.75">
      <c r="C2548" s="16"/>
      <c r="D2548" s="16"/>
    </row>
    <row r="2549" spans="3:4" ht="12.75">
      <c r="C2549" s="16"/>
      <c r="D2549" s="16"/>
    </row>
    <row r="2550" spans="3:4" ht="12.75">
      <c r="C2550" s="16"/>
      <c r="D2550" s="16"/>
    </row>
    <row r="2551" spans="3:4" ht="12.75">
      <c r="C2551" s="16"/>
      <c r="D2551" s="16"/>
    </row>
    <row r="2552" spans="3:4" ht="12.75">
      <c r="C2552" s="16"/>
      <c r="D2552" s="16"/>
    </row>
    <row r="2553" spans="3:4" ht="12.75">
      <c r="C2553" s="16"/>
      <c r="D2553" s="16"/>
    </row>
    <row r="2554" spans="3:4" ht="12.75">
      <c r="C2554" s="16"/>
      <c r="D2554" s="16"/>
    </row>
    <row r="2555" spans="3:4" ht="12.75">
      <c r="C2555" s="16"/>
      <c r="D2555" s="16"/>
    </row>
    <row r="2556" spans="3:4" ht="12.75">
      <c r="C2556" s="16"/>
      <c r="D2556" s="16"/>
    </row>
    <row r="2557" spans="3:4" ht="12.75">
      <c r="C2557" s="16"/>
      <c r="D2557" s="16"/>
    </row>
    <row r="2558" spans="3:4" ht="12.75">
      <c r="C2558" s="16"/>
      <c r="D2558" s="16"/>
    </row>
    <row r="2559" spans="3:4" ht="12.75">
      <c r="C2559" s="16"/>
      <c r="D2559" s="1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2"/>
  <sheetViews>
    <sheetView zoomScalePageLayoutView="0" workbookViewId="0" topLeftCell="A47">
      <selection activeCell="A38" sqref="A38:C86"/>
    </sheetView>
  </sheetViews>
  <sheetFormatPr defaultColWidth="9.140625" defaultRowHeight="12.75"/>
  <cols>
    <col min="1" max="1" width="19.7109375" style="16" customWidth="1"/>
    <col min="2" max="2" width="4.421875" style="19" customWidth="1"/>
    <col min="3" max="3" width="12.7109375" style="16" customWidth="1"/>
    <col min="4" max="4" width="5.421875" style="19" customWidth="1"/>
    <col min="5" max="5" width="14.8515625" style="19" customWidth="1"/>
    <col min="6" max="6" width="9.140625" style="19" customWidth="1"/>
    <col min="7" max="7" width="12.00390625" style="19" customWidth="1"/>
    <col min="8" max="8" width="14.140625" style="16" customWidth="1"/>
    <col min="9" max="9" width="22.57421875" style="19" customWidth="1"/>
    <col min="10" max="10" width="25.140625" style="19" customWidth="1"/>
    <col min="11" max="11" width="15.7109375" style="19" customWidth="1"/>
    <col min="12" max="12" width="14.140625" style="19" customWidth="1"/>
    <col min="13" max="13" width="9.57421875" style="19" customWidth="1"/>
    <col min="14" max="14" width="14.140625" style="19" customWidth="1"/>
    <col min="15" max="15" width="23.421875" style="19" customWidth="1"/>
    <col min="16" max="16" width="16.57421875" style="19" customWidth="1"/>
    <col min="17" max="17" width="41.00390625" style="19" customWidth="1"/>
    <col min="18" max="16384" width="9.140625" style="19" customWidth="1"/>
  </cols>
  <sheetData>
    <row r="1" spans="1:10" ht="15.75">
      <c r="A1" s="41" t="s">
        <v>69</v>
      </c>
      <c r="I1" s="42" t="s">
        <v>70</v>
      </c>
      <c r="J1" s="43" t="s">
        <v>71</v>
      </c>
    </row>
    <row r="2" spans="9:10" ht="12.75">
      <c r="I2" s="44" t="s">
        <v>72</v>
      </c>
      <c r="J2" s="45" t="s">
        <v>73</v>
      </c>
    </row>
    <row r="3" spans="1:10" ht="12.75">
      <c r="A3" s="46" t="s">
        <v>74</v>
      </c>
      <c r="I3" s="44" t="s">
        <v>75</v>
      </c>
      <c r="J3" s="45" t="s">
        <v>76</v>
      </c>
    </row>
    <row r="4" spans="9:10" ht="12.75">
      <c r="I4" s="44" t="s">
        <v>77</v>
      </c>
      <c r="J4" s="45" t="s">
        <v>76</v>
      </c>
    </row>
    <row r="5" spans="9:10" ht="13.5" thickBot="1">
      <c r="I5" s="47" t="s">
        <v>78</v>
      </c>
      <c r="J5" s="48" t="s">
        <v>79</v>
      </c>
    </row>
    <row r="10" ht="13.5" thickBot="1"/>
    <row r="11" spans="1:16" ht="12.75" customHeight="1" thickBot="1">
      <c r="A11" s="16" t="str">
        <f aca="true" t="shared" si="0" ref="A11:A42">P11</f>
        <v> BBS 39 </v>
      </c>
      <c r="B11" s="5" t="str">
        <f aca="true" t="shared" si="1" ref="B11:B42">IF(H11=INT(H11),"I","II")</f>
        <v>I</v>
      </c>
      <c r="C11" s="16">
        <f aca="true" t="shared" si="2" ref="C11:C42">1*G11</f>
        <v>43777.587</v>
      </c>
      <c r="D11" s="19" t="str">
        <f aca="true" t="shared" si="3" ref="D11:D42">VLOOKUP(F11,I$1:J$5,2,FALSE)</f>
        <v>vis</v>
      </c>
      <c r="E11" s="49">
        <f>VLOOKUP(C11,Active!C$21:E$973,3,FALSE)</f>
        <v>3205.0021325016564</v>
      </c>
      <c r="F11" s="5" t="s">
        <v>78</v>
      </c>
      <c r="G11" s="19" t="str">
        <f aca="true" t="shared" si="4" ref="G11:G42">MID(I11,3,LEN(I11)-3)</f>
        <v>43777.587</v>
      </c>
      <c r="H11" s="16">
        <f aca="true" t="shared" si="5" ref="H11:H42">1*K11</f>
        <v>3205</v>
      </c>
      <c r="I11" s="50" t="s">
        <v>221</v>
      </c>
      <c r="J11" s="51" t="s">
        <v>222</v>
      </c>
      <c r="K11" s="50">
        <v>3205</v>
      </c>
      <c r="L11" s="50" t="s">
        <v>223</v>
      </c>
      <c r="M11" s="51" t="s">
        <v>224</v>
      </c>
      <c r="N11" s="51"/>
      <c r="O11" s="52" t="s">
        <v>225</v>
      </c>
      <c r="P11" s="52" t="s">
        <v>226</v>
      </c>
    </row>
    <row r="12" spans="1:16" ht="12.75" customHeight="1" thickBot="1">
      <c r="A12" s="16" t="str">
        <f t="shared" si="0"/>
        <v> BBS 39 </v>
      </c>
      <c r="B12" s="5" t="str">
        <f t="shared" si="1"/>
        <v>I</v>
      </c>
      <c r="C12" s="16">
        <f t="shared" si="2"/>
        <v>43782.403</v>
      </c>
      <c r="D12" s="19" t="str">
        <f t="shared" si="3"/>
        <v>vis</v>
      </c>
      <c r="E12" s="49">
        <f>VLOOKUP(C12,Active!C$21:E$973,3,FALSE)</f>
        <v>3207.0080168734175</v>
      </c>
      <c r="F12" s="5" t="s">
        <v>78</v>
      </c>
      <c r="G12" s="19" t="str">
        <f t="shared" si="4"/>
        <v>43782.403</v>
      </c>
      <c r="H12" s="16">
        <f t="shared" si="5"/>
        <v>3207</v>
      </c>
      <c r="I12" s="50" t="s">
        <v>227</v>
      </c>
      <c r="J12" s="51" t="s">
        <v>228</v>
      </c>
      <c r="K12" s="50">
        <v>3207</v>
      </c>
      <c r="L12" s="50" t="s">
        <v>133</v>
      </c>
      <c r="M12" s="51" t="s">
        <v>224</v>
      </c>
      <c r="N12" s="51"/>
      <c r="O12" s="52" t="s">
        <v>225</v>
      </c>
      <c r="P12" s="52" t="s">
        <v>226</v>
      </c>
    </row>
    <row r="13" spans="1:16" ht="12.75" customHeight="1" thickBot="1">
      <c r="A13" s="16" t="str">
        <f t="shared" si="0"/>
        <v> BBS 41 </v>
      </c>
      <c r="B13" s="5" t="str">
        <f t="shared" si="1"/>
        <v>I</v>
      </c>
      <c r="C13" s="16">
        <f t="shared" si="2"/>
        <v>43890.445</v>
      </c>
      <c r="D13" s="19" t="str">
        <f t="shared" si="3"/>
        <v>vis</v>
      </c>
      <c r="E13" s="49">
        <f>VLOOKUP(C13,Active!C$21:E$973,3,FALSE)</f>
        <v>3252.0079668929106</v>
      </c>
      <c r="F13" s="5" t="s">
        <v>78</v>
      </c>
      <c r="G13" s="19" t="str">
        <f t="shared" si="4"/>
        <v>43890.445</v>
      </c>
      <c r="H13" s="16">
        <f t="shared" si="5"/>
        <v>3252</v>
      </c>
      <c r="I13" s="50" t="s">
        <v>229</v>
      </c>
      <c r="J13" s="51" t="s">
        <v>230</v>
      </c>
      <c r="K13" s="50">
        <v>3252</v>
      </c>
      <c r="L13" s="50" t="s">
        <v>133</v>
      </c>
      <c r="M13" s="51" t="s">
        <v>224</v>
      </c>
      <c r="N13" s="51"/>
      <c r="O13" s="52" t="s">
        <v>225</v>
      </c>
      <c r="P13" s="52" t="s">
        <v>231</v>
      </c>
    </row>
    <row r="14" spans="1:16" ht="12.75" customHeight="1" thickBot="1">
      <c r="A14" s="16" t="str">
        <f t="shared" si="0"/>
        <v> BBS 42 </v>
      </c>
      <c r="B14" s="5" t="str">
        <f t="shared" si="1"/>
        <v>I</v>
      </c>
      <c r="C14" s="16">
        <f t="shared" si="2"/>
        <v>43955.294</v>
      </c>
      <c r="D14" s="19" t="str">
        <f t="shared" si="3"/>
        <v>vis</v>
      </c>
      <c r="E14" s="49">
        <f>VLOOKUP(C14,Active!C$21:E$973,3,FALSE)</f>
        <v>3279.017849705281</v>
      </c>
      <c r="F14" s="5" t="s">
        <v>78</v>
      </c>
      <c r="G14" s="19" t="str">
        <f t="shared" si="4"/>
        <v>43955.294</v>
      </c>
      <c r="H14" s="16">
        <f t="shared" si="5"/>
        <v>3279</v>
      </c>
      <c r="I14" s="50" t="s">
        <v>232</v>
      </c>
      <c r="J14" s="51" t="s">
        <v>233</v>
      </c>
      <c r="K14" s="50">
        <v>3279</v>
      </c>
      <c r="L14" s="50" t="s">
        <v>234</v>
      </c>
      <c r="M14" s="51" t="s">
        <v>224</v>
      </c>
      <c r="N14" s="51"/>
      <c r="O14" s="52" t="s">
        <v>225</v>
      </c>
      <c r="P14" s="52" t="s">
        <v>235</v>
      </c>
    </row>
    <row r="15" spans="1:16" ht="12.75" customHeight="1" thickBot="1">
      <c r="A15" s="16" t="str">
        <f t="shared" si="0"/>
        <v> BBS 44 </v>
      </c>
      <c r="B15" s="5" t="str">
        <f t="shared" si="1"/>
        <v>I</v>
      </c>
      <c r="C15" s="16">
        <f t="shared" si="2"/>
        <v>44082.522</v>
      </c>
      <c r="D15" s="19" t="str">
        <f t="shared" si="3"/>
        <v>vis</v>
      </c>
      <c r="E15" s="49">
        <f>VLOOKUP(C15,Active!C$21:E$973,3,FALSE)</f>
        <v>3332.0088498818773</v>
      </c>
      <c r="F15" s="5" t="s">
        <v>78</v>
      </c>
      <c r="G15" s="19" t="str">
        <f t="shared" si="4"/>
        <v>44082.522</v>
      </c>
      <c r="H15" s="16">
        <f t="shared" si="5"/>
        <v>3332</v>
      </c>
      <c r="I15" s="50" t="s">
        <v>236</v>
      </c>
      <c r="J15" s="51" t="s">
        <v>237</v>
      </c>
      <c r="K15" s="50">
        <v>3332</v>
      </c>
      <c r="L15" s="50" t="s">
        <v>238</v>
      </c>
      <c r="M15" s="51" t="s">
        <v>224</v>
      </c>
      <c r="N15" s="51"/>
      <c r="O15" s="52" t="s">
        <v>225</v>
      </c>
      <c r="P15" s="52" t="s">
        <v>239</v>
      </c>
    </row>
    <row r="16" spans="1:16" ht="12.75" customHeight="1" thickBot="1">
      <c r="A16" s="16" t="str">
        <f t="shared" si="0"/>
        <v> BBS 45 </v>
      </c>
      <c r="B16" s="5" t="str">
        <f t="shared" si="1"/>
        <v>I</v>
      </c>
      <c r="C16" s="16">
        <f t="shared" si="2"/>
        <v>44118.52</v>
      </c>
      <c r="D16" s="19" t="str">
        <f t="shared" si="3"/>
        <v>vis</v>
      </c>
      <c r="E16" s="49">
        <f>VLOOKUP(C16,Active!C$21:E$973,3,FALSE)</f>
        <v>3347.0021691540273</v>
      </c>
      <c r="F16" s="5" t="s">
        <v>78</v>
      </c>
      <c r="G16" s="19" t="str">
        <f t="shared" si="4"/>
        <v>44118.520</v>
      </c>
      <c r="H16" s="16">
        <f t="shared" si="5"/>
        <v>3347</v>
      </c>
      <c r="I16" s="50" t="s">
        <v>240</v>
      </c>
      <c r="J16" s="51" t="s">
        <v>241</v>
      </c>
      <c r="K16" s="50">
        <v>3347</v>
      </c>
      <c r="L16" s="50" t="s">
        <v>223</v>
      </c>
      <c r="M16" s="51" t="s">
        <v>224</v>
      </c>
      <c r="N16" s="51"/>
      <c r="O16" s="52" t="s">
        <v>225</v>
      </c>
      <c r="P16" s="52" t="s">
        <v>242</v>
      </c>
    </row>
    <row r="17" spans="1:16" ht="12.75" customHeight="1" thickBot="1">
      <c r="A17" s="16" t="str">
        <f t="shared" si="0"/>
        <v> BBS 51 </v>
      </c>
      <c r="B17" s="5" t="str">
        <f t="shared" si="1"/>
        <v>I</v>
      </c>
      <c r="C17" s="16">
        <f t="shared" si="2"/>
        <v>44555.489</v>
      </c>
      <c r="D17" s="19" t="str">
        <f t="shared" si="3"/>
        <v>vis</v>
      </c>
      <c r="E17" s="49">
        <f>VLOOKUP(C17,Active!C$21:E$973,3,FALSE)</f>
        <v>3529.0016060403104</v>
      </c>
      <c r="F17" s="5" t="s">
        <v>78</v>
      </c>
      <c r="G17" s="19" t="str">
        <f t="shared" si="4"/>
        <v>44555.489</v>
      </c>
      <c r="H17" s="16">
        <f t="shared" si="5"/>
        <v>3529</v>
      </c>
      <c r="I17" s="50" t="s">
        <v>243</v>
      </c>
      <c r="J17" s="51" t="s">
        <v>244</v>
      </c>
      <c r="K17" s="50">
        <v>3529</v>
      </c>
      <c r="L17" s="50" t="s">
        <v>171</v>
      </c>
      <c r="M17" s="51" t="s">
        <v>224</v>
      </c>
      <c r="N17" s="51"/>
      <c r="O17" s="52" t="s">
        <v>225</v>
      </c>
      <c r="P17" s="52" t="s">
        <v>245</v>
      </c>
    </row>
    <row r="18" spans="1:16" ht="12.75" customHeight="1" thickBot="1">
      <c r="A18" s="16" t="str">
        <f t="shared" si="0"/>
        <v> BBS 53 </v>
      </c>
      <c r="B18" s="5" t="str">
        <f t="shared" si="1"/>
        <v>I</v>
      </c>
      <c r="C18" s="16">
        <f t="shared" si="2"/>
        <v>44644.332</v>
      </c>
      <c r="D18" s="19" t="str">
        <f t="shared" si="3"/>
        <v>vis</v>
      </c>
      <c r="E18" s="49">
        <f>VLOOKUP(C18,Active!C$21:E$973,3,FALSE)</f>
        <v>3566.0050913477075</v>
      </c>
      <c r="F18" s="5" t="s">
        <v>78</v>
      </c>
      <c r="G18" s="19" t="str">
        <f t="shared" si="4"/>
        <v>44644.332</v>
      </c>
      <c r="H18" s="16">
        <f t="shared" si="5"/>
        <v>3566</v>
      </c>
      <c r="I18" s="50" t="s">
        <v>246</v>
      </c>
      <c r="J18" s="51" t="s">
        <v>247</v>
      </c>
      <c r="K18" s="50">
        <v>3566</v>
      </c>
      <c r="L18" s="50" t="s">
        <v>248</v>
      </c>
      <c r="M18" s="51" t="s">
        <v>224</v>
      </c>
      <c r="N18" s="51"/>
      <c r="O18" s="52" t="s">
        <v>225</v>
      </c>
      <c r="P18" s="52" t="s">
        <v>249</v>
      </c>
    </row>
    <row r="19" spans="1:16" ht="12.75" customHeight="1" thickBot="1">
      <c r="A19" s="16" t="str">
        <f t="shared" si="0"/>
        <v> BBS 58 </v>
      </c>
      <c r="B19" s="5" t="str">
        <f t="shared" si="1"/>
        <v>I</v>
      </c>
      <c r="C19" s="16">
        <f t="shared" si="2"/>
        <v>44973.262</v>
      </c>
      <c r="D19" s="19" t="str">
        <f t="shared" si="3"/>
        <v>vis</v>
      </c>
      <c r="E19" s="49">
        <f>VLOOKUP(C19,Active!C$21:E$973,3,FALSE)</f>
        <v>3703.0058277271864</v>
      </c>
      <c r="F19" s="5" t="s">
        <v>78</v>
      </c>
      <c r="G19" s="19" t="str">
        <f t="shared" si="4"/>
        <v>44973.262</v>
      </c>
      <c r="H19" s="16">
        <f t="shared" si="5"/>
        <v>3703</v>
      </c>
      <c r="I19" s="50" t="s">
        <v>250</v>
      </c>
      <c r="J19" s="51" t="s">
        <v>251</v>
      </c>
      <c r="K19" s="50">
        <v>3703</v>
      </c>
      <c r="L19" s="50" t="s">
        <v>252</v>
      </c>
      <c r="M19" s="51" t="s">
        <v>224</v>
      </c>
      <c r="N19" s="51"/>
      <c r="O19" s="52" t="s">
        <v>225</v>
      </c>
      <c r="P19" s="52" t="s">
        <v>253</v>
      </c>
    </row>
    <row r="20" spans="1:16" ht="12.75" customHeight="1" thickBot="1">
      <c r="A20" s="16" t="str">
        <f t="shared" si="0"/>
        <v> BBS 61 </v>
      </c>
      <c r="B20" s="5" t="str">
        <f t="shared" si="1"/>
        <v>I</v>
      </c>
      <c r="C20" s="16">
        <f t="shared" si="2"/>
        <v>45172.527</v>
      </c>
      <c r="D20" s="19" t="str">
        <f t="shared" si="3"/>
        <v>vis</v>
      </c>
      <c r="E20" s="49">
        <f>VLOOKUP(C20,Active!C$21:E$973,3,FALSE)</f>
        <v>3786.0005431215154</v>
      </c>
      <c r="F20" s="5" t="s">
        <v>78</v>
      </c>
      <c r="G20" s="19" t="str">
        <f t="shared" si="4"/>
        <v>45172.527</v>
      </c>
      <c r="H20" s="16">
        <f t="shared" si="5"/>
        <v>3786</v>
      </c>
      <c r="I20" s="50" t="s">
        <v>254</v>
      </c>
      <c r="J20" s="51" t="s">
        <v>255</v>
      </c>
      <c r="K20" s="50">
        <v>3786</v>
      </c>
      <c r="L20" s="50" t="s">
        <v>256</v>
      </c>
      <c r="M20" s="51" t="s">
        <v>224</v>
      </c>
      <c r="N20" s="51"/>
      <c r="O20" s="52" t="s">
        <v>225</v>
      </c>
      <c r="P20" s="52" t="s">
        <v>257</v>
      </c>
    </row>
    <row r="21" spans="1:16" ht="12.75" customHeight="1" thickBot="1">
      <c r="A21" s="16" t="str">
        <f t="shared" si="0"/>
        <v> BBS 62 </v>
      </c>
      <c r="B21" s="5" t="str">
        <f t="shared" si="1"/>
        <v>I</v>
      </c>
      <c r="C21" s="16">
        <f t="shared" si="2"/>
        <v>45196.506</v>
      </c>
      <c r="D21" s="19" t="str">
        <f t="shared" si="3"/>
        <v>vis</v>
      </c>
      <c r="E21" s="49">
        <f>VLOOKUP(C21,Active!C$21:E$973,3,FALSE)</f>
        <v>3795.987898053092</v>
      </c>
      <c r="F21" s="5" t="s">
        <v>78</v>
      </c>
      <c r="G21" s="19" t="str">
        <f t="shared" si="4"/>
        <v>45196.506</v>
      </c>
      <c r="H21" s="16">
        <f t="shared" si="5"/>
        <v>3796</v>
      </c>
      <c r="I21" s="50" t="s">
        <v>258</v>
      </c>
      <c r="J21" s="51" t="s">
        <v>259</v>
      </c>
      <c r="K21" s="50">
        <v>3796</v>
      </c>
      <c r="L21" s="50" t="s">
        <v>260</v>
      </c>
      <c r="M21" s="51" t="s">
        <v>224</v>
      </c>
      <c r="N21" s="51"/>
      <c r="O21" s="52" t="s">
        <v>261</v>
      </c>
      <c r="P21" s="52" t="s">
        <v>262</v>
      </c>
    </row>
    <row r="22" spans="1:16" ht="12.75" customHeight="1" thickBot="1">
      <c r="A22" s="16" t="str">
        <f t="shared" si="0"/>
        <v> BBS 62 </v>
      </c>
      <c r="B22" s="5" t="str">
        <f t="shared" si="1"/>
        <v>I</v>
      </c>
      <c r="C22" s="16">
        <f t="shared" si="2"/>
        <v>45196.519</v>
      </c>
      <c r="D22" s="19" t="str">
        <f t="shared" si="3"/>
        <v>vis</v>
      </c>
      <c r="E22" s="49">
        <f>VLOOKUP(C22,Active!C$21:E$973,3,FALSE)</f>
        <v>3795.993312608082</v>
      </c>
      <c r="F22" s="5" t="s">
        <v>78</v>
      </c>
      <c r="G22" s="19" t="str">
        <f t="shared" si="4"/>
        <v>45196.519</v>
      </c>
      <c r="H22" s="16">
        <f t="shared" si="5"/>
        <v>3796</v>
      </c>
      <c r="I22" s="50" t="s">
        <v>263</v>
      </c>
      <c r="J22" s="51" t="s">
        <v>264</v>
      </c>
      <c r="K22" s="50">
        <v>3796</v>
      </c>
      <c r="L22" s="50" t="s">
        <v>265</v>
      </c>
      <c r="M22" s="51" t="s">
        <v>224</v>
      </c>
      <c r="N22" s="51"/>
      <c r="O22" s="52" t="s">
        <v>225</v>
      </c>
      <c r="P22" s="52" t="s">
        <v>262</v>
      </c>
    </row>
    <row r="23" spans="1:16" ht="12.75" customHeight="1" thickBot="1">
      <c r="A23" s="16" t="str">
        <f t="shared" si="0"/>
        <v> BBS 62 </v>
      </c>
      <c r="B23" s="5" t="str">
        <f t="shared" si="1"/>
        <v>I</v>
      </c>
      <c r="C23" s="16">
        <f t="shared" si="2"/>
        <v>45232.55</v>
      </c>
      <c r="D23" s="19" t="str">
        <f t="shared" si="3"/>
        <v>vis</v>
      </c>
      <c r="E23" s="49">
        <f>VLOOKUP(C23,Active!C$21:E$973,3,FALSE)</f>
        <v>3811.000376519824</v>
      </c>
      <c r="F23" s="5" t="s">
        <v>78</v>
      </c>
      <c r="G23" s="19" t="str">
        <f t="shared" si="4"/>
        <v>45232.550</v>
      </c>
      <c r="H23" s="16">
        <f t="shared" si="5"/>
        <v>3811</v>
      </c>
      <c r="I23" s="50" t="s">
        <v>266</v>
      </c>
      <c r="J23" s="51" t="s">
        <v>267</v>
      </c>
      <c r="K23" s="50">
        <v>3811</v>
      </c>
      <c r="L23" s="50" t="s">
        <v>256</v>
      </c>
      <c r="M23" s="51" t="s">
        <v>224</v>
      </c>
      <c r="N23" s="51"/>
      <c r="O23" s="52" t="s">
        <v>225</v>
      </c>
      <c r="P23" s="52" t="s">
        <v>262</v>
      </c>
    </row>
    <row r="24" spans="1:16" ht="12.75" customHeight="1" thickBot="1">
      <c r="A24" s="16" t="str">
        <f t="shared" si="0"/>
        <v> BBS 64 </v>
      </c>
      <c r="B24" s="5" t="str">
        <f t="shared" si="1"/>
        <v>I</v>
      </c>
      <c r="C24" s="16">
        <f t="shared" si="2"/>
        <v>45285.348</v>
      </c>
      <c r="D24" s="19" t="str">
        <f t="shared" si="3"/>
        <v>vis</v>
      </c>
      <c r="E24" s="49">
        <f>VLOOKUP(C24,Active!C$21:E$973,3,FALSE)</f>
        <v>3832.9909668562573</v>
      </c>
      <c r="F24" s="5" t="s">
        <v>78</v>
      </c>
      <c r="G24" s="19" t="str">
        <f t="shared" si="4"/>
        <v>45285.348</v>
      </c>
      <c r="H24" s="16">
        <f t="shared" si="5"/>
        <v>3833</v>
      </c>
      <c r="I24" s="50" t="s">
        <v>268</v>
      </c>
      <c r="J24" s="51" t="s">
        <v>269</v>
      </c>
      <c r="K24" s="50">
        <v>3833</v>
      </c>
      <c r="L24" s="50" t="s">
        <v>270</v>
      </c>
      <c r="M24" s="51" t="s">
        <v>224</v>
      </c>
      <c r="N24" s="51"/>
      <c r="O24" s="52" t="s">
        <v>225</v>
      </c>
      <c r="P24" s="52" t="s">
        <v>271</v>
      </c>
    </row>
    <row r="25" spans="1:16" ht="12.75" customHeight="1" thickBot="1">
      <c r="A25" s="16" t="str">
        <f t="shared" si="0"/>
        <v> BBS 64 </v>
      </c>
      <c r="B25" s="5" t="str">
        <f t="shared" si="1"/>
        <v>I</v>
      </c>
      <c r="C25" s="16">
        <f t="shared" si="2"/>
        <v>45333.372</v>
      </c>
      <c r="D25" s="19" t="str">
        <f t="shared" si="3"/>
        <v>vis</v>
      </c>
      <c r="E25" s="49">
        <f>VLOOKUP(C25,Active!C$21:E$973,3,FALSE)</f>
        <v>3852.993165998594</v>
      </c>
      <c r="F25" s="5" t="s">
        <v>78</v>
      </c>
      <c r="G25" s="19" t="str">
        <f t="shared" si="4"/>
        <v>45333.372</v>
      </c>
      <c r="H25" s="16">
        <f t="shared" si="5"/>
        <v>3853</v>
      </c>
      <c r="I25" s="50" t="s">
        <v>272</v>
      </c>
      <c r="J25" s="51" t="s">
        <v>273</v>
      </c>
      <c r="K25" s="50">
        <v>3853</v>
      </c>
      <c r="L25" s="50" t="s">
        <v>265</v>
      </c>
      <c r="M25" s="51" t="s">
        <v>224</v>
      </c>
      <c r="N25" s="51"/>
      <c r="O25" s="52" t="s">
        <v>225</v>
      </c>
      <c r="P25" s="52" t="s">
        <v>271</v>
      </c>
    </row>
    <row r="26" spans="1:16" ht="12.75" customHeight="1" thickBot="1">
      <c r="A26" s="16" t="str">
        <f t="shared" si="0"/>
        <v> BBS 64 </v>
      </c>
      <c r="B26" s="5" t="str">
        <f t="shared" si="1"/>
        <v>I</v>
      </c>
      <c r="C26" s="16">
        <f t="shared" si="2"/>
        <v>45345.406</v>
      </c>
      <c r="D26" s="19" t="str">
        <f t="shared" si="3"/>
        <v>vis</v>
      </c>
      <c r="E26" s="49">
        <f>VLOOKUP(C26,Active!C$21:E$973,3,FALSE)</f>
        <v>3858.005377902618</v>
      </c>
      <c r="F26" s="5" t="s">
        <v>78</v>
      </c>
      <c r="G26" s="19" t="str">
        <f t="shared" si="4"/>
        <v>45345.406</v>
      </c>
      <c r="H26" s="16">
        <f t="shared" si="5"/>
        <v>3858</v>
      </c>
      <c r="I26" s="50" t="s">
        <v>274</v>
      </c>
      <c r="J26" s="51" t="s">
        <v>275</v>
      </c>
      <c r="K26" s="50">
        <v>3858</v>
      </c>
      <c r="L26" s="50" t="s">
        <v>200</v>
      </c>
      <c r="M26" s="51" t="s">
        <v>224</v>
      </c>
      <c r="N26" s="51"/>
      <c r="O26" s="52" t="s">
        <v>225</v>
      </c>
      <c r="P26" s="52" t="s">
        <v>271</v>
      </c>
    </row>
    <row r="27" spans="1:16" ht="12.75" customHeight="1" thickBot="1">
      <c r="A27" s="16" t="str">
        <f t="shared" si="0"/>
        <v> BBS 74 </v>
      </c>
      <c r="B27" s="5" t="str">
        <f t="shared" si="1"/>
        <v>I</v>
      </c>
      <c r="C27" s="16">
        <f t="shared" si="2"/>
        <v>45998.422</v>
      </c>
      <c r="D27" s="19" t="str">
        <f t="shared" si="3"/>
        <v>vis</v>
      </c>
      <c r="E27" s="49">
        <f>VLOOKUP(C27,Active!C$21:E$973,3,FALSE)</f>
        <v>4129.989304171371</v>
      </c>
      <c r="F27" s="5" t="s">
        <v>78</v>
      </c>
      <c r="G27" s="19" t="str">
        <f t="shared" si="4"/>
        <v>45998.422</v>
      </c>
      <c r="H27" s="16">
        <f t="shared" si="5"/>
        <v>4130</v>
      </c>
      <c r="I27" s="50" t="s">
        <v>276</v>
      </c>
      <c r="J27" s="51" t="s">
        <v>277</v>
      </c>
      <c r="K27" s="50">
        <v>4130</v>
      </c>
      <c r="L27" s="50" t="s">
        <v>278</v>
      </c>
      <c r="M27" s="51" t="s">
        <v>224</v>
      </c>
      <c r="N27" s="51"/>
      <c r="O27" s="52" t="s">
        <v>225</v>
      </c>
      <c r="P27" s="52" t="s">
        <v>279</v>
      </c>
    </row>
    <row r="28" spans="1:16" ht="12.75" customHeight="1" thickBot="1">
      <c r="A28" s="16" t="str">
        <f t="shared" si="0"/>
        <v> BBS 116 </v>
      </c>
      <c r="B28" s="5" t="str">
        <f t="shared" si="1"/>
        <v>I</v>
      </c>
      <c r="C28" s="16">
        <f t="shared" si="2"/>
        <v>50812.321</v>
      </c>
      <c r="D28" s="19" t="str">
        <f t="shared" si="3"/>
        <v>vis</v>
      </c>
      <c r="E28" s="49">
        <f>VLOOKUP(C28,Active!C$21:E$973,3,FALSE)</f>
        <v>6134.998600545788</v>
      </c>
      <c r="F28" s="5" t="s">
        <v>78</v>
      </c>
      <c r="G28" s="19" t="str">
        <f t="shared" si="4"/>
        <v>50812.321</v>
      </c>
      <c r="H28" s="16">
        <f t="shared" si="5"/>
        <v>6135</v>
      </c>
      <c r="I28" s="50" t="s">
        <v>284</v>
      </c>
      <c r="J28" s="51" t="s">
        <v>285</v>
      </c>
      <c r="K28" s="50">
        <v>6135</v>
      </c>
      <c r="L28" s="50" t="s">
        <v>80</v>
      </c>
      <c r="M28" s="51" t="s">
        <v>286</v>
      </c>
      <c r="N28" s="51" t="s">
        <v>287</v>
      </c>
      <c r="O28" s="52" t="s">
        <v>288</v>
      </c>
      <c r="P28" s="52" t="s">
        <v>289</v>
      </c>
    </row>
    <row r="29" spans="1:16" ht="12.75" customHeight="1" thickBot="1">
      <c r="A29" s="16" t="str">
        <f t="shared" si="0"/>
        <v>IBVS 4888 </v>
      </c>
      <c r="B29" s="5" t="str">
        <f t="shared" si="1"/>
        <v>I</v>
      </c>
      <c r="C29" s="16">
        <f t="shared" si="2"/>
        <v>51129.2428</v>
      </c>
      <c r="D29" s="19" t="str">
        <f t="shared" si="3"/>
        <v>vis</v>
      </c>
      <c r="E29" s="49">
        <f>VLOOKUP(C29,Active!C$21:E$973,3,FALSE)</f>
        <v>6266.997870830375</v>
      </c>
      <c r="F29" s="5" t="s">
        <v>78</v>
      </c>
      <c r="G29" s="19" t="str">
        <f t="shared" si="4"/>
        <v>51129.2428</v>
      </c>
      <c r="H29" s="16">
        <f t="shared" si="5"/>
        <v>6267</v>
      </c>
      <c r="I29" s="50" t="s">
        <v>290</v>
      </c>
      <c r="J29" s="51" t="s">
        <v>291</v>
      </c>
      <c r="K29" s="50">
        <v>6267</v>
      </c>
      <c r="L29" s="50" t="s">
        <v>292</v>
      </c>
      <c r="M29" s="51" t="s">
        <v>286</v>
      </c>
      <c r="N29" s="51" t="s">
        <v>287</v>
      </c>
      <c r="O29" s="52" t="s">
        <v>293</v>
      </c>
      <c r="P29" s="53" t="s">
        <v>294</v>
      </c>
    </row>
    <row r="30" spans="1:16" ht="12.75" customHeight="1" thickBot="1">
      <c r="A30" s="16" t="str">
        <f t="shared" si="0"/>
        <v>IBVS 5263 </v>
      </c>
      <c r="B30" s="5" t="str">
        <f t="shared" si="1"/>
        <v>I</v>
      </c>
      <c r="C30" s="16">
        <f t="shared" si="2"/>
        <v>51484.5821</v>
      </c>
      <c r="D30" s="19" t="str">
        <f t="shared" si="3"/>
        <v>vis</v>
      </c>
      <c r="E30" s="49">
        <f>VLOOKUP(C30,Active!C$21:E$973,3,FALSE)</f>
        <v>6414.9981923716405</v>
      </c>
      <c r="F30" s="5" t="s">
        <v>78</v>
      </c>
      <c r="G30" s="19" t="str">
        <f t="shared" si="4"/>
        <v>51484.5821</v>
      </c>
      <c r="H30" s="16">
        <f t="shared" si="5"/>
        <v>6415</v>
      </c>
      <c r="I30" s="50" t="s">
        <v>295</v>
      </c>
      <c r="J30" s="51" t="s">
        <v>296</v>
      </c>
      <c r="K30" s="50">
        <v>6415</v>
      </c>
      <c r="L30" s="50" t="s">
        <v>297</v>
      </c>
      <c r="M30" s="51" t="s">
        <v>286</v>
      </c>
      <c r="N30" s="51" t="s">
        <v>287</v>
      </c>
      <c r="O30" s="52" t="s">
        <v>293</v>
      </c>
      <c r="P30" s="53" t="s">
        <v>298</v>
      </c>
    </row>
    <row r="31" spans="1:16" ht="12.75" customHeight="1" thickBot="1">
      <c r="A31" s="16" t="str">
        <f t="shared" si="0"/>
        <v>OEJV 0074 </v>
      </c>
      <c r="B31" s="5" t="str">
        <f t="shared" si="1"/>
        <v>I</v>
      </c>
      <c r="C31" s="16">
        <f t="shared" si="2"/>
        <v>51878.33927</v>
      </c>
      <c r="D31" s="19" t="str">
        <f t="shared" si="3"/>
        <v>CCD</v>
      </c>
      <c r="E31" s="49">
        <f>VLOOKUP(C31,Active!C$21:E$973,3,FALSE)</f>
        <v>6578.999719276147</v>
      </c>
      <c r="F31" s="5" t="str">
        <f>LEFT(M31,1)</f>
        <v>C</v>
      </c>
      <c r="G31" s="19" t="str">
        <f t="shared" si="4"/>
        <v>51878.33927</v>
      </c>
      <c r="H31" s="16">
        <f t="shared" si="5"/>
        <v>6579</v>
      </c>
      <c r="I31" s="50" t="s">
        <v>303</v>
      </c>
      <c r="J31" s="51" t="s">
        <v>304</v>
      </c>
      <c r="K31" s="50">
        <v>6579</v>
      </c>
      <c r="L31" s="50" t="s">
        <v>305</v>
      </c>
      <c r="M31" s="51" t="s">
        <v>306</v>
      </c>
      <c r="N31" s="51" t="s">
        <v>307</v>
      </c>
      <c r="O31" s="52" t="s">
        <v>308</v>
      </c>
      <c r="P31" s="53" t="s">
        <v>309</v>
      </c>
    </row>
    <row r="32" spans="1:16" ht="12.75" customHeight="1" thickBot="1">
      <c r="A32" s="16" t="str">
        <f t="shared" si="0"/>
        <v>BAVM 152 </v>
      </c>
      <c r="B32" s="5" t="str">
        <f t="shared" si="1"/>
        <v>I</v>
      </c>
      <c r="C32" s="16">
        <f t="shared" si="2"/>
        <v>51926.3574</v>
      </c>
      <c r="D32" s="19" t="str">
        <f t="shared" si="3"/>
        <v>PE</v>
      </c>
      <c r="E32" s="49">
        <f>VLOOKUP(C32,Active!C$21:E$973,3,FALSE)</f>
        <v>6598.999473538653</v>
      </c>
      <c r="F32" s="5" t="str">
        <f>LEFT(M32,1)</f>
        <v>E</v>
      </c>
      <c r="G32" s="19" t="str">
        <f t="shared" si="4"/>
        <v>51926.3574</v>
      </c>
      <c r="H32" s="16">
        <f t="shared" si="5"/>
        <v>6599</v>
      </c>
      <c r="I32" s="50" t="s">
        <v>310</v>
      </c>
      <c r="J32" s="51" t="s">
        <v>311</v>
      </c>
      <c r="K32" s="50">
        <v>6599</v>
      </c>
      <c r="L32" s="50" t="s">
        <v>312</v>
      </c>
      <c r="M32" s="51" t="s">
        <v>286</v>
      </c>
      <c r="N32" s="51" t="s">
        <v>307</v>
      </c>
      <c r="O32" s="52" t="s">
        <v>313</v>
      </c>
      <c r="P32" s="53" t="s">
        <v>314</v>
      </c>
    </row>
    <row r="33" spans="1:16" ht="12.75" customHeight="1" thickBot="1">
      <c r="A33" s="16" t="str">
        <f t="shared" si="0"/>
        <v>BAVM 172 </v>
      </c>
      <c r="B33" s="5" t="str">
        <f t="shared" si="1"/>
        <v>I</v>
      </c>
      <c r="C33" s="16">
        <f t="shared" si="2"/>
        <v>52903.537</v>
      </c>
      <c r="D33" s="19" t="str">
        <f t="shared" si="3"/>
        <v>PE</v>
      </c>
      <c r="E33" s="49">
        <f>VLOOKUP(C33,Active!C$21:E$973,3,FALSE)</f>
        <v>7005.998910424932</v>
      </c>
      <c r="F33" s="5" t="str">
        <f>LEFT(M33,1)</f>
        <v>E</v>
      </c>
      <c r="G33" s="19" t="str">
        <f t="shared" si="4"/>
        <v>52903.5370</v>
      </c>
      <c r="H33" s="16">
        <f t="shared" si="5"/>
        <v>7006</v>
      </c>
      <c r="I33" s="50" t="s">
        <v>315</v>
      </c>
      <c r="J33" s="51" t="s">
        <v>316</v>
      </c>
      <c r="K33" s="50">
        <v>7006</v>
      </c>
      <c r="L33" s="50" t="s">
        <v>317</v>
      </c>
      <c r="M33" s="51" t="s">
        <v>286</v>
      </c>
      <c r="N33" s="51" t="s">
        <v>318</v>
      </c>
      <c r="O33" s="52" t="s">
        <v>313</v>
      </c>
      <c r="P33" s="53" t="s">
        <v>319</v>
      </c>
    </row>
    <row r="34" spans="1:16" ht="12.75" customHeight="1" thickBot="1">
      <c r="A34" s="16" t="str">
        <f t="shared" si="0"/>
        <v>OEJV 0003 </v>
      </c>
      <c r="B34" s="5" t="str">
        <f t="shared" si="1"/>
        <v>I</v>
      </c>
      <c r="C34" s="16">
        <f t="shared" si="2"/>
        <v>53256.478</v>
      </c>
      <c r="D34" s="19" t="str">
        <f t="shared" si="3"/>
        <v>vis</v>
      </c>
      <c r="E34" s="49">
        <f>VLOOKUP(C34,Active!C$21:E$973,3,FALSE)</f>
        <v>7153.00032987135</v>
      </c>
      <c r="F34" s="5" t="str">
        <f>LEFT(M34,1)</f>
        <v>V</v>
      </c>
      <c r="G34" s="19" t="str">
        <f t="shared" si="4"/>
        <v>53256.478</v>
      </c>
      <c r="H34" s="16">
        <f t="shared" si="5"/>
        <v>7153</v>
      </c>
      <c r="I34" s="50" t="s">
        <v>320</v>
      </c>
      <c r="J34" s="51" t="s">
        <v>321</v>
      </c>
      <c r="K34" s="50" t="s">
        <v>322</v>
      </c>
      <c r="L34" s="50" t="s">
        <v>256</v>
      </c>
      <c r="M34" s="51" t="s">
        <v>224</v>
      </c>
      <c r="N34" s="51"/>
      <c r="O34" s="52" t="s">
        <v>225</v>
      </c>
      <c r="P34" s="53" t="s">
        <v>323</v>
      </c>
    </row>
    <row r="35" spans="1:16" ht="12.75" customHeight="1" thickBot="1">
      <c r="A35" s="16" t="str">
        <f t="shared" si="0"/>
        <v>BAVM 209 </v>
      </c>
      <c r="B35" s="5" t="str">
        <f t="shared" si="1"/>
        <v>I</v>
      </c>
      <c r="C35" s="16">
        <f t="shared" si="2"/>
        <v>54831.4892</v>
      </c>
      <c r="D35" s="19" t="str">
        <f t="shared" si="3"/>
        <v>vis</v>
      </c>
      <c r="E35" s="49">
        <f>VLOOKUP(C35,Active!C$21:E$973,3,FALSE)</f>
        <v>7808.999156995438</v>
      </c>
      <c r="F35" s="5" t="s">
        <v>78</v>
      </c>
      <c r="G35" s="19" t="str">
        <f t="shared" si="4"/>
        <v>54831.4892</v>
      </c>
      <c r="H35" s="16">
        <f t="shared" si="5"/>
        <v>7809</v>
      </c>
      <c r="I35" s="50" t="s">
        <v>324</v>
      </c>
      <c r="J35" s="51" t="s">
        <v>325</v>
      </c>
      <c r="K35" s="50" t="s">
        <v>326</v>
      </c>
      <c r="L35" s="50" t="s">
        <v>327</v>
      </c>
      <c r="M35" s="51" t="s">
        <v>306</v>
      </c>
      <c r="N35" s="51" t="s">
        <v>318</v>
      </c>
      <c r="O35" s="52" t="s">
        <v>328</v>
      </c>
      <c r="P35" s="53" t="s">
        <v>329</v>
      </c>
    </row>
    <row r="36" spans="1:16" ht="12.75" customHeight="1" thickBot="1">
      <c r="A36" s="16" t="str">
        <f t="shared" si="0"/>
        <v>BAVM 209 </v>
      </c>
      <c r="B36" s="5" t="str">
        <f t="shared" si="1"/>
        <v>II</v>
      </c>
      <c r="C36" s="16">
        <f t="shared" si="2"/>
        <v>54842.3006</v>
      </c>
      <c r="D36" s="19" t="str">
        <f t="shared" si="3"/>
        <v>vis</v>
      </c>
      <c r="E36" s="49">
        <f>VLOOKUP(C36,Active!C$21:E$973,3,FALSE)</f>
        <v>7813.502150827843</v>
      </c>
      <c r="F36" s="5" t="s">
        <v>78</v>
      </c>
      <c r="G36" s="19" t="str">
        <f t="shared" si="4"/>
        <v>54842.3006</v>
      </c>
      <c r="H36" s="16">
        <f t="shared" si="5"/>
        <v>7813.5</v>
      </c>
      <c r="I36" s="50" t="s">
        <v>330</v>
      </c>
      <c r="J36" s="51" t="s">
        <v>331</v>
      </c>
      <c r="K36" s="50" t="s">
        <v>332</v>
      </c>
      <c r="L36" s="50" t="s">
        <v>333</v>
      </c>
      <c r="M36" s="51" t="s">
        <v>306</v>
      </c>
      <c r="N36" s="51" t="s">
        <v>318</v>
      </c>
      <c r="O36" s="52" t="s">
        <v>328</v>
      </c>
      <c r="P36" s="53" t="s">
        <v>329</v>
      </c>
    </row>
    <row r="37" spans="1:16" ht="12.75" customHeight="1" thickBot="1">
      <c r="A37" s="16" t="str">
        <f t="shared" si="0"/>
        <v>IBVS 6011 </v>
      </c>
      <c r="B37" s="5" t="str">
        <f t="shared" si="1"/>
        <v>I</v>
      </c>
      <c r="C37" s="16">
        <f t="shared" si="2"/>
        <v>55851.876</v>
      </c>
      <c r="D37" s="19" t="str">
        <f t="shared" si="3"/>
        <v>vis</v>
      </c>
      <c r="E37" s="49">
        <f>VLOOKUP(C37,Active!C$21:E$973,3,FALSE)</f>
        <v>8233.994575448905</v>
      </c>
      <c r="F37" s="5" t="s">
        <v>78</v>
      </c>
      <c r="G37" s="19" t="str">
        <f t="shared" si="4"/>
        <v>55851.8760</v>
      </c>
      <c r="H37" s="16">
        <f t="shared" si="5"/>
        <v>8234</v>
      </c>
      <c r="I37" s="50" t="s">
        <v>339</v>
      </c>
      <c r="J37" s="51" t="s">
        <v>340</v>
      </c>
      <c r="K37" s="50" t="s">
        <v>341</v>
      </c>
      <c r="L37" s="50" t="s">
        <v>342</v>
      </c>
      <c r="M37" s="51" t="s">
        <v>306</v>
      </c>
      <c r="N37" s="51" t="s">
        <v>78</v>
      </c>
      <c r="O37" s="52" t="s">
        <v>288</v>
      </c>
      <c r="P37" s="53" t="s">
        <v>343</v>
      </c>
    </row>
    <row r="38" spans="1:16" ht="12.75" customHeight="1" thickBot="1">
      <c r="A38" s="16" t="str">
        <f t="shared" si="0"/>
        <v> AC 1152 </v>
      </c>
      <c r="B38" s="5" t="str">
        <f t="shared" si="1"/>
        <v>I</v>
      </c>
      <c r="C38" s="16">
        <f t="shared" si="2"/>
        <v>17564.2</v>
      </c>
      <c r="D38" s="19" t="str">
        <f t="shared" si="3"/>
        <v>vis</v>
      </c>
      <c r="E38" s="49">
        <f>VLOOKUP(C38,Active!C$21:E$973,3,FALSE)</f>
        <v>-7712.984436069933</v>
      </c>
      <c r="F38" s="5" t="s">
        <v>78</v>
      </c>
      <c r="G38" s="19" t="str">
        <f t="shared" si="4"/>
        <v>17564.20</v>
      </c>
      <c r="H38" s="16">
        <f t="shared" si="5"/>
        <v>-7713</v>
      </c>
      <c r="I38" s="50" t="s">
        <v>81</v>
      </c>
      <c r="J38" s="51" t="s">
        <v>82</v>
      </c>
      <c r="K38" s="50">
        <v>-7713</v>
      </c>
      <c r="L38" s="50" t="s">
        <v>83</v>
      </c>
      <c r="M38" s="51" t="s">
        <v>84</v>
      </c>
      <c r="N38" s="51"/>
      <c r="O38" s="52" t="s">
        <v>85</v>
      </c>
      <c r="P38" s="52" t="s">
        <v>86</v>
      </c>
    </row>
    <row r="39" spans="1:16" ht="12.75" customHeight="1" thickBot="1">
      <c r="A39" s="16" t="str">
        <f t="shared" si="0"/>
        <v> AC 1152 </v>
      </c>
      <c r="B39" s="5" t="str">
        <f t="shared" si="1"/>
        <v>I</v>
      </c>
      <c r="C39" s="16">
        <f t="shared" si="2"/>
        <v>27398.44</v>
      </c>
      <c r="D39" s="19" t="str">
        <f t="shared" si="3"/>
        <v>vis</v>
      </c>
      <c r="E39" s="49">
        <f>VLOOKUP(C39,Active!C$21:E$973,3,FALSE)</f>
        <v>-3616.981877067945</v>
      </c>
      <c r="F39" s="5" t="s">
        <v>78</v>
      </c>
      <c r="G39" s="19" t="str">
        <f t="shared" si="4"/>
        <v>27398.44</v>
      </c>
      <c r="H39" s="16">
        <f t="shared" si="5"/>
        <v>-3617</v>
      </c>
      <c r="I39" s="50" t="s">
        <v>87</v>
      </c>
      <c r="J39" s="51" t="s">
        <v>88</v>
      </c>
      <c r="K39" s="50">
        <v>-3617</v>
      </c>
      <c r="L39" s="50" t="s">
        <v>83</v>
      </c>
      <c r="M39" s="51" t="s">
        <v>84</v>
      </c>
      <c r="N39" s="51"/>
      <c r="O39" s="52" t="s">
        <v>85</v>
      </c>
      <c r="P39" s="52" t="s">
        <v>86</v>
      </c>
    </row>
    <row r="40" spans="1:16" ht="12.75" customHeight="1" thickBot="1">
      <c r="A40" s="16" t="str">
        <f t="shared" si="0"/>
        <v> AC 1152 </v>
      </c>
      <c r="B40" s="5" t="str">
        <f t="shared" si="1"/>
        <v>I</v>
      </c>
      <c r="C40" s="16">
        <f t="shared" si="2"/>
        <v>29165.45</v>
      </c>
      <c r="D40" s="19" t="str">
        <f t="shared" si="3"/>
        <v>vis</v>
      </c>
      <c r="E40" s="49">
        <f>VLOOKUP(C40,Active!C$21:E$973,3,FALSE)</f>
        <v>-2881.0147375856754</v>
      </c>
      <c r="F40" s="5" t="s">
        <v>78</v>
      </c>
      <c r="G40" s="19" t="str">
        <f t="shared" si="4"/>
        <v>29165.45</v>
      </c>
      <c r="H40" s="16">
        <f t="shared" si="5"/>
        <v>-2881</v>
      </c>
      <c r="I40" s="50" t="s">
        <v>89</v>
      </c>
      <c r="J40" s="51" t="s">
        <v>90</v>
      </c>
      <c r="K40" s="50">
        <v>-2881</v>
      </c>
      <c r="L40" s="50" t="s">
        <v>91</v>
      </c>
      <c r="M40" s="51" t="s">
        <v>84</v>
      </c>
      <c r="N40" s="51"/>
      <c r="O40" s="52" t="s">
        <v>85</v>
      </c>
      <c r="P40" s="52" t="s">
        <v>86</v>
      </c>
    </row>
    <row r="41" spans="1:16" ht="12.75" customHeight="1" thickBot="1">
      <c r="A41" s="16" t="str">
        <f t="shared" si="0"/>
        <v> VSS 9.133 </v>
      </c>
      <c r="B41" s="5" t="str">
        <f t="shared" si="1"/>
        <v>I</v>
      </c>
      <c r="C41" s="16">
        <f t="shared" si="2"/>
        <v>30781.285</v>
      </c>
      <c r="D41" s="19" t="str">
        <f t="shared" si="3"/>
        <v>vis</v>
      </c>
      <c r="E41" s="49">
        <f>VLOOKUP(C41,Active!C$21:E$973,3,FALSE)</f>
        <v>-2208.012625076221</v>
      </c>
      <c r="F41" s="5" t="s">
        <v>78</v>
      </c>
      <c r="G41" s="19" t="str">
        <f t="shared" si="4"/>
        <v>30781.285</v>
      </c>
      <c r="H41" s="16">
        <f t="shared" si="5"/>
        <v>-2208</v>
      </c>
      <c r="I41" s="50" t="s">
        <v>92</v>
      </c>
      <c r="J41" s="51" t="s">
        <v>93</v>
      </c>
      <c r="K41" s="50">
        <v>-2208</v>
      </c>
      <c r="L41" s="50" t="s">
        <v>94</v>
      </c>
      <c r="M41" s="51" t="s">
        <v>84</v>
      </c>
      <c r="N41" s="51"/>
      <c r="O41" s="52" t="s">
        <v>95</v>
      </c>
      <c r="P41" s="52" t="s">
        <v>96</v>
      </c>
    </row>
    <row r="42" spans="1:16" ht="12.75" customHeight="1" thickBot="1">
      <c r="A42" s="16" t="str">
        <f t="shared" si="0"/>
        <v> VSS 9.133 </v>
      </c>
      <c r="B42" s="5" t="str">
        <f t="shared" si="1"/>
        <v>I</v>
      </c>
      <c r="C42" s="16">
        <f t="shared" si="2"/>
        <v>31021.416</v>
      </c>
      <c r="D42" s="19" t="str">
        <f t="shared" si="3"/>
        <v>vis</v>
      </c>
      <c r="E42" s="49">
        <f>VLOOKUP(C42,Active!C$21:E$973,3,FALSE)</f>
        <v>-2107.997047818018</v>
      </c>
      <c r="F42" s="5" t="s">
        <v>78</v>
      </c>
      <c r="G42" s="19" t="str">
        <f t="shared" si="4"/>
        <v>31021.416</v>
      </c>
      <c r="H42" s="16">
        <f t="shared" si="5"/>
        <v>-2108</v>
      </c>
      <c r="I42" s="50" t="s">
        <v>97</v>
      </c>
      <c r="J42" s="51" t="s">
        <v>98</v>
      </c>
      <c r="K42" s="50">
        <v>-2108</v>
      </c>
      <c r="L42" s="50" t="s">
        <v>99</v>
      </c>
      <c r="M42" s="51" t="s">
        <v>84</v>
      </c>
      <c r="N42" s="51"/>
      <c r="O42" s="52" t="s">
        <v>95</v>
      </c>
      <c r="P42" s="52" t="s">
        <v>96</v>
      </c>
    </row>
    <row r="43" spans="1:16" ht="12.75" customHeight="1" thickBot="1">
      <c r="A43" s="16" t="str">
        <f aca="true" t="shared" si="6" ref="A43:A74">P43</f>
        <v> VSS 9.133 </v>
      </c>
      <c r="B43" s="5" t="str">
        <f aca="true" t="shared" si="7" ref="B43:B74">IF(H43=INT(H43),"I","II")</f>
        <v>I</v>
      </c>
      <c r="C43" s="16">
        <f aca="true" t="shared" si="8" ref="C43:C74">1*G43</f>
        <v>31028.58</v>
      </c>
      <c r="D43" s="19" t="str">
        <f aca="true" t="shared" si="9" ref="D43:D74">VLOOKUP(F43,I$1:J$5,2,FALSE)</f>
        <v>vis</v>
      </c>
      <c r="E43" s="49">
        <f>VLOOKUP(C43,Active!C$21:E$973,3,FALSE)</f>
        <v>-2105.013211514176</v>
      </c>
      <c r="F43" s="5" t="s">
        <v>78</v>
      </c>
      <c r="G43" s="19" t="str">
        <f aca="true" t="shared" si="10" ref="G43:G74">MID(I43,3,LEN(I43)-3)</f>
        <v>31028.580</v>
      </c>
      <c r="H43" s="16">
        <f aca="true" t="shared" si="11" ref="H43:H74">1*K43</f>
        <v>-2105</v>
      </c>
      <c r="I43" s="50" t="s">
        <v>100</v>
      </c>
      <c r="J43" s="51" t="s">
        <v>101</v>
      </c>
      <c r="K43" s="50">
        <v>-2105</v>
      </c>
      <c r="L43" s="50" t="s">
        <v>102</v>
      </c>
      <c r="M43" s="51" t="s">
        <v>84</v>
      </c>
      <c r="N43" s="51"/>
      <c r="O43" s="52" t="s">
        <v>95</v>
      </c>
      <c r="P43" s="52" t="s">
        <v>96</v>
      </c>
    </row>
    <row r="44" spans="1:16" ht="12.75" customHeight="1" thickBot="1">
      <c r="A44" s="16" t="str">
        <f t="shared" si="6"/>
        <v> AC 1152 </v>
      </c>
      <c r="B44" s="5" t="str">
        <f t="shared" si="7"/>
        <v>I</v>
      </c>
      <c r="C44" s="16">
        <f t="shared" si="8"/>
        <v>34332.36</v>
      </c>
      <c r="D44" s="19" t="str">
        <f t="shared" si="9"/>
        <v>vis</v>
      </c>
      <c r="E44" s="49">
        <f>VLOOKUP(C44,Active!C$21:E$973,3,FALSE)</f>
        <v>-728.9748664687445</v>
      </c>
      <c r="F44" s="5" t="s">
        <v>78</v>
      </c>
      <c r="G44" s="19" t="str">
        <f t="shared" si="10"/>
        <v>34332.36</v>
      </c>
      <c r="H44" s="16">
        <f t="shared" si="11"/>
        <v>-729</v>
      </c>
      <c r="I44" s="50" t="s">
        <v>103</v>
      </c>
      <c r="J44" s="51" t="s">
        <v>104</v>
      </c>
      <c r="K44" s="50">
        <v>-729</v>
      </c>
      <c r="L44" s="50" t="s">
        <v>105</v>
      </c>
      <c r="M44" s="51" t="s">
        <v>84</v>
      </c>
      <c r="N44" s="51"/>
      <c r="O44" s="52" t="s">
        <v>85</v>
      </c>
      <c r="P44" s="52" t="s">
        <v>86</v>
      </c>
    </row>
    <row r="45" spans="1:16" ht="12.75" customHeight="1" thickBot="1">
      <c r="A45" s="16" t="str">
        <f t="shared" si="6"/>
        <v> AC 1152 </v>
      </c>
      <c r="B45" s="5" t="str">
        <f t="shared" si="7"/>
        <v>I</v>
      </c>
      <c r="C45" s="16">
        <f t="shared" si="8"/>
        <v>35076.51</v>
      </c>
      <c r="D45" s="19" t="str">
        <f t="shared" si="9"/>
        <v>vis</v>
      </c>
      <c r="E45" s="49">
        <f>VLOOKUP(C45,Active!C$21:E$973,3,FALSE)</f>
        <v>-419.03324370162306</v>
      </c>
      <c r="F45" s="5" t="s">
        <v>78</v>
      </c>
      <c r="G45" s="19" t="str">
        <f t="shared" si="10"/>
        <v>35076.51</v>
      </c>
      <c r="H45" s="16">
        <f t="shared" si="11"/>
        <v>-419</v>
      </c>
      <c r="I45" s="50" t="s">
        <v>106</v>
      </c>
      <c r="J45" s="51" t="s">
        <v>107</v>
      </c>
      <c r="K45" s="50">
        <v>-419</v>
      </c>
      <c r="L45" s="50" t="s">
        <v>108</v>
      </c>
      <c r="M45" s="51" t="s">
        <v>84</v>
      </c>
      <c r="N45" s="51"/>
      <c r="O45" s="52" t="s">
        <v>85</v>
      </c>
      <c r="P45" s="52" t="s">
        <v>86</v>
      </c>
    </row>
    <row r="46" spans="1:16" ht="12.75" customHeight="1" thickBot="1">
      <c r="A46" s="16" t="str">
        <f t="shared" si="6"/>
        <v> AC 1152 </v>
      </c>
      <c r="B46" s="5" t="str">
        <f t="shared" si="7"/>
        <v>I</v>
      </c>
      <c r="C46" s="16">
        <f t="shared" si="8"/>
        <v>36082.55</v>
      </c>
      <c r="D46" s="19" t="str">
        <f t="shared" si="9"/>
        <v>vis</v>
      </c>
      <c r="E46" s="49">
        <f>VLOOKUP(C46,Active!C$21:E$973,3,FALSE)</f>
        <v>-0.013328135360227552</v>
      </c>
      <c r="F46" s="5" t="s">
        <v>78</v>
      </c>
      <c r="G46" s="19" t="str">
        <f t="shared" si="10"/>
        <v>36082.55</v>
      </c>
      <c r="H46" s="16">
        <f t="shared" si="11"/>
        <v>0</v>
      </c>
      <c r="I46" s="50" t="s">
        <v>109</v>
      </c>
      <c r="J46" s="51" t="s">
        <v>110</v>
      </c>
      <c r="K46" s="50">
        <v>0</v>
      </c>
      <c r="L46" s="50" t="s">
        <v>111</v>
      </c>
      <c r="M46" s="51" t="s">
        <v>84</v>
      </c>
      <c r="N46" s="51"/>
      <c r="O46" s="52" t="s">
        <v>85</v>
      </c>
      <c r="P46" s="52" t="s">
        <v>86</v>
      </c>
    </row>
    <row r="47" spans="1:16" ht="12.75" customHeight="1" thickBot="1">
      <c r="A47" s="16" t="str">
        <f t="shared" si="6"/>
        <v> AC 1152 </v>
      </c>
      <c r="B47" s="5" t="str">
        <f t="shared" si="7"/>
        <v>I</v>
      </c>
      <c r="C47" s="16">
        <f t="shared" si="8"/>
        <v>36483.46</v>
      </c>
      <c r="D47" s="19" t="str">
        <f t="shared" si="9"/>
        <v>vis</v>
      </c>
      <c r="E47" s="49">
        <f>VLOOKUP(C47,Active!C$21:E$973,3,FALSE)</f>
        <v>166.96738272073765</v>
      </c>
      <c r="F47" s="5" t="s">
        <v>78</v>
      </c>
      <c r="G47" s="19" t="str">
        <f t="shared" si="10"/>
        <v>36483.46</v>
      </c>
      <c r="H47" s="16">
        <f t="shared" si="11"/>
        <v>167</v>
      </c>
      <c r="I47" s="50" t="s">
        <v>112</v>
      </c>
      <c r="J47" s="51" t="s">
        <v>113</v>
      </c>
      <c r="K47" s="50">
        <v>167</v>
      </c>
      <c r="L47" s="50" t="s">
        <v>108</v>
      </c>
      <c r="M47" s="51" t="s">
        <v>84</v>
      </c>
      <c r="N47" s="51"/>
      <c r="O47" s="52" t="s">
        <v>85</v>
      </c>
      <c r="P47" s="52" t="s">
        <v>86</v>
      </c>
    </row>
    <row r="48" spans="1:16" ht="12.75" customHeight="1" thickBot="1">
      <c r="A48" s="16" t="str">
        <f t="shared" si="6"/>
        <v> MSAI 47.241 </v>
      </c>
      <c r="B48" s="5" t="str">
        <f t="shared" si="7"/>
        <v>I</v>
      </c>
      <c r="C48" s="16">
        <f t="shared" si="8"/>
        <v>36865.383</v>
      </c>
      <c r="D48" s="19" t="str">
        <f t="shared" si="9"/>
        <v>vis</v>
      </c>
      <c r="E48" s="49">
        <f>VLOOKUP(C48,Active!C$21:E$973,3,FALSE)</f>
        <v>326.0399277615061</v>
      </c>
      <c r="F48" s="5" t="s">
        <v>78</v>
      </c>
      <c r="G48" s="19" t="str">
        <f t="shared" si="10"/>
        <v>36865.383</v>
      </c>
      <c r="H48" s="16">
        <f t="shared" si="11"/>
        <v>326</v>
      </c>
      <c r="I48" s="50" t="s">
        <v>114</v>
      </c>
      <c r="J48" s="51" t="s">
        <v>115</v>
      </c>
      <c r="K48" s="50">
        <v>326</v>
      </c>
      <c r="L48" s="50" t="s">
        <v>116</v>
      </c>
      <c r="M48" s="51" t="s">
        <v>84</v>
      </c>
      <c r="N48" s="51"/>
      <c r="O48" s="52" t="s">
        <v>117</v>
      </c>
      <c r="P48" s="52" t="s">
        <v>118</v>
      </c>
    </row>
    <row r="49" spans="1:16" ht="12.75" customHeight="1" thickBot="1">
      <c r="A49" s="16" t="str">
        <f t="shared" si="6"/>
        <v> MSAI 47.241 </v>
      </c>
      <c r="B49" s="5" t="str">
        <f t="shared" si="7"/>
        <v>I</v>
      </c>
      <c r="C49" s="16">
        <f t="shared" si="8"/>
        <v>36877.387</v>
      </c>
      <c r="D49" s="19" t="str">
        <f t="shared" si="9"/>
        <v>vis</v>
      </c>
      <c r="E49" s="49">
        <f>VLOOKUP(C49,Active!C$21:E$973,3,FALSE)</f>
        <v>331.03964453863006</v>
      </c>
      <c r="F49" s="5" t="s">
        <v>78</v>
      </c>
      <c r="G49" s="19" t="str">
        <f t="shared" si="10"/>
        <v>36877.387</v>
      </c>
      <c r="H49" s="16">
        <f t="shared" si="11"/>
        <v>331</v>
      </c>
      <c r="I49" s="50" t="s">
        <v>119</v>
      </c>
      <c r="J49" s="51" t="s">
        <v>120</v>
      </c>
      <c r="K49" s="50">
        <v>331</v>
      </c>
      <c r="L49" s="50" t="s">
        <v>121</v>
      </c>
      <c r="M49" s="51" t="s">
        <v>84</v>
      </c>
      <c r="N49" s="51"/>
      <c r="O49" s="52" t="s">
        <v>117</v>
      </c>
      <c r="P49" s="52" t="s">
        <v>118</v>
      </c>
    </row>
    <row r="50" spans="1:16" ht="12.75" customHeight="1" thickBot="1">
      <c r="A50" s="16" t="str">
        <f t="shared" si="6"/>
        <v> AC 1152 </v>
      </c>
      <c r="B50" s="5" t="str">
        <f t="shared" si="7"/>
        <v>I</v>
      </c>
      <c r="C50" s="16">
        <f t="shared" si="8"/>
        <v>37561.54</v>
      </c>
      <c r="D50" s="19" t="str">
        <f t="shared" si="9"/>
        <v>vis</v>
      </c>
      <c r="E50" s="49">
        <f>VLOOKUP(C50,Active!C$21:E$973,3,FALSE)</f>
        <v>615.9922630174226</v>
      </c>
      <c r="F50" s="5" t="s">
        <v>78</v>
      </c>
      <c r="G50" s="19" t="str">
        <f t="shared" si="10"/>
        <v>37561.54</v>
      </c>
      <c r="H50" s="16">
        <f t="shared" si="11"/>
        <v>616</v>
      </c>
      <c r="I50" s="50" t="s">
        <v>122</v>
      </c>
      <c r="J50" s="51" t="s">
        <v>123</v>
      </c>
      <c r="K50" s="50">
        <v>616</v>
      </c>
      <c r="L50" s="50" t="s">
        <v>124</v>
      </c>
      <c r="M50" s="51" t="s">
        <v>84</v>
      </c>
      <c r="N50" s="51"/>
      <c r="O50" s="52" t="s">
        <v>85</v>
      </c>
      <c r="P50" s="52" t="s">
        <v>86</v>
      </c>
    </row>
    <row r="51" spans="1:16" ht="12.75" customHeight="1" thickBot="1">
      <c r="A51" s="16" t="str">
        <f t="shared" si="6"/>
        <v> VSS 9.133 </v>
      </c>
      <c r="B51" s="5" t="str">
        <f t="shared" si="7"/>
        <v>I</v>
      </c>
      <c r="C51" s="16">
        <f t="shared" si="8"/>
        <v>37561.589</v>
      </c>
      <c r="D51" s="19" t="str">
        <f t="shared" si="9"/>
        <v>vis</v>
      </c>
      <c r="E51" s="49">
        <f>VLOOKUP(C51,Active!C$21:E$973,3,FALSE)</f>
        <v>616.0126717246931</v>
      </c>
      <c r="F51" s="5" t="s">
        <v>78</v>
      </c>
      <c r="G51" s="19" t="str">
        <f t="shared" si="10"/>
        <v>37561.589</v>
      </c>
      <c r="H51" s="16">
        <f t="shared" si="11"/>
        <v>616</v>
      </c>
      <c r="I51" s="50" t="s">
        <v>125</v>
      </c>
      <c r="J51" s="51" t="s">
        <v>126</v>
      </c>
      <c r="K51" s="50">
        <v>616</v>
      </c>
      <c r="L51" s="50" t="s">
        <v>127</v>
      </c>
      <c r="M51" s="51" t="s">
        <v>84</v>
      </c>
      <c r="N51" s="51"/>
      <c r="O51" s="52" t="s">
        <v>95</v>
      </c>
      <c r="P51" s="52" t="s">
        <v>96</v>
      </c>
    </row>
    <row r="52" spans="1:16" ht="12.75" customHeight="1" thickBot="1">
      <c r="A52" s="16" t="str">
        <f t="shared" si="6"/>
        <v> AC 1152 </v>
      </c>
      <c r="B52" s="5" t="str">
        <f t="shared" si="7"/>
        <v>I</v>
      </c>
      <c r="C52" s="16">
        <f t="shared" si="8"/>
        <v>37974.47</v>
      </c>
      <c r="D52" s="19" t="str">
        <f t="shared" si="9"/>
        <v>vis</v>
      </c>
      <c r="E52" s="49">
        <f>VLOOKUP(C52,Active!C$21:E$973,3,FALSE)</f>
        <v>787.979354718326</v>
      </c>
      <c r="F52" s="5" t="s">
        <v>78</v>
      </c>
      <c r="G52" s="19" t="str">
        <f t="shared" si="10"/>
        <v>37974.47</v>
      </c>
      <c r="H52" s="16">
        <f t="shared" si="11"/>
        <v>788</v>
      </c>
      <c r="I52" s="50" t="s">
        <v>128</v>
      </c>
      <c r="J52" s="51" t="s">
        <v>129</v>
      </c>
      <c r="K52" s="50">
        <v>788</v>
      </c>
      <c r="L52" s="50" t="s">
        <v>130</v>
      </c>
      <c r="M52" s="51" t="s">
        <v>84</v>
      </c>
      <c r="N52" s="51"/>
      <c r="O52" s="52" t="s">
        <v>85</v>
      </c>
      <c r="P52" s="52" t="s">
        <v>86</v>
      </c>
    </row>
    <row r="53" spans="1:16" ht="12.75" customHeight="1" thickBot="1">
      <c r="A53" s="16" t="str">
        <f t="shared" si="6"/>
        <v> VSS 9.133 </v>
      </c>
      <c r="B53" s="5" t="str">
        <f t="shared" si="7"/>
        <v>I</v>
      </c>
      <c r="C53" s="16">
        <f t="shared" si="8"/>
        <v>38327.476</v>
      </c>
      <c r="D53" s="19" t="str">
        <f t="shared" si="9"/>
        <v>vis</v>
      </c>
      <c r="E53" s="49">
        <f>VLOOKUP(C53,Active!C$21:E$973,3,FALSE)</f>
        <v>935.0078469396935</v>
      </c>
      <c r="F53" s="5" t="s">
        <v>78</v>
      </c>
      <c r="G53" s="19" t="str">
        <f t="shared" si="10"/>
        <v>38327.476</v>
      </c>
      <c r="H53" s="16">
        <f t="shared" si="11"/>
        <v>935</v>
      </c>
      <c r="I53" s="50" t="s">
        <v>131</v>
      </c>
      <c r="J53" s="51" t="s">
        <v>132</v>
      </c>
      <c r="K53" s="50">
        <v>935</v>
      </c>
      <c r="L53" s="50" t="s">
        <v>133</v>
      </c>
      <c r="M53" s="51" t="s">
        <v>84</v>
      </c>
      <c r="N53" s="51"/>
      <c r="O53" s="52" t="s">
        <v>95</v>
      </c>
      <c r="P53" s="52" t="s">
        <v>96</v>
      </c>
    </row>
    <row r="54" spans="1:16" ht="12.75" customHeight="1" thickBot="1">
      <c r="A54" s="16" t="str">
        <f t="shared" si="6"/>
        <v> VSS 9.133 </v>
      </c>
      <c r="B54" s="5" t="str">
        <f t="shared" si="7"/>
        <v>I</v>
      </c>
      <c r="C54" s="16">
        <f t="shared" si="8"/>
        <v>38327.484</v>
      </c>
      <c r="D54" s="19" t="str">
        <f t="shared" si="9"/>
        <v>vis</v>
      </c>
      <c r="E54" s="49">
        <f>VLOOKUP(C54,Active!C$21:E$973,3,FALSE)</f>
        <v>935.0111789735313</v>
      </c>
      <c r="F54" s="5" t="s">
        <v>78</v>
      </c>
      <c r="G54" s="19" t="str">
        <f t="shared" si="10"/>
        <v>38327.484</v>
      </c>
      <c r="H54" s="16">
        <f t="shared" si="11"/>
        <v>935</v>
      </c>
      <c r="I54" s="50" t="s">
        <v>134</v>
      </c>
      <c r="J54" s="51" t="s">
        <v>135</v>
      </c>
      <c r="K54" s="50">
        <v>935</v>
      </c>
      <c r="L54" s="50" t="s">
        <v>136</v>
      </c>
      <c r="M54" s="51" t="s">
        <v>84</v>
      </c>
      <c r="N54" s="51"/>
      <c r="O54" s="52" t="s">
        <v>95</v>
      </c>
      <c r="P54" s="52" t="s">
        <v>96</v>
      </c>
    </row>
    <row r="55" spans="1:16" ht="12.75" customHeight="1" thickBot="1">
      <c r="A55" s="16" t="str">
        <f t="shared" si="6"/>
        <v> VSS 9.133 </v>
      </c>
      <c r="B55" s="5" t="str">
        <f t="shared" si="7"/>
        <v>I</v>
      </c>
      <c r="C55" s="16">
        <f t="shared" si="8"/>
        <v>38411.492</v>
      </c>
      <c r="D55" s="19" t="str">
        <f t="shared" si="9"/>
        <v>vis</v>
      </c>
      <c r="E55" s="49">
        <f>VLOOKUP(C55,Active!C$21:E$973,3,FALSE)</f>
        <v>970.0008663287967</v>
      </c>
      <c r="F55" s="5" t="s">
        <v>78</v>
      </c>
      <c r="G55" s="19" t="str">
        <f t="shared" si="10"/>
        <v>38411.492</v>
      </c>
      <c r="H55" s="16">
        <f t="shared" si="11"/>
        <v>970</v>
      </c>
      <c r="I55" s="50" t="s">
        <v>137</v>
      </c>
      <c r="J55" s="51" t="s">
        <v>138</v>
      </c>
      <c r="K55" s="50">
        <v>970</v>
      </c>
      <c r="L55" s="50" t="s">
        <v>139</v>
      </c>
      <c r="M55" s="51" t="s">
        <v>84</v>
      </c>
      <c r="N55" s="51"/>
      <c r="O55" s="52" t="s">
        <v>95</v>
      </c>
      <c r="P55" s="52" t="s">
        <v>96</v>
      </c>
    </row>
    <row r="56" spans="1:16" ht="12.75" customHeight="1" thickBot="1">
      <c r="A56" s="16" t="str">
        <f t="shared" si="6"/>
        <v> VSS 9.133 </v>
      </c>
      <c r="B56" s="5" t="str">
        <f t="shared" si="7"/>
        <v>I</v>
      </c>
      <c r="C56" s="16">
        <f t="shared" si="8"/>
        <v>38464.319</v>
      </c>
      <c r="D56" s="19" t="str">
        <f t="shared" si="9"/>
        <v>vis</v>
      </c>
      <c r="E56" s="49">
        <f>VLOOKUP(C56,Active!C$21:E$973,3,FALSE)</f>
        <v>992.0035352879047</v>
      </c>
      <c r="F56" s="5" t="s">
        <v>78</v>
      </c>
      <c r="G56" s="19" t="str">
        <f t="shared" si="10"/>
        <v>38464.319</v>
      </c>
      <c r="H56" s="16">
        <f t="shared" si="11"/>
        <v>992</v>
      </c>
      <c r="I56" s="50" t="s">
        <v>140</v>
      </c>
      <c r="J56" s="51" t="s">
        <v>141</v>
      </c>
      <c r="K56" s="50">
        <v>992</v>
      </c>
      <c r="L56" s="50" t="s">
        <v>142</v>
      </c>
      <c r="M56" s="51" t="s">
        <v>84</v>
      </c>
      <c r="N56" s="51"/>
      <c r="O56" s="52" t="s">
        <v>95</v>
      </c>
      <c r="P56" s="52" t="s">
        <v>96</v>
      </c>
    </row>
    <row r="57" spans="1:16" ht="12.75" customHeight="1" thickBot="1">
      <c r="A57" s="16" t="str">
        <f t="shared" si="6"/>
        <v> AC 1152 </v>
      </c>
      <c r="B57" s="5" t="str">
        <f t="shared" si="7"/>
        <v>I</v>
      </c>
      <c r="C57" s="16">
        <f t="shared" si="8"/>
        <v>38651.56</v>
      </c>
      <c r="D57" s="19" t="str">
        <f t="shared" si="9"/>
        <v>vis</v>
      </c>
      <c r="E57" s="49">
        <f>VLOOKUP(C57,Active!C$21:E$973,3,FALSE)</f>
        <v>1069.990203820508</v>
      </c>
      <c r="F57" s="5" t="s">
        <v>78</v>
      </c>
      <c r="G57" s="19" t="str">
        <f t="shared" si="10"/>
        <v>38651.56</v>
      </c>
      <c r="H57" s="16">
        <f t="shared" si="11"/>
        <v>1070</v>
      </c>
      <c r="I57" s="50" t="s">
        <v>143</v>
      </c>
      <c r="J57" s="51" t="s">
        <v>144</v>
      </c>
      <c r="K57" s="50">
        <v>1070</v>
      </c>
      <c r="L57" s="50" t="s">
        <v>124</v>
      </c>
      <c r="M57" s="51" t="s">
        <v>84</v>
      </c>
      <c r="N57" s="51"/>
      <c r="O57" s="52" t="s">
        <v>85</v>
      </c>
      <c r="P57" s="52" t="s">
        <v>86</v>
      </c>
    </row>
    <row r="58" spans="1:16" ht="12.75" customHeight="1" thickBot="1">
      <c r="A58" s="16" t="str">
        <f t="shared" si="6"/>
        <v> AN 289.289 </v>
      </c>
      <c r="B58" s="5" t="str">
        <f t="shared" si="7"/>
        <v>I</v>
      </c>
      <c r="C58" s="16">
        <f t="shared" si="8"/>
        <v>38651.563</v>
      </c>
      <c r="D58" s="19" t="str">
        <f t="shared" si="9"/>
        <v>vis</v>
      </c>
      <c r="E58" s="49">
        <f>VLOOKUP(C58,Active!C$21:E$973,3,FALSE)</f>
        <v>1069.9914533331998</v>
      </c>
      <c r="F58" s="5" t="s">
        <v>78</v>
      </c>
      <c r="G58" s="19" t="str">
        <f t="shared" si="10"/>
        <v>38651.563</v>
      </c>
      <c r="H58" s="16">
        <f t="shared" si="11"/>
        <v>1070</v>
      </c>
      <c r="I58" s="50" t="s">
        <v>145</v>
      </c>
      <c r="J58" s="51" t="s">
        <v>146</v>
      </c>
      <c r="K58" s="50">
        <v>1070</v>
      </c>
      <c r="L58" s="50" t="s">
        <v>147</v>
      </c>
      <c r="M58" s="51" t="s">
        <v>84</v>
      </c>
      <c r="N58" s="51"/>
      <c r="O58" s="52" t="s">
        <v>148</v>
      </c>
      <c r="P58" s="52" t="s">
        <v>149</v>
      </c>
    </row>
    <row r="59" spans="1:16" ht="12.75" customHeight="1" thickBot="1">
      <c r="A59" s="16" t="str">
        <f t="shared" si="6"/>
        <v> AN 289.289 </v>
      </c>
      <c r="B59" s="5" t="str">
        <f t="shared" si="7"/>
        <v>I</v>
      </c>
      <c r="C59" s="16">
        <f t="shared" si="8"/>
        <v>38709.336</v>
      </c>
      <c r="D59" s="19" t="str">
        <f t="shared" si="9"/>
        <v>vis</v>
      </c>
      <c r="E59" s="49">
        <f>VLOOKUP(C59,Active!C$21:E$973,3,FALSE)</f>
        <v>1094.0541522139702</v>
      </c>
      <c r="F59" s="5" t="s">
        <v>78</v>
      </c>
      <c r="G59" s="19" t="str">
        <f t="shared" si="10"/>
        <v>38709.336</v>
      </c>
      <c r="H59" s="16">
        <f t="shared" si="11"/>
        <v>1094</v>
      </c>
      <c r="I59" s="50" t="s">
        <v>150</v>
      </c>
      <c r="J59" s="51" t="s">
        <v>151</v>
      </c>
      <c r="K59" s="50">
        <v>1094</v>
      </c>
      <c r="L59" s="50" t="s">
        <v>152</v>
      </c>
      <c r="M59" s="51" t="s">
        <v>84</v>
      </c>
      <c r="N59" s="51"/>
      <c r="O59" s="52" t="s">
        <v>148</v>
      </c>
      <c r="P59" s="52" t="s">
        <v>149</v>
      </c>
    </row>
    <row r="60" spans="1:16" ht="12.75" customHeight="1" thickBot="1">
      <c r="A60" s="16" t="str">
        <f t="shared" si="6"/>
        <v> AN 289.289 </v>
      </c>
      <c r="B60" s="5" t="str">
        <f t="shared" si="7"/>
        <v>I</v>
      </c>
      <c r="C60" s="16">
        <f t="shared" si="8"/>
        <v>38781.308</v>
      </c>
      <c r="D60" s="19" t="str">
        <f t="shared" si="9"/>
        <v>vis</v>
      </c>
      <c r="E60" s="49">
        <f>VLOOKUP(C60,Active!C$21:E$973,3,FALSE)</f>
        <v>1124.0307946567484</v>
      </c>
      <c r="F60" s="5" t="s">
        <v>78</v>
      </c>
      <c r="G60" s="19" t="str">
        <f t="shared" si="10"/>
        <v>38781.308</v>
      </c>
      <c r="H60" s="16">
        <f t="shared" si="11"/>
        <v>1124</v>
      </c>
      <c r="I60" s="50" t="s">
        <v>153</v>
      </c>
      <c r="J60" s="51" t="s">
        <v>154</v>
      </c>
      <c r="K60" s="50">
        <v>1124</v>
      </c>
      <c r="L60" s="50" t="s">
        <v>155</v>
      </c>
      <c r="M60" s="51" t="s">
        <v>84</v>
      </c>
      <c r="N60" s="51"/>
      <c r="O60" s="52" t="s">
        <v>148</v>
      </c>
      <c r="P60" s="52" t="s">
        <v>149</v>
      </c>
    </row>
    <row r="61" spans="1:16" ht="12.75" customHeight="1" thickBot="1">
      <c r="A61" s="16" t="str">
        <f t="shared" si="6"/>
        <v> AC 1152 </v>
      </c>
      <c r="B61" s="5" t="str">
        <f t="shared" si="7"/>
        <v>I</v>
      </c>
      <c r="C61" s="16">
        <f t="shared" si="8"/>
        <v>39028.51</v>
      </c>
      <c r="D61" s="19" t="str">
        <f t="shared" si="9"/>
        <v>vis</v>
      </c>
      <c r="E61" s="49">
        <f>VLOOKUP(C61,Active!C$21:E$973,3,FALSE)</f>
        <v>1226.991473325403</v>
      </c>
      <c r="F61" s="5" t="s">
        <v>78</v>
      </c>
      <c r="G61" s="19" t="str">
        <f t="shared" si="10"/>
        <v>39028.51</v>
      </c>
      <c r="H61" s="16">
        <f t="shared" si="11"/>
        <v>1227</v>
      </c>
      <c r="I61" s="50" t="s">
        <v>156</v>
      </c>
      <c r="J61" s="51" t="s">
        <v>157</v>
      </c>
      <c r="K61" s="50">
        <v>1227</v>
      </c>
      <c r="L61" s="50" t="s">
        <v>124</v>
      </c>
      <c r="M61" s="51" t="s">
        <v>84</v>
      </c>
      <c r="N61" s="51"/>
      <c r="O61" s="52" t="s">
        <v>85</v>
      </c>
      <c r="P61" s="52" t="s">
        <v>86</v>
      </c>
    </row>
    <row r="62" spans="1:16" ht="12.75" customHeight="1" thickBot="1">
      <c r="A62" s="16" t="str">
        <f t="shared" si="6"/>
        <v> VSS 9.133 </v>
      </c>
      <c r="B62" s="5" t="str">
        <f t="shared" si="7"/>
        <v>I</v>
      </c>
      <c r="C62" s="16">
        <f t="shared" si="8"/>
        <v>39028.513</v>
      </c>
      <c r="D62" s="19" t="str">
        <f t="shared" si="9"/>
        <v>vis</v>
      </c>
      <c r="E62" s="49">
        <f>VLOOKUP(C62,Active!C$21:E$973,3,FALSE)</f>
        <v>1226.9927228380918</v>
      </c>
      <c r="F62" s="5" t="s">
        <v>78</v>
      </c>
      <c r="G62" s="19" t="str">
        <f t="shared" si="10"/>
        <v>39028.513</v>
      </c>
      <c r="H62" s="16">
        <f t="shared" si="11"/>
        <v>1227</v>
      </c>
      <c r="I62" s="50" t="s">
        <v>158</v>
      </c>
      <c r="J62" s="51" t="s">
        <v>159</v>
      </c>
      <c r="K62" s="50">
        <v>1227</v>
      </c>
      <c r="L62" s="50" t="s">
        <v>160</v>
      </c>
      <c r="M62" s="51" t="s">
        <v>84</v>
      </c>
      <c r="N62" s="51"/>
      <c r="O62" s="52" t="s">
        <v>95</v>
      </c>
      <c r="P62" s="52" t="s">
        <v>96</v>
      </c>
    </row>
    <row r="63" spans="1:16" ht="12.75" customHeight="1" thickBot="1">
      <c r="A63" s="16" t="str">
        <f t="shared" si="6"/>
        <v> VSS 9.133 </v>
      </c>
      <c r="B63" s="5" t="str">
        <f t="shared" si="7"/>
        <v>I</v>
      </c>
      <c r="C63" s="16">
        <f t="shared" si="8"/>
        <v>39028.564</v>
      </c>
      <c r="D63" s="19" t="str">
        <f t="shared" si="9"/>
        <v>vis</v>
      </c>
      <c r="E63" s="49">
        <f>VLOOKUP(C63,Active!C$21:E$973,3,FALSE)</f>
        <v>1227.0139645538225</v>
      </c>
      <c r="F63" s="5" t="s">
        <v>78</v>
      </c>
      <c r="G63" s="19" t="str">
        <f t="shared" si="10"/>
        <v>39028.564</v>
      </c>
      <c r="H63" s="16">
        <f t="shared" si="11"/>
        <v>1227</v>
      </c>
      <c r="I63" s="50" t="s">
        <v>161</v>
      </c>
      <c r="J63" s="51" t="s">
        <v>162</v>
      </c>
      <c r="K63" s="50">
        <v>1227</v>
      </c>
      <c r="L63" s="50" t="s">
        <v>163</v>
      </c>
      <c r="M63" s="51" t="s">
        <v>84</v>
      </c>
      <c r="N63" s="51"/>
      <c r="O63" s="52" t="s">
        <v>95</v>
      </c>
      <c r="P63" s="52" t="s">
        <v>96</v>
      </c>
    </row>
    <row r="64" spans="1:16" ht="12.75" customHeight="1" thickBot="1">
      <c r="A64" s="16" t="str">
        <f t="shared" si="6"/>
        <v> VSS 9.133 </v>
      </c>
      <c r="B64" s="5" t="str">
        <f t="shared" si="7"/>
        <v>I</v>
      </c>
      <c r="C64" s="16">
        <f t="shared" si="8"/>
        <v>39441.483</v>
      </c>
      <c r="D64" s="19" t="str">
        <f t="shared" si="9"/>
        <v>vis</v>
      </c>
      <c r="E64" s="49">
        <f>VLOOKUP(C64,Active!C$21:E$973,3,FALSE)</f>
        <v>1398.9964747081963</v>
      </c>
      <c r="F64" s="5" t="s">
        <v>78</v>
      </c>
      <c r="G64" s="19" t="str">
        <f t="shared" si="10"/>
        <v>39441.483</v>
      </c>
      <c r="H64" s="16">
        <f t="shared" si="11"/>
        <v>1399</v>
      </c>
      <c r="I64" s="50" t="s">
        <v>164</v>
      </c>
      <c r="J64" s="51" t="s">
        <v>165</v>
      </c>
      <c r="K64" s="50">
        <v>1399</v>
      </c>
      <c r="L64" s="50" t="s">
        <v>166</v>
      </c>
      <c r="M64" s="51" t="s">
        <v>84</v>
      </c>
      <c r="N64" s="51"/>
      <c r="O64" s="52" t="s">
        <v>95</v>
      </c>
      <c r="P64" s="52" t="s">
        <v>96</v>
      </c>
    </row>
    <row r="65" spans="1:16" ht="12.75" customHeight="1" thickBot="1">
      <c r="A65" s="16" t="str">
        <f t="shared" si="6"/>
        <v> AC 1152 </v>
      </c>
      <c r="B65" s="5" t="str">
        <f t="shared" si="7"/>
        <v>I</v>
      </c>
      <c r="C65" s="16">
        <f t="shared" si="8"/>
        <v>39777.54</v>
      </c>
      <c r="D65" s="19" t="str">
        <f t="shared" si="9"/>
        <v>vis</v>
      </c>
      <c r="E65" s="49">
        <f>VLOOKUP(C65,Active!C$21:E$973,3,FALSE)</f>
        <v>1538.965636735006</v>
      </c>
      <c r="F65" s="5" t="s">
        <v>78</v>
      </c>
      <c r="G65" s="19" t="str">
        <f t="shared" si="10"/>
        <v>39777.54</v>
      </c>
      <c r="H65" s="16">
        <f t="shared" si="11"/>
        <v>1539</v>
      </c>
      <c r="I65" s="50" t="s">
        <v>167</v>
      </c>
      <c r="J65" s="51" t="s">
        <v>168</v>
      </c>
      <c r="K65" s="50">
        <v>1539</v>
      </c>
      <c r="L65" s="50" t="s">
        <v>108</v>
      </c>
      <c r="M65" s="51" t="s">
        <v>84</v>
      </c>
      <c r="N65" s="51"/>
      <c r="O65" s="52" t="s">
        <v>85</v>
      </c>
      <c r="P65" s="52" t="s">
        <v>86</v>
      </c>
    </row>
    <row r="66" spans="1:16" ht="12.75" customHeight="1" thickBot="1">
      <c r="A66" s="16" t="str">
        <f t="shared" si="6"/>
        <v> VSS 9.133 </v>
      </c>
      <c r="B66" s="5" t="str">
        <f t="shared" si="7"/>
        <v>I</v>
      </c>
      <c r="C66" s="16">
        <f t="shared" si="8"/>
        <v>40483.502</v>
      </c>
      <c r="D66" s="19" t="str">
        <f t="shared" si="9"/>
        <v>vis</v>
      </c>
      <c r="E66" s="49">
        <f>VLOOKUP(C66,Active!C$21:E$973,3,FALSE)</f>
        <v>1833.001795966239</v>
      </c>
      <c r="F66" s="5" t="s">
        <v>78</v>
      </c>
      <c r="G66" s="19" t="str">
        <f t="shared" si="10"/>
        <v>40483.502</v>
      </c>
      <c r="H66" s="16">
        <f t="shared" si="11"/>
        <v>1833</v>
      </c>
      <c r="I66" s="50" t="s">
        <v>169</v>
      </c>
      <c r="J66" s="51" t="s">
        <v>170</v>
      </c>
      <c r="K66" s="50">
        <v>1833</v>
      </c>
      <c r="L66" s="50" t="s">
        <v>171</v>
      </c>
      <c r="M66" s="51" t="s">
        <v>84</v>
      </c>
      <c r="N66" s="51"/>
      <c r="O66" s="52" t="s">
        <v>95</v>
      </c>
      <c r="P66" s="52" t="s">
        <v>96</v>
      </c>
    </row>
    <row r="67" spans="1:16" ht="12.75" customHeight="1" thickBot="1">
      <c r="A67" s="16" t="str">
        <f t="shared" si="6"/>
        <v> VSS 9.133 </v>
      </c>
      <c r="B67" s="5" t="str">
        <f t="shared" si="7"/>
        <v>I</v>
      </c>
      <c r="C67" s="16">
        <f t="shared" si="8"/>
        <v>40507.513</v>
      </c>
      <c r="D67" s="19" t="str">
        <f t="shared" si="9"/>
        <v>vis</v>
      </c>
      <c r="E67" s="49">
        <f>VLOOKUP(C67,Active!C$21:E$973,3,FALSE)</f>
        <v>1843.0024790331756</v>
      </c>
      <c r="F67" s="5" t="s">
        <v>78</v>
      </c>
      <c r="G67" s="19" t="str">
        <f t="shared" si="10"/>
        <v>40507.513</v>
      </c>
      <c r="H67" s="16">
        <f t="shared" si="11"/>
        <v>1843</v>
      </c>
      <c r="I67" s="50" t="s">
        <v>172</v>
      </c>
      <c r="J67" s="51" t="s">
        <v>173</v>
      </c>
      <c r="K67" s="50">
        <v>1843</v>
      </c>
      <c r="L67" s="50" t="s">
        <v>174</v>
      </c>
      <c r="M67" s="51" t="s">
        <v>84</v>
      </c>
      <c r="N67" s="51"/>
      <c r="O67" s="52" t="s">
        <v>95</v>
      </c>
      <c r="P67" s="52" t="s">
        <v>96</v>
      </c>
    </row>
    <row r="68" spans="1:16" ht="12.75" customHeight="1" thickBot="1">
      <c r="A68" s="16" t="str">
        <f t="shared" si="6"/>
        <v> MSAI 47.241 </v>
      </c>
      <c r="B68" s="5" t="str">
        <f t="shared" si="7"/>
        <v>I</v>
      </c>
      <c r="C68" s="16">
        <f t="shared" si="8"/>
        <v>40514.624</v>
      </c>
      <c r="D68" s="19" t="str">
        <f t="shared" si="9"/>
        <v>vis</v>
      </c>
      <c r="E68" s="49">
        <f>VLOOKUP(C68,Active!C$21:E$973,3,FALSE)</f>
        <v>1845.964240612828</v>
      </c>
      <c r="F68" s="5" t="s">
        <v>78</v>
      </c>
      <c r="G68" s="19" t="str">
        <f t="shared" si="10"/>
        <v>40514.624</v>
      </c>
      <c r="H68" s="16">
        <f t="shared" si="11"/>
        <v>1846</v>
      </c>
      <c r="I68" s="50" t="s">
        <v>175</v>
      </c>
      <c r="J68" s="51" t="s">
        <v>176</v>
      </c>
      <c r="K68" s="50">
        <v>1846</v>
      </c>
      <c r="L68" s="50" t="s">
        <v>177</v>
      </c>
      <c r="M68" s="51" t="s">
        <v>84</v>
      </c>
      <c r="N68" s="51"/>
      <c r="O68" s="52" t="s">
        <v>117</v>
      </c>
      <c r="P68" s="52" t="s">
        <v>118</v>
      </c>
    </row>
    <row r="69" spans="1:16" ht="12.75" customHeight="1" thickBot="1">
      <c r="A69" s="16" t="str">
        <f t="shared" si="6"/>
        <v> VSS 9.133 </v>
      </c>
      <c r="B69" s="5" t="str">
        <f t="shared" si="7"/>
        <v>I</v>
      </c>
      <c r="C69" s="16">
        <f t="shared" si="8"/>
        <v>40531.501</v>
      </c>
      <c r="D69" s="19" t="str">
        <f t="shared" si="9"/>
        <v>vis</v>
      </c>
      <c r="E69" s="49">
        <f>VLOOKUP(C69,Active!C$21:E$973,3,FALSE)</f>
        <v>1852.9935825028215</v>
      </c>
      <c r="F69" s="5" t="s">
        <v>78</v>
      </c>
      <c r="G69" s="19" t="str">
        <f t="shared" si="10"/>
        <v>40531.501</v>
      </c>
      <c r="H69" s="16">
        <f t="shared" si="11"/>
        <v>1853</v>
      </c>
      <c r="I69" s="50" t="s">
        <v>178</v>
      </c>
      <c r="J69" s="51" t="s">
        <v>179</v>
      </c>
      <c r="K69" s="50">
        <v>1853</v>
      </c>
      <c r="L69" s="50" t="s">
        <v>180</v>
      </c>
      <c r="M69" s="51" t="s">
        <v>84</v>
      </c>
      <c r="N69" s="51"/>
      <c r="O69" s="52" t="s">
        <v>95</v>
      </c>
      <c r="P69" s="52" t="s">
        <v>96</v>
      </c>
    </row>
    <row r="70" spans="1:16" ht="12.75" customHeight="1" thickBot="1">
      <c r="A70" s="16" t="str">
        <f t="shared" si="6"/>
        <v> MSAI 47.241 </v>
      </c>
      <c r="B70" s="5" t="str">
        <f t="shared" si="7"/>
        <v>I</v>
      </c>
      <c r="C70" s="16">
        <f t="shared" si="8"/>
        <v>40567.471</v>
      </c>
      <c r="D70" s="19" t="str">
        <f t="shared" si="9"/>
        <v>vis</v>
      </c>
      <c r="E70" s="49">
        <f>VLOOKUP(C70,Active!C$21:E$973,3,FALSE)</f>
        <v>1867.975239656532</v>
      </c>
      <c r="F70" s="5" t="s">
        <v>78</v>
      </c>
      <c r="G70" s="19" t="str">
        <f t="shared" si="10"/>
        <v>40567.471</v>
      </c>
      <c r="H70" s="16">
        <f t="shared" si="11"/>
        <v>1868</v>
      </c>
      <c r="I70" s="50" t="s">
        <v>181</v>
      </c>
      <c r="J70" s="51" t="s">
        <v>182</v>
      </c>
      <c r="K70" s="50">
        <v>1868</v>
      </c>
      <c r="L70" s="50" t="s">
        <v>183</v>
      </c>
      <c r="M70" s="51" t="s">
        <v>84</v>
      </c>
      <c r="N70" s="51"/>
      <c r="O70" s="52" t="s">
        <v>117</v>
      </c>
      <c r="P70" s="52" t="s">
        <v>118</v>
      </c>
    </row>
    <row r="71" spans="1:16" ht="12.75" customHeight="1" thickBot="1">
      <c r="A71" s="16" t="str">
        <f t="shared" si="6"/>
        <v> MSAI 47.241 </v>
      </c>
      <c r="B71" s="5" t="str">
        <f t="shared" si="7"/>
        <v>I</v>
      </c>
      <c r="C71" s="16">
        <f t="shared" si="8"/>
        <v>40884.373</v>
      </c>
      <c r="D71" s="19" t="str">
        <f t="shared" si="9"/>
        <v>vis</v>
      </c>
      <c r="E71" s="49">
        <f>VLOOKUP(C71,Active!C$21:E$973,3,FALSE)</f>
        <v>1999.9662631573674</v>
      </c>
      <c r="F71" s="5" t="s">
        <v>78</v>
      </c>
      <c r="G71" s="19" t="str">
        <f t="shared" si="10"/>
        <v>40884.373</v>
      </c>
      <c r="H71" s="16">
        <f t="shared" si="11"/>
        <v>2000</v>
      </c>
      <c r="I71" s="50" t="s">
        <v>184</v>
      </c>
      <c r="J71" s="51" t="s">
        <v>185</v>
      </c>
      <c r="K71" s="50">
        <v>2000</v>
      </c>
      <c r="L71" s="50" t="s">
        <v>186</v>
      </c>
      <c r="M71" s="51" t="s">
        <v>84</v>
      </c>
      <c r="N71" s="51"/>
      <c r="O71" s="52" t="s">
        <v>117</v>
      </c>
      <c r="P71" s="52" t="s">
        <v>118</v>
      </c>
    </row>
    <row r="72" spans="1:16" ht="12.75" customHeight="1" thickBot="1">
      <c r="A72" s="16" t="str">
        <f t="shared" si="6"/>
        <v> AC 1152 </v>
      </c>
      <c r="B72" s="5" t="str">
        <f t="shared" si="7"/>
        <v>I</v>
      </c>
      <c r="C72" s="16">
        <f t="shared" si="8"/>
        <v>41220.54</v>
      </c>
      <c r="D72" s="19" t="str">
        <f t="shared" si="9"/>
        <v>vis</v>
      </c>
      <c r="E72" s="49">
        <f>VLOOKUP(C72,Active!C$21:E$973,3,FALSE)</f>
        <v>2139.9812406494793</v>
      </c>
      <c r="F72" s="5" t="s">
        <v>78</v>
      </c>
      <c r="G72" s="19" t="str">
        <f t="shared" si="10"/>
        <v>41220.54</v>
      </c>
      <c r="H72" s="16">
        <f t="shared" si="11"/>
        <v>2140</v>
      </c>
      <c r="I72" s="50" t="s">
        <v>187</v>
      </c>
      <c r="J72" s="51" t="s">
        <v>188</v>
      </c>
      <c r="K72" s="50">
        <v>2140</v>
      </c>
      <c r="L72" s="50" t="s">
        <v>130</v>
      </c>
      <c r="M72" s="51" t="s">
        <v>84</v>
      </c>
      <c r="N72" s="51"/>
      <c r="O72" s="52" t="s">
        <v>85</v>
      </c>
      <c r="P72" s="52" t="s">
        <v>86</v>
      </c>
    </row>
    <row r="73" spans="1:16" ht="12.75" customHeight="1" thickBot="1">
      <c r="A73" s="16" t="str">
        <f t="shared" si="6"/>
        <v> MSAI 47.241 </v>
      </c>
      <c r="B73" s="5" t="str">
        <f t="shared" si="7"/>
        <v>I</v>
      </c>
      <c r="C73" s="16">
        <f t="shared" si="8"/>
        <v>41242.363</v>
      </c>
      <c r="D73" s="19" t="str">
        <f t="shared" si="9"/>
        <v>vis</v>
      </c>
      <c r="E73" s="49">
        <f>VLOOKUP(C73,Active!C$21:E$973,3,FALSE)</f>
        <v>2149.070612461138</v>
      </c>
      <c r="F73" s="5" t="s">
        <v>78</v>
      </c>
      <c r="G73" s="19" t="str">
        <f t="shared" si="10"/>
        <v>41242.363</v>
      </c>
      <c r="H73" s="16">
        <f t="shared" si="11"/>
        <v>2149</v>
      </c>
      <c r="I73" s="50" t="s">
        <v>189</v>
      </c>
      <c r="J73" s="51" t="s">
        <v>190</v>
      </c>
      <c r="K73" s="50">
        <v>2149</v>
      </c>
      <c r="L73" s="50" t="s">
        <v>191</v>
      </c>
      <c r="M73" s="51" t="s">
        <v>84</v>
      </c>
      <c r="N73" s="51"/>
      <c r="O73" s="52" t="s">
        <v>117</v>
      </c>
      <c r="P73" s="52" t="s">
        <v>118</v>
      </c>
    </row>
    <row r="74" spans="1:16" ht="12.75" customHeight="1" thickBot="1">
      <c r="A74" s="16" t="str">
        <f t="shared" si="6"/>
        <v> VSS 9.133 </v>
      </c>
      <c r="B74" s="5" t="str">
        <f t="shared" si="7"/>
        <v>I</v>
      </c>
      <c r="C74" s="16">
        <f t="shared" si="8"/>
        <v>41244.557</v>
      </c>
      <c r="D74" s="19" t="str">
        <f t="shared" si="9"/>
        <v>vis</v>
      </c>
      <c r="E74" s="49">
        <f>VLOOKUP(C74,Active!C$21:E$973,3,FALSE)</f>
        <v>2149.9844227417966</v>
      </c>
      <c r="F74" s="5" t="s">
        <v>78</v>
      </c>
      <c r="G74" s="19" t="str">
        <f t="shared" si="10"/>
        <v>41244.557</v>
      </c>
      <c r="H74" s="16">
        <f t="shared" si="11"/>
        <v>2150</v>
      </c>
      <c r="I74" s="50" t="s">
        <v>192</v>
      </c>
      <c r="J74" s="51" t="s">
        <v>193</v>
      </c>
      <c r="K74" s="50">
        <v>2150</v>
      </c>
      <c r="L74" s="50" t="s">
        <v>194</v>
      </c>
      <c r="M74" s="51" t="s">
        <v>84</v>
      </c>
      <c r="N74" s="51"/>
      <c r="O74" s="52" t="s">
        <v>95</v>
      </c>
      <c r="P74" s="52" t="s">
        <v>96</v>
      </c>
    </row>
    <row r="75" spans="1:16" ht="12.75" customHeight="1" thickBot="1">
      <c r="A75" s="16" t="str">
        <f aca="true" t="shared" si="12" ref="A75:A86">P75</f>
        <v> VSS 9.133 </v>
      </c>
      <c r="B75" s="5" t="str">
        <f aca="true" t="shared" si="13" ref="B75:B86">IF(H75=INT(H75),"I","II")</f>
        <v>I</v>
      </c>
      <c r="C75" s="16">
        <f aca="true" t="shared" si="14" ref="C75:C86">1*G75</f>
        <v>41249.378</v>
      </c>
      <c r="D75" s="19" t="str">
        <f aca="true" t="shared" si="15" ref="D75:D86">VLOOKUP(F75,I$1:J$5,2,FALSE)</f>
        <v>vis</v>
      </c>
      <c r="E75" s="49">
        <f>VLOOKUP(C75,Active!C$21:E$973,3,FALSE)</f>
        <v>2151.992389634707</v>
      </c>
      <c r="F75" s="5" t="s">
        <v>78</v>
      </c>
      <c r="G75" s="19" t="str">
        <f aca="true" t="shared" si="16" ref="G75:G86">MID(I75,3,LEN(I75)-3)</f>
        <v>41249.378</v>
      </c>
      <c r="H75" s="16">
        <f aca="true" t="shared" si="17" ref="H75:H86">1*K75</f>
        <v>2152</v>
      </c>
      <c r="I75" s="50" t="s">
        <v>195</v>
      </c>
      <c r="J75" s="51" t="s">
        <v>196</v>
      </c>
      <c r="K75" s="50">
        <v>2152</v>
      </c>
      <c r="L75" s="50" t="s">
        <v>197</v>
      </c>
      <c r="M75" s="51" t="s">
        <v>84</v>
      </c>
      <c r="N75" s="51"/>
      <c r="O75" s="52" t="s">
        <v>95</v>
      </c>
      <c r="P75" s="52" t="s">
        <v>96</v>
      </c>
    </row>
    <row r="76" spans="1:16" ht="12.75" customHeight="1" thickBot="1">
      <c r="A76" s="16" t="str">
        <f t="shared" si="12"/>
        <v> VSS 9.133 </v>
      </c>
      <c r="B76" s="5" t="str">
        <f t="shared" si="13"/>
        <v>I</v>
      </c>
      <c r="C76" s="16">
        <f t="shared" si="14"/>
        <v>41333.442</v>
      </c>
      <c r="D76" s="19" t="str">
        <f t="shared" si="15"/>
        <v>vis</v>
      </c>
      <c r="E76" s="49">
        <f>VLOOKUP(C76,Active!C$21:E$973,3,FALSE)</f>
        <v>2187.005401226855</v>
      </c>
      <c r="F76" s="5" t="s">
        <v>78</v>
      </c>
      <c r="G76" s="19" t="str">
        <f t="shared" si="16"/>
        <v>41333.442</v>
      </c>
      <c r="H76" s="16">
        <f t="shared" si="17"/>
        <v>2187</v>
      </c>
      <c r="I76" s="50" t="s">
        <v>198</v>
      </c>
      <c r="J76" s="51" t="s">
        <v>199</v>
      </c>
      <c r="K76" s="50">
        <v>2187</v>
      </c>
      <c r="L76" s="50" t="s">
        <v>200</v>
      </c>
      <c r="M76" s="51" t="s">
        <v>84</v>
      </c>
      <c r="N76" s="51"/>
      <c r="O76" s="52" t="s">
        <v>95</v>
      </c>
      <c r="P76" s="52" t="s">
        <v>96</v>
      </c>
    </row>
    <row r="77" spans="1:16" ht="12.75" customHeight="1" thickBot="1">
      <c r="A77" s="16" t="str">
        <f t="shared" si="12"/>
        <v> VSS 9.133 </v>
      </c>
      <c r="B77" s="5" t="str">
        <f t="shared" si="13"/>
        <v>I</v>
      </c>
      <c r="C77" s="16">
        <f t="shared" si="14"/>
        <v>41350.259</v>
      </c>
      <c r="D77" s="19" t="str">
        <f t="shared" si="15"/>
        <v>vis</v>
      </c>
      <c r="E77" s="49">
        <f>VLOOKUP(C77,Active!C$21:E$973,3,FALSE)</f>
        <v>2194.009752863048</v>
      </c>
      <c r="F77" s="5" t="s">
        <v>78</v>
      </c>
      <c r="G77" s="19" t="str">
        <f t="shared" si="16"/>
        <v>41350.259</v>
      </c>
      <c r="H77" s="16">
        <f t="shared" si="17"/>
        <v>2194</v>
      </c>
      <c r="I77" s="50" t="s">
        <v>201</v>
      </c>
      <c r="J77" s="51" t="s">
        <v>202</v>
      </c>
      <c r="K77" s="50">
        <v>2194</v>
      </c>
      <c r="L77" s="50" t="s">
        <v>203</v>
      </c>
      <c r="M77" s="51" t="s">
        <v>84</v>
      </c>
      <c r="N77" s="51"/>
      <c r="O77" s="52" t="s">
        <v>95</v>
      </c>
      <c r="P77" s="52" t="s">
        <v>96</v>
      </c>
    </row>
    <row r="78" spans="1:16" ht="12.75" customHeight="1" thickBot="1">
      <c r="A78" s="16" t="str">
        <f t="shared" si="12"/>
        <v> AC 1152 </v>
      </c>
      <c r="B78" s="5" t="str">
        <f t="shared" si="13"/>
        <v>I</v>
      </c>
      <c r="C78" s="16">
        <f t="shared" si="14"/>
        <v>42310.55</v>
      </c>
      <c r="D78" s="19" t="str">
        <f t="shared" si="15"/>
        <v>vis</v>
      </c>
      <c r="E78" s="49">
        <f>VLOOKUP(C78,Active!C$21:E$973,3,FALSE)</f>
        <v>2593.9750164102666</v>
      </c>
      <c r="F78" s="5" t="s">
        <v>78</v>
      </c>
      <c r="G78" s="19" t="str">
        <f t="shared" si="16"/>
        <v>42310.55</v>
      </c>
      <c r="H78" s="16">
        <f t="shared" si="17"/>
        <v>2594</v>
      </c>
      <c r="I78" s="50" t="s">
        <v>204</v>
      </c>
      <c r="J78" s="51" t="s">
        <v>205</v>
      </c>
      <c r="K78" s="50">
        <v>2594</v>
      </c>
      <c r="L78" s="50" t="s">
        <v>206</v>
      </c>
      <c r="M78" s="51" t="s">
        <v>84</v>
      </c>
      <c r="N78" s="51"/>
      <c r="O78" s="52" t="s">
        <v>85</v>
      </c>
      <c r="P78" s="52" t="s">
        <v>86</v>
      </c>
    </row>
    <row r="79" spans="1:16" ht="12.75" customHeight="1" thickBot="1">
      <c r="A79" s="16" t="str">
        <f t="shared" si="12"/>
        <v> AC 1152 </v>
      </c>
      <c r="B79" s="5" t="str">
        <f t="shared" si="13"/>
        <v>I</v>
      </c>
      <c r="C79" s="16">
        <f t="shared" si="14"/>
        <v>42339.46</v>
      </c>
      <c r="D79" s="19" t="str">
        <f t="shared" si="15"/>
        <v>vis</v>
      </c>
      <c r="E79" s="49">
        <f>VLOOKUP(C79,Active!C$21:E$973,3,FALSE)</f>
        <v>2606.0161537000554</v>
      </c>
      <c r="F79" s="5" t="s">
        <v>78</v>
      </c>
      <c r="G79" s="19" t="str">
        <f t="shared" si="16"/>
        <v>42339.46</v>
      </c>
      <c r="H79" s="16">
        <f t="shared" si="17"/>
        <v>2606</v>
      </c>
      <c r="I79" s="50" t="s">
        <v>207</v>
      </c>
      <c r="J79" s="51" t="s">
        <v>208</v>
      </c>
      <c r="K79" s="50">
        <v>2606</v>
      </c>
      <c r="L79" s="50" t="s">
        <v>83</v>
      </c>
      <c r="M79" s="51" t="s">
        <v>84</v>
      </c>
      <c r="N79" s="51"/>
      <c r="O79" s="52" t="s">
        <v>85</v>
      </c>
      <c r="P79" s="52" t="s">
        <v>86</v>
      </c>
    </row>
    <row r="80" spans="1:16" ht="12.75" customHeight="1" thickBot="1">
      <c r="A80" s="16" t="str">
        <f t="shared" si="12"/>
        <v> AC 1152 </v>
      </c>
      <c r="B80" s="5" t="str">
        <f t="shared" si="13"/>
        <v>I</v>
      </c>
      <c r="C80" s="16">
        <f t="shared" si="14"/>
        <v>42363.43</v>
      </c>
      <c r="D80" s="19" t="str">
        <f t="shared" si="15"/>
        <v>vis</v>
      </c>
      <c r="E80" s="49">
        <f>VLOOKUP(C80,Active!C$21:E$973,3,FALSE)</f>
        <v>2615.9997600935626</v>
      </c>
      <c r="F80" s="5" t="s">
        <v>78</v>
      </c>
      <c r="G80" s="19" t="str">
        <f t="shared" si="16"/>
        <v>42363.43</v>
      </c>
      <c r="H80" s="16">
        <f t="shared" si="17"/>
        <v>2616</v>
      </c>
      <c r="I80" s="50" t="s">
        <v>209</v>
      </c>
      <c r="J80" s="51" t="s">
        <v>210</v>
      </c>
      <c r="K80" s="50">
        <v>2616</v>
      </c>
      <c r="L80" s="50" t="s">
        <v>211</v>
      </c>
      <c r="M80" s="51" t="s">
        <v>84</v>
      </c>
      <c r="N80" s="51"/>
      <c r="O80" s="52" t="s">
        <v>85</v>
      </c>
      <c r="P80" s="52" t="s">
        <v>86</v>
      </c>
    </row>
    <row r="81" spans="1:16" ht="12.75" customHeight="1" thickBot="1">
      <c r="A81" s="16" t="str">
        <f t="shared" si="12"/>
        <v> AC 1152 </v>
      </c>
      <c r="B81" s="5" t="str">
        <f t="shared" si="13"/>
        <v>I</v>
      </c>
      <c r="C81" s="16">
        <f t="shared" si="14"/>
        <v>42699.55</v>
      </c>
      <c r="D81" s="19" t="str">
        <f t="shared" si="15"/>
        <v>vis</v>
      </c>
      <c r="E81" s="49">
        <f>VLOOKUP(C81,Active!C$21:E$973,3,FALSE)</f>
        <v>2755.995161886864</v>
      </c>
      <c r="F81" s="5" t="s">
        <v>78</v>
      </c>
      <c r="G81" s="19" t="str">
        <f t="shared" si="16"/>
        <v>42699.55</v>
      </c>
      <c r="H81" s="16">
        <f t="shared" si="17"/>
        <v>2756</v>
      </c>
      <c r="I81" s="50" t="s">
        <v>212</v>
      </c>
      <c r="J81" s="51" t="s">
        <v>213</v>
      </c>
      <c r="K81" s="50">
        <v>2756</v>
      </c>
      <c r="L81" s="50" t="s">
        <v>214</v>
      </c>
      <c r="M81" s="51" t="s">
        <v>84</v>
      </c>
      <c r="N81" s="51"/>
      <c r="O81" s="52" t="s">
        <v>85</v>
      </c>
      <c r="P81" s="52" t="s">
        <v>86</v>
      </c>
    </row>
    <row r="82" spans="1:16" ht="12.75" customHeight="1" thickBot="1">
      <c r="A82" s="16" t="str">
        <f t="shared" si="12"/>
        <v> AC 1152 </v>
      </c>
      <c r="B82" s="5" t="str">
        <f t="shared" si="13"/>
        <v>I</v>
      </c>
      <c r="C82" s="16">
        <f t="shared" si="14"/>
        <v>43429.48</v>
      </c>
      <c r="D82" s="19" t="str">
        <f t="shared" si="15"/>
        <v>vis</v>
      </c>
      <c r="E82" s="49">
        <f>VLOOKUP(C82,Active!C$21:E$973,3,FALSE)</f>
        <v>3060.014094503144</v>
      </c>
      <c r="F82" s="5" t="s">
        <v>78</v>
      </c>
      <c r="G82" s="19" t="str">
        <f t="shared" si="16"/>
        <v>43429.48</v>
      </c>
      <c r="H82" s="16">
        <f t="shared" si="17"/>
        <v>3060</v>
      </c>
      <c r="I82" s="50" t="s">
        <v>215</v>
      </c>
      <c r="J82" s="51" t="s">
        <v>216</v>
      </c>
      <c r="K82" s="50">
        <v>3060</v>
      </c>
      <c r="L82" s="50" t="s">
        <v>217</v>
      </c>
      <c r="M82" s="51" t="s">
        <v>84</v>
      </c>
      <c r="N82" s="51"/>
      <c r="O82" s="52" t="s">
        <v>85</v>
      </c>
      <c r="P82" s="52" t="s">
        <v>86</v>
      </c>
    </row>
    <row r="83" spans="1:16" ht="12.75" customHeight="1" thickBot="1">
      <c r="A83" s="16" t="str">
        <f t="shared" si="12"/>
        <v> AC 1152 </v>
      </c>
      <c r="B83" s="5" t="str">
        <f t="shared" si="13"/>
        <v>I</v>
      </c>
      <c r="C83" s="16">
        <f t="shared" si="14"/>
        <v>43518.3</v>
      </c>
      <c r="D83" s="19" t="str">
        <f t="shared" si="15"/>
        <v>vis</v>
      </c>
      <c r="E83" s="49">
        <f>VLOOKUP(C83,Active!C$21:E$973,3,FALSE)</f>
        <v>3097.0080002132504</v>
      </c>
      <c r="F83" s="5" t="s">
        <v>78</v>
      </c>
      <c r="G83" s="19" t="str">
        <f t="shared" si="16"/>
        <v>43518.30</v>
      </c>
      <c r="H83" s="16">
        <f t="shared" si="17"/>
        <v>3097</v>
      </c>
      <c r="I83" s="50" t="s">
        <v>218</v>
      </c>
      <c r="J83" s="51" t="s">
        <v>219</v>
      </c>
      <c r="K83" s="50">
        <v>3097</v>
      </c>
      <c r="L83" s="50" t="s">
        <v>220</v>
      </c>
      <c r="M83" s="51" t="s">
        <v>84</v>
      </c>
      <c r="N83" s="51"/>
      <c r="O83" s="52" t="s">
        <v>85</v>
      </c>
      <c r="P83" s="52" t="s">
        <v>86</v>
      </c>
    </row>
    <row r="84" spans="1:16" ht="12.75" customHeight="1" thickBot="1">
      <c r="A84" s="16" t="str">
        <f t="shared" si="12"/>
        <v> BRNO 30 </v>
      </c>
      <c r="B84" s="5" t="str">
        <f t="shared" si="13"/>
        <v>I</v>
      </c>
      <c r="C84" s="16">
        <f t="shared" si="14"/>
        <v>47542.251</v>
      </c>
      <c r="D84" s="19" t="str">
        <f t="shared" si="15"/>
        <v>vis</v>
      </c>
      <c r="E84" s="49">
        <f>VLOOKUP(C84,Active!C$21:E$973,3,FALSE)</f>
        <v>4773.000613094224</v>
      </c>
      <c r="F84" s="5" t="s">
        <v>78</v>
      </c>
      <c r="G84" s="19" t="str">
        <f t="shared" si="16"/>
        <v>47542.251</v>
      </c>
      <c r="H84" s="16">
        <f t="shared" si="17"/>
        <v>4773</v>
      </c>
      <c r="I84" s="50" t="s">
        <v>280</v>
      </c>
      <c r="J84" s="51" t="s">
        <v>281</v>
      </c>
      <c r="K84" s="50">
        <v>4773</v>
      </c>
      <c r="L84" s="50" t="s">
        <v>256</v>
      </c>
      <c r="M84" s="51" t="s">
        <v>224</v>
      </c>
      <c r="N84" s="51"/>
      <c r="O84" s="52" t="s">
        <v>282</v>
      </c>
      <c r="P84" s="52" t="s">
        <v>283</v>
      </c>
    </row>
    <row r="85" spans="1:16" ht="12.75" customHeight="1" thickBot="1">
      <c r="A85" s="16" t="str">
        <f t="shared" si="12"/>
        <v> BRNO 32 </v>
      </c>
      <c r="B85" s="5" t="str">
        <f t="shared" si="13"/>
        <v>I</v>
      </c>
      <c r="C85" s="16">
        <f t="shared" si="14"/>
        <v>51585.4222</v>
      </c>
      <c r="D85" s="19" t="str">
        <f t="shared" si="15"/>
        <v>PE</v>
      </c>
      <c r="E85" s="49">
        <f>VLOOKUP(C85,Active!C$21:E$973,3,FALSE)</f>
        <v>6456.9985205769735</v>
      </c>
      <c r="F85" s="5" t="str">
        <f>LEFT(M85,1)</f>
        <v>E</v>
      </c>
      <c r="G85" s="19" t="str">
        <f t="shared" si="16"/>
        <v>51585.4222</v>
      </c>
      <c r="H85" s="16">
        <f t="shared" si="17"/>
        <v>6457</v>
      </c>
      <c r="I85" s="50" t="s">
        <v>299</v>
      </c>
      <c r="J85" s="51" t="s">
        <v>300</v>
      </c>
      <c r="K85" s="50">
        <v>6457</v>
      </c>
      <c r="L85" s="50" t="s">
        <v>301</v>
      </c>
      <c r="M85" s="51" t="s">
        <v>286</v>
      </c>
      <c r="N85" s="51" t="s">
        <v>287</v>
      </c>
      <c r="O85" s="52" t="s">
        <v>293</v>
      </c>
      <c r="P85" s="52" t="s">
        <v>302</v>
      </c>
    </row>
    <row r="86" spans="1:16" ht="12.75" customHeight="1" thickBot="1">
      <c r="A86" s="16" t="str">
        <f t="shared" si="12"/>
        <v>BAVM 212 </v>
      </c>
      <c r="B86" s="5" t="str">
        <f t="shared" si="13"/>
        <v>I</v>
      </c>
      <c r="C86" s="16">
        <f t="shared" si="14"/>
        <v>55155.6128</v>
      </c>
      <c r="D86" s="19" t="str">
        <f t="shared" si="15"/>
        <v>vis</v>
      </c>
      <c r="E86" s="49">
        <f>VLOOKUP(C86,Active!C$21:E$973,3,FALSE)</f>
        <v>7943.9980074437635</v>
      </c>
      <c r="F86" s="5" t="s">
        <v>78</v>
      </c>
      <c r="G86" s="19" t="str">
        <f t="shared" si="16"/>
        <v>55155.6128</v>
      </c>
      <c r="H86" s="16">
        <f t="shared" si="17"/>
        <v>7944</v>
      </c>
      <c r="I86" s="50" t="s">
        <v>334</v>
      </c>
      <c r="J86" s="51" t="s">
        <v>335</v>
      </c>
      <c r="K86" s="50" t="s">
        <v>336</v>
      </c>
      <c r="L86" s="50" t="s">
        <v>337</v>
      </c>
      <c r="M86" s="51" t="s">
        <v>306</v>
      </c>
      <c r="N86" s="51" t="s">
        <v>318</v>
      </c>
      <c r="O86" s="52" t="s">
        <v>328</v>
      </c>
      <c r="P86" s="53" t="s">
        <v>338</v>
      </c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  <row r="824" spans="2:6" ht="12.75">
      <c r="B824" s="5"/>
      <c r="F824" s="5"/>
    </row>
    <row r="825" spans="2:6" ht="12.75">
      <c r="B825" s="5"/>
      <c r="F825" s="5"/>
    </row>
    <row r="826" spans="2:6" ht="12.75">
      <c r="B826" s="5"/>
      <c r="F826" s="5"/>
    </row>
    <row r="827" spans="2:6" ht="12.75">
      <c r="B827" s="5"/>
      <c r="F827" s="5"/>
    </row>
    <row r="828" spans="2:6" ht="12.75">
      <c r="B828" s="5"/>
      <c r="F828" s="5"/>
    </row>
    <row r="829" spans="2:6" ht="12.75">
      <c r="B829" s="5"/>
      <c r="F829" s="5"/>
    </row>
    <row r="830" spans="2:6" ht="12.75">
      <c r="B830" s="5"/>
      <c r="F830" s="5"/>
    </row>
    <row r="831" spans="2:6" ht="12.75">
      <c r="B831" s="5"/>
      <c r="F831" s="5"/>
    </row>
    <row r="832" spans="2:6" ht="12.75">
      <c r="B832" s="5"/>
      <c r="F832" s="5"/>
    </row>
    <row r="833" spans="2:6" ht="12.75">
      <c r="B833" s="5"/>
      <c r="F833" s="5"/>
    </row>
    <row r="834" spans="2:6" ht="12.75">
      <c r="B834" s="5"/>
      <c r="F834" s="5"/>
    </row>
    <row r="835" spans="2:6" ht="12.75">
      <c r="B835" s="5"/>
      <c r="F835" s="5"/>
    </row>
    <row r="836" spans="2:6" ht="12.75">
      <c r="B836" s="5"/>
      <c r="F836" s="5"/>
    </row>
    <row r="837" spans="2:6" ht="12.75">
      <c r="B837" s="5"/>
      <c r="F837" s="5"/>
    </row>
    <row r="838" spans="2:6" ht="12.75">
      <c r="B838" s="5"/>
      <c r="F838" s="5"/>
    </row>
    <row r="839" spans="2:6" ht="12.75">
      <c r="B839" s="5"/>
      <c r="F839" s="5"/>
    </row>
    <row r="840" spans="2:6" ht="12.75">
      <c r="B840" s="5"/>
      <c r="F840" s="5"/>
    </row>
    <row r="841" spans="2:6" ht="12.75">
      <c r="B841" s="5"/>
      <c r="F841" s="5"/>
    </row>
    <row r="842" spans="2:6" ht="12.75">
      <c r="B842" s="5"/>
      <c r="F842" s="5"/>
    </row>
    <row r="843" spans="2:6" ht="12.75">
      <c r="B843" s="5"/>
      <c r="F843" s="5"/>
    </row>
    <row r="844" spans="2:6" ht="12.75">
      <c r="B844" s="5"/>
      <c r="F844" s="5"/>
    </row>
    <row r="845" spans="2:6" ht="12.75">
      <c r="B845" s="5"/>
      <c r="F845" s="5"/>
    </row>
    <row r="846" spans="2:6" ht="12.75">
      <c r="B846" s="5"/>
      <c r="F846" s="5"/>
    </row>
    <row r="847" spans="2:6" ht="12.75">
      <c r="B847" s="5"/>
      <c r="F847" s="5"/>
    </row>
    <row r="848" spans="2:6" ht="12.75">
      <c r="B848" s="5"/>
      <c r="F848" s="5"/>
    </row>
    <row r="849" spans="2:6" ht="12.75">
      <c r="B849" s="5"/>
      <c r="F849" s="5"/>
    </row>
    <row r="850" spans="2:6" ht="12.75">
      <c r="B850" s="5"/>
      <c r="F850" s="5"/>
    </row>
    <row r="851" spans="2:6" ht="12.75">
      <c r="B851" s="5"/>
      <c r="F851" s="5"/>
    </row>
    <row r="852" spans="2:6" ht="12.75">
      <c r="B852" s="5"/>
      <c r="F852" s="5"/>
    </row>
  </sheetData>
  <sheetProtection/>
  <hyperlinks>
    <hyperlink ref="P29" r:id="rId1" display="http://www.konkoly.hu/cgi-bin/IBVS?4888"/>
    <hyperlink ref="P30" r:id="rId2" display="http://www.konkoly.hu/cgi-bin/IBVS?5263"/>
    <hyperlink ref="P31" r:id="rId3" display="http://var.astro.cz/oejv/issues/oejv0074.pdf"/>
    <hyperlink ref="P32" r:id="rId4" display="http://www.bav-astro.de/sfs/BAVM_link.php?BAVMnr=152"/>
    <hyperlink ref="P33" r:id="rId5" display="http://www.bav-astro.de/sfs/BAVM_link.php?BAVMnr=172"/>
    <hyperlink ref="P34" r:id="rId6" display="http://var.astro.cz/oejv/issues/oejv0003.pdf"/>
    <hyperlink ref="P35" r:id="rId7" display="http://www.bav-astro.de/sfs/BAVM_link.php?BAVMnr=209"/>
    <hyperlink ref="P36" r:id="rId8" display="http://www.bav-astro.de/sfs/BAVM_link.php?BAVMnr=209"/>
    <hyperlink ref="P86" r:id="rId9" display="http://www.bav-astro.de/sfs/BAVM_link.php?BAVMnr=212"/>
    <hyperlink ref="P37" r:id="rId10" display="http://www.konkoly.hu/cgi-bin/IBVS?601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2022-11-23T00:43:52Z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