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985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<sst xmlns="http://schemas.openxmlformats.org/spreadsheetml/2006/main" count="56" uniqueCount="50">
  <si>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</si>
  <si>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</si>
  <si>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</si>
  <si>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</si>
  <si>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</si>
  <si>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</si>
  <si>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</si>
  <si>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</si>
  <si>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</si>
  <si>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</si>
  <si>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</si>
  <si>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</si>
  <si>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</si>
  <si>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</si>
  <si>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</si>
  <si>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</si>
  <si>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</si>
  <si>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</si>
  <si>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</si>
  <si>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</si>
  <si>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</si>
  <si>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</si>
  <si>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</si>
  <si>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</si>
  <si>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</si>
  <si>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</si>
  <si>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</si>
  <si>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</si>
  <si>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</si>
  <si>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</si>
  <si>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</si>
  <si>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</si>
  <si>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</si>
  <si>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</si>
  <si>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</si>
  <si>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</si>
  <si>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</si>
  <si>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</si>
  <si>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</si>
  <si>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</si>
  <si>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</si>
  <si>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V0968 Per  </t>
  </si>
  <si>
    <t>2017K</t>
  </si>
  <si>
    <t xml:space="preserve">EB        </t>
  </si>
  <si>
    <t>pr_6</t>
  </si>
  <si>
    <t xml:space="preserve">      </t>
  </si>
  <si>
    <t>GCVS</t>
  </si>
  <si>
    <t>V0968 Per   / GSC na</t>
  </si>
  <si>
    <t>IBVS 6196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</si>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</sst>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V0968 Per-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3560366"/>
        <c:axId val="56498975"/>
      </c:scatterChart>
      <c:val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crossBetween val="midCat"/>
        <c:dispUnits/>
      </c:val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4" t="s">
        <v>41</v>
      </c>
      <c r="G1" s="30" t="s">
        <v>42</v>
      </c>
      <c r="H1" s="35"/>
      <c r="I1" s="36" t="s">
        <v>13</v>
      </c>
      <c r="J1" s="37" t="s">
        <v>41</v>
      </c>
      <c r="K1" s="38">
        <v>1.5512</v>
      </c>
      <c r="L1" s="38">
        <v>54.420840000000005</v>
      </c>
      <c r="M1" s="39">
        <v>53651.513</v>
      </c>
      <c r="N1" s="39">
        <v>0.623394</v>
      </c>
      <c r="O1" s="40" t="s">
        <v>43</v>
      </c>
      <c r="P1" s="40">
        <v>14.28</v>
      </c>
      <c r="Q1" s="40">
        <v>14.65</v>
      </c>
      <c r="R1" s="41" t="s">
        <v>44</v>
      </c>
      <c r="S1" s="42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53651.513</v>
      </c>
      <c r="D4" s="27">
        <v>0.623394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53651.513</v>
      </c>
      <c r="D7" s="28" t="s">
        <v>46</v>
      </c>
    </row>
    <row r="8" spans="1:4" ht="12.75">
      <c r="A8" t="s">
        <v>3</v>
      </c>
      <c r="C8" s="8">
        <v>0.623394</v>
      </c>
      <c r="D8" s="28" t="s">
        <v>46</v>
      </c>
    </row>
    <row r="9" spans="1:4" ht="12.75">
      <c r="A9" s="24" t="s">
        <v>32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-4.432544473255892E-07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57260.3383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0.6233935567455526</v>
      </c>
      <c r="E16" s="14" t="s">
        <v>30</v>
      </c>
      <c r="F16" s="32">
        <f ca="1">NOW()+15018.5+$C$5/24</f>
        <v>59906.69407430555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10035</v>
      </c>
    </row>
    <row r="18" spans="1:6" ht="14.25" thickBot="1" thickTop="1">
      <c r="A18" s="16" t="s">
        <v>5</v>
      </c>
      <c r="B18" s="10"/>
      <c r="C18" s="19">
        <f>+C15</f>
        <v>57260.3383</v>
      </c>
      <c r="D18" s="20">
        <f>+C16</f>
        <v>0.6233935567455526</v>
      </c>
      <c r="E18" s="14" t="s">
        <v>36</v>
      </c>
      <c r="F18" s="23">
        <f>ROUND(2*(F16-$C$15)/$C$16,0)/2+F15</f>
        <v>4246</v>
      </c>
    </row>
    <row r="19" spans="5:6" ht="13.5" thickTop="1">
      <c r="E19" s="14" t="s">
        <v>31</v>
      </c>
      <c r="F19" s="18">
        <f>+$C$15+$C$16*F18-15018.5-$C$5/24</f>
        <v>44889.16317527495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46</v>
      </c>
      <c r="C21" s="8">
        <v>53651.513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38633.013</v>
      </c>
    </row>
    <row r="22" spans="1:17" ht="12.75">
      <c r="A22" s="43" t="s">
        <v>48</v>
      </c>
      <c r="B22" s="44" t="s">
        <v>49</v>
      </c>
      <c r="C22" s="45">
        <v>57260.3383</v>
      </c>
      <c r="D22" s="45">
        <v>0.002</v>
      </c>
      <c r="E22">
        <f>+(C22-C$7)/C$8</f>
        <v>5788.995883823079</v>
      </c>
      <c r="F22">
        <f>ROUND(2*E22,0)/2</f>
        <v>5789</v>
      </c>
      <c r="G22">
        <f>+C22-(C$7+F22*C$8)</f>
        <v>-0.002565999995567836</v>
      </c>
      <c r="K22">
        <f>+G22</f>
        <v>-0.002565999995567836</v>
      </c>
      <c r="O22">
        <f>+C$11+C$12*$F22</f>
        <v>-0.002565999995567836</v>
      </c>
      <c r="Q22" s="2">
        <f>+C22-15018.5</f>
        <v>42241.8383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2022-11-23T03:39:28Z</dcterms:modified>
  <cp:category/>
  <cp:version/>
  <cp:contentType/>
  <cp:contentStatus/>
</cp:coreProperties>
</file>