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<sst xmlns="http://schemas.openxmlformats.org/spreadsheetml/2006/main" count="55" uniqueCount="50">
  <si>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</si>
  <si>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</si>
  <si>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</si>
  <si>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</si>
  <si>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</si>
  <si>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</si>
  <si>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</si>
  <si>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</si>
  <si>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</si>
  <si>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</si>
  <si>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</si>
  <si>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</si>
  <si>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</si>
  <si>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</si>
  <si>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</si>
  <si>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</si>
  <si>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</si>
  <si>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</si>
  <si>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</si>
  <si>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</si>
  <si>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</si>
  <si>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</si>
  <si>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</si>
  <si>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</si>
  <si>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</si>
  <si>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</si>
  <si>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</si>
  <si>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</si>
  <si>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</si>
  <si>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</si>
  <si>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</si>
  <si>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</si>
  <si>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</si>
  <si>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</si>
  <si>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</si>
  <si>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</si>
  <si>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</si>
  <si>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</si>
  <si>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</si>
  <si>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</si>
  <si>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</si>
  <si>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</si>
  <si>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RZ PsA</t>
  </si>
  <si>
    <t>G7501-0315</t>
  </si>
  <si>
    <t>EA</t>
  </si>
  <si>
    <t>VSX</t>
  </si>
  <si>
    <t>RZ PsA / GSC 7501-0315</t>
  </si>
  <si>
    <t>as of 2021-06-08</t>
  </si>
  <si>
    <t>OEJV 0211</t>
  </si>
  <si>
    <t>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</si>
</sst>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33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172" fontId="0" fillId="0" borderId="11" xfId="0" applyNumberFormat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RZ PsA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0952742"/>
        <c:axId val="36753503"/>
      </c:scatterChart>
      <c:valAx>
        <c:axId val="20952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3503"/>
        <c:crosses val="autoZero"/>
        <c:crossBetween val="midCat"/>
        <c:dispUnits/>
      </c:valAx>
      <c:valAx>
        <c:axId val="3675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5274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6" ht="20.25">
      <c r="A1" s="1" t="s">
        <v>46</v>
      </c>
      <c r="F1" s="34" t="s">
        <v>42</v>
      </c>
      <c r="G1" s="35">
        <v>2013</v>
      </c>
      <c r="H1" s="36"/>
      <c r="I1" s="37" t="s">
        <v>43</v>
      </c>
      <c r="J1" s="38" t="s">
        <v>42</v>
      </c>
      <c r="K1" s="39">
        <v>22.41243</v>
      </c>
      <c r="L1" s="40">
        <v>-33.203</v>
      </c>
      <c r="M1" s="41">
        <v>51871.745</v>
      </c>
      <c r="N1" s="41">
        <v>1.150634</v>
      </c>
      <c r="O1" s="42" t="s">
        <v>44</v>
      </c>
      <c r="P1" s="43">
        <v>12.4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5" ht="14.25" thickBot="1" thickTop="1">
      <c r="A4" s="5" t="s">
        <v>0</v>
      </c>
      <c r="C4" s="27" t="s">
        <v>37</v>
      </c>
      <c r="D4" s="28" t="s">
        <v>37</v>
      </c>
      <c r="E4" s="33" t="s">
        <v>47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51871.745</v>
      </c>
      <c r="D7" s="32" t="s">
        <v>45</v>
      </c>
    </row>
    <row r="8" spans="1:4" ht="12.75">
      <c r="A8" t="s">
        <v>3</v>
      </c>
      <c r="C8" s="8">
        <v>1.150634</v>
      </c>
      <c r="D8" s="32" t="s">
        <v>45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4.703776554854288E-06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57721.59217</v>
      </c>
      <c r="E15" s="14" t="s">
        <v>34</v>
      </c>
      <c r="F15" s="30">
        <v>1</v>
      </c>
    </row>
    <row r="16" spans="1:6" ht="12.75">
      <c r="A16" s="16" t="s">
        <v>4</v>
      </c>
      <c r="B16" s="10"/>
      <c r="C16" s="17">
        <f>+C8+C12</f>
        <v>1.1506387037765549</v>
      </c>
      <c r="E16" s="14" t="s">
        <v>30</v>
      </c>
      <c r="F16" s="31">
        <f ca="1">NOW()+15018.5+$C$5/24</f>
        <v>59906.705312962964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6984</v>
      </c>
    </row>
    <row r="18" spans="1:6" ht="14.25" thickBot="1" thickTop="1">
      <c r="A18" s="16" t="s">
        <v>5</v>
      </c>
      <c r="B18" s="10"/>
      <c r="C18" s="19">
        <f>+C15</f>
        <v>57721.59217</v>
      </c>
      <c r="D18" s="20">
        <f>+C16</f>
        <v>1.1506387037765549</v>
      </c>
      <c r="E18" s="14" t="s">
        <v>36</v>
      </c>
      <c r="F18" s="23">
        <f>ROUND(2*(F16-$C$15)/$C$16,0)/2+F15</f>
        <v>1900</v>
      </c>
    </row>
    <row r="19" spans="5:6" ht="13.5" thickTop="1">
      <c r="E19" s="14" t="s">
        <v>31</v>
      </c>
      <c r="F19" s="18">
        <f>+$C$15+$C$16*F18-15018.5-$C$5/24</f>
        <v>44889.701540508795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tr">
        <f>D7</f>
        <v>VSX</v>
      </c>
      <c r="C21" s="8">
        <v>51871.745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36853.245</v>
      </c>
    </row>
    <row r="22" spans="1:17" ht="12.75">
      <c r="A22" t="s">
        <v>48</v>
      </c>
      <c r="B22" t="s">
        <v>49</v>
      </c>
      <c r="C22" s="8">
        <v>57721.59217</v>
      </c>
      <c r="D22" s="8">
        <v>0.0001</v>
      </c>
      <c r="E22">
        <f>+(C22-C$7)/C$8</f>
        <v>5084.020783324672</v>
      </c>
      <c r="F22">
        <f>ROUND(2*E22,0)/2</f>
        <v>5084</v>
      </c>
      <c r="G22">
        <f>+C22-(C$7+F22*C$8)</f>
        <v>0.0239140000048792</v>
      </c>
      <c r="K22">
        <f>+G22</f>
        <v>0.0239140000048792</v>
      </c>
      <c r="O22">
        <f>+C$11+C$12*$F22</f>
        <v>0.0239140000048792</v>
      </c>
      <c r="Q22" s="2">
        <f>+C22-15018.5</f>
        <v>42703.09217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2022-11-23T03:55:39Z</dcterms:modified>
  <cp:category/>
  <cp:version/>
  <cp:contentType/>
  <cp:contentStatus/>
</cp:coreProperties>
</file>