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283362B-3056-416C-8E49-8BE736C4DD29}" xr6:coauthVersionLast="47" xr6:coauthVersionMax="47" xr10:uidLastSave="{00000000-0000-0000-0000-000000000000}"/>
  <bookViews>
    <workbookView xWindow="15060" yWindow="510" windowWidth="13590" windowHeight="14595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54" i="1" l="1"/>
  <c r="F54" i="1"/>
  <c r="G54" i="1" s="1"/>
  <c r="K54" i="1" s="1"/>
  <c r="Q54" i="1"/>
  <c r="E51" i="1"/>
  <c r="F51" i="1" s="1"/>
  <c r="G51" i="1" s="1"/>
  <c r="K51" i="1" s="1"/>
  <c r="Q51" i="1"/>
  <c r="E52" i="1"/>
  <c r="F52" i="1" s="1"/>
  <c r="G52" i="1" s="1"/>
  <c r="K52" i="1" s="1"/>
  <c r="Q52" i="1"/>
  <c r="E53" i="1"/>
  <c r="F53" i="1" s="1"/>
  <c r="G53" i="1" s="1"/>
  <c r="K53" i="1" s="1"/>
  <c r="Q53" i="1"/>
  <c r="E50" i="1"/>
  <c r="F50" i="1" s="1"/>
  <c r="G50" i="1" s="1"/>
  <c r="K50" i="1" s="1"/>
  <c r="Q50" i="1"/>
  <c r="E36" i="1"/>
  <c r="F36" i="1" s="1"/>
  <c r="G36" i="1" s="1"/>
  <c r="K36" i="1" s="1"/>
  <c r="Q36" i="1"/>
  <c r="E32" i="1"/>
  <c r="F32" i="1" s="1"/>
  <c r="G32" i="1" s="1"/>
  <c r="K32" i="1" s="1"/>
  <c r="Q32" i="1"/>
  <c r="E35" i="1"/>
  <c r="F35" i="1"/>
  <c r="G35" i="1" s="1"/>
  <c r="K35" i="1" s="1"/>
  <c r="Q35" i="1"/>
  <c r="Q49" i="1"/>
  <c r="E31" i="1"/>
  <c r="F31" i="1"/>
  <c r="G31" i="1" s="1"/>
  <c r="K31" i="1" s="1"/>
  <c r="E33" i="1"/>
  <c r="F33" i="1" s="1"/>
  <c r="G33" i="1" s="1"/>
  <c r="K33" i="1" s="1"/>
  <c r="E34" i="1"/>
  <c r="F34" i="1"/>
  <c r="G34" i="1" s="1"/>
  <c r="K34" i="1" s="1"/>
  <c r="E37" i="1"/>
  <c r="F37" i="1" s="1"/>
  <c r="G37" i="1" s="1"/>
  <c r="K37" i="1" s="1"/>
  <c r="E38" i="1"/>
  <c r="F38" i="1" s="1"/>
  <c r="G38" i="1" s="1"/>
  <c r="K38" i="1" s="1"/>
  <c r="E39" i="1"/>
  <c r="F39" i="1"/>
  <c r="G39" i="1"/>
  <c r="K39" i="1" s="1"/>
  <c r="E40" i="1"/>
  <c r="F40" i="1" s="1"/>
  <c r="G40" i="1" s="1"/>
  <c r="K40" i="1" s="1"/>
  <c r="E41" i="1"/>
  <c r="F41" i="1" s="1"/>
  <c r="G41" i="1" s="1"/>
  <c r="K41" i="1" s="1"/>
  <c r="E42" i="1"/>
  <c r="F42" i="1" s="1"/>
  <c r="G42" i="1" s="1"/>
  <c r="K42" i="1" s="1"/>
  <c r="E43" i="1"/>
  <c r="F43" i="1" s="1"/>
  <c r="G43" i="1" s="1"/>
  <c r="K43" i="1" s="1"/>
  <c r="E44" i="1"/>
  <c r="F44" i="1" s="1"/>
  <c r="G44" i="1" s="1"/>
  <c r="K44" i="1" s="1"/>
  <c r="E45" i="1"/>
  <c r="F45" i="1" s="1"/>
  <c r="G45" i="1" s="1"/>
  <c r="K45" i="1" s="1"/>
  <c r="E46" i="1"/>
  <c r="F46" i="1" s="1"/>
  <c r="G46" i="1" s="1"/>
  <c r="K46" i="1" s="1"/>
  <c r="E47" i="1"/>
  <c r="F47" i="1" s="1"/>
  <c r="G47" i="1" s="1"/>
  <c r="K47" i="1" s="1"/>
  <c r="E48" i="1"/>
  <c r="F48" i="1" s="1"/>
  <c r="G48" i="1" s="1"/>
  <c r="K48" i="1" s="1"/>
  <c r="E49" i="1"/>
  <c r="F49" i="1" s="1"/>
  <c r="G49" i="1" s="1"/>
  <c r="K49" i="1" s="1"/>
  <c r="Q48" i="1"/>
  <c r="Q47" i="1"/>
  <c r="Q46" i="1"/>
  <c r="Q45" i="1"/>
  <c r="Q44" i="1"/>
  <c r="Q43" i="1"/>
  <c r="Q42" i="1"/>
  <c r="Q41" i="1"/>
  <c r="Q40" i="1"/>
  <c r="Q39" i="1"/>
  <c r="Q38" i="1"/>
  <c r="Q37" i="1"/>
  <c r="Q34" i="1"/>
  <c r="Q33" i="1"/>
  <c r="Q31" i="1"/>
  <c r="E22" i="1"/>
  <c r="F22" i="1" s="1"/>
  <c r="G22" i="1" s="1"/>
  <c r="K22" i="1" s="1"/>
  <c r="E23" i="1"/>
  <c r="F23" i="1" s="1"/>
  <c r="G23" i="1" s="1"/>
  <c r="K23" i="1" s="1"/>
  <c r="E24" i="1"/>
  <c r="F24" i="1" s="1"/>
  <c r="G24" i="1" s="1"/>
  <c r="K24" i="1" s="1"/>
  <c r="E25" i="1"/>
  <c r="F25" i="1" s="1"/>
  <c r="G25" i="1" s="1"/>
  <c r="K25" i="1" s="1"/>
  <c r="E26" i="1"/>
  <c r="F26" i="1" s="1"/>
  <c r="G26" i="1" s="1"/>
  <c r="K26" i="1" s="1"/>
  <c r="E27" i="1"/>
  <c r="F27" i="1" s="1"/>
  <c r="G27" i="1" s="1"/>
  <c r="K27" i="1" s="1"/>
  <c r="E28" i="1"/>
  <c r="F28" i="1" s="1"/>
  <c r="G28" i="1" s="1"/>
  <c r="K28" i="1" s="1"/>
  <c r="E29" i="1"/>
  <c r="F29" i="1" s="1"/>
  <c r="G29" i="1" s="1"/>
  <c r="K29" i="1" s="1"/>
  <c r="E30" i="1"/>
  <c r="F30" i="1" s="1"/>
  <c r="G30" i="1" s="1"/>
  <c r="K30" i="1" s="1"/>
  <c r="Q30" i="1"/>
  <c r="D9" i="1"/>
  <c r="C9" i="1"/>
  <c r="Q29" i="1"/>
  <c r="Q28" i="1"/>
  <c r="Q27" i="1"/>
  <c r="Q25" i="1"/>
  <c r="Q24" i="1"/>
  <c r="Q22" i="1"/>
  <c r="Q23" i="1"/>
  <c r="Q26" i="1"/>
  <c r="A21" i="1"/>
  <c r="C21" i="1"/>
  <c r="Q21" i="1" s="1"/>
  <c r="F16" i="1"/>
  <c r="F17" i="1" s="1"/>
  <c r="C12" i="1"/>
  <c r="C11" i="1"/>
  <c r="O54" i="1" l="1"/>
  <c r="C17" i="1"/>
  <c r="E21" i="1"/>
  <c r="F21" i="1" s="1"/>
  <c r="G21" i="1" s="1"/>
  <c r="H21" i="1" s="1"/>
  <c r="O52" i="1"/>
  <c r="O51" i="1"/>
  <c r="O53" i="1"/>
  <c r="O25" i="1"/>
  <c r="O36" i="1"/>
  <c r="O22" i="1"/>
  <c r="O27" i="1"/>
  <c r="O37" i="1"/>
  <c r="O33" i="1"/>
  <c r="O39" i="1"/>
  <c r="O31" i="1"/>
  <c r="O46" i="1"/>
  <c r="O21" i="1"/>
  <c r="O23" i="1"/>
  <c r="O44" i="1"/>
  <c r="O43" i="1"/>
  <c r="O35" i="1"/>
  <c r="O42" i="1"/>
  <c r="O38" i="1"/>
  <c r="C15" i="1"/>
  <c r="O29" i="1"/>
  <c r="O32" i="1"/>
  <c r="O30" i="1"/>
  <c r="O41" i="1"/>
  <c r="O45" i="1"/>
  <c r="O47" i="1"/>
  <c r="O24" i="1"/>
  <c r="O26" i="1"/>
  <c r="O40" i="1"/>
  <c r="O50" i="1"/>
  <c r="O49" i="1"/>
  <c r="O48" i="1"/>
  <c r="O34" i="1"/>
  <c r="O28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<sst xmlns="http://schemas.openxmlformats.org/spreadsheetml/2006/main" count="131" uniqueCount="65">
  <si>
    <t>JAVSO..45..121</t>
  </si>
  <si>
    <t>JAVSO..46…79 (2018)</t>
  </si>
  <si>
    <t>VSB-064</t>
  </si>
  <si>
    <t>VSB-066</t>
  </si>
  <si>
    <t>2019-07-08 Verified by ToMcat (period search software)</t>
  </si>
  <si>
    <t>V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</si>
  <si>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</si>
  <si>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</si>
  <si>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</si>
  <si>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</si>
  <si>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</si>
  <si>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</si>
  <si>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</si>
  <si>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</si>
  <si>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</si>
  <si>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</si>
  <si>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</si>
  <si>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</si>
  <si>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</si>
  <si>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</si>
  <si>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</si>
  <si>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</si>
  <si>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</si>
  <si>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</si>
  <si>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</si>
  <si>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</si>
  <si>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</si>
  <si>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</si>
  <si>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</si>
  <si>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</si>
  <si>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</si>
  <si>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</si>
  <si>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</si>
  <si>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</si>
  <si>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</si>
  <si>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</si>
  <si>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</si>
  <si>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</si>
  <si>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</si>
  <si>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</si>
  <si>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</si>
  <si>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</si>
  <si>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not avail.</t>
  </si>
  <si>
    <t>ET Psc</t>
  </si>
  <si>
    <t>ET Psc / GSC 0608-0490</t>
  </si>
  <si>
    <t>EW/KE</t>
  </si>
  <si>
    <t>IBVS 5644</t>
  </si>
  <si>
    <t>OEJV 0160</t>
  </si>
  <si>
    <t>I</t>
  </si>
  <si>
    <t>IBVS 6114</t>
  </si>
  <si>
    <t>II</t>
  </si>
  <si>
    <t>G0608-0490</t>
  </si>
  <si>
    <t>IBVS 6196</t>
  </si>
  <si>
    <t>pg</t>
  </si>
  <si>
    <t>vis</t>
  </si>
  <si>
    <t>PE</t>
  </si>
  <si>
    <t>CCD</t>
  </si>
  <si>
    <t>BAD?</t>
  </si>
  <si>
    <t>B</t>
  </si>
  <si>
    <t>JAVSO..46..184</t>
  </si>
  <si>
    <t>OEJV 0211</t>
  </si>
  <si>
    <t>JAVSO 49, 256</t>
  </si>
  <si>
    <t>VSB, 91</t>
  </si>
  <si>
    <t>JAVSO, 50, 133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</si>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</sst>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_);\(&quot;$&quot;#,##0\)"/>
    <numFmt numFmtId="165" formatCode="0.0000"/>
    <numFmt numFmtId="166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i/>
      <sz val="10"/>
      <color indexed="2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50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7" fillId="0" borderId="0"/>
    <xf numFmtId="0" fontId="6" fillId="0" borderId="0"/>
    <xf numFmtId="0" fontId="32" fillId="0" borderId="0"/>
    <xf numFmtId="0" fontId="17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59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41" applyFont="1" applyAlignment="1">
      <alignment wrapText="1"/>
    </xf>
    <xf numFmtId="0" fontId="5" fillId="0" borderId="0" xfId="41" applyFont="1" applyAlignment="1">
      <alignment horizontal="center" wrapText="1"/>
    </xf>
    <xf numFmtId="0" fontId="5" fillId="0" borderId="0" xfId="41" applyFont="1" applyAlignment="1">
      <alignment horizontal="left" wrapText="1"/>
    </xf>
    <xf numFmtId="0" fontId="33" fillId="0" borderId="0" xfId="42" applyFont="1" applyAlignment="1">
      <alignment horizontal="left" vertical="center"/>
    </xf>
    <xf numFmtId="0" fontId="33" fillId="0" borderId="0" xfId="42" applyFont="1" applyAlignment="1">
      <alignment horizontal="center" vertical="center"/>
    </xf>
    <xf numFmtId="0" fontId="33" fillId="0" borderId="0" xfId="43" applyFont="1" applyAlignment="1">
      <alignment horizontal="left" vertical="center"/>
    </xf>
    <xf numFmtId="0" fontId="33" fillId="0" borderId="0" xfId="43" applyFont="1" applyAlignment="1">
      <alignment horizontal="center"/>
    </xf>
    <xf numFmtId="0" fontId="33" fillId="0" borderId="0" xfId="42" applyFont="1" applyAlignment="1">
      <alignment horizontal="left"/>
    </xf>
    <xf numFmtId="0" fontId="33" fillId="0" borderId="0" xfId="42" applyFont="1" applyAlignment="1">
      <alignment horizontal="center"/>
    </xf>
    <xf numFmtId="165" fontId="33" fillId="0" borderId="0" xfId="42" applyNumberFormat="1" applyFont="1" applyAlignment="1">
      <alignment horizontal="left" vertical="top"/>
    </xf>
    <xf numFmtId="0" fontId="33" fillId="0" borderId="0" xfId="42" applyFont="1" applyAlignment="1">
      <alignment horizontal="left" vertical="top"/>
    </xf>
    <xf numFmtId="0" fontId="31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0" fontId="34" fillId="0" borderId="0" xfId="0" quotePrefix="1" applyFont="1" applyAlignment="1"/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41" applyFont="1"/>
    <xf numFmtId="0" fontId="31" fillId="0" borderId="0" xfId="41" applyFont="1" applyAlignment="1">
      <alignment horizontal="center"/>
    </xf>
    <xf numFmtId="0" fontId="31" fillId="0" borderId="0" xfId="41" applyFont="1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35" fillId="0" borderId="0" xfId="0" applyNumberFormat="1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43" fontId="35" fillId="0" borderId="0" xfId="49" applyFont="1" applyBorder="1"/>
    <xf numFmtId="166" fontId="35" fillId="0" borderId="0" xfId="0" applyNumberFormat="1" applyFont="1" applyAlignment="1" applyProtection="1">
      <alignment vertical="center" wrapText="1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9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ET Psc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7241</c:v>
                </c:pt>
                <c:pt idx="2">
                  <c:v>7241</c:v>
                </c:pt>
                <c:pt idx="3">
                  <c:v>8040</c:v>
                </c:pt>
                <c:pt idx="4">
                  <c:v>8344.5</c:v>
                </c:pt>
                <c:pt idx="5">
                  <c:v>8914</c:v>
                </c:pt>
                <c:pt idx="6">
                  <c:v>8918.5</c:v>
                </c:pt>
                <c:pt idx="7">
                  <c:v>8918.5</c:v>
                </c:pt>
                <c:pt idx="8">
                  <c:v>8982</c:v>
                </c:pt>
                <c:pt idx="9">
                  <c:v>10735</c:v>
                </c:pt>
                <c:pt idx="10">
                  <c:v>11564</c:v>
                </c:pt>
                <c:pt idx="11">
                  <c:v>11611</c:v>
                </c:pt>
                <c:pt idx="12">
                  <c:v>11668</c:v>
                </c:pt>
                <c:pt idx="13">
                  <c:v>11677</c:v>
                </c:pt>
                <c:pt idx="14">
                  <c:v>12324</c:v>
                </c:pt>
                <c:pt idx="15">
                  <c:v>12329</c:v>
                </c:pt>
                <c:pt idx="16">
                  <c:v>12354</c:v>
                </c:pt>
                <c:pt idx="17">
                  <c:v>12364</c:v>
                </c:pt>
                <c:pt idx="18">
                  <c:v>12364</c:v>
                </c:pt>
                <c:pt idx="19">
                  <c:v>12380</c:v>
                </c:pt>
                <c:pt idx="20">
                  <c:v>12380</c:v>
                </c:pt>
                <c:pt idx="21">
                  <c:v>12396</c:v>
                </c:pt>
                <c:pt idx="22">
                  <c:v>12396</c:v>
                </c:pt>
                <c:pt idx="23">
                  <c:v>12409.5</c:v>
                </c:pt>
                <c:pt idx="24">
                  <c:v>12409.5</c:v>
                </c:pt>
                <c:pt idx="25">
                  <c:v>13226.5</c:v>
                </c:pt>
                <c:pt idx="26">
                  <c:v>13226.5</c:v>
                </c:pt>
                <c:pt idx="27">
                  <c:v>13226.5</c:v>
                </c:pt>
                <c:pt idx="28">
                  <c:v>13226.5</c:v>
                </c:pt>
                <c:pt idx="29">
                  <c:v>14801</c:v>
                </c:pt>
                <c:pt idx="30">
                  <c:v>14972.5</c:v>
                </c:pt>
                <c:pt idx="31">
                  <c:v>14972.5</c:v>
                </c:pt>
                <c:pt idx="32">
                  <c:v>15670</c:v>
                </c:pt>
                <c:pt idx="33">
                  <c:v>16651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4A-48CD-A8F6-7D128CDC918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7241</c:v>
                </c:pt>
                <c:pt idx="2">
                  <c:v>7241</c:v>
                </c:pt>
                <c:pt idx="3">
                  <c:v>8040</c:v>
                </c:pt>
                <c:pt idx="4">
                  <c:v>8344.5</c:v>
                </c:pt>
                <c:pt idx="5">
                  <c:v>8914</c:v>
                </c:pt>
                <c:pt idx="6">
                  <c:v>8918.5</c:v>
                </c:pt>
                <c:pt idx="7">
                  <c:v>8918.5</c:v>
                </c:pt>
                <c:pt idx="8">
                  <c:v>8982</c:v>
                </c:pt>
                <c:pt idx="9">
                  <c:v>10735</c:v>
                </c:pt>
                <c:pt idx="10">
                  <c:v>11564</c:v>
                </c:pt>
                <c:pt idx="11">
                  <c:v>11611</c:v>
                </c:pt>
                <c:pt idx="12">
                  <c:v>11668</c:v>
                </c:pt>
                <c:pt idx="13">
                  <c:v>11677</c:v>
                </c:pt>
                <c:pt idx="14">
                  <c:v>12324</c:v>
                </c:pt>
                <c:pt idx="15">
                  <c:v>12329</c:v>
                </c:pt>
                <c:pt idx="16">
                  <c:v>12354</c:v>
                </c:pt>
                <c:pt idx="17">
                  <c:v>12364</c:v>
                </c:pt>
                <c:pt idx="18">
                  <c:v>12364</c:v>
                </c:pt>
                <c:pt idx="19">
                  <c:v>12380</c:v>
                </c:pt>
                <c:pt idx="20">
                  <c:v>12380</c:v>
                </c:pt>
                <c:pt idx="21">
                  <c:v>12396</c:v>
                </c:pt>
                <c:pt idx="22">
                  <c:v>12396</c:v>
                </c:pt>
                <c:pt idx="23">
                  <c:v>12409.5</c:v>
                </c:pt>
                <c:pt idx="24">
                  <c:v>12409.5</c:v>
                </c:pt>
                <c:pt idx="25">
                  <c:v>13226.5</c:v>
                </c:pt>
                <c:pt idx="26">
                  <c:v>13226.5</c:v>
                </c:pt>
                <c:pt idx="27">
                  <c:v>13226.5</c:v>
                </c:pt>
                <c:pt idx="28">
                  <c:v>13226.5</c:v>
                </c:pt>
                <c:pt idx="29">
                  <c:v>14801</c:v>
                </c:pt>
                <c:pt idx="30">
                  <c:v>14972.5</c:v>
                </c:pt>
                <c:pt idx="31">
                  <c:v>14972.5</c:v>
                </c:pt>
                <c:pt idx="32">
                  <c:v>15670</c:v>
                </c:pt>
                <c:pt idx="33">
                  <c:v>16651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4A-48CD-A8F6-7D128CDC918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7241</c:v>
                </c:pt>
                <c:pt idx="2">
                  <c:v>7241</c:v>
                </c:pt>
                <c:pt idx="3">
                  <c:v>8040</c:v>
                </c:pt>
                <c:pt idx="4">
                  <c:v>8344.5</c:v>
                </c:pt>
                <c:pt idx="5">
                  <c:v>8914</c:v>
                </c:pt>
                <c:pt idx="6">
                  <c:v>8918.5</c:v>
                </c:pt>
                <c:pt idx="7">
                  <c:v>8918.5</c:v>
                </c:pt>
                <c:pt idx="8">
                  <c:v>8982</c:v>
                </c:pt>
                <c:pt idx="9">
                  <c:v>10735</c:v>
                </c:pt>
                <c:pt idx="10">
                  <c:v>11564</c:v>
                </c:pt>
                <c:pt idx="11">
                  <c:v>11611</c:v>
                </c:pt>
                <c:pt idx="12">
                  <c:v>11668</c:v>
                </c:pt>
                <c:pt idx="13">
                  <c:v>11677</c:v>
                </c:pt>
                <c:pt idx="14">
                  <c:v>12324</c:v>
                </c:pt>
                <c:pt idx="15">
                  <c:v>12329</c:v>
                </c:pt>
                <c:pt idx="16">
                  <c:v>12354</c:v>
                </c:pt>
                <c:pt idx="17">
                  <c:v>12364</c:v>
                </c:pt>
                <c:pt idx="18">
                  <c:v>12364</c:v>
                </c:pt>
                <c:pt idx="19">
                  <c:v>12380</c:v>
                </c:pt>
                <c:pt idx="20">
                  <c:v>12380</c:v>
                </c:pt>
                <c:pt idx="21">
                  <c:v>12396</c:v>
                </c:pt>
                <c:pt idx="22">
                  <c:v>12396</c:v>
                </c:pt>
                <c:pt idx="23">
                  <c:v>12409.5</c:v>
                </c:pt>
                <c:pt idx="24">
                  <c:v>12409.5</c:v>
                </c:pt>
                <c:pt idx="25">
                  <c:v>13226.5</c:v>
                </c:pt>
                <c:pt idx="26">
                  <c:v>13226.5</c:v>
                </c:pt>
                <c:pt idx="27">
                  <c:v>13226.5</c:v>
                </c:pt>
                <c:pt idx="28">
                  <c:v>13226.5</c:v>
                </c:pt>
                <c:pt idx="29">
                  <c:v>14801</c:v>
                </c:pt>
                <c:pt idx="30">
                  <c:v>14972.5</c:v>
                </c:pt>
                <c:pt idx="31">
                  <c:v>14972.5</c:v>
                </c:pt>
                <c:pt idx="32">
                  <c:v>15670</c:v>
                </c:pt>
                <c:pt idx="33">
                  <c:v>16651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4A-48CD-A8F6-7D128CDC918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7241</c:v>
                </c:pt>
                <c:pt idx="2">
                  <c:v>7241</c:v>
                </c:pt>
                <c:pt idx="3">
                  <c:v>8040</c:v>
                </c:pt>
                <c:pt idx="4">
                  <c:v>8344.5</c:v>
                </c:pt>
                <c:pt idx="5">
                  <c:v>8914</c:v>
                </c:pt>
                <c:pt idx="6">
                  <c:v>8918.5</c:v>
                </c:pt>
                <c:pt idx="7">
                  <c:v>8918.5</c:v>
                </c:pt>
                <c:pt idx="8">
                  <c:v>8982</c:v>
                </c:pt>
                <c:pt idx="9">
                  <c:v>10735</c:v>
                </c:pt>
                <c:pt idx="10">
                  <c:v>11564</c:v>
                </c:pt>
                <c:pt idx="11">
                  <c:v>11611</c:v>
                </c:pt>
                <c:pt idx="12">
                  <c:v>11668</c:v>
                </c:pt>
                <c:pt idx="13">
                  <c:v>11677</c:v>
                </c:pt>
                <c:pt idx="14">
                  <c:v>12324</c:v>
                </c:pt>
                <c:pt idx="15">
                  <c:v>12329</c:v>
                </c:pt>
                <c:pt idx="16">
                  <c:v>12354</c:v>
                </c:pt>
                <c:pt idx="17">
                  <c:v>12364</c:v>
                </c:pt>
                <c:pt idx="18">
                  <c:v>12364</c:v>
                </c:pt>
                <c:pt idx="19">
                  <c:v>12380</c:v>
                </c:pt>
                <c:pt idx="20">
                  <c:v>12380</c:v>
                </c:pt>
                <c:pt idx="21">
                  <c:v>12396</c:v>
                </c:pt>
                <c:pt idx="22">
                  <c:v>12396</c:v>
                </c:pt>
                <c:pt idx="23">
                  <c:v>12409.5</c:v>
                </c:pt>
                <c:pt idx="24">
                  <c:v>12409.5</c:v>
                </c:pt>
                <c:pt idx="25">
                  <c:v>13226.5</c:v>
                </c:pt>
                <c:pt idx="26">
                  <c:v>13226.5</c:v>
                </c:pt>
                <c:pt idx="27">
                  <c:v>13226.5</c:v>
                </c:pt>
                <c:pt idx="28">
                  <c:v>13226.5</c:v>
                </c:pt>
                <c:pt idx="29">
                  <c:v>14801</c:v>
                </c:pt>
                <c:pt idx="30">
                  <c:v>14972.5</c:v>
                </c:pt>
                <c:pt idx="31">
                  <c:v>14972.5</c:v>
                </c:pt>
                <c:pt idx="32">
                  <c:v>15670</c:v>
                </c:pt>
                <c:pt idx="33">
                  <c:v>16651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-7.5080000024172477E-3</c:v>
                </c:pt>
                <c:pt idx="2">
                  <c:v>-6.5979999999399297E-3</c:v>
                </c:pt>
                <c:pt idx="3">
                  <c:v>-6.5699999977368861E-3</c:v>
                </c:pt>
                <c:pt idx="4">
                  <c:v>-5.4810000001452863E-3</c:v>
                </c:pt>
                <c:pt idx="5">
                  <c:v>-4.9220000000786968E-3</c:v>
                </c:pt>
                <c:pt idx="6">
                  <c:v>-4.3630000000121072E-3</c:v>
                </c:pt>
                <c:pt idx="7">
                  <c:v>-3.8130000029923394E-3</c:v>
                </c:pt>
                <c:pt idx="8">
                  <c:v>-7.8060000014374964E-3</c:v>
                </c:pt>
                <c:pt idx="9">
                  <c:v>-5.8299999946029857E-3</c:v>
                </c:pt>
                <c:pt idx="10">
                  <c:v>-6.6719999958877452E-3</c:v>
                </c:pt>
                <c:pt idx="11">
                  <c:v>2.5199983065249398E-4</c:v>
                </c:pt>
                <c:pt idx="12">
                  <c:v>-7.2639999998500571E-3</c:v>
                </c:pt>
                <c:pt idx="13">
                  <c:v>-4.1459999993094243E-3</c:v>
                </c:pt>
                <c:pt idx="14">
                  <c:v>-4.7019997800816782E-3</c:v>
                </c:pt>
                <c:pt idx="15">
                  <c:v>-4.2420000027050264E-3</c:v>
                </c:pt>
                <c:pt idx="16">
                  <c:v>-5.6919999988167547E-3</c:v>
                </c:pt>
                <c:pt idx="17">
                  <c:v>-6.5720000056899153E-3</c:v>
                </c:pt>
                <c:pt idx="18">
                  <c:v>-5.172000004677102E-3</c:v>
                </c:pt>
                <c:pt idx="19">
                  <c:v>-6.4399999973829836E-3</c:v>
                </c:pt>
                <c:pt idx="20">
                  <c:v>-6.0400000002118759E-3</c:v>
                </c:pt>
                <c:pt idx="21">
                  <c:v>-8.2080000065616332E-3</c:v>
                </c:pt>
                <c:pt idx="22">
                  <c:v>-6.6080000033252873E-3</c:v>
                </c:pt>
                <c:pt idx="23">
                  <c:v>-6.9309999962570146E-3</c:v>
                </c:pt>
                <c:pt idx="24">
                  <c:v>-4.7310000009019859E-3</c:v>
                </c:pt>
                <c:pt idx="25">
                  <c:v>-6.4969997984007932E-3</c:v>
                </c:pt>
                <c:pt idx="26">
                  <c:v>-5.997000182105694E-3</c:v>
                </c:pt>
                <c:pt idx="27">
                  <c:v>-5.8969998863176443E-3</c:v>
                </c:pt>
                <c:pt idx="28">
                  <c:v>-5.7970000561908819E-3</c:v>
                </c:pt>
                <c:pt idx="29">
                  <c:v>-1.9979999997303821E-3</c:v>
                </c:pt>
                <c:pt idx="30">
                  <c:v>-6.1050000949762762E-3</c:v>
                </c:pt>
                <c:pt idx="31">
                  <c:v>-3.704999980982393E-3</c:v>
                </c:pt>
                <c:pt idx="32">
                  <c:v>-4.9600000056670979E-3</c:v>
                </c:pt>
                <c:pt idx="33">
                  <c:v>-1.4980002160882577E-3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4A-48CD-A8F6-7D128CDC918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7241</c:v>
                </c:pt>
                <c:pt idx="2">
                  <c:v>7241</c:v>
                </c:pt>
                <c:pt idx="3">
                  <c:v>8040</c:v>
                </c:pt>
                <c:pt idx="4">
                  <c:v>8344.5</c:v>
                </c:pt>
                <c:pt idx="5">
                  <c:v>8914</c:v>
                </c:pt>
                <c:pt idx="6">
                  <c:v>8918.5</c:v>
                </c:pt>
                <c:pt idx="7">
                  <c:v>8918.5</c:v>
                </c:pt>
                <c:pt idx="8">
                  <c:v>8982</c:v>
                </c:pt>
                <c:pt idx="9">
                  <c:v>10735</c:v>
                </c:pt>
                <c:pt idx="10">
                  <c:v>11564</c:v>
                </c:pt>
                <c:pt idx="11">
                  <c:v>11611</c:v>
                </c:pt>
                <c:pt idx="12">
                  <c:v>11668</c:v>
                </c:pt>
                <c:pt idx="13">
                  <c:v>11677</c:v>
                </c:pt>
                <c:pt idx="14">
                  <c:v>12324</c:v>
                </c:pt>
                <c:pt idx="15">
                  <c:v>12329</c:v>
                </c:pt>
                <c:pt idx="16">
                  <c:v>12354</c:v>
                </c:pt>
                <c:pt idx="17">
                  <c:v>12364</c:v>
                </c:pt>
                <c:pt idx="18">
                  <c:v>12364</c:v>
                </c:pt>
                <c:pt idx="19">
                  <c:v>12380</c:v>
                </c:pt>
                <c:pt idx="20">
                  <c:v>12380</c:v>
                </c:pt>
                <c:pt idx="21">
                  <c:v>12396</c:v>
                </c:pt>
                <c:pt idx="22">
                  <c:v>12396</c:v>
                </c:pt>
                <c:pt idx="23">
                  <c:v>12409.5</c:v>
                </c:pt>
                <c:pt idx="24">
                  <c:v>12409.5</c:v>
                </c:pt>
                <c:pt idx="25">
                  <c:v>13226.5</c:v>
                </c:pt>
                <c:pt idx="26">
                  <c:v>13226.5</c:v>
                </c:pt>
                <c:pt idx="27">
                  <c:v>13226.5</c:v>
                </c:pt>
                <c:pt idx="28">
                  <c:v>13226.5</c:v>
                </c:pt>
                <c:pt idx="29">
                  <c:v>14801</c:v>
                </c:pt>
                <c:pt idx="30">
                  <c:v>14972.5</c:v>
                </c:pt>
                <c:pt idx="31">
                  <c:v>14972.5</c:v>
                </c:pt>
                <c:pt idx="32">
                  <c:v>15670</c:v>
                </c:pt>
                <c:pt idx="33">
                  <c:v>16651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74A-48CD-A8F6-7D128CDC918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7241</c:v>
                </c:pt>
                <c:pt idx="2">
                  <c:v>7241</c:v>
                </c:pt>
                <c:pt idx="3">
                  <c:v>8040</c:v>
                </c:pt>
                <c:pt idx="4">
                  <c:v>8344.5</c:v>
                </c:pt>
                <c:pt idx="5">
                  <c:v>8914</c:v>
                </c:pt>
                <c:pt idx="6">
                  <c:v>8918.5</c:v>
                </c:pt>
                <c:pt idx="7">
                  <c:v>8918.5</c:v>
                </c:pt>
                <c:pt idx="8">
                  <c:v>8982</c:v>
                </c:pt>
                <c:pt idx="9">
                  <c:v>10735</c:v>
                </c:pt>
                <c:pt idx="10">
                  <c:v>11564</c:v>
                </c:pt>
                <c:pt idx="11">
                  <c:v>11611</c:v>
                </c:pt>
                <c:pt idx="12">
                  <c:v>11668</c:v>
                </c:pt>
                <c:pt idx="13">
                  <c:v>11677</c:v>
                </c:pt>
                <c:pt idx="14">
                  <c:v>12324</c:v>
                </c:pt>
                <c:pt idx="15">
                  <c:v>12329</c:v>
                </c:pt>
                <c:pt idx="16">
                  <c:v>12354</c:v>
                </c:pt>
                <c:pt idx="17">
                  <c:v>12364</c:v>
                </c:pt>
                <c:pt idx="18">
                  <c:v>12364</c:v>
                </c:pt>
                <c:pt idx="19">
                  <c:v>12380</c:v>
                </c:pt>
                <c:pt idx="20">
                  <c:v>12380</c:v>
                </c:pt>
                <c:pt idx="21">
                  <c:v>12396</c:v>
                </c:pt>
                <c:pt idx="22">
                  <c:v>12396</c:v>
                </c:pt>
                <c:pt idx="23">
                  <c:v>12409.5</c:v>
                </c:pt>
                <c:pt idx="24">
                  <c:v>12409.5</c:v>
                </c:pt>
                <c:pt idx="25">
                  <c:v>13226.5</c:v>
                </c:pt>
                <c:pt idx="26">
                  <c:v>13226.5</c:v>
                </c:pt>
                <c:pt idx="27">
                  <c:v>13226.5</c:v>
                </c:pt>
                <c:pt idx="28">
                  <c:v>13226.5</c:v>
                </c:pt>
                <c:pt idx="29">
                  <c:v>14801</c:v>
                </c:pt>
                <c:pt idx="30">
                  <c:v>14972.5</c:v>
                </c:pt>
                <c:pt idx="31">
                  <c:v>14972.5</c:v>
                </c:pt>
                <c:pt idx="32">
                  <c:v>15670</c:v>
                </c:pt>
                <c:pt idx="33">
                  <c:v>16651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74A-48CD-A8F6-7D128CDC918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1E-4</c:v>
                  </c:pt>
                  <c:pt idx="2">
                    <c:v>5.0000000000000001E-4</c:v>
                  </c:pt>
                  <c:pt idx="3">
                    <c:v>2.7999999999999998E-4</c:v>
                  </c:pt>
                  <c:pt idx="4">
                    <c:v>4.2000000000000002E-4</c:v>
                  </c:pt>
                  <c:pt idx="5">
                    <c:v>2.9999999999999997E-4</c:v>
                  </c:pt>
                  <c:pt idx="6">
                    <c:v>2.2000000000000001E-4</c:v>
                  </c:pt>
                  <c:pt idx="7">
                    <c:v>3.6999999999999999E-4</c:v>
                  </c:pt>
                  <c:pt idx="8">
                    <c:v>4.4999999999999999E-4</c:v>
                  </c:pt>
                  <c:pt idx="9">
                    <c:v>1.1999999999999999E-3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1.1999999999999999E-3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7241</c:v>
                </c:pt>
                <c:pt idx="2">
                  <c:v>7241</c:v>
                </c:pt>
                <c:pt idx="3">
                  <c:v>8040</c:v>
                </c:pt>
                <c:pt idx="4">
                  <c:v>8344.5</c:v>
                </c:pt>
                <c:pt idx="5">
                  <c:v>8914</c:v>
                </c:pt>
                <c:pt idx="6">
                  <c:v>8918.5</c:v>
                </c:pt>
                <c:pt idx="7">
                  <c:v>8918.5</c:v>
                </c:pt>
                <c:pt idx="8">
                  <c:v>8982</c:v>
                </c:pt>
                <c:pt idx="9">
                  <c:v>10735</c:v>
                </c:pt>
                <c:pt idx="10">
                  <c:v>11564</c:v>
                </c:pt>
                <c:pt idx="11">
                  <c:v>11611</c:v>
                </c:pt>
                <c:pt idx="12">
                  <c:v>11668</c:v>
                </c:pt>
                <c:pt idx="13">
                  <c:v>11677</c:v>
                </c:pt>
                <c:pt idx="14">
                  <c:v>12324</c:v>
                </c:pt>
                <c:pt idx="15">
                  <c:v>12329</c:v>
                </c:pt>
                <c:pt idx="16">
                  <c:v>12354</c:v>
                </c:pt>
                <c:pt idx="17">
                  <c:v>12364</c:v>
                </c:pt>
                <c:pt idx="18">
                  <c:v>12364</c:v>
                </c:pt>
                <c:pt idx="19">
                  <c:v>12380</c:v>
                </c:pt>
                <c:pt idx="20">
                  <c:v>12380</c:v>
                </c:pt>
                <c:pt idx="21">
                  <c:v>12396</c:v>
                </c:pt>
                <c:pt idx="22">
                  <c:v>12396</c:v>
                </c:pt>
                <c:pt idx="23">
                  <c:v>12409.5</c:v>
                </c:pt>
                <c:pt idx="24">
                  <c:v>12409.5</c:v>
                </c:pt>
                <c:pt idx="25">
                  <c:v>13226.5</c:v>
                </c:pt>
                <c:pt idx="26">
                  <c:v>13226.5</c:v>
                </c:pt>
                <c:pt idx="27">
                  <c:v>13226.5</c:v>
                </c:pt>
                <c:pt idx="28">
                  <c:v>13226.5</c:v>
                </c:pt>
                <c:pt idx="29">
                  <c:v>14801</c:v>
                </c:pt>
                <c:pt idx="30">
                  <c:v>14972.5</c:v>
                </c:pt>
                <c:pt idx="31">
                  <c:v>14972.5</c:v>
                </c:pt>
                <c:pt idx="32">
                  <c:v>15670</c:v>
                </c:pt>
                <c:pt idx="33">
                  <c:v>16651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74A-48CD-A8F6-7D128CDC918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7241</c:v>
                </c:pt>
                <c:pt idx="2">
                  <c:v>7241</c:v>
                </c:pt>
                <c:pt idx="3">
                  <c:v>8040</c:v>
                </c:pt>
                <c:pt idx="4">
                  <c:v>8344.5</c:v>
                </c:pt>
                <c:pt idx="5">
                  <c:v>8914</c:v>
                </c:pt>
                <c:pt idx="6">
                  <c:v>8918.5</c:v>
                </c:pt>
                <c:pt idx="7">
                  <c:v>8918.5</c:v>
                </c:pt>
                <c:pt idx="8">
                  <c:v>8982</c:v>
                </c:pt>
                <c:pt idx="9">
                  <c:v>10735</c:v>
                </c:pt>
                <c:pt idx="10">
                  <c:v>11564</c:v>
                </c:pt>
                <c:pt idx="11">
                  <c:v>11611</c:v>
                </c:pt>
                <c:pt idx="12">
                  <c:v>11668</c:v>
                </c:pt>
                <c:pt idx="13">
                  <c:v>11677</c:v>
                </c:pt>
                <c:pt idx="14">
                  <c:v>12324</c:v>
                </c:pt>
                <c:pt idx="15">
                  <c:v>12329</c:v>
                </c:pt>
                <c:pt idx="16">
                  <c:v>12354</c:v>
                </c:pt>
                <c:pt idx="17">
                  <c:v>12364</c:v>
                </c:pt>
                <c:pt idx="18">
                  <c:v>12364</c:v>
                </c:pt>
                <c:pt idx="19">
                  <c:v>12380</c:v>
                </c:pt>
                <c:pt idx="20">
                  <c:v>12380</c:v>
                </c:pt>
                <c:pt idx="21">
                  <c:v>12396</c:v>
                </c:pt>
                <c:pt idx="22">
                  <c:v>12396</c:v>
                </c:pt>
                <c:pt idx="23">
                  <c:v>12409.5</c:v>
                </c:pt>
                <c:pt idx="24">
                  <c:v>12409.5</c:v>
                </c:pt>
                <c:pt idx="25">
                  <c:v>13226.5</c:v>
                </c:pt>
                <c:pt idx="26">
                  <c:v>13226.5</c:v>
                </c:pt>
                <c:pt idx="27">
                  <c:v>13226.5</c:v>
                </c:pt>
                <c:pt idx="28">
                  <c:v>13226.5</c:v>
                </c:pt>
                <c:pt idx="29">
                  <c:v>14801</c:v>
                </c:pt>
                <c:pt idx="30">
                  <c:v>14972.5</c:v>
                </c:pt>
                <c:pt idx="31">
                  <c:v>14972.5</c:v>
                </c:pt>
                <c:pt idx="32">
                  <c:v>15670</c:v>
                </c:pt>
                <c:pt idx="33">
                  <c:v>16651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-8.2828458982282822E-3</c:v>
                </c:pt>
                <c:pt idx="1">
                  <c:v>-6.5220373459752325E-3</c:v>
                </c:pt>
                <c:pt idx="2">
                  <c:v>-6.5220373459752325E-3</c:v>
                </c:pt>
                <c:pt idx="3">
                  <c:v>-6.3277429069129223E-3</c:v>
                </c:pt>
                <c:pt idx="4">
                  <c:v>-6.2536970286970611E-3</c:v>
                </c:pt>
                <c:pt idx="5">
                  <c:v>-6.1152105668122233E-3</c:v>
                </c:pt>
                <c:pt idx="6">
                  <c:v>-6.1141162927499191E-3</c:v>
                </c:pt>
                <c:pt idx="7">
                  <c:v>-6.1141162927499191E-3</c:v>
                </c:pt>
                <c:pt idx="8">
                  <c:v>-6.0986748698707502E-3</c:v>
                </c:pt>
                <c:pt idx="9">
                  <c:v>-5.672394329600124E-3</c:v>
                </c:pt>
                <c:pt idx="10">
                  <c:v>-5.4708047301224583E-3</c:v>
                </c:pt>
                <c:pt idx="11">
                  <c:v>-5.459375645471734E-3</c:v>
                </c:pt>
                <c:pt idx="12">
                  <c:v>-5.4455148406825585E-3</c:v>
                </c:pt>
                <c:pt idx="13">
                  <c:v>-5.4433262925579519E-3</c:v>
                </c:pt>
                <c:pt idx="14">
                  <c:v>-5.2859939996001111E-3</c:v>
                </c:pt>
                <c:pt idx="15">
                  <c:v>-5.2847781395308855E-3</c:v>
                </c:pt>
                <c:pt idx="16">
                  <c:v>-5.2786988391847547E-3</c:v>
                </c:pt>
                <c:pt idx="17">
                  <c:v>-5.2762671190463035E-3</c:v>
                </c:pt>
                <c:pt idx="18">
                  <c:v>-5.2762671190463035E-3</c:v>
                </c:pt>
                <c:pt idx="19">
                  <c:v>-5.2723763668247802E-3</c:v>
                </c:pt>
                <c:pt idx="20">
                  <c:v>-5.2723763668247802E-3</c:v>
                </c:pt>
                <c:pt idx="21">
                  <c:v>-5.268485614603257E-3</c:v>
                </c:pt>
                <c:pt idx="22">
                  <c:v>-5.268485614603257E-3</c:v>
                </c:pt>
                <c:pt idx="23">
                  <c:v>-5.265202792416347E-3</c:v>
                </c:pt>
                <c:pt idx="24">
                  <c:v>-5.265202792416347E-3</c:v>
                </c:pt>
                <c:pt idx="25">
                  <c:v>-5.0665312571048235E-3</c:v>
                </c:pt>
                <c:pt idx="26">
                  <c:v>-5.0665312571048235E-3</c:v>
                </c:pt>
                <c:pt idx="27">
                  <c:v>-5.0665312571048235E-3</c:v>
                </c:pt>
                <c:pt idx="28">
                  <c:v>-5.0665312571048235E-3</c:v>
                </c:pt>
                <c:pt idx="29">
                  <c:v>-4.6836569213055661E-3</c:v>
                </c:pt>
                <c:pt idx="30">
                  <c:v>-4.6419529209311148E-3</c:v>
                </c:pt>
                <c:pt idx="31">
                  <c:v>-4.6419529209311148E-3</c:v>
                </c:pt>
                <c:pt idx="32">
                  <c:v>-4.4723404412740919E-3</c:v>
                </c:pt>
                <c:pt idx="33">
                  <c:v>-4.2337886956919568E-3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74A-48CD-A8F6-7D128CDC918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7241</c:v>
                </c:pt>
                <c:pt idx="2">
                  <c:v>7241</c:v>
                </c:pt>
                <c:pt idx="3">
                  <c:v>8040</c:v>
                </c:pt>
                <c:pt idx="4">
                  <c:v>8344.5</c:v>
                </c:pt>
                <c:pt idx="5">
                  <c:v>8914</c:v>
                </c:pt>
                <c:pt idx="6">
                  <c:v>8918.5</c:v>
                </c:pt>
                <c:pt idx="7">
                  <c:v>8918.5</c:v>
                </c:pt>
                <c:pt idx="8">
                  <c:v>8982</c:v>
                </c:pt>
                <c:pt idx="9">
                  <c:v>10735</c:v>
                </c:pt>
                <c:pt idx="10">
                  <c:v>11564</c:v>
                </c:pt>
                <c:pt idx="11">
                  <c:v>11611</c:v>
                </c:pt>
                <c:pt idx="12">
                  <c:v>11668</c:v>
                </c:pt>
                <c:pt idx="13">
                  <c:v>11677</c:v>
                </c:pt>
                <c:pt idx="14">
                  <c:v>12324</c:v>
                </c:pt>
                <c:pt idx="15">
                  <c:v>12329</c:v>
                </c:pt>
                <c:pt idx="16">
                  <c:v>12354</c:v>
                </c:pt>
                <c:pt idx="17">
                  <c:v>12364</c:v>
                </c:pt>
                <c:pt idx="18">
                  <c:v>12364</c:v>
                </c:pt>
                <c:pt idx="19">
                  <c:v>12380</c:v>
                </c:pt>
                <c:pt idx="20">
                  <c:v>12380</c:v>
                </c:pt>
                <c:pt idx="21">
                  <c:v>12396</c:v>
                </c:pt>
                <c:pt idx="22">
                  <c:v>12396</c:v>
                </c:pt>
                <c:pt idx="23">
                  <c:v>12409.5</c:v>
                </c:pt>
                <c:pt idx="24">
                  <c:v>12409.5</c:v>
                </c:pt>
                <c:pt idx="25">
                  <c:v>13226.5</c:v>
                </c:pt>
                <c:pt idx="26">
                  <c:v>13226.5</c:v>
                </c:pt>
                <c:pt idx="27">
                  <c:v>13226.5</c:v>
                </c:pt>
                <c:pt idx="28">
                  <c:v>13226.5</c:v>
                </c:pt>
                <c:pt idx="29">
                  <c:v>14801</c:v>
                </c:pt>
                <c:pt idx="30">
                  <c:v>14972.5</c:v>
                </c:pt>
                <c:pt idx="31">
                  <c:v>14972.5</c:v>
                </c:pt>
                <c:pt idx="32">
                  <c:v>15670</c:v>
                </c:pt>
                <c:pt idx="33">
                  <c:v>16651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74A-48CD-A8F6-7D128CDC9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748936"/>
        <c:axId val="1"/>
      </c:scatterChart>
      <c:valAx>
        <c:axId val="249748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7489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C778B50E-BCA3-3BCD-5DC3-1254F2333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pane xSplit="14" ySplit="21" topLeftCell="O47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44</v>
      </c>
    </row>
    <row r="2" spans="1:6" x14ac:dyDescent="0.2">
      <c r="A2" t="s">
        <v>29</v>
      </c>
      <c r="B2" t="s">
        <v>45</v>
      </c>
      <c r="C2" s="3"/>
      <c r="D2" s="3"/>
      <c r="E2" s="10" t="s">
        <v>43</v>
      </c>
      <c r="F2" t="s">
        <v>51</v>
      </c>
    </row>
    <row r="3" spans="1:6" ht="13.5" thickBot="1" x14ac:dyDescent="0.25"/>
    <row r="4" spans="1:6" ht="14.25" thickTop="1" thickBot="1" x14ac:dyDescent="0.25">
      <c r="A4" s="5" t="s">
        <v>6</v>
      </c>
      <c r="C4" s="27" t="s">
        <v>42</v>
      </c>
      <c r="D4" s="28" t="s">
        <v>42</v>
      </c>
    </row>
    <row r="5" spans="1:6" ht="13.5" thickTop="1" x14ac:dyDescent="0.2">
      <c r="A5" s="9" t="s">
        <v>34</v>
      </c>
      <c r="B5" s="10"/>
      <c r="C5" s="11">
        <v>-9.5</v>
      </c>
      <c r="D5" s="10" t="s">
        <v>35</v>
      </c>
    </row>
    <row r="6" spans="1:6" x14ac:dyDescent="0.2">
      <c r="A6" s="5" t="s">
        <v>7</v>
      </c>
    </row>
    <row r="7" spans="1:6" x14ac:dyDescent="0.2">
      <c r="A7" t="s">
        <v>8</v>
      </c>
      <c r="C7" s="8">
        <v>52627.61</v>
      </c>
      <c r="D7" s="29" t="s">
        <v>46</v>
      </c>
    </row>
    <row r="8" spans="1:6" x14ac:dyDescent="0.2">
      <c r="A8" t="s">
        <v>9</v>
      </c>
      <c r="C8" s="8">
        <v>0.43929800000000002</v>
      </c>
      <c r="D8" s="29" t="s">
        <v>46</v>
      </c>
      <c r="E8" s="46" t="s">
        <v>4</v>
      </c>
    </row>
    <row r="9" spans="1:6" x14ac:dyDescent="0.2">
      <c r="A9" s="24" t="s">
        <v>38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6" ht="13.5" thickBot="1" x14ac:dyDescent="0.25">
      <c r="A10" s="10"/>
      <c r="B10" s="10"/>
      <c r="C10" s="4" t="s">
        <v>25</v>
      </c>
      <c r="D10" s="4" t="s">
        <v>26</v>
      </c>
      <c r="E10" s="10"/>
    </row>
    <row r="11" spans="1:6" x14ac:dyDescent="0.2">
      <c r="A11" s="10" t="s">
        <v>21</v>
      </c>
      <c r="B11" s="10"/>
      <c r="C11" s="21">
        <f ca="1">INTERCEPT(INDIRECT($D$9):G991,INDIRECT($C$9):F991)</f>
        <v>-8.2828458982282822E-3</v>
      </c>
      <c r="D11" s="3"/>
      <c r="E11" s="10"/>
    </row>
    <row r="12" spans="1:6" x14ac:dyDescent="0.2">
      <c r="A12" s="10" t="s">
        <v>22</v>
      </c>
      <c r="B12" s="10"/>
      <c r="C12" s="21">
        <f ca="1">SLOPE(INDIRECT($D$9):G991,INDIRECT($C$9):F991)</f>
        <v>2.4317201384519401E-7</v>
      </c>
      <c r="D12" s="3"/>
      <c r="E12" s="10"/>
    </row>
    <row r="13" spans="1:6" x14ac:dyDescent="0.2">
      <c r="A13" s="10" t="s">
        <v>24</v>
      </c>
      <c r="B13" s="10"/>
      <c r="C13" s="3" t="s">
        <v>19</v>
      </c>
    </row>
    <row r="14" spans="1:6" x14ac:dyDescent="0.2">
      <c r="A14" s="10"/>
      <c r="B14" s="10"/>
      <c r="C14" s="10"/>
    </row>
    <row r="15" spans="1:6" x14ac:dyDescent="0.2">
      <c r="A15" s="12" t="s">
        <v>23</v>
      </c>
      <c r="B15" s="10"/>
      <c r="C15" s="13">
        <f ca="1">(C7+C11)+(C8+C12)*INT(MAX(F21:F3532))</f>
        <v>59942.356764211305</v>
      </c>
      <c r="E15" s="14" t="s">
        <v>39</v>
      </c>
      <c r="F15" s="11">
        <v>1</v>
      </c>
    </row>
    <row r="16" spans="1:6" x14ac:dyDescent="0.2">
      <c r="A16" s="16" t="s">
        <v>10</v>
      </c>
      <c r="B16" s="10"/>
      <c r="C16" s="17">
        <f ca="1">+C8+C12</f>
        <v>0.43929824317201388</v>
      </c>
      <c r="E16" s="14" t="s">
        <v>36</v>
      </c>
      <c r="F16" s="15">
        <f ca="1">NOW()+15018.5+$C$5/24</f>
        <v>60173.811833564811</v>
      </c>
    </row>
    <row r="17" spans="1:21" ht="13.5" thickBot="1" x14ac:dyDescent="0.25">
      <c r="A17" s="14" t="s">
        <v>33</v>
      </c>
      <c r="B17" s="10"/>
      <c r="C17" s="10">
        <f>COUNT(C21:C2190)</f>
        <v>34</v>
      </c>
      <c r="E17" s="14" t="s">
        <v>40</v>
      </c>
      <c r="F17" s="15">
        <f ca="1">ROUND(2*(F16-$C$7)/$C$8,0)/2+F15</f>
        <v>17179</v>
      </c>
    </row>
    <row r="18" spans="1:21" ht="14.25" thickTop="1" thickBot="1" x14ac:dyDescent="0.25">
      <c r="A18" s="16" t="s">
        <v>11</v>
      </c>
      <c r="B18" s="10"/>
      <c r="C18" s="19">
        <f ca="1">+C15</f>
        <v>59942.356764211305</v>
      </c>
      <c r="D18" s="20">
        <f ca="1">+C16</f>
        <v>0.43929824317201388</v>
      </c>
      <c r="E18" s="14" t="s">
        <v>41</v>
      </c>
      <c r="F18" s="23">
        <f ca="1">ROUND(2*(F16-$C$15)/$C$16,0)/2+F15</f>
        <v>528</v>
      </c>
    </row>
    <row r="19" spans="1:21" ht="13.5" thickTop="1" x14ac:dyDescent="0.2">
      <c r="E19" s="14" t="s">
        <v>37</v>
      </c>
      <c r="F19" s="18">
        <f ca="1">+$C$15+$C$16*F18-15018.5-$C$5/24</f>
        <v>45156.202069939463</v>
      </c>
    </row>
    <row r="20" spans="1:21" ht="13.5" thickBot="1" x14ac:dyDescent="0.25">
      <c r="A20" s="4" t="s">
        <v>12</v>
      </c>
      <c r="B20" s="4" t="s">
        <v>13</v>
      </c>
      <c r="C20" s="4" t="s">
        <v>14</v>
      </c>
      <c r="D20" s="4" t="s">
        <v>18</v>
      </c>
      <c r="E20" s="4" t="s">
        <v>15</v>
      </c>
      <c r="F20" s="4" t="s">
        <v>16</v>
      </c>
      <c r="G20" s="4" t="s">
        <v>17</v>
      </c>
      <c r="H20" s="7" t="s">
        <v>53</v>
      </c>
      <c r="I20" s="7" t="s">
        <v>54</v>
      </c>
      <c r="J20" s="7" t="s">
        <v>55</v>
      </c>
      <c r="K20" s="7" t="s">
        <v>56</v>
      </c>
      <c r="L20" s="7" t="s">
        <v>30</v>
      </c>
      <c r="M20" s="7" t="s">
        <v>31</v>
      </c>
      <c r="N20" s="7" t="s">
        <v>32</v>
      </c>
      <c r="O20" s="7" t="s">
        <v>28</v>
      </c>
      <c r="P20" s="6" t="s">
        <v>27</v>
      </c>
      <c r="Q20" s="4" t="s">
        <v>20</v>
      </c>
      <c r="U20" s="26" t="s">
        <v>57</v>
      </c>
    </row>
    <row r="21" spans="1:21" x14ac:dyDescent="0.2">
      <c r="A21" t="str">
        <f>D$7</f>
        <v>IBVS 5644</v>
      </c>
      <c r="C21" s="8">
        <f>C$7</f>
        <v>52627.61</v>
      </c>
      <c r="D21" s="8" t="s">
        <v>19</v>
      </c>
      <c r="E21">
        <f t="shared" ref="E21:E53" si="0">+(C21-C$7)/C$8</f>
        <v>0</v>
      </c>
      <c r="F21">
        <f t="shared" ref="F21:F54" si="1">ROUND(2*E21,0)/2</f>
        <v>0</v>
      </c>
      <c r="G21">
        <f t="shared" ref="G21:G53" si="2">+C21-(C$7+F21*C$8)</f>
        <v>0</v>
      </c>
      <c r="H21">
        <f>+G21</f>
        <v>0</v>
      </c>
      <c r="O21">
        <f t="shared" ref="O21:O53" ca="1" si="3">+C$11+C$12*$F21</f>
        <v>-8.2828458982282822E-3</v>
      </c>
      <c r="Q21" s="2">
        <f t="shared" ref="Q21:Q53" si="4">+C21-15018.5</f>
        <v>37609.11</v>
      </c>
    </row>
    <row r="22" spans="1:21" x14ac:dyDescent="0.2">
      <c r="A22" s="30" t="s">
        <v>47</v>
      </c>
      <c r="B22" s="31" t="s">
        <v>48</v>
      </c>
      <c r="C22" s="32">
        <v>55808.559309999997</v>
      </c>
      <c r="D22" s="32">
        <v>1E-4</v>
      </c>
      <c r="E22">
        <f t="shared" si="0"/>
        <v>7240.9829090958674</v>
      </c>
      <c r="F22">
        <f t="shared" si="1"/>
        <v>7241</v>
      </c>
      <c r="G22">
        <f t="shared" si="2"/>
        <v>-7.5080000024172477E-3</v>
      </c>
      <c r="K22">
        <f t="shared" ref="K22:K53" si="5">+G22</f>
        <v>-7.5080000024172477E-3</v>
      </c>
      <c r="O22">
        <f t="shared" ca="1" si="3"/>
        <v>-6.5220373459752325E-3</v>
      </c>
      <c r="Q22" s="2">
        <f t="shared" si="4"/>
        <v>40790.059309999997</v>
      </c>
    </row>
    <row r="23" spans="1:21" x14ac:dyDescent="0.2">
      <c r="A23" s="30" t="s">
        <v>47</v>
      </c>
      <c r="B23" s="31" t="s">
        <v>48</v>
      </c>
      <c r="C23" s="32">
        <v>55808.560219999999</v>
      </c>
      <c r="D23" s="32">
        <v>5.0000000000000001E-4</v>
      </c>
      <c r="E23">
        <f t="shared" si="0"/>
        <v>7240.9849805826534</v>
      </c>
      <c r="F23">
        <f t="shared" si="1"/>
        <v>7241</v>
      </c>
      <c r="G23">
        <f t="shared" si="2"/>
        <v>-6.5979999999399297E-3</v>
      </c>
      <c r="K23">
        <f t="shared" si="5"/>
        <v>-6.5979999999399297E-3</v>
      </c>
      <c r="O23">
        <f t="shared" ca="1" si="3"/>
        <v>-6.5220373459752325E-3</v>
      </c>
      <c r="Q23" s="2">
        <f t="shared" si="4"/>
        <v>40790.060219999999</v>
      </c>
    </row>
    <row r="24" spans="1:21" x14ac:dyDescent="0.2">
      <c r="A24" s="32" t="s">
        <v>49</v>
      </c>
      <c r="B24" s="31" t="s">
        <v>48</v>
      </c>
      <c r="C24" s="32">
        <v>56159.559350000003</v>
      </c>
      <c r="D24" s="32">
        <v>2.7999999999999998E-4</v>
      </c>
      <c r="E24">
        <f t="shared" si="0"/>
        <v>8039.985044320717</v>
      </c>
      <c r="F24">
        <f t="shared" si="1"/>
        <v>8040</v>
      </c>
      <c r="G24">
        <f t="shared" si="2"/>
        <v>-6.5699999977368861E-3</v>
      </c>
      <c r="K24">
        <f t="shared" si="5"/>
        <v>-6.5699999977368861E-3</v>
      </c>
      <c r="O24">
        <f t="shared" ca="1" si="3"/>
        <v>-6.3277429069129223E-3</v>
      </c>
      <c r="Q24" s="2">
        <f t="shared" si="4"/>
        <v>41141.059350000003</v>
      </c>
    </row>
    <row r="25" spans="1:21" x14ac:dyDescent="0.2">
      <c r="A25" s="32" t="s">
        <v>49</v>
      </c>
      <c r="B25" s="31" t="s">
        <v>50</v>
      </c>
      <c r="C25" s="32">
        <v>56293.326679999998</v>
      </c>
      <c r="D25" s="32">
        <v>4.2000000000000002E-4</v>
      </c>
      <c r="E25">
        <f t="shared" si="0"/>
        <v>8344.4875232757659</v>
      </c>
      <c r="F25">
        <f t="shared" si="1"/>
        <v>8344.5</v>
      </c>
      <c r="G25">
        <f t="shared" si="2"/>
        <v>-5.4810000001452863E-3</v>
      </c>
      <c r="K25">
        <f t="shared" si="5"/>
        <v>-5.4810000001452863E-3</v>
      </c>
      <c r="O25">
        <f t="shared" ca="1" si="3"/>
        <v>-6.2536970286970611E-3</v>
      </c>
      <c r="Q25" s="2">
        <f t="shared" si="4"/>
        <v>41274.826679999998</v>
      </c>
    </row>
    <row r="26" spans="1:21" x14ac:dyDescent="0.2">
      <c r="A26" s="30" t="s">
        <v>47</v>
      </c>
      <c r="B26" s="31" t="s">
        <v>48</v>
      </c>
      <c r="C26" s="32">
        <v>56543.507449999997</v>
      </c>
      <c r="D26" s="32">
        <v>2.9999999999999997E-4</v>
      </c>
      <c r="E26">
        <f t="shared" si="0"/>
        <v>8913.9887957605006</v>
      </c>
      <c r="F26">
        <f t="shared" si="1"/>
        <v>8914</v>
      </c>
      <c r="G26">
        <f t="shared" si="2"/>
        <v>-4.9220000000786968E-3</v>
      </c>
      <c r="K26">
        <f t="shared" si="5"/>
        <v>-4.9220000000786968E-3</v>
      </c>
      <c r="O26">
        <f t="shared" ca="1" si="3"/>
        <v>-6.1152105668122233E-3</v>
      </c>
      <c r="Q26" s="2">
        <f t="shared" si="4"/>
        <v>41525.007449999997</v>
      </c>
    </row>
    <row r="27" spans="1:21" x14ac:dyDescent="0.2">
      <c r="A27" s="32" t="s">
        <v>49</v>
      </c>
      <c r="B27" s="31" t="s">
        <v>50</v>
      </c>
      <c r="C27" s="32">
        <v>56545.484850000001</v>
      </c>
      <c r="D27" s="32">
        <v>2.2000000000000001E-4</v>
      </c>
      <c r="E27">
        <f t="shared" si="0"/>
        <v>8918.4900682452462</v>
      </c>
      <c r="F27">
        <f t="shared" si="1"/>
        <v>8918.5</v>
      </c>
      <c r="G27">
        <f t="shared" si="2"/>
        <v>-4.3630000000121072E-3</v>
      </c>
      <c r="K27">
        <f t="shared" si="5"/>
        <v>-4.3630000000121072E-3</v>
      </c>
      <c r="O27">
        <f t="shared" ca="1" si="3"/>
        <v>-6.1141162927499191E-3</v>
      </c>
      <c r="Q27" s="2">
        <f t="shared" si="4"/>
        <v>41526.984850000001</v>
      </c>
    </row>
    <row r="28" spans="1:21" x14ac:dyDescent="0.2">
      <c r="A28" s="32" t="s">
        <v>49</v>
      </c>
      <c r="B28" s="31" t="s">
        <v>50</v>
      </c>
      <c r="C28" s="32">
        <v>56545.485399999998</v>
      </c>
      <c r="D28" s="32">
        <v>3.6999999999999999E-4</v>
      </c>
      <c r="E28">
        <f t="shared" si="0"/>
        <v>8918.4913202427433</v>
      </c>
      <c r="F28">
        <f t="shared" si="1"/>
        <v>8918.5</v>
      </c>
      <c r="G28">
        <f t="shared" si="2"/>
        <v>-3.8130000029923394E-3</v>
      </c>
      <c r="K28">
        <f t="shared" si="5"/>
        <v>-3.8130000029923394E-3</v>
      </c>
      <c r="O28">
        <f t="shared" ca="1" si="3"/>
        <v>-6.1141162927499191E-3</v>
      </c>
      <c r="Q28" s="2">
        <f t="shared" si="4"/>
        <v>41526.985399999998</v>
      </c>
    </row>
    <row r="29" spans="1:21" x14ac:dyDescent="0.2">
      <c r="A29" s="32" t="s">
        <v>49</v>
      </c>
      <c r="B29" s="31" t="s">
        <v>48</v>
      </c>
      <c r="C29" s="32">
        <v>56573.376830000001</v>
      </c>
      <c r="D29" s="32">
        <v>4.4999999999999999E-4</v>
      </c>
      <c r="E29">
        <f t="shared" si="0"/>
        <v>8981.9822307408649</v>
      </c>
      <c r="F29">
        <f t="shared" si="1"/>
        <v>8982</v>
      </c>
      <c r="G29">
        <f t="shared" si="2"/>
        <v>-7.8060000014374964E-3</v>
      </c>
      <c r="K29">
        <f t="shared" si="5"/>
        <v>-7.8060000014374964E-3</v>
      </c>
      <c r="O29">
        <f t="shared" ca="1" si="3"/>
        <v>-6.0986748698707502E-3</v>
      </c>
      <c r="Q29" s="2">
        <f t="shared" si="4"/>
        <v>41554.876830000001</v>
      </c>
    </row>
    <row r="30" spans="1:21" x14ac:dyDescent="0.2">
      <c r="A30" s="33" t="s">
        <v>52</v>
      </c>
      <c r="B30" s="34" t="s">
        <v>48</v>
      </c>
      <c r="C30" s="35">
        <v>57343.468200000003</v>
      </c>
      <c r="D30" s="35">
        <v>1.1999999999999999E-3</v>
      </c>
      <c r="E30">
        <f t="shared" si="0"/>
        <v>10734.98672882645</v>
      </c>
      <c r="F30">
        <f t="shared" si="1"/>
        <v>10735</v>
      </c>
      <c r="G30">
        <f t="shared" si="2"/>
        <v>-5.8299999946029857E-3</v>
      </c>
      <c r="K30">
        <f t="shared" si="5"/>
        <v>-5.8299999946029857E-3</v>
      </c>
      <c r="O30">
        <f t="shared" ca="1" si="3"/>
        <v>-5.672394329600124E-3</v>
      </c>
      <c r="Q30" s="2">
        <f t="shared" si="4"/>
        <v>42324.968200000003</v>
      </c>
    </row>
    <row r="31" spans="1:21" x14ac:dyDescent="0.2">
      <c r="A31" s="36" t="s">
        <v>0</v>
      </c>
      <c r="B31" s="37" t="s">
        <v>48</v>
      </c>
      <c r="C31" s="36">
        <v>57707.645400000001</v>
      </c>
      <c r="D31" s="36">
        <v>1E-4</v>
      </c>
      <c r="E31">
        <f t="shared" si="0"/>
        <v>11563.984812132085</v>
      </c>
      <c r="F31">
        <f t="shared" si="1"/>
        <v>11564</v>
      </c>
      <c r="G31">
        <f t="shared" si="2"/>
        <v>-6.6719999958877452E-3</v>
      </c>
      <c r="K31">
        <f t="shared" si="5"/>
        <v>-6.6719999958877452E-3</v>
      </c>
      <c r="O31">
        <f t="shared" ca="1" si="3"/>
        <v>-5.4708047301224583E-3</v>
      </c>
      <c r="Q31" s="2">
        <f t="shared" si="4"/>
        <v>42689.145400000001</v>
      </c>
    </row>
    <row r="32" spans="1:21" x14ac:dyDescent="0.2">
      <c r="A32" s="50" t="s">
        <v>60</v>
      </c>
      <c r="B32" s="51" t="s">
        <v>48</v>
      </c>
      <c r="C32" s="52">
        <v>57728.299329999834</v>
      </c>
      <c r="D32" s="52">
        <v>5.9999999999999995E-4</v>
      </c>
      <c r="E32">
        <f t="shared" si="0"/>
        <v>11611.000573642114</v>
      </c>
      <c r="F32">
        <f t="shared" si="1"/>
        <v>11611</v>
      </c>
      <c r="G32">
        <f t="shared" si="2"/>
        <v>2.5199983065249398E-4</v>
      </c>
      <c r="K32">
        <f t="shared" si="5"/>
        <v>2.5199983065249398E-4</v>
      </c>
      <c r="O32">
        <f t="shared" ca="1" si="3"/>
        <v>-5.459375645471734E-3</v>
      </c>
      <c r="Q32" s="2">
        <f t="shared" si="4"/>
        <v>42709.799329999834</v>
      </c>
    </row>
    <row r="33" spans="1:17" x14ac:dyDescent="0.2">
      <c r="A33" s="36" t="s">
        <v>0</v>
      </c>
      <c r="B33" s="37" t="s">
        <v>48</v>
      </c>
      <c r="C33" s="36">
        <v>57753.3318</v>
      </c>
      <c r="D33" s="36">
        <v>2.0000000000000001E-4</v>
      </c>
      <c r="E33">
        <f t="shared" si="0"/>
        <v>11667.983464527493</v>
      </c>
      <c r="F33">
        <f t="shared" si="1"/>
        <v>11668</v>
      </c>
      <c r="G33">
        <f t="shared" si="2"/>
        <v>-7.2639999998500571E-3</v>
      </c>
      <c r="K33">
        <f t="shared" si="5"/>
        <v>-7.2639999998500571E-3</v>
      </c>
      <c r="O33">
        <f t="shared" ca="1" si="3"/>
        <v>-5.4455148406825585E-3</v>
      </c>
      <c r="Q33" s="2">
        <f t="shared" si="4"/>
        <v>42734.8318</v>
      </c>
    </row>
    <row r="34" spans="1:17" x14ac:dyDescent="0.2">
      <c r="A34" s="36" t="s">
        <v>0</v>
      </c>
      <c r="B34" s="37" t="s">
        <v>48</v>
      </c>
      <c r="C34" s="36">
        <v>57757.2886</v>
      </c>
      <c r="D34" s="36">
        <v>4.0000000000000002E-4</v>
      </c>
      <c r="E34">
        <f t="shared" si="0"/>
        <v>11676.990562215169</v>
      </c>
      <c r="F34">
        <f t="shared" si="1"/>
        <v>11677</v>
      </c>
      <c r="G34">
        <f t="shared" si="2"/>
        <v>-4.1459999993094243E-3</v>
      </c>
      <c r="K34">
        <f t="shared" si="5"/>
        <v>-4.1459999993094243E-3</v>
      </c>
      <c r="O34">
        <f t="shared" ca="1" si="3"/>
        <v>-5.4433262925579519E-3</v>
      </c>
      <c r="Q34" s="2">
        <f t="shared" si="4"/>
        <v>42738.7886</v>
      </c>
    </row>
    <row r="35" spans="1:17" x14ac:dyDescent="0.2">
      <c r="A35" s="50" t="s">
        <v>60</v>
      </c>
      <c r="B35" s="51" t="s">
        <v>48</v>
      </c>
      <c r="C35" s="52">
        <v>58041.513850000221</v>
      </c>
      <c r="D35" s="52">
        <v>1.1999999999999999E-3</v>
      </c>
      <c r="E35">
        <f t="shared" si="0"/>
        <v>12323.989296560012</v>
      </c>
      <c r="F35">
        <f t="shared" si="1"/>
        <v>12324</v>
      </c>
      <c r="G35">
        <f t="shared" si="2"/>
        <v>-4.7019997800816782E-3</v>
      </c>
      <c r="K35">
        <f t="shared" si="5"/>
        <v>-4.7019997800816782E-3</v>
      </c>
      <c r="O35">
        <f t="shared" ca="1" si="3"/>
        <v>-5.2859939996001111E-3</v>
      </c>
      <c r="Q35" s="2">
        <f t="shared" si="4"/>
        <v>43023.013850000221</v>
      </c>
    </row>
    <row r="36" spans="1:17" x14ac:dyDescent="0.2">
      <c r="A36" s="47" t="s">
        <v>59</v>
      </c>
      <c r="B36" s="48" t="s">
        <v>48</v>
      </c>
      <c r="C36" s="49">
        <v>58043.710800000001</v>
      </c>
      <c r="D36" s="49">
        <v>1E-4</v>
      </c>
      <c r="E36">
        <f t="shared" si="0"/>
        <v>12328.990343684696</v>
      </c>
      <c r="F36">
        <f t="shared" si="1"/>
        <v>12329</v>
      </c>
      <c r="G36">
        <f t="shared" si="2"/>
        <v>-4.2420000027050264E-3</v>
      </c>
      <c r="K36">
        <f t="shared" si="5"/>
        <v>-4.2420000027050264E-3</v>
      </c>
      <c r="O36">
        <f t="shared" ca="1" si="3"/>
        <v>-5.2847781395308855E-3</v>
      </c>
      <c r="Q36" s="2">
        <f t="shared" si="4"/>
        <v>43025.210800000001</v>
      </c>
    </row>
    <row r="37" spans="1:17" x14ac:dyDescent="0.2">
      <c r="A37" s="38" t="s">
        <v>1</v>
      </c>
      <c r="B37" s="39" t="s">
        <v>48</v>
      </c>
      <c r="C37" s="38">
        <v>58054.691800000001</v>
      </c>
      <c r="D37" s="38">
        <v>1E-4</v>
      </c>
      <c r="E37">
        <f t="shared" si="0"/>
        <v>12353.987042964001</v>
      </c>
      <c r="F37">
        <f t="shared" si="1"/>
        <v>12354</v>
      </c>
      <c r="G37">
        <f t="shared" si="2"/>
        <v>-5.6919999988167547E-3</v>
      </c>
      <c r="K37">
        <f t="shared" si="5"/>
        <v>-5.6919999988167547E-3</v>
      </c>
      <c r="O37">
        <f t="shared" ca="1" si="3"/>
        <v>-5.2786988391847547E-3</v>
      </c>
      <c r="Q37" s="2">
        <f t="shared" si="4"/>
        <v>43036.191800000001</v>
      </c>
    </row>
    <row r="38" spans="1:17" x14ac:dyDescent="0.2">
      <c r="A38" s="40" t="s">
        <v>2</v>
      </c>
      <c r="B38" s="41" t="s">
        <v>48</v>
      </c>
      <c r="C38" s="42">
        <v>58059.083899999998</v>
      </c>
      <c r="D38" s="43" t="s">
        <v>58</v>
      </c>
      <c r="E38">
        <f t="shared" si="0"/>
        <v>12363.985039767986</v>
      </c>
      <c r="F38">
        <f t="shared" si="1"/>
        <v>12364</v>
      </c>
      <c r="G38">
        <f t="shared" si="2"/>
        <v>-6.5720000056899153E-3</v>
      </c>
      <c r="K38">
        <f t="shared" si="5"/>
        <v>-6.5720000056899153E-3</v>
      </c>
      <c r="O38">
        <f t="shared" ca="1" si="3"/>
        <v>-5.2762671190463035E-3</v>
      </c>
      <c r="Q38" s="2">
        <f t="shared" si="4"/>
        <v>43040.583899999998</v>
      </c>
    </row>
    <row r="39" spans="1:17" x14ac:dyDescent="0.2">
      <c r="A39" s="40" t="s">
        <v>2</v>
      </c>
      <c r="B39" s="41" t="s">
        <v>48</v>
      </c>
      <c r="C39" s="42">
        <v>58059.085299999999</v>
      </c>
      <c r="D39" s="43" t="s">
        <v>5</v>
      </c>
      <c r="E39">
        <f t="shared" si="0"/>
        <v>12363.98822667073</v>
      </c>
      <c r="F39">
        <f t="shared" si="1"/>
        <v>12364</v>
      </c>
      <c r="G39">
        <f t="shared" si="2"/>
        <v>-5.172000004677102E-3</v>
      </c>
      <c r="K39">
        <f t="shared" si="5"/>
        <v>-5.172000004677102E-3</v>
      </c>
      <c r="O39">
        <f t="shared" ca="1" si="3"/>
        <v>-5.2762671190463035E-3</v>
      </c>
      <c r="Q39" s="2">
        <f t="shared" si="4"/>
        <v>43040.585299999999</v>
      </c>
    </row>
    <row r="40" spans="1:17" x14ac:dyDescent="0.2">
      <c r="A40" s="40" t="s">
        <v>2</v>
      </c>
      <c r="B40" s="41" t="s">
        <v>48</v>
      </c>
      <c r="C40" s="42">
        <v>58066.112800000003</v>
      </c>
      <c r="D40" s="43" t="s">
        <v>5</v>
      </c>
      <c r="E40">
        <f t="shared" si="0"/>
        <v>12379.985340247398</v>
      </c>
      <c r="F40">
        <f t="shared" si="1"/>
        <v>12380</v>
      </c>
      <c r="G40">
        <f t="shared" si="2"/>
        <v>-6.4399999973829836E-3</v>
      </c>
      <c r="K40">
        <f t="shared" si="5"/>
        <v>-6.4399999973829836E-3</v>
      </c>
      <c r="O40">
        <f t="shared" ca="1" si="3"/>
        <v>-5.2723763668247802E-3</v>
      </c>
      <c r="Q40" s="2">
        <f t="shared" si="4"/>
        <v>43047.612800000003</v>
      </c>
    </row>
    <row r="41" spans="1:17" x14ac:dyDescent="0.2">
      <c r="A41" s="40" t="s">
        <v>2</v>
      </c>
      <c r="B41" s="41" t="s">
        <v>48</v>
      </c>
      <c r="C41" s="42">
        <v>58066.1132</v>
      </c>
      <c r="D41" s="43" t="s">
        <v>58</v>
      </c>
      <c r="E41">
        <f t="shared" si="0"/>
        <v>12379.986250791033</v>
      </c>
      <c r="F41">
        <f t="shared" si="1"/>
        <v>12380</v>
      </c>
      <c r="G41">
        <f t="shared" si="2"/>
        <v>-6.0400000002118759E-3</v>
      </c>
      <c r="K41">
        <f t="shared" si="5"/>
        <v>-6.0400000002118759E-3</v>
      </c>
      <c r="O41">
        <f t="shared" ca="1" si="3"/>
        <v>-5.2723763668247802E-3</v>
      </c>
      <c r="Q41" s="2">
        <f t="shared" si="4"/>
        <v>43047.6132</v>
      </c>
    </row>
    <row r="42" spans="1:17" x14ac:dyDescent="0.2">
      <c r="A42" s="40" t="s">
        <v>2</v>
      </c>
      <c r="B42" s="41" t="s">
        <v>48</v>
      </c>
      <c r="C42" s="42">
        <v>58073.139799999997</v>
      </c>
      <c r="D42" s="43" t="s">
        <v>58</v>
      </c>
      <c r="E42">
        <f t="shared" si="0"/>
        <v>12395.981315644498</v>
      </c>
      <c r="F42">
        <f t="shared" si="1"/>
        <v>12396</v>
      </c>
      <c r="G42">
        <f t="shared" si="2"/>
        <v>-8.2080000065616332E-3</v>
      </c>
      <c r="K42">
        <f t="shared" si="5"/>
        <v>-8.2080000065616332E-3</v>
      </c>
      <c r="O42">
        <f t="shared" ca="1" si="3"/>
        <v>-5.268485614603257E-3</v>
      </c>
      <c r="Q42" s="2">
        <f t="shared" si="4"/>
        <v>43054.639799999997</v>
      </c>
    </row>
    <row r="43" spans="1:17" x14ac:dyDescent="0.2">
      <c r="A43" s="40" t="s">
        <v>2</v>
      </c>
      <c r="B43" s="41" t="s">
        <v>48</v>
      </c>
      <c r="C43" s="42">
        <v>58073.1414</v>
      </c>
      <c r="D43" s="43" t="s">
        <v>5</v>
      </c>
      <c r="E43">
        <f t="shared" si="0"/>
        <v>12395.984957819064</v>
      </c>
      <c r="F43">
        <f t="shared" si="1"/>
        <v>12396</v>
      </c>
      <c r="G43">
        <f t="shared" si="2"/>
        <v>-6.6080000033252873E-3</v>
      </c>
      <c r="K43">
        <f t="shared" si="5"/>
        <v>-6.6080000033252873E-3</v>
      </c>
      <c r="O43">
        <f t="shared" ca="1" si="3"/>
        <v>-5.268485614603257E-3</v>
      </c>
      <c r="Q43" s="2">
        <f t="shared" si="4"/>
        <v>43054.6414</v>
      </c>
    </row>
    <row r="44" spans="1:17" x14ac:dyDescent="0.2">
      <c r="A44" s="40" t="s">
        <v>2</v>
      </c>
      <c r="B44" s="41" t="s">
        <v>50</v>
      </c>
      <c r="C44" s="42">
        <v>58079.071600000003</v>
      </c>
      <c r="D44" s="43" t="s">
        <v>5</v>
      </c>
      <c r="E44">
        <f t="shared" si="0"/>
        <v>12409.484222555082</v>
      </c>
      <c r="F44">
        <f t="shared" si="1"/>
        <v>12409.5</v>
      </c>
      <c r="G44">
        <f t="shared" si="2"/>
        <v>-6.9309999962570146E-3</v>
      </c>
      <c r="K44">
        <f t="shared" si="5"/>
        <v>-6.9309999962570146E-3</v>
      </c>
      <c r="O44">
        <f t="shared" ca="1" si="3"/>
        <v>-5.265202792416347E-3</v>
      </c>
      <c r="Q44" s="2">
        <f t="shared" si="4"/>
        <v>43060.571600000003</v>
      </c>
    </row>
    <row r="45" spans="1:17" x14ac:dyDescent="0.2">
      <c r="A45" s="40" t="s">
        <v>2</v>
      </c>
      <c r="B45" s="41" t="s">
        <v>50</v>
      </c>
      <c r="C45" s="42">
        <v>58079.073799999998</v>
      </c>
      <c r="D45" s="43" t="s">
        <v>58</v>
      </c>
      <c r="E45">
        <f t="shared" si="0"/>
        <v>12409.48923054509</v>
      </c>
      <c r="F45">
        <f t="shared" si="1"/>
        <v>12409.5</v>
      </c>
      <c r="G45">
        <f t="shared" si="2"/>
        <v>-4.7310000009019859E-3</v>
      </c>
      <c r="K45">
        <f t="shared" si="5"/>
        <v>-4.7310000009019859E-3</v>
      </c>
      <c r="O45">
        <f t="shared" ca="1" si="3"/>
        <v>-5.265202792416347E-3</v>
      </c>
      <c r="Q45" s="2">
        <f t="shared" si="4"/>
        <v>43060.573799999998</v>
      </c>
    </row>
    <row r="46" spans="1:17" x14ac:dyDescent="0.2">
      <c r="A46" s="44" t="s">
        <v>3</v>
      </c>
      <c r="B46" s="45" t="s">
        <v>50</v>
      </c>
      <c r="C46" s="44">
        <v>58437.978500000201</v>
      </c>
      <c r="D46" s="44" t="s">
        <v>19</v>
      </c>
      <c r="E46">
        <f t="shared" si="0"/>
        <v>13226.485210495382</v>
      </c>
      <c r="F46">
        <f t="shared" si="1"/>
        <v>13226.5</v>
      </c>
      <c r="G46">
        <f t="shared" si="2"/>
        <v>-6.4969997984007932E-3</v>
      </c>
      <c r="K46">
        <f t="shared" si="5"/>
        <v>-6.4969997984007932E-3</v>
      </c>
      <c r="O46">
        <f t="shared" ca="1" si="3"/>
        <v>-5.0665312571048235E-3</v>
      </c>
      <c r="Q46" s="2">
        <f t="shared" si="4"/>
        <v>43419.478500000201</v>
      </c>
    </row>
    <row r="47" spans="1:17" x14ac:dyDescent="0.2">
      <c r="A47" s="44" t="s">
        <v>3</v>
      </c>
      <c r="B47" s="45" t="s">
        <v>50</v>
      </c>
      <c r="C47" s="44">
        <v>58437.978999999817</v>
      </c>
      <c r="D47" s="44" t="s">
        <v>19</v>
      </c>
      <c r="E47">
        <f t="shared" si="0"/>
        <v>13226.486348674058</v>
      </c>
      <c r="F47">
        <f t="shared" si="1"/>
        <v>13226.5</v>
      </c>
      <c r="G47">
        <f t="shared" si="2"/>
        <v>-5.997000182105694E-3</v>
      </c>
      <c r="K47">
        <f t="shared" si="5"/>
        <v>-5.997000182105694E-3</v>
      </c>
      <c r="O47">
        <f t="shared" ca="1" si="3"/>
        <v>-5.0665312571048235E-3</v>
      </c>
      <c r="Q47" s="2">
        <f t="shared" si="4"/>
        <v>43419.478999999817</v>
      </c>
    </row>
    <row r="48" spans="1:17" x14ac:dyDescent="0.2">
      <c r="A48" s="44" t="s">
        <v>3</v>
      </c>
      <c r="B48" s="45" t="s">
        <v>50</v>
      </c>
      <c r="C48" s="44">
        <v>58437.979100000113</v>
      </c>
      <c r="D48" s="44" t="s">
        <v>19</v>
      </c>
      <c r="E48">
        <f t="shared" si="0"/>
        <v>13226.486576310643</v>
      </c>
      <c r="F48">
        <f t="shared" si="1"/>
        <v>13226.5</v>
      </c>
      <c r="G48">
        <f t="shared" si="2"/>
        <v>-5.8969998863176443E-3</v>
      </c>
      <c r="K48">
        <f t="shared" si="5"/>
        <v>-5.8969998863176443E-3</v>
      </c>
      <c r="O48">
        <f t="shared" ca="1" si="3"/>
        <v>-5.0665312571048235E-3</v>
      </c>
      <c r="Q48" s="2">
        <f t="shared" si="4"/>
        <v>43419.479100000113</v>
      </c>
    </row>
    <row r="49" spans="1:17" ht="12" customHeight="1" x14ac:dyDescent="0.2">
      <c r="A49" s="44" t="s">
        <v>3</v>
      </c>
      <c r="B49" s="45" t="s">
        <v>50</v>
      </c>
      <c r="C49" s="44">
        <v>58437.979199999943</v>
      </c>
      <c r="D49" s="44" t="s">
        <v>19</v>
      </c>
      <c r="E49">
        <f t="shared" si="0"/>
        <v>13226.486803946165</v>
      </c>
      <c r="F49">
        <f t="shared" si="1"/>
        <v>13226.5</v>
      </c>
      <c r="G49">
        <f t="shared" si="2"/>
        <v>-5.7970000561908819E-3</v>
      </c>
      <c r="K49">
        <f t="shared" si="5"/>
        <v>-5.7970000561908819E-3</v>
      </c>
      <c r="O49">
        <f t="shared" ca="1" si="3"/>
        <v>-5.0665312571048235E-3</v>
      </c>
      <c r="Q49" s="2">
        <f t="shared" si="4"/>
        <v>43419.479199999943</v>
      </c>
    </row>
    <row r="50" spans="1:17" ht="12" customHeight="1" x14ac:dyDescent="0.2">
      <c r="A50" s="47" t="s">
        <v>61</v>
      </c>
      <c r="B50" s="48" t="s">
        <v>48</v>
      </c>
      <c r="C50" s="49">
        <v>59129.657700000003</v>
      </c>
      <c r="D50" s="49">
        <v>1E-4</v>
      </c>
      <c r="E50">
        <f t="shared" si="0"/>
        <v>14800.995451834524</v>
      </c>
      <c r="F50">
        <f t="shared" si="1"/>
        <v>14801</v>
      </c>
      <c r="G50">
        <f t="shared" si="2"/>
        <v>-1.9979999997303821E-3</v>
      </c>
      <c r="K50">
        <f t="shared" si="5"/>
        <v>-1.9979999997303821E-3</v>
      </c>
      <c r="O50">
        <f t="shared" ca="1" si="3"/>
        <v>-4.6836569213055661E-3</v>
      </c>
      <c r="Q50" s="2">
        <f t="shared" si="4"/>
        <v>44111.157700000003</v>
      </c>
    </row>
    <row r="51" spans="1:17" ht="12" customHeight="1" x14ac:dyDescent="0.2">
      <c r="A51" s="53" t="s">
        <v>62</v>
      </c>
      <c r="B51" s="54" t="s">
        <v>48</v>
      </c>
      <c r="C51" s="55">
        <v>59204.99319999991</v>
      </c>
      <c r="D51" s="53" t="s">
        <v>58</v>
      </c>
      <c r="E51">
        <f t="shared" si="0"/>
        <v>14972.486102827486</v>
      </c>
      <c r="F51">
        <f t="shared" si="1"/>
        <v>14972.5</v>
      </c>
      <c r="G51">
        <f t="shared" si="2"/>
        <v>-6.1050000949762762E-3</v>
      </c>
      <c r="K51">
        <f t="shared" si="5"/>
        <v>-6.1050000949762762E-3</v>
      </c>
      <c r="O51">
        <f t="shared" ca="1" si="3"/>
        <v>-4.6419529209311148E-3</v>
      </c>
      <c r="Q51" s="2">
        <f t="shared" si="4"/>
        <v>44186.49319999991</v>
      </c>
    </row>
    <row r="52" spans="1:17" ht="12" customHeight="1" x14ac:dyDescent="0.2">
      <c r="A52" s="53" t="s">
        <v>62</v>
      </c>
      <c r="B52" s="54" t="s">
        <v>48</v>
      </c>
      <c r="C52" s="55">
        <v>59204.995600000024</v>
      </c>
      <c r="D52" s="53" t="s">
        <v>5</v>
      </c>
      <c r="E52">
        <f t="shared" si="0"/>
        <v>14972.491566089586</v>
      </c>
      <c r="F52">
        <f t="shared" si="1"/>
        <v>14972.5</v>
      </c>
      <c r="G52">
        <f t="shared" si="2"/>
        <v>-3.704999980982393E-3</v>
      </c>
      <c r="K52">
        <f t="shared" si="5"/>
        <v>-3.704999980982393E-3</v>
      </c>
      <c r="O52">
        <f t="shared" ca="1" si="3"/>
        <v>-4.6419529209311148E-3</v>
      </c>
      <c r="Q52" s="2">
        <f t="shared" si="4"/>
        <v>44186.495600000024</v>
      </c>
    </row>
    <row r="53" spans="1:17" ht="12" customHeight="1" x14ac:dyDescent="0.2">
      <c r="A53" s="56" t="s">
        <v>63</v>
      </c>
      <c r="B53" s="54" t="s">
        <v>48</v>
      </c>
      <c r="C53" s="55">
        <v>59511.404699999999</v>
      </c>
      <c r="D53" s="53">
        <v>5.0000000000000001E-4</v>
      </c>
      <c r="E53">
        <f t="shared" si="0"/>
        <v>15669.98870925886</v>
      </c>
      <c r="F53">
        <f t="shared" si="1"/>
        <v>15670</v>
      </c>
      <c r="G53">
        <f t="shared" si="2"/>
        <v>-4.9600000056670979E-3</v>
      </c>
      <c r="K53">
        <f t="shared" si="5"/>
        <v>-4.9600000056670979E-3</v>
      </c>
      <c r="O53">
        <f t="shared" ca="1" si="3"/>
        <v>-4.4723404412740919E-3</v>
      </c>
      <c r="Q53" s="2">
        <f t="shared" si="4"/>
        <v>44492.904699999999</v>
      </c>
    </row>
    <row r="54" spans="1:17" ht="12" customHeight="1" x14ac:dyDescent="0.2">
      <c r="A54" s="57" t="s">
        <v>64</v>
      </c>
      <c r="B54" s="57" t="s">
        <v>48</v>
      </c>
      <c r="C54" s="58">
        <v>59942.359499999788</v>
      </c>
      <c r="D54" s="53">
        <v>5.0000000000000001E-4</v>
      </c>
      <c r="E54">
        <f t="shared" ref="E54" si="6">+(C54-C$7)/C$8</f>
        <v>16650.996590013583</v>
      </c>
      <c r="F54">
        <f t="shared" si="1"/>
        <v>16651</v>
      </c>
      <c r="G54">
        <f t="shared" ref="G54" si="7">+C54-(C$7+F54*C$8)</f>
        <v>-1.4980002160882577E-3</v>
      </c>
      <c r="K54">
        <f t="shared" ref="K54" si="8">+G54</f>
        <v>-1.4980002160882577E-3</v>
      </c>
      <c r="O54">
        <f t="shared" ref="O54" ca="1" si="9">+C$11+C$12*$F54</f>
        <v>-4.2337886956919568E-3</v>
      </c>
      <c r="Q54" s="2">
        <f t="shared" ref="Q54" si="10">+C54-15018.5</f>
        <v>44923.859499999788</v>
      </c>
    </row>
    <row r="55" spans="1:17" ht="12" customHeight="1" x14ac:dyDescent="0.2">
      <c r="C55" s="8"/>
      <c r="D55" s="8"/>
    </row>
    <row r="56" spans="1:17" x14ac:dyDescent="0.2">
      <c r="C56" s="8"/>
      <c r="D56" s="8"/>
    </row>
    <row r="57" spans="1:17" x14ac:dyDescent="0.2">
      <c r="C57" s="8"/>
      <c r="D57" s="8"/>
    </row>
    <row r="58" spans="1:17" x14ac:dyDescent="0.2">
      <c r="C58" s="8"/>
      <c r="D58" s="8"/>
    </row>
    <row r="59" spans="1:17" x14ac:dyDescent="0.2">
      <c r="C59" s="8"/>
      <c r="D59" s="8"/>
    </row>
    <row r="60" spans="1:17" x14ac:dyDescent="0.2">
      <c r="C60" s="8"/>
      <c r="D60" s="8"/>
    </row>
    <row r="61" spans="1:17" x14ac:dyDescent="0.2">
      <c r="C61" s="8"/>
      <c r="D61" s="8"/>
    </row>
    <row r="62" spans="1:17" x14ac:dyDescent="0.2">
      <c r="C62" s="8"/>
      <c r="D62" s="8"/>
    </row>
    <row r="63" spans="1:17" x14ac:dyDescent="0.2">
      <c r="C63" s="8"/>
      <c r="D63" s="8"/>
    </row>
    <row r="64" spans="1:17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protectedRanges>
    <protectedRange sqref="A47:D49" name="Range1"/>
  </protectedRanges>
  <sortState xmlns:xlrd2="http://schemas.microsoft.com/office/spreadsheetml/2017/richdata2" ref="A21:V53">
    <sortCondition ref="C21:C53"/>
  </sortState>
  <phoneticPr fontId="8" type="noConversion"/>
  <hyperlinks>
    <hyperlink ref="H63199" r:id="rId1" display="http://vsolj.cetus-net.org/bulletin.html" xr:uid="{00000000-0004-0000-0000-000000000000}"/>
    <hyperlink ref="H63192" r:id="rId2" display="https://www.aavso.org/ejaavso" xr:uid="{00000000-0004-0000-0000-000001000000}"/>
    <hyperlink ref="I63199" r:id="rId3" display="http://vsolj.cetus-net.org/bulletin.html" xr:uid="{00000000-0004-0000-0000-000002000000}"/>
    <hyperlink ref="AQ56850" r:id="rId4" display="http://cdsbib.u-strasbg.fr/cgi-bin/cdsbib?1990RMxAA..21..381G" xr:uid="{00000000-0004-0000-0000-000003000000}"/>
    <hyperlink ref="H63196" r:id="rId5" display="https://www.aavso.org/ejaavso" xr:uid="{00000000-0004-0000-0000-000004000000}"/>
    <hyperlink ref="AP4214" r:id="rId6" display="http://cdsbib.u-strasbg.fr/cgi-bin/cdsbib?1990RMxAA..21..381G" xr:uid="{00000000-0004-0000-0000-000005000000}"/>
    <hyperlink ref="AP4217" r:id="rId7" display="http://cdsbib.u-strasbg.fr/cgi-bin/cdsbib?1990RMxAA..21..381G" xr:uid="{00000000-0004-0000-0000-000006000000}"/>
    <hyperlink ref="AP4215" r:id="rId8" display="http://cdsbib.u-strasbg.fr/cgi-bin/cdsbib?1990RMxAA..21..381G" xr:uid="{00000000-0004-0000-0000-000007000000}"/>
    <hyperlink ref="AP4199" r:id="rId9" display="http://cdsbib.u-strasbg.fr/cgi-bin/cdsbib?1990RMxAA..21..381G" xr:uid="{00000000-0004-0000-0000-000008000000}"/>
    <hyperlink ref="AQ4428" r:id="rId10" display="http://cdsbib.u-strasbg.fr/cgi-bin/cdsbib?1990RMxAA..21..381G" xr:uid="{00000000-0004-0000-0000-000009000000}"/>
    <hyperlink ref="AQ4432" r:id="rId11" display="http://cdsbib.u-strasbg.fr/cgi-bin/cdsbib?1990RMxAA..21..381G" xr:uid="{00000000-0004-0000-0000-00000A000000}"/>
    <hyperlink ref="AQ64112" r:id="rId12" display="http://cdsbib.u-strasbg.fr/cgi-bin/cdsbib?1990RMxAA..21..381G" xr:uid="{00000000-0004-0000-0000-00000B000000}"/>
    <hyperlink ref="I1320" r:id="rId13" display="http://vsolj.cetus-net.org/bulletin.html" xr:uid="{00000000-0004-0000-0000-00000C000000}"/>
    <hyperlink ref="H1320" r:id="rId14" display="http://vsolj.cetus-net.org/bulletin.html" xr:uid="{00000000-0004-0000-0000-00000D000000}"/>
    <hyperlink ref="AQ64773" r:id="rId15" display="http://cdsbib.u-strasbg.fr/cgi-bin/cdsbib?1990RMxAA..21..381G" xr:uid="{00000000-0004-0000-0000-00000E000000}"/>
    <hyperlink ref="AQ64772" r:id="rId16" display="http://cdsbib.u-strasbg.fr/cgi-bin/cdsbib?1990RMxAA..21..381G" xr:uid="{00000000-0004-0000-0000-00000F000000}"/>
    <hyperlink ref="AP2490" r:id="rId17" display="http://cdsbib.u-strasbg.fr/cgi-bin/cdsbib?1990RMxAA..21..381G" xr:uid="{00000000-0004-0000-0000-000010000000}"/>
    <hyperlink ref="AP2508" r:id="rId18" display="http://cdsbib.u-strasbg.fr/cgi-bin/cdsbib?1990RMxAA..21..381G" xr:uid="{00000000-0004-0000-0000-000011000000}"/>
    <hyperlink ref="AP2509" r:id="rId19" display="http://cdsbib.u-strasbg.fr/cgi-bin/cdsbib?1990RMxAA..21..381G" xr:uid="{00000000-0004-0000-0000-000012000000}"/>
    <hyperlink ref="AP2505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2023-08-17T07:29:02Z</dcterms:modified>
</cp:coreProperties>
</file>