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30" windowHeight="13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<sst xmlns="http://schemas.openxmlformats.org/spreadsheetml/2006/main" count="55" uniqueCount="50">
  <si>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</si>
  <si>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</si>
  <si>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</si>
  <si>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</si>
  <si>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</si>
  <si>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</si>
  <si>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</si>
  <si>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</si>
  <si>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</si>
  <si>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</si>
  <si>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</si>
  <si>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</si>
  <si>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</si>
  <si>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</si>
  <si>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</si>
  <si>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</si>
  <si>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</si>
  <si>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</si>
  <si>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</si>
  <si>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</si>
  <si>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</si>
  <si>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</si>
  <si>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</si>
  <si>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</si>
  <si>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</si>
  <si>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</si>
  <si>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</si>
  <si>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</si>
  <si>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</si>
  <si>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</si>
  <si>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</si>
  <si>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</si>
  <si>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</si>
  <si>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</si>
  <si>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</si>
  <si>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</si>
  <si>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</si>
  <si>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</si>
  <si>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</si>
  <si>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</si>
  <si>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</si>
  <si>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FU Psc</t>
  </si>
  <si>
    <t>2013a</t>
  </si>
  <si>
    <t>G1194-0692</t>
  </si>
  <si>
    <t>EA/RS</t>
  </si>
  <si>
    <t>BRNO</t>
  </si>
  <si>
    <t>FU Psc / GSC 1194-0692</t>
  </si>
  <si>
    <t>as of 2021-06-08</t>
  </si>
  <si>
    <t>OEJV 0211</t>
  </si>
  <si>
    <t>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</si>
</sst>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i/>
      <sz val="10"/>
      <color indexed="20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33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33" borderId="11" xfId="0" applyFont="1" applyFill="1" applyBorder="1" applyAlignment="1">
      <alignment horizontal="left"/>
    </xf>
    <xf numFmtId="172" fontId="5" fillId="0" borderId="0" xfId="0" applyNumberFormat="1" applyFont="1" applyAlignment="1">
      <alignment horizontal="left"/>
    </xf>
    <xf numFmtId="172" fontId="0" fillId="0" borderId="0" xfId="0" applyNumberFormat="1" applyAlignment="1">
      <alignment horizontal="left"/>
    </xf>
    <xf numFmtId="0" fontId="0" fillId="34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 Psc - O-C Diagr.</a:t>
            </a:r>
          </a:p>
        </c:rich>
      </c:tx>
      <c:layout>
        <c:manualLayout>
          <c:xMode val="factor"/>
          <c:yMode val="factor"/>
          <c:x val="0.003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65080985"/>
        <c:axId val="48857954"/>
      </c:scatterChart>
      <c:valAx>
        <c:axId val="6508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57954"/>
        <c:crosses val="autoZero"/>
        <c:crossBetween val="midCat"/>
        <c:dispUnits/>
      </c:valAx>
      <c:valAx>
        <c:axId val="4885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098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0</xdr:row>
      <xdr:rowOff>0</xdr:rowOff>
    </xdr:from>
    <xdr:to>
      <xdr:col>17</xdr:col>
      <xdr:colOff>76200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053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6" ht="20.25">
      <c r="A1" s="1" t="s">
        <v>46</v>
      </c>
      <c r="F1" s="35" t="s">
        <v>41</v>
      </c>
      <c r="G1" s="30" t="s">
        <v>42</v>
      </c>
      <c r="H1" s="36"/>
      <c r="I1" s="37" t="s">
        <v>43</v>
      </c>
      <c r="J1" s="38" t="s">
        <v>41</v>
      </c>
      <c r="K1" s="39">
        <v>0.5256000000000001</v>
      </c>
      <c r="L1" s="40">
        <v>20.172990000000002</v>
      </c>
      <c r="M1" s="41">
        <v>55526.7091</v>
      </c>
      <c r="N1" s="41">
        <v>0.375837</v>
      </c>
      <c r="O1" s="10" t="s">
        <v>44</v>
      </c>
      <c r="P1" s="8">
        <v>12.8</v>
      </c>
    </row>
    <row r="2" spans="1:4" ht="12.75">
      <c r="A2" t="s">
        <v>23</v>
      </c>
      <c r="B2" t="s">
        <v>44</v>
      </c>
      <c r="C2" s="29"/>
      <c r="D2" s="3"/>
    </row>
    <row r="3" ht="13.5" thickBot="1"/>
    <row r="4" spans="1:5" ht="14.25" thickBot="1" thickTop="1">
      <c r="A4" s="5" t="s">
        <v>0</v>
      </c>
      <c r="C4" s="27">
        <v>51556.7035</v>
      </c>
      <c r="D4" s="28">
        <v>0.7966</v>
      </c>
      <c r="E4" s="34" t="s">
        <v>47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55526.7091</v>
      </c>
      <c r="D7" s="33" t="s">
        <v>45</v>
      </c>
    </row>
    <row r="8" spans="1:4" ht="12.75">
      <c r="A8" t="s">
        <v>3</v>
      </c>
      <c r="C8" s="8">
        <v>0.375837</v>
      </c>
      <c r="D8" s="33" t="s">
        <v>45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-2.988641458045579E-06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58041.41447</v>
      </c>
      <c r="E15" s="14" t="s">
        <v>34</v>
      </c>
      <c r="F15" s="31">
        <v>1</v>
      </c>
    </row>
    <row r="16" spans="1:6" ht="12.75">
      <c r="A16" s="16" t="s">
        <v>4</v>
      </c>
      <c r="B16" s="10"/>
      <c r="C16" s="17">
        <f>+C8+C12</f>
        <v>0.37583401135854194</v>
      </c>
      <c r="E16" s="14" t="s">
        <v>30</v>
      </c>
      <c r="F16" s="32">
        <f ca="1">NOW()+15018.5+$C$5/24</f>
        <v>59906.71170034722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11655</v>
      </c>
    </row>
    <row r="18" spans="1:6" ht="14.25" thickBot="1" thickTop="1">
      <c r="A18" s="16" t="s">
        <v>5</v>
      </c>
      <c r="B18" s="10"/>
      <c r="C18" s="19">
        <f>+C15</f>
        <v>58041.41447</v>
      </c>
      <c r="D18" s="20">
        <f>+C16</f>
        <v>0.37583401135854194</v>
      </c>
      <c r="E18" s="14" t="s">
        <v>36</v>
      </c>
      <c r="F18" s="23">
        <f>ROUND(2*(F16-$C$15)/$C$16,0)/2+F15</f>
        <v>4964</v>
      </c>
    </row>
    <row r="19" spans="5:6" ht="13.5" thickTop="1">
      <c r="E19" s="14" t="s">
        <v>31</v>
      </c>
      <c r="F19" s="18">
        <f>+$C$15+$C$16*F18-15018.5-$C$5/24</f>
        <v>44888.95033571714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45</v>
      </c>
      <c r="C21" s="8">
        <v>55526.7091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40508.2091</v>
      </c>
    </row>
    <row r="22" spans="1:17" ht="12.75">
      <c r="A22" t="s">
        <v>48</v>
      </c>
      <c r="B22" t="s">
        <v>49</v>
      </c>
      <c r="C22" s="8">
        <v>58041.41447</v>
      </c>
      <c r="D22" s="8">
        <v>0.0002</v>
      </c>
      <c r="E22">
        <f>+(C22-C$7)/C$8</f>
        <v>6690.946793423754</v>
      </c>
      <c r="F22">
        <f>ROUND(2*E22,0)/2</f>
        <v>6691</v>
      </c>
      <c r="G22">
        <f>+C22-(C$7+F22*C$8)</f>
        <v>-0.01999699999578297</v>
      </c>
      <c r="K22">
        <f>+G22</f>
        <v>-0.01999699999578297</v>
      </c>
      <c r="O22">
        <f>+C$11+C$12*$F22</f>
        <v>-0.01999699999578297</v>
      </c>
      <c r="Q22" s="2">
        <f>+C22-15018.5</f>
        <v>43022.91447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2022-11-23T04:04:50Z</dcterms:modified>
  <cp:category/>
  <cp:version/>
  <cp:contentType/>
  <cp:contentStatus/>
</cp:coreProperties>
</file>