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9524B88-EE71-4F4B-AD15-DD97B9795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3" i="1" l="1"/>
  <c r="F43" i="1" s="1"/>
  <c r="G43" i="1" s="1"/>
  <c r="K43" i="1" s="1"/>
  <c r="Q43" i="1"/>
  <c r="E45" i="1"/>
  <c r="F45" i="1" s="1"/>
  <c r="G45" i="1" s="1"/>
  <c r="K45" i="1" s="1"/>
  <c r="Q45" i="1"/>
  <c r="E46" i="1"/>
  <c r="F46" i="1"/>
  <c r="G46" i="1" s="1"/>
  <c r="K46" i="1" s="1"/>
  <c r="Q46" i="1"/>
  <c r="E36" i="1"/>
  <c r="F36" i="1" s="1"/>
  <c r="G36" i="1" s="1"/>
  <c r="K36" i="1" s="1"/>
  <c r="Q36" i="1"/>
  <c r="E37" i="1"/>
  <c r="F37" i="1"/>
  <c r="G37" i="1" s="1"/>
  <c r="K37" i="1" s="1"/>
  <c r="Q37" i="1"/>
  <c r="E38" i="1"/>
  <c r="F38" i="1" s="1"/>
  <c r="G38" i="1" s="1"/>
  <c r="K38" i="1" s="1"/>
  <c r="Q38" i="1"/>
  <c r="E39" i="1"/>
  <c r="F39" i="1" s="1"/>
  <c r="G39" i="1" s="1"/>
  <c r="K39" i="1" s="1"/>
  <c r="Q39" i="1"/>
  <c r="E40" i="1"/>
  <c r="F40" i="1" s="1"/>
  <c r="G40" i="1" s="1"/>
  <c r="K40" i="1" s="1"/>
  <c r="Q40" i="1"/>
  <c r="E41" i="1"/>
  <c r="F41" i="1" s="1"/>
  <c r="G41" i="1" s="1"/>
  <c r="K41" i="1" s="1"/>
  <c r="Q41" i="1"/>
  <c r="E42" i="1"/>
  <c r="F42" i="1" s="1"/>
  <c r="G42" i="1" s="1"/>
  <c r="K42" i="1" s="1"/>
  <c r="Q42" i="1"/>
  <c r="Q44" i="1"/>
  <c r="E44" i="1"/>
  <c r="F44" i="1" s="1"/>
  <c r="G44" i="1" s="1"/>
  <c r="K44" i="1" s="1"/>
  <c r="E35" i="1"/>
  <c r="F35" i="1" s="1"/>
  <c r="G35" i="1" s="1"/>
  <c r="K35" i="1" s="1"/>
  <c r="Q35" i="1"/>
  <c r="E33" i="1"/>
  <c r="F33" i="1" s="1"/>
  <c r="G33" i="1" s="1"/>
  <c r="K33" i="1" s="1"/>
  <c r="E24" i="1"/>
  <c r="F24" i="1" s="1"/>
  <c r="G24" i="1" s="1"/>
  <c r="K24" i="1" s="1"/>
  <c r="E26" i="1"/>
  <c r="F26" i="1" s="1"/>
  <c r="G26" i="1" s="1"/>
  <c r="K26" i="1" s="1"/>
  <c r="E27" i="1"/>
  <c r="F27" i="1" s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E31" i="1"/>
  <c r="F31" i="1" s="1"/>
  <c r="G31" i="1" s="1"/>
  <c r="K31" i="1" s="1"/>
  <c r="E32" i="1"/>
  <c r="F32" i="1" s="1"/>
  <c r="G32" i="1" s="1"/>
  <c r="K32" i="1" s="1"/>
  <c r="Q33" i="1"/>
  <c r="E21" i="1"/>
  <c r="F21" i="1" s="1"/>
  <c r="G21" i="1" s="1"/>
  <c r="H21" i="1" s="1"/>
  <c r="Q24" i="1"/>
  <c r="Q26" i="1"/>
  <c r="Q27" i="1"/>
  <c r="Q28" i="1"/>
  <c r="Q29" i="1"/>
  <c r="Q30" i="1"/>
  <c r="Q31" i="1"/>
  <c r="Q32" i="1"/>
  <c r="E23" i="1"/>
  <c r="F23" i="1" s="1"/>
  <c r="G23" i="1" s="1"/>
  <c r="J23" i="1" s="1"/>
  <c r="E34" i="1"/>
  <c r="F34" i="1" s="1"/>
  <c r="G34" i="1" s="1"/>
  <c r="K34" i="1" s="1"/>
  <c r="D9" i="1"/>
  <c r="C9" i="1"/>
  <c r="E22" i="1"/>
  <c r="F22" i="1" s="1"/>
  <c r="G22" i="1" s="1"/>
  <c r="K22" i="1" s="1"/>
  <c r="E25" i="1"/>
  <c r="F25" i="1" s="1"/>
  <c r="G25" i="1" s="1"/>
  <c r="K25" i="1" s="1"/>
  <c r="Q34" i="1"/>
  <c r="Q25" i="1"/>
  <c r="Q23" i="1"/>
  <c r="Q22" i="1"/>
  <c r="F16" i="1"/>
  <c r="C17" i="1"/>
  <c r="Q21" i="1"/>
  <c r="C11" i="1"/>
  <c r="C12" i="1"/>
  <c r="O43" i="1" l="1"/>
  <c r="O46" i="1"/>
  <c r="O45" i="1"/>
  <c r="O38" i="1"/>
  <c r="O37" i="1"/>
  <c r="O41" i="1"/>
  <c r="O36" i="1"/>
  <c r="O40" i="1"/>
  <c r="O39" i="1"/>
  <c r="C16" i="1"/>
  <c r="D18" i="1" s="1"/>
  <c r="O31" i="1"/>
  <c r="O25" i="1"/>
  <c r="O33" i="1"/>
  <c r="O30" i="1"/>
  <c r="O35" i="1"/>
  <c r="O23" i="1"/>
  <c r="O32" i="1"/>
  <c r="O29" i="1"/>
  <c r="C15" i="1"/>
  <c r="O27" i="1"/>
  <c r="O21" i="1"/>
  <c r="O28" i="1"/>
  <c r="O34" i="1"/>
  <c r="O44" i="1"/>
  <c r="O24" i="1"/>
  <c r="O26" i="1"/>
  <c r="O22" i="1"/>
  <c r="O42" i="1"/>
  <c r="F17" i="1"/>
  <c r="F18" i="1" l="1"/>
  <c r="F19" i="1" s="1"/>
  <c r="C18" i="1"/>
</calcChain>
</file>

<file path=xl/sharedStrings.xml><?xml version="1.0" encoding="utf-8"?>
<sst xmlns="http://schemas.openxmlformats.org/spreadsheetml/2006/main" count="96" uniqueCount="63">
  <si>
    <t>JAVSO..45..121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</si>
  <si>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</si>
  <si>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</si>
  <si>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</si>
  <si>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</si>
  <si>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</si>
  <si>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</si>
  <si>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</si>
  <si>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</si>
  <si>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</si>
  <si>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</si>
  <si>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</si>
  <si>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</si>
  <si>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</si>
  <si>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</si>
  <si>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</si>
  <si>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</si>
  <si>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</si>
  <si>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</si>
  <si>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</si>
  <si>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</si>
  <si>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</si>
  <si>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</si>
  <si>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</si>
  <si>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</si>
  <si>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</si>
  <si>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</si>
  <si>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</si>
  <si>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</si>
  <si>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</si>
  <si>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</si>
  <si>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</si>
  <si>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</si>
  <si>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</si>
  <si>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</si>
  <si>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</si>
  <si>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</si>
  <si>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GCVS 4</t>
  </si>
  <si>
    <t>HO Psc</t>
  </si>
  <si>
    <t>TYC 620-1143-1</t>
  </si>
  <si>
    <t>EW</t>
  </si>
  <si>
    <t>IBVS 6011</t>
  </si>
  <si>
    <t>I</t>
  </si>
  <si>
    <t>IBVS 6118</t>
  </si>
  <si>
    <t>BAD?</t>
  </si>
  <si>
    <t>IBVS 6154</t>
  </si>
  <si>
    <t>HO Psc / GSC 0620-1143</t>
  </si>
  <si>
    <t>IBVS 6196</t>
  </si>
  <si>
    <t>V</t>
  </si>
  <si>
    <t>VSB 060</t>
  </si>
  <si>
    <t>OEJV 0179</t>
  </si>
  <si>
    <t>II</t>
  </si>
  <si>
    <t>pg</t>
  </si>
  <si>
    <t>vis</t>
  </si>
  <si>
    <t>PE</t>
  </si>
  <si>
    <t>CCD</t>
  </si>
  <si>
    <t>IBVS 6195</t>
  </si>
  <si>
    <t>JAVSO..46..184</t>
  </si>
  <si>
    <t>RHN 2021</t>
  </si>
  <si>
    <t>JAVSO 49, 256</t>
  </si>
  <si>
    <t>JAAVSO, 50, 255</t>
  </si>
  <si>
    <t>VSB, 108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</si>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</sst>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28" fillId="0" borderId="0"/>
    <xf numFmtId="0" fontId="6" fillId="0" borderId="0"/>
    <xf numFmtId="0" fontId="17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7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2" fillId="0" borderId="0" xfId="43" applyFont="1" applyAlignment="1">
      <alignment horizontal="left" vertical="center"/>
    </xf>
    <xf numFmtId="0" fontId="32" fillId="0" borderId="0" xfId="43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5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5" fontId="34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2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HO Psc - O-C Diagr.</a:t>
            </a:r>
          </a:p>
        </c:rich>
      </c:tx>
      <c:layout>
        <c:manualLayout>
          <c:xMode val="edge"/>
          <c:yMode val="edge"/>
          <c:x val="0.39360222531293465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959666203059"/>
          <c:y val="0.14117667333506626"/>
          <c:w val="0.82197496522948543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DC-45EF-B1AD-63F44AD3ABC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DC-45EF-B1AD-63F44AD3ABC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  <c:pt idx="2">
                  <c:v>7.281500002136454E-3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DC-45EF-B1AD-63F44AD3ABC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1">
                  <c:v>4.6469999942928553E-3</c:v>
                </c:pt>
                <c:pt idx="3">
                  <c:v>7.0065000036265701E-3</c:v>
                </c:pt>
                <c:pt idx="4">
                  <c:v>7.1144999965326861E-3</c:v>
                </c:pt>
                <c:pt idx="5">
                  <c:v>7.0189999969443306E-3</c:v>
                </c:pt>
                <c:pt idx="6">
                  <c:v>7.7454999991459772E-3</c:v>
                </c:pt>
                <c:pt idx="7">
                  <c:v>7.4745000019902363E-3</c:v>
                </c:pt>
                <c:pt idx="8">
                  <c:v>7.5359999973443337E-3</c:v>
                </c:pt>
                <c:pt idx="9">
                  <c:v>9.0225000021746382E-3</c:v>
                </c:pt>
                <c:pt idx="10">
                  <c:v>7.8229999999166466E-3</c:v>
                </c:pt>
                <c:pt idx="11">
                  <c:v>7.0495000036316924E-3</c:v>
                </c:pt>
                <c:pt idx="12">
                  <c:v>8.1030000001192093E-3</c:v>
                </c:pt>
                <c:pt idx="13">
                  <c:v>9.8615000024437904E-3</c:v>
                </c:pt>
                <c:pt idx="14">
                  <c:v>8.1730000019888394E-3</c:v>
                </c:pt>
                <c:pt idx="15">
                  <c:v>5.7480000032228418E-3</c:v>
                </c:pt>
                <c:pt idx="16">
                  <c:v>6.4480000000912696E-3</c:v>
                </c:pt>
                <c:pt idx="17">
                  <c:v>7.0480000067618676E-3</c:v>
                </c:pt>
                <c:pt idx="18">
                  <c:v>7.7839999939897098E-3</c:v>
                </c:pt>
                <c:pt idx="19">
                  <c:v>7.8839999987394549E-3</c:v>
                </c:pt>
                <c:pt idx="20">
                  <c:v>8.0839999936870299E-3</c:v>
                </c:pt>
                <c:pt idx="21">
                  <c:v>1.4848000006168149E-2</c:v>
                </c:pt>
                <c:pt idx="22">
                  <c:v>5.73900000017602E-3</c:v>
                </c:pt>
                <c:pt idx="23">
                  <c:v>1.8587999998999294E-2</c:v>
                </c:pt>
                <c:pt idx="24">
                  <c:v>2.2507000023324508E-2</c:v>
                </c:pt>
                <c:pt idx="25">
                  <c:v>2.2606999853451271E-2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DC-45EF-B1AD-63F44AD3ABC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DC-45EF-B1AD-63F44AD3ABC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DC-45EF-B1AD-63F44AD3ABC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1.1999999999999999E-3</c:v>
                  </c:pt>
                  <c:pt idx="6">
                    <c:v>2.0999999999999999E-3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4.0000000000000002E-4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1E-4</c:v>
                  </c:pt>
                  <c:pt idx="13">
                    <c:v>4.0000000000000002E-4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2.9999999999999997E-4</c:v>
                  </c:pt>
                  <c:pt idx="17">
                    <c:v>5.0000000000000001E-4</c:v>
                  </c:pt>
                  <c:pt idx="18">
                    <c:v>1E-4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5.9999999999999995E-4</c:v>
                  </c:pt>
                  <c:pt idx="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DC-45EF-B1AD-63F44AD3ABC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-3.0871996047476084E-3</c:v>
                </c:pt>
                <c:pt idx="1">
                  <c:v>4.1613778708053739E-3</c:v>
                </c:pt>
                <c:pt idx="2">
                  <c:v>5.6708810734517178E-3</c:v>
                </c:pt>
                <c:pt idx="3">
                  <c:v>7.4520402875218935E-3</c:v>
                </c:pt>
                <c:pt idx="4">
                  <c:v>7.5892324195465551E-3</c:v>
                </c:pt>
                <c:pt idx="5">
                  <c:v>7.6098891894252688E-3</c:v>
                </c:pt>
                <c:pt idx="6">
                  <c:v>7.6102789398003381E-3</c:v>
                </c:pt>
                <c:pt idx="7">
                  <c:v>7.6126174420507592E-3</c:v>
                </c:pt>
                <c:pt idx="8">
                  <c:v>7.679264756187739E-3</c:v>
                </c:pt>
                <c:pt idx="9">
                  <c:v>7.6796545065628084E-3</c:v>
                </c:pt>
                <c:pt idx="10">
                  <c:v>7.7408453154488091E-3</c:v>
                </c:pt>
                <c:pt idx="11">
                  <c:v>7.7412350658238784E-3</c:v>
                </c:pt>
                <c:pt idx="12">
                  <c:v>8.4891660355833239E-3</c:v>
                </c:pt>
                <c:pt idx="13">
                  <c:v>8.6018038939785716E-3</c:v>
                </c:pt>
                <c:pt idx="14">
                  <c:v>9.3388218532360553E-3</c:v>
                </c:pt>
                <c:pt idx="15">
                  <c:v>1.1034235984790818E-2</c:v>
                </c:pt>
                <c:pt idx="16">
                  <c:v>1.1034235984790818E-2</c:v>
                </c:pt>
                <c:pt idx="17">
                  <c:v>1.1034235984790818E-2</c:v>
                </c:pt>
                <c:pt idx="18">
                  <c:v>1.1043589993792499E-2</c:v>
                </c:pt>
                <c:pt idx="19">
                  <c:v>1.1043589993792499E-2</c:v>
                </c:pt>
                <c:pt idx="20">
                  <c:v>1.1043589993792499E-2</c:v>
                </c:pt>
                <c:pt idx="21">
                  <c:v>1.1969636884958964E-2</c:v>
                </c:pt>
                <c:pt idx="22">
                  <c:v>1.2473973870299622E-2</c:v>
                </c:pt>
                <c:pt idx="23">
                  <c:v>1.2889447770124306E-2</c:v>
                </c:pt>
                <c:pt idx="24">
                  <c:v>1.3842777187545674E-2</c:v>
                </c:pt>
                <c:pt idx="25">
                  <c:v>1.3842777187545674E-2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DC-45EF-B1AD-63F44AD3ABC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9299</c:v>
                </c:pt>
                <c:pt idx="2">
                  <c:v>11235.5</c:v>
                </c:pt>
                <c:pt idx="3">
                  <c:v>13520.5</c:v>
                </c:pt>
                <c:pt idx="4">
                  <c:v>13696.5</c:v>
                </c:pt>
                <c:pt idx="5">
                  <c:v>13723</c:v>
                </c:pt>
                <c:pt idx="6">
                  <c:v>13723.5</c:v>
                </c:pt>
                <c:pt idx="7">
                  <c:v>13726.5</c:v>
                </c:pt>
                <c:pt idx="8">
                  <c:v>13812</c:v>
                </c:pt>
                <c:pt idx="9">
                  <c:v>13812.5</c:v>
                </c:pt>
                <c:pt idx="10">
                  <c:v>13891</c:v>
                </c:pt>
                <c:pt idx="11">
                  <c:v>13891.5</c:v>
                </c:pt>
                <c:pt idx="12">
                  <c:v>14851</c:v>
                </c:pt>
                <c:pt idx="13">
                  <c:v>14995.5</c:v>
                </c:pt>
                <c:pt idx="14">
                  <c:v>15941</c:v>
                </c:pt>
                <c:pt idx="15">
                  <c:v>18116</c:v>
                </c:pt>
                <c:pt idx="16">
                  <c:v>18116</c:v>
                </c:pt>
                <c:pt idx="17">
                  <c:v>18116</c:v>
                </c:pt>
                <c:pt idx="18">
                  <c:v>18128</c:v>
                </c:pt>
                <c:pt idx="19">
                  <c:v>18128</c:v>
                </c:pt>
                <c:pt idx="20">
                  <c:v>18128</c:v>
                </c:pt>
                <c:pt idx="21">
                  <c:v>19316</c:v>
                </c:pt>
                <c:pt idx="22">
                  <c:v>19963</c:v>
                </c:pt>
                <c:pt idx="23">
                  <c:v>20496</c:v>
                </c:pt>
                <c:pt idx="24">
                  <c:v>21719</c:v>
                </c:pt>
                <c:pt idx="25">
                  <c:v>21719</c:v>
                </c:pt>
              </c:numCache>
            </c:numRef>
          </c:xVal>
          <c:yVal>
            <c:numRef>
              <c:f>Active!$U$21:$U$994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9DC-45EF-B1AD-63F44AD3A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272120"/>
        <c:axId val="1"/>
      </c:scatterChart>
      <c:valAx>
        <c:axId val="590272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1182197496527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2721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3365785813630041"/>
          <c:y val="0.92353064690443099"/>
          <c:w val="0.66898470097357432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18</xdr:col>
      <xdr:colOff>66675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7CAC3A56-54E4-5B2F-F508-947137C90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935"/>
  <sheetViews>
    <sheetView tabSelected="1" workbookViewId="0">
      <pane xSplit="14" ySplit="22" topLeftCell="O32" activePane="bottomRight" state="frozen"/>
      <selection pane="topRight" activeCell="O1" sqref="O1"/>
      <selection pane="bottomLeft" activeCell="A23" sqref="A23"/>
      <selection pane="bottomRight" activeCell="F12" sqref="F11:F12"/>
    </sheetView>
  </sheetViews>
  <sheetFormatPr defaultColWidth="10.28515625" defaultRowHeight="12.75" x14ac:dyDescent="0.2"/>
  <cols>
    <col min="1" max="1" width="15.140625" customWidth="1"/>
    <col min="2" max="2" width="3.85546875" customWidth="1"/>
    <col min="3" max="3" width="14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46</v>
      </c>
      <c r="E1" s="3" t="s">
        <v>38</v>
      </c>
      <c r="F1" t="s">
        <v>39</v>
      </c>
    </row>
    <row r="2" spans="1:6" s="11" customFormat="1" ht="12.95" customHeight="1" x14ac:dyDescent="0.2">
      <c r="A2" s="11" t="s">
        <v>24</v>
      </c>
      <c r="B2" s="11" t="s">
        <v>40</v>
      </c>
      <c r="C2" s="12"/>
      <c r="D2" s="12"/>
      <c r="E2" s="11">
        <v>0</v>
      </c>
    </row>
    <row r="3" spans="1:6" s="11" customFormat="1" ht="12.95" customHeight="1" thickBot="1" x14ac:dyDescent="0.25"/>
    <row r="4" spans="1:6" s="11" customFormat="1" ht="12.95" customHeight="1" thickBot="1" x14ac:dyDescent="0.25">
      <c r="A4" s="13" t="s">
        <v>1</v>
      </c>
      <c r="C4" s="14">
        <v>52872.839599999999</v>
      </c>
      <c r="D4" s="15">
        <v>0.32474700000000001</v>
      </c>
    </row>
    <row r="5" spans="1:6" s="11" customFormat="1" ht="12.95" customHeight="1" x14ac:dyDescent="0.2">
      <c r="A5" s="16" t="s">
        <v>29</v>
      </c>
      <c r="C5" s="17">
        <v>-9.5</v>
      </c>
      <c r="D5" s="11" t="s">
        <v>30</v>
      </c>
    </row>
    <row r="6" spans="1:6" s="11" customFormat="1" ht="12.95" customHeight="1" x14ac:dyDescent="0.2">
      <c r="A6" s="13" t="s">
        <v>2</v>
      </c>
    </row>
    <row r="7" spans="1:6" s="11" customFormat="1" ht="12.95" customHeight="1" x14ac:dyDescent="0.2">
      <c r="A7" s="11" t="s">
        <v>3</v>
      </c>
      <c r="C7" s="18">
        <v>52872.839599999999</v>
      </c>
      <c r="D7" s="19" t="e">
        <v>#N/A</v>
      </c>
    </row>
    <row r="8" spans="1:6" s="11" customFormat="1" ht="12.95" customHeight="1" x14ac:dyDescent="0.2">
      <c r="A8" s="11" t="s">
        <v>4</v>
      </c>
      <c r="C8" s="18">
        <v>0.32474700000000001</v>
      </c>
      <c r="D8" s="19" t="e">
        <v>#N/A</v>
      </c>
    </row>
    <row r="9" spans="1:6" s="11" customFormat="1" ht="12.95" customHeight="1" x14ac:dyDescent="0.2">
      <c r="A9" s="3" t="s">
        <v>34</v>
      </c>
      <c r="B9" s="20">
        <v>21</v>
      </c>
      <c r="C9" s="21" t="str">
        <f>"F"&amp;B9</f>
        <v>F21</v>
      </c>
      <c r="D9" s="22" t="str">
        <f>"G"&amp;B9</f>
        <v>G21</v>
      </c>
    </row>
    <row r="10" spans="1:6" s="11" customFormat="1" ht="12.95" customHeight="1" thickBot="1" x14ac:dyDescent="0.25">
      <c r="C10" s="23" t="s">
        <v>20</v>
      </c>
      <c r="D10" s="23" t="s">
        <v>21</v>
      </c>
    </row>
    <row r="11" spans="1:6" s="11" customFormat="1" ht="12.95" customHeight="1" x14ac:dyDescent="0.2">
      <c r="A11" s="11" t="s">
        <v>16</v>
      </c>
      <c r="C11" s="22">
        <f ca="1">INTERCEPT(INDIRECT($D$9):G987,INDIRECT($C$9):F987)</f>
        <v>-3.0871996047476084E-3</v>
      </c>
      <c r="D11" s="12"/>
    </row>
    <row r="12" spans="1:6" s="11" customFormat="1" ht="12.95" customHeight="1" x14ac:dyDescent="0.2">
      <c r="A12" s="11" t="s">
        <v>17</v>
      </c>
      <c r="C12" s="22">
        <f ca="1">SLOPE(INDIRECT($D$9):G987,INDIRECT($C$9):F987)</f>
        <v>7.7950075014012072E-7</v>
      </c>
      <c r="D12" s="12"/>
    </row>
    <row r="13" spans="1:6" s="11" customFormat="1" ht="12.95" customHeight="1" x14ac:dyDescent="0.2">
      <c r="A13" s="11" t="s">
        <v>19</v>
      </c>
      <c r="C13" s="12" t="s">
        <v>14</v>
      </c>
    </row>
    <row r="14" spans="1:6" s="11" customFormat="1" ht="12.95" customHeight="1" x14ac:dyDescent="0.2"/>
    <row r="15" spans="1:6" s="11" customFormat="1" ht="12.95" customHeight="1" x14ac:dyDescent="0.2">
      <c r="A15" s="24" t="s">
        <v>18</v>
      </c>
      <c r="C15" s="25">
        <f ca="1">(C7+C11)+(C8+C12)*INT(MAX(F21:F3528))</f>
        <v>59926.033535777184</v>
      </c>
      <c r="E15" s="19" t="s">
        <v>35</v>
      </c>
      <c r="F15" s="17">
        <v>1</v>
      </c>
    </row>
    <row r="16" spans="1:6" s="11" customFormat="1" ht="12.95" customHeight="1" x14ac:dyDescent="0.2">
      <c r="A16" s="13" t="s">
        <v>5</v>
      </c>
      <c r="C16" s="26">
        <f ca="1">+C8+C12</f>
        <v>0.32474777950075012</v>
      </c>
      <c r="E16" s="19" t="s">
        <v>31</v>
      </c>
      <c r="F16" s="27">
        <f ca="1">NOW()+15018.5+$C$5/24</f>
        <v>60312.754274537037</v>
      </c>
    </row>
    <row r="17" spans="1:21" s="11" customFormat="1" ht="12.95" customHeight="1" thickBot="1" x14ac:dyDescent="0.25">
      <c r="A17" s="19" t="s">
        <v>28</v>
      </c>
      <c r="C17" s="11">
        <f>COUNT(C21:C2186)</f>
        <v>26</v>
      </c>
      <c r="E17" s="19" t="s">
        <v>36</v>
      </c>
      <c r="F17" s="27">
        <f ca="1">ROUND(2*(F16-$C$7)/$C$8,0)/2+F15</f>
        <v>22911</v>
      </c>
    </row>
    <row r="18" spans="1:21" s="11" customFormat="1" ht="12.95" customHeight="1" thickTop="1" thickBot="1" x14ac:dyDescent="0.25">
      <c r="A18" s="13" t="s">
        <v>6</v>
      </c>
      <c r="C18" s="28">
        <f ca="1">+C15</f>
        <v>59926.033535777184</v>
      </c>
      <c r="D18" s="29">
        <f ca="1">+C16</f>
        <v>0.32474777950075012</v>
      </c>
      <c r="E18" s="19" t="s">
        <v>32</v>
      </c>
      <c r="F18" s="22">
        <f ca="1">ROUND(2*(F16-$C$15)/$C$16,0)/2+F15</f>
        <v>1192</v>
      </c>
    </row>
    <row r="19" spans="1:21" s="11" customFormat="1" ht="12.95" customHeight="1" thickTop="1" x14ac:dyDescent="0.2">
      <c r="E19" s="19" t="s">
        <v>33</v>
      </c>
      <c r="F19" s="30">
        <f ca="1">+$C$15+$C$16*F18-15018.5-$C$5/24</f>
        <v>45295.028722275412</v>
      </c>
    </row>
    <row r="20" spans="1:21" s="11" customFormat="1" ht="12.95" customHeight="1" thickBot="1" x14ac:dyDescent="0.25">
      <c r="A20" s="23" t="s">
        <v>7</v>
      </c>
      <c r="B20" s="23" t="s">
        <v>8</v>
      </c>
      <c r="C20" s="23" t="s">
        <v>9</v>
      </c>
      <c r="D20" s="23" t="s">
        <v>13</v>
      </c>
      <c r="E20" s="23" t="s">
        <v>10</v>
      </c>
      <c r="F20" s="23" t="s">
        <v>11</v>
      </c>
      <c r="G20" s="23" t="s">
        <v>12</v>
      </c>
      <c r="H20" s="31" t="s">
        <v>52</v>
      </c>
      <c r="I20" s="31" t="s">
        <v>53</v>
      </c>
      <c r="J20" s="31" t="s">
        <v>54</v>
      </c>
      <c r="K20" s="31" t="s">
        <v>55</v>
      </c>
      <c r="L20" s="31" t="s">
        <v>25</v>
      </c>
      <c r="M20" s="31" t="s">
        <v>26</v>
      </c>
      <c r="N20" s="31" t="s">
        <v>27</v>
      </c>
      <c r="O20" s="31" t="s">
        <v>23</v>
      </c>
      <c r="P20" s="32" t="s">
        <v>22</v>
      </c>
      <c r="Q20" s="23" t="s">
        <v>15</v>
      </c>
      <c r="U20" s="33" t="s">
        <v>44</v>
      </c>
    </row>
    <row r="21" spans="1:21" s="11" customFormat="1" ht="12.95" customHeight="1" x14ac:dyDescent="0.2">
      <c r="A21" s="19" t="s">
        <v>37</v>
      </c>
      <c r="C21" s="18">
        <v>52872.839599999999</v>
      </c>
      <c r="D21" s="18" t="s">
        <v>14</v>
      </c>
      <c r="E21" s="11">
        <f t="shared" ref="E21:E46" si="0">+(C21-C$7)/C$8</f>
        <v>0</v>
      </c>
      <c r="F21" s="11">
        <f t="shared" ref="F21:F46" si="1">ROUND(2*E21,0)/2</f>
        <v>0</v>
      </c>
      <c r="G21" s="11">
        <f t="shared" ref="G21:G46" si="2">+C21-(C$7+F21*C$8)</f>
        <v>0</v>
      </c>
      <c r="H21" s="11">
        <f>+G21</f>
        <v>0</v>
      </c>
      <c r="O21" s="11">
        <f t="shared" ref="O21:O46" ca="1" si="3">+C$11+C$12*$F21</f>
        <v>-3.0871996047476084E-3</v>
      </c>
      <c r="Q21" s="34">
        <f t="shared" ref="Q21:Q46" si="4">+C21-15018.5</f>
        <v>37854.339599999999</v>
      </c>
    </row>
    <row r="22" spans="1:21" s="11" customFormat="1" ht="12.95" customHeight="1" x14ac:dyDescent="0.2">
      <c r="A22" s="4" t="s">
        <v>41</v>
      </c>
      <c r="B22" s="5" t="s">
        <v>42</v>
      </c>
      <c r="C22" s="4">
        <v>55892.666599999997</v>
      </c>
      <c r="D22" s="4">
        <v>2.0000000000000001E-4</v>
      </c>
      <c r="E22" s="11">
        <f t="shared" si="0"/>
        <v>9299.0143096010052</v>
      </c>
      <c r="F22" s="11">
        <f t="shared" si="1"/>
        <v>9299</v>
      </c>
      <c r="G22" s="11">
        <f t="shared" si="2"/>
        <v>4.6469999942928553E-3</v>
      </c>
      <c r="K22" s="11">
        <f>+G22</f>
        <v>4.6469999942928553E-3</v>
      </c>
      <c r="O22" s="11">
        <f t="shared" ca="1" si="3"/>
        <v>4.1613778708053739E-3</v>
      </c>
      <c r="Q22" s="34">
        <f t="shared" si="4"/>
        <v>40874.166599999997</v>
      </c>
    </row>
    <row r="23" spans="1:21" s="11" customFormat="1" ht="12.95" customHeight="1" x14ac:dyDescent="0.2">
      <c r="A23" s="35" t="s">
        <v>43</v>
      </c>
      <c r="B23" s="36" t="s">
        <v>42</v>
      </c>
      <c r="C23" s="4">
        <v>56521.541799999999</v>
      </c>
      <c r="D23" s="37">
        <v>1E-4</v>
      </c>
      <c r="E23" s="11">
        <f t="shared" si="0"/>
        <v>11235.522422070102</v>
      </c>
      <c r="F23" s="11">
        <f t="shared" si="1"/>
        <v>11235.5</v>
      </c>
      <c r="G23" s="11">
        <f t="shared" si="2"/>
        <v>7.281500002136454E-3</v>
      </c>
      <c r="J23" s="11">
        <f>+G23</f>
        <v>7.281500002136454E-3</v>
      </c>
      <c r="O23" s="11">
        <f t="shared" ca="1" si="3"/>
        <v>5.6708810734517178E-3</v>
      </c>
      <c r="Q23" s="34">
        <f t="shared" si="4"/>
        <v>41503.041799999999</v>
      </c>
    </row>
    <row r="24" spans="1:21" s="11" customFormat="1" ht="12.95" customHeight="1" x14ac:dyDescent="0.2">
      <c r="A24" s="38" t="s">
        <v>50</v>
      </c>
      <c r="B24" s="39" t="s">
        <v>42</v>
      </c>
      <c r="C24" s="40">
        <v>57263.58842</v>
      </c>
      <c r="D24" s="40">
        <v>2.9999999999999997E-4</v>
      </c>
      <c r="E24" s="11">
        <f t="shared" si="0"/>
        <v>13520.521575257048</v>
      </c>
      <c r="F24" s="11">
        <f t="shared" si="1"/>
        <v>13520.5</v>
      </c>
      <c r="G24" s="11">
        <f t="shared" si="2"/>
        <v>7.0065000036265701E-3</v>
      </c>
      <c r="K24" s="11">
        <f t="shared" ref="K24:K46" si="5">+G24</f>
        <v>7.0065000036265701E-3</v>
      </c>
      <c r="O24" s="11">
        <f t="shared" ca="1" si="3"/>
        <v>7.4520402875218935E-3</v>
      </c>
      <c r="Q24" s="34">
        <f t="shared" si="4"/>
        <v>42245.08842</v>
      </c>
    </row>
    <row r="25" spans="1:21" s="11" customFormat="1" ht="12.95" customHeight="1" x14ac:dyDescent="0.2">
      <c r="A25" s="13" t="s">
        <v>45</v>
      </c>
      <c r="C25" s="18">
        <v>57320.743999999999</v>
      </c>
      <c r="D25" s="18">
        <v>2.0000000000000001E-4</v>
      </c>
      <c r="E25" s="11">
        <f t="shared" si="0"/>
        <v>13696.521907823626</v>
      </c>
      <c r="F25" s="11">
        <f t="shared" si="1"/>
        <v>13696.5</v>
      </c>
      <c r="G25" s="11">
        <f t="shared" si="2"/>
        <v>7.1144999965326861E-3</v>
      </c>
      <c r="K25" s="11">
        <f t="shared" si="5"/>
        <v>7.1144999965326861E-3</v>
      </c>
      <c r="O25" s="11">
        <f t="shared" ca="1" si="3"/>
        <v>7.5892324195465551E-3</v>
      </c>
      <c r="Q25" s="34">
        <f t="shared" si="4"/>
        <v>42302.243999999999</v>
      </c>
    </row>
    <row r="26" spans="1:21" s="11" customFormat="1" ht="12.95" customHeight="1" x14ac:dyDescent="0.2">
      <c r="A26" s="41" t="s">
        <v>47</v>
      </c>
      <c r="B26" s="42" t="s">
        <v>42</v>
      </c>
      <c r="C26" s="43">
        <v>57329.349699999999</v>
      </c>
      <c r="D26" s="43">
        <v>1.1999999999999999E-3</v>
      </c>
      <c r="E26" s="11">
        <f t="shared" si="0"/>
        <v>13723.021613748548</v>
      </c>
      <c r="F26" s="11">
        <f t="shared" si="1"/>
        <v>13723</v>
      </c>
      <c r="G26" s="11">
        <f t="shared" si="2"/>
        <v>7.0189999969443306E-3</v>
      </c>
      <c r="K26" s="11">
        <f t="shared" si="5"/>
        <v>7.0189999969443306E-3</v>
      </c>
      <c r="O26" s="11">
        <f t="shared" ca="1" si="3"/>
        <v>7.6098891894252688E-3</v>
      </c>
      <c r="Q26" s="34">
        <f t="shared" si="4"/>
        <v>42310.849699999999</v>
      </c>
    </row>
    <row r="27" spans="1:21" s="11" customFormat="1" ht="12.95" customHeight="1" x14ac:dyDescent="0.2">
      <c r="A27" s="41" t="s">
        <v>47</v>
      </c>
      <c r="B27" s="42" t="s">
        <v>42</v>
      </c>
      <c r="C27" s="43">
        <v>57329.512799999997</v>
      </c>
      <c r="D27" s="43">
        <v>2.0999999999999999E-3</v>
      </c>
      <c r="E27" s="11">
        <f t="shared" si="0"/>
        <v>13723.523850874673</v>
      </c>
      <c r="F27" s="11">
        <f t="shared" si="1"/>
        <v>13723.5</v>
      </c>
      <c r="G27" s="11">
        <f t="shared" si="2"/>
        <v>7.7454999991459772E-3</v>
      </c>
      <c r="K27" s="11">
        <f t="shared" si="5"/>
        <v>7.7454999991459772E-3</v>
      </c>
      <c r="O27" s="11">
        <f t="shared" ca="1" si="3"/>
        <v>7.6102789398003381E-3</v>
      </c>
      <c r="Q27" s="34">
        <f t="shared" si="4"/>
        <v>42311.012799999997</v>
      </c>
    </row>
    <row r="28" spans="1:21" s="11" customFormat="1" ht="12.95" customHeight="1" x14ac:dyDescent="0.2">
      <c r="A28" s="38" t="s">
        <v>50</v>
      </c>
      <c r="B28" s="39" t="s">
        <v>42</v>
      </c>
      <c r="C28" s="40">
        <v>57330.486770000003</v>
      </c>
      <c r="D28" s="40">
        <v>2.0000000000000001E-4</v>
      </c>
      <c r="E28" s="11">
        <f t="shared" si="0"/>
        <v>13726.523016378917</v>
      </c>
      <c r="F28" s="11">
        <f t="shared" si="1"/>
        <v>13726.5</v>
      </c>
      <c r="G28" s="11">
        <f t="shared" si="2"/>
        <v>7.4745000019902363E-3</v>
      </c>
      <c r="K28" s="11">
        <f t="shared" si="5"/>
        <v>7.4745000019902363E-3</v>
      </c>
      <c r="O28" s="11">
        <f t="shared" ca="1" si="3"/>
        <v>7.6126174420507592E-3</v>
      </c>
      <c r="Q28" s="34">
        <f t="shared" si="4"/>
        <v>42311.986770000003</v>
      </c>
    </row>
    <row r="29" spans="1:21" s="11" customFormat="1" ht="12.95" customHeight="1" x14ac:dyDescent="0.2">
      <c r="A29" s="38" t="s">
        <v>50</v>
      </c>
      <c r="B29" s="39" t="s">
        <v>42</v>
      </c>
      <c r="C29" s="40">
        <v>57358.252699999997</v>
      </c>
      <c r="D29" s="40">
        <v>1E-4</v>
      </c>
      <c r="E29" s="11">
        <f t="shared" si="0"/>
        <v>13812.02320575709</v>
      </c>
      <c r="F29" s="11">
        <f t="shared" si="1"/>
        <v>13812</v>
      </c>
      <c r="G29" s="11">
        <f t="shared" si="2"/>
        <v>7.5359999973443337E-3</v>
      </c>
      <c r="K29" s="11">
        <f t="shared" si="5"/>
        <v>7.5359999973443337E-3</v>
      </c>
      <c r="O29" s="11">
        <f t="shared" ca="1" si="3"/>
        <v>7.679264756187739E-3</v>
      </c>
      <c r="Q29" s="34">
        <f t="shared" si="4"/>
        <v>42339.752699999997</v>
      </c>
    </row>
    <row r="30" spans="1:21" s="11" customFormat="1" ht="12.95" customHeight="1" x14ac:dyDescent="0.2">
      <c r="A30" s="38" t="s">
        <v>50</v>
      </c>
      <c r="B30" s="39" t="s">
        <v>51</v>
      </c>
      <c r="C30" s="40">
        <v>57358.416559999998</v>
      </c>
      <c r="D30" s="40">
        <v>4.0000000000000002E-4</v>
      </c>
      <c r="E30" s="11">
        <f t="shared" si="0"/>
        <v>13812.527783166583</v>
      </c>
      <c r="F30" s="11">
        <f t="shared" si="1"/>
        <v>13812.5</v>
      </c>
      <c r="G30" s="11">
        <f t="shared" si="2"/>
        <v>9.0225000021746382E-3</v>
      </c>
      <c r="K30" s="11">
        <f t="shared" si="5"/>
        <v>9.0225000021746382E-3</v>
      </c>
      <c r="O30" s="11">
        <f t="shared" ca="1" si="3"/>
        <v>7.6796545065628084E-3</v>
      </c>
      <c r="Q30" s="34">
        <f t="shared" si="4"/>
        <v>42339.916559999998</v>
      </c>
    </row>
    <row r="31" spans="1:21" s="11" customFormat="1" ht="12.95" customHeight="1" x14ac:dyDescent="0.2">
      <c r="A31" s="44" t="s">
        <v>49</v>
      </c>
      <c r="B31" s="45" t="s">
        <v>42</v>
      </c>
      <c r="C31" s="44">
        <v>57383.908000000003</v>
      </c>
      <c r="D31" s="44" t="s">
        <v>48</v>
      </c>
      <c r="E31" s="11">
        <f t="shared" si="0"/>
        <v>13891.024089522009</v>
      </c>
      <c r="F31" s="11">
        <f t="shared" si="1"/>
        <v>13891</v>
      </c>
      <c r="G31" s="11">
        <f t="shared" si="2"/>
        <v>7.8229999999166466E-3</v>
      </c>
      <c r="K31" s="11">
        <f t="shared" si="5"/>
        <v>7.8229999999166466E-3</v>
      </c>
      <c r="O31" s="11">
        <f t="shared" ca="1" si="3"/>
        <v>7.7408453154488091E-3</v>
      </c>
      <c r="Q31" s="34">
        <f t="shared" si="4"/>
        <v>42365.408000000003</v>
      </c>
    </row>
    <row r="32" spans="1:21" s="11" customFormat="1" ht="12.95" customHeight="1" x14ac:dyDescent="0.2">
      <c r="A32" s="44" t="s">
        <v>49</v>
      </c>
      <c r="B32" s="45" t="s">
        <v>51</v>
      </c>
      <c r="C32" s="44">
        <v>57384.069600000003</v>
      </c>
      <c r="D32" s="44" t="s">
        <v>48</v>
      </c>
      <c r="E32" s="11">
        <f t="shared" si="0"/>
        <v>13891.521707667825</v>
      </c>
      <c r="F32" s="11">
        <f t="shared" si="1"/>
        <v>13891.5</v>
      </c>
      <c r="G32" s="11">
        <f t="shared" si="2"/>
        <v>7.0495000036316924E-3</v>
      </c>
      <c r="K32" s="11">
        <f t="shared" si="5"/>
        <v>7.0495000036316924E-3</v>
      </c>
      <c r="O32" s="11">
        <f t="shared" ca="1" si="3"/>
        <v>7.7412350658238784E-3</v>
      </c>
      <c r="Q32" s="34">
        <f t="shared" si="4"/>
        <v>42365.569600000003</v>
      </c>
    </row>
    <row r="33" spans="1:17" s="11" customFormat="1" ht="12.95" customHeight="1" x14ac:dyDescent="0.2">
      <c r="A33" s="6" t="s">
        <v>0</v>
      </c>
      <c r="B33" s="7" t="s">
        <v>42</v>
      </c>
      <c r="C33" s="6">
        <v>57695.665399999998</v>
      </c>
      <c r="D33" s="6">
        <v>1E-4</v>
      </c>
      <c r="E33" s="11">
        <f t="shared" si="0"/>
        <v>14851.024951731652</v>
      </c>
      <c r="F33" s="11">
        <f t="shared" si="1"/>
        <v>14851</v>
      </c>
      <c r="G33" s="11">
        <f t="shared" si="2"/>
        <v>8.1030000001192093E-3</v>
      </c>
      <c r="K33" s="11">
        <f t="shared" si="5"/>
        <v>8.1030000001192093E-3</v>
      </c>
      <c r="O33" s="11">
        <f t="shared" ca="1" si="3"/>
        <v>8.4891660355833239E-3</v>
      </c>
      <c r="Q33" s="34">
        <f t="shared" si="4"/>
        <v>42677.165399999998</v>
      </c>
    </row>
    <row r="34" spans="1:17" s="11" customFormat="1" ht="12.95" customHeight="1" x14ac:dyDescent="0.2">
      <c r="A34" s="13" t="s">
        <v>56</v>
      </c>
      <c r="C34" s="18">
        <v>57742.593099999998</v>
      </c>
      <c r="D34" s="18">
        <v>4.0000000000000002E-4</v>
      </c>
      <c r="E34" s="11">
        <f t="shared" si="0"/>
        <v>14995.530366716241</v>
      </c>
      <c r="F34" s="11">
        <f t="shared" si="1"/>
        <v>14995.5</v>
      </c>
      <c r="G34" s="11">
        <f t="shared" si="2"/>
        <v>9.8615000024437904E-3</v>
      </c>
      <c r="K34" s="11">
        <f t="shared" si="5"/>
        <v>9.8615000024437904E-3</v>
      </c>
      <c r="O34" s="11">
        <f t="shared" ca="1" si="3"/>
        <v>8.6018038939785716E-3</v>
      </c>
      <c r="Q34" s="34">
        <f t="shared" si="4"/>
        <v>42724.093099999998</v>
      </c>
    </row>
    <row r="35" spans="1:17" s="11" customFormat="1" ht="12.95" customHeight="1" x14ac:dyDescent="0.2">
      <c r="A35" s="46" t="s">
        <v>57</v>
      </c>
      <c r="B35" s="47" t="s">
        <v>42</v>
      </c>
      <c r="C35" s="48">
        <v>58049.6397</v>
      </c>
      <c r="D35" s="48">
        <v>2.0000000000000001E-4</v>
      </c>
      <c r="E35" s="11">
        <f t="shared" si="0"/>
        <v>15941.025167284071</v>
      </c>
      <c r="F35" s="11">
        <f t="shared" si="1"/>
        <v>15941</v>
      </c>
      <c r="G35" s="11">
        <f t="shared" si="2"/>
        <v>8.1730000019888394E-3</v>
      </c>
      <c r="K35" s="11">
        <f t="shared" si="5"/>
        <v>8.1730000019888394E-3</v>
      </c>
      <c r="O35" s="11">
        <f t="shared" ca="1" si="3"/>
        <v>9.3388218532360553E-3</v>
      </c>
      <c r="Q35" s="34">
        <f t="shared" si="4"/>
        <v>43031.1397</v>
      </c>
    </row>
    <row r="36" spans="1:17" s="11" customFormat="1" ht="12.95" customHeight="1" x14ac:dyDescent="0.2">
      <c r="A36" s="8" t="s">
        <v>60</v>
      </c>
      <c r="B36" s="9" t="s">
        <v>42</v>
      </c>
      <c r="C36" s="54">
        <v>58755.962</v>
      </c>
      <c r="D36" s="55">
        <v>5.0000000000000001E-4</v>
      </c>
      <c r="E36" s="11">
        <f t="shared" si="0"/>
        <v>18116.017699932563</v>
      </c>
      <c r="F36" s="11">
        <f t="shared" si="1"/>
        <v>18116</v>
      </c>
      <c r="G36" s="11">
        <f t="shared" si="2"/>
        <v>5.7480000032228418E-3</v>
      </c>
      <c r="K36" s="11">
        <f t="shared" si="5"/>
        <v>5.7480000032228418E-3</v>
      </c>
      <c r="O36" s="11">
        <f t="shared" ca="1" si="3"/>
        <v>1.1034235984790818E-2</v>
      </c>
      <c r="Q36" s="34">
        <f t="shared" si="4"/>
        <v>43737.462</v>
      </c>
    </row>
    <row r="37" spans="1:17" s="11" customFormat="1" ht="12.95" customHeight="1" x14ac:dyDescent="0.2">
      <c r="A37" s="8" t="s">
        <v>60</v>
      </c>
      <c r="B37" s="9" t="s">
        <v>42</v>
      </c>
      <c r="C37" s="54">
        <v>58755.962699999996</v>
      </c>
      <c r="D37" s="55">
        <v>2.9999999999999997E-4</v>
      </c>
      <c r="E37" s="11">
        <f t="shared" si="0"/>
        <v>18116.0198554567</v>
      </c>
      <c r="F37" s="11">
        <f t="shared" si="1"/>
        <v>18116</v>
      </c>
      <c r="G37" s="11">
        <f t="shared" si="2"/>
        <v>6.4480000000912696E-3</v>
      </c>
      <c r="K37" s="11">
        <f t="shared" si="5"/>
        <v>6.4480000000912696E-3</v>
      </c>
      <c r="O37" s="11">
        <f t="shared" ca="1" si="3"/>
        <v>1.1034235984790818E-2</v>
      </c>
      <c r="Q37" s="34">
        <f t="shared" si="4"/>
        <v>43737.462699999996</v>
      </c>
    </row>
    <row r="38" spans="1:17" s="11" customFormat="1" ht="12.95" customHeight="1" x14ac:dyDescent="0.2">
      <c r="A38" s="8" t="s">
        <v>60</v>
      </c>
      <c r="B38" s="9" t="s">
        <v>42</v>
      </c>
      <c r="C38" s="54">
        <v>58755.963300000003</v>
      </c>
      <c r="D38" s="55">
        <v>5.0000000000000001E-4</v>
      </c>
      <c r="E38" s="11">
        <f t="shared" si="0"/>
        <v>18116.021703048846</v>
      </c>
      <c r="F38" s="11">
        <f t="shared" si="1"/>
        <v>18116</v>
      </c>
      <c r="G38" s="11">
        <f t="shared" si="2"/>
        <v>7.0480000067618676E-3</v>
      </c>
      <c r="K38" s="11">
        <f t="shared" si="5"/>
        <v>7.0480000067618676E-3</v>
      </c>
      <c r="O38" s="11">
        <f t="shared" ca="1" si="3"/>
        <v>1.1034235984790818E-2</v>
      </c>
      <c r="Q38" s="34">
        <f t="shared" si="4"/>
        <v>43737.463300000003</v>
      </c>
    </row>
    <row r="39" spans="1:17" s="11" customFormat="1" ht="12.95" customHeight="1" x14ac:dyDescent="0.2">
      <c r="A39" s="8" t="s">
        <v>60</v>
      </c>
      <c r="B39" s="9" t="s">
        <v>42</v>
      </c>
      <c r="C39" s="54">
        <v>58759.860999999997</v>
      </c>
      <c r="D39" s="55">
        <v>1E-4</v>
      </c>
      <c r="E39" s="11">
        <f t="shared" si="0"/>
        <v>18128.023969428501</v>
      </c>
      <c r="F39" s="11">
        <f t="shared" si="1"/>
        <v>18128</v>
      </c>
      <c r="G39" s="11">
        <f t="shared" si="2"/>
        <v>7.7839999939897098E-3</v>
      </c>
      <c r="K39" s="11">
        <f t="shared" si="5"/>
        <v>7.7839999939897098E-3</v>
      </c>
      <c r="O39" s="11">
        <f t="shared" ca="1" si="3"/>
        <v>1.1043589993792499E-2</v>
      </c>
      <c r="Q39" s="34">
        <f t="shared" si="4"/>
        <v>43741.360999999997</v>
      </c>
    </row>
    <row r="40" spans="1:17" s="11" customFormat="1" ht="12.95" customHeight="1" x14ac:dyDescent="0.2">
      <c r="A40" s="8" t="s">
        <v>60</v>
      </c>
      <c r="B40" s="9" t="s">
        <v>42</v>
      </c>
      <c r="C40" s="54">
        <v>58759.861100000002</v>
      </c>
      <c r="D40" s="55">
        <v>5.0000000000000001E-4</v>
      </c>
      <c r="E40" s="11">
        <f t="shared" si="0"/>
        <v>18128.024277360539</v>
      </c>
      <c r="F40" s="11">
        <f t="shared" si="1"/>
        <v>18128</v>
      </c>
      <c r="G40" s="11">
        <f t="shared" si="2"/>
        <v>7.8839999987394549E-3</v>
      </c>
      <c r="K40" s="11">
        <f t="shared" si="5"/>
        <v>7.8839999987394549E-3</v>
      </c>
      <c r="O40" s="11">
        <f t="shared" ca="1" si="3"/>
        <v>1.1043589993792499E-2</v>
      </c>
      <c r="Q40" s="34">
        <f t="shared" si="4"/>
        <v>43741.361100000002</v>
      </c>
    </row>
    <row r="41" spans="1:17" s="11" customFormat="1" ht="12.95" customHeight="1" x14ac:dyDescent="0.2">
      <c r="A41" s="8" t="s">
        <v>60</v>
      </c>
      <c r="B41" s="9" t="s">
        <v>42</v>
      </c>
      <c r="C41" s="54">
        <v>58759.861299999997</v>
      </c>
      <c r="D41" s="55">
        <v>5.0000000000000001E-4</v>
      </c>
      <c r="E41" s="11">
        <f t="shared" si="0"/>
        <v>18128.024893224563</v>
      </c>
      <c r="F41" s="11">
        <f t="shared" si="1"/>
        <v>18128</v>
      </c>
      <c r="G41" s="11">
        <f t="shared" si="2"/>
        <v>8.0839999936870299E-3</v>
      </c>
      <c r="K41" s="11">
        <f t="shared" si="5"/>
        <v>8.0839999936870299E-3</v>
      </c>
      <c r="O41" s="11">
        <f t="shared" ca="1" si="3"/>
        <v>1.1043589993792499E-2</v>
      </c>
      <c r="Q41" s="34">
        <f t="shared" si="4"/>
        <v>43741.361299999997</v>
      </c>
    </row>
    <row r="42" spans="1:17" s="11" customFormat="1" ht="12.95" customHeight="1" x14ac:dyDescent="0.2">
      <c r="A42" s="46" t="s">
        <v>59</v>
      </c>
      <c r="B42" s="47" t="s">
        <v>42</v>
      </c>
      <c r="C42" s="48">
        <v>59145.667500000003</v>
      </c>
      <c r="D42" s="48">
        <v>2.0000000000000001E-4</v>
      </c>
      <c r="E42" s="11">
        <f t="shared" si="0"/>
        <v>19316.045721746479</v>
      </c>
      <c r="F42" s="11">
        <f t="shared" si="1"/>
        <v>19316</v>
      </c>
      <c r="G42" s="11">
        <f t="shared" si="2"/>
        <v>1.4848000006168149E-2</v>
      </c>
      <c r="K42" s="11">
        <f t="shared" si="5"/>
        <v>1.4848000006168149E-2</v>
      </c>
      <c r="O42" s="11">
        <f t="shared" ca="1" si="3"/>
        <v>1.1969636884958964E-2</v>
      </c>
      <c r="Q42" s="34">
        <f t="shared" si="4"/>
        <v>44127.167500000003</v>
      </c>
    </row>
    <row r="43" spans="1:17" s="11" customFormat="1" ht="12.95" customHeight="1" x14ac:dyDescent="0.2">
      <c r="A43" s="10" t="s">
        <v>62</v>
      </c>
      <c r="B43" s="51" t="s">
        <v>42</v>
      </c>
      <c r="C43" s="52">
        <v>59355.769699999997</v>
      </c>
      <c r="D43" s="53">
        <v>5.9999999999999995E-4</v>
      </c>
      <c r="E43" s="11">
        <f t="shared" si="0"/>
        <v>19963.017672218673</v>
      </c>
      <c r="F43" s="11">
        <f t="shared" si="1"/>
        <v>19963</v>
      </c>
      <c r="G43" s="11">
        <f t="shared" si="2"/>
        <v>5.73900000017602E-3</v>
      </c>
      <c r="K43" s="11">
        <f t="shared" si="5"/>
        <v>5.73900000017602E-3</v>
      </c>
      <c r="O43" s="11">
        <f t="shared" ca="1" si="3"/>
        <v>1.2473973870299622E-2</v>
      </c>
      <c r="Q43" s="34">
        <f t="shared" si="4"/>
        <v>44337.269699999997</v>
      </c>
    </row>
    <row r="44" spans="1:17" s="11" customFormat="1" ht="12.95" customHeight="1" x14ac:dyDescent="0.2">
      <c r="A44" s="13" t="s">
        <v>58</v>
      </c>
      <c r="C44" s="18">
        <v>59528.8727</v>
      </c>
      <c r="D44" s="18">
        <v>2.0000000000000001E-4</v>
      </c>
      <c r="E44" s="11">
        <f t="shared" si="0"/>
        <v>20496.05723840405</v>
      </c>
      <c r="F44" s="11">
        <f t="shared" si="1"/>
        <v>20496</v>
      </c>
      <c r="G44" s="11">
        <f t="shared" si="2"/>
        <v>1.8587999998999294E-2</v>
      </c>
      <c r="K44" s="11">
        <f t="shared" si="5"/>
        <v>1.8587999998999294E-2</v>
      </c>
      <c r="O44" s="11">
        <f t="shared" ca="1" si="3"/>
        <v>1.2889447770124306E-2</v>
      </c>
      <c r="Q44" s="34">
        <f t="shared" si="4"/>
        <v>44510.3727</v>
      </c>
    </row>
    <row r="45" spans="1:17" s="11" customFormat="1" ht="12.95" customHeight="1" x14ac:dyDescent="0.2">
      <c r="A45" s="49" t="s">
        <v>61</v>
      </c>
      <c r="B45" s="50" t="s">
        <v>42</v>
      </c>
      <c r="C45" s="56">
        <v>59926.042200000025</v>
      </c>
      <c r="D45" s="18"/>
      <c r="E45" s="11">
        <f t="shared" si="0"/>
        <v>21719.069306260029</v>
      </c>
      <c r="F45" s="11">
        <f t="shared" si="1"/>
        <v>21719</v>
      </c>
      <c r="G45" s="11">
        <f t="shared" si="2"/>
        <v>2.2507000023324508E-2</v>
      </c>
      <c r="K45" s="11">
        <f t="shared" si="5"/>
        <v>2.2507000023324508E-2</v>
      </c>
      <c r="O45" s="11">
        <f t="shared" ca="1" si="3"/>
        <v>1.3842777187545674E-2</v>
      </c>
      <c r="Q45" s="34">
        <f t="shared" si="4"/>
        <v>44907.542200000025</v>
      </c>
    </row>
    <row r="46" spans="1:17" s="11" customFormat="1" ht="12.95" customHeight="1" x14ac:dyDescent="0.2">
      <c r="A46" s="49" t="s">
        <v>61</v>
      </c>
      <c r="B46" s="50" t="s">
        <v>42</v>
      </c>
      <c r="C46" s="56">
        <v>59926.042299999855</v>
      </c>
      <c r="D46" s="18"/>
      <c r="E46" s="11">
        <f t="shared" si="0"/>
        <v>21719.069614191529</v>
      </c>
      <c r="F46" s="11">
        <f t="shared" si="1"/>
        <v>21719</v>
      </c>
      <c r="G46" s="11">
        <f t="shared" si="2"/>
        <v>2.2606999853451271E-2</v>
      </c>
      <c r="K46" s="11">
        <f t="shared" si="5"/>
        <v>2.2606999853451271E-2</v>
      </c>
      <c r="O46" s="11">
        <f t="shared" ca="1" si="3"/>
        <v>1.3842777187545674E-2</v>
      </c>
      <c r="Q46" s="34">
        <f t="shared" si="4"/>
        <v>44907.542299999855</v>
      </c>
    </row>
    <row r="47" spans="1:17" s="11" customFormat="1" ht="12.95" customHeight="1" x14ac:dyDescent="0.2">
      <c r="C47" s="18"/>
      <c r="D47" s="18"/>
    </row>
    <row r="48" spans="1:17" s="11" customFormat="1" ht="12.95" customHeight="1" x14ac:dyDescent="0.2">
      <c r="C48" s="18"/>
      <c r="D48" s="18"/>
    </row>
    <row r="49" spans="3:4" s="11" customFormat="1" ht="12.95" customHeight="1" x14ac:dyDescent="0.2">
      <c r="C49" s="18"/>
      <c r="D49" s="18"/>
    </row>
    <row r="50" spans="3:4" s="11" customFormat="1" ht="12.95" customHeight="1" x14ac:dyDescent="0.2">
      <c r="C50" s="18"/>
      <c r="D50" s="18"/>
    </row>
    <row r="51" spans="3:4" s="11" customFormat="1" ht="12.95" customHeight="1" x14ac:dyDescent="0.2">
      <c r="C51" s="18"/>
      <c r="D51" s="18"/>
    </row>
    <row r="52" spans="3:4" s="11" customFormat="1" ht="12.95" customHeight="1" x14ac:dyDescent="0.2">
      <c r="C52" s="18"/>
      <c r="D52" s="18"/>
    </row>
    <row r="53" spans="3:4" s="11" customFormat="1" ht="12.95" customHeight="1" x14ac:dyDescent="0.2">
      <c r="C53" s="18"/>
      <c r="D53" s="18"/>
    </row>
    <row r="54" spans="3:4" s="11" customFormat="1" ht="12.95" customHeight="1" x14ac:dyDescent="0.2">
      <c r="C54" s="18"/>
      <c r="D54" s="18"/>
    </row>
    <row r="55" spans="3:4" s="11" customFormat="1" ht="12.95" customHeight="1" x14ac:dyDescent="0.2">
      <c r="C55" s="18"/>
      <c r="D55" s="18"/>
    </row>
    <row r="56" spans="3:4" s="11" customFormat="1" ht="12.95" customHeight="1" x14ac:dyDescent="0.2">
      <c r="C56" s="18"/>
      <c r="D56" s="18"/>
    </row>
    <row r="57" spans="3:4" s="11" customFormat="1" ht="12.95" customHeight="1" x14ac:dyDescent="0.2">
      <c r="C57" s="18"/>
      <c r="D57" s="18"/>
    </row>
    <row r="58" spans="3:4" s="11" customFormat="1" ht="12.95" customHeight="1" x14ac:dyDescent="0.2">
      <c r="C58" s="18"/>
      <c r="D58" s="18"/>
    </row>
    <row r="59" spans="3:4" s="11" customFormat="1" ht="12.95" customHeight="1" x14ac:dyDescent="0.2">
      <c r="C59" s="18"/>
      <c r="D59" s="18"/>
    </row>
    <row r="60" spans="3:4" s="11" customFormat="1" ht="12.95" customHeight="1" x14ac:dyDescent="0.2">
      <c r="C60" s="18"/>
      <c r="D60" s="18"/>
    </row>
    <row r="61" spans="3:4" s="11" customFormat="1" ht="12.95" customHeight="1" x14ac:dyDescent="0.2">
      <c r="C61" s="18"/>
      <c r="D61" s="18"/>
    </row>
    <row r="62" spans="3:4" s="11" customFormat="1" ht="12.95" customHeight="1" x14ac:dyDescent="0.2">
      <c r="C62" s="18"/>
      <c r="D62" s="18"/>
    </row>
    <row r="63" spans="3:4" s="11" customFormat="1" ht="12.95" customHeight="1" x14ac:dyDescent="0.2">
      <c r="C63" s="18"/>
      <c r="D63" s="18"/>
    </row>
    <row r="64" spans="3:4" s="11" customFormat="1" ht="12.95" customHeight="1" x14ac:dyDescent="0.2">
      <c r="C64" s="18"/>
      <c r="D64" s="18"/>
    </row>
    <row r="65" spans="3:4" s="11" customFormat="1" ht="12.95" customHeight="1" x14ac:dyDescent="0.2">
      <c r="C65" s="18"/>
      <c r="D65" s="18"/>
    </row>
    <row r="66" spans="3:4" s="11" customFormat="1" ht="12.95" customHeight="1" x14ac:dyDescent="0.2">
      <c r="C66" s="18"/>
      <c r="D66" s="18"/>
    </row>
    <row r="67" spans="3:4" s="11" customFormat="1" ht="12.95" customHeight="1" x14ac:dyDescent="0.2">
      <c r="C67" s="18"/>
      <c r="D67" s="18"/>
    </row>
    <row r="68" spans="3:4" s="11" customFormat="1" ht="12.95" customHeight="1" x14ac:dyDescent="0.2">
      <c r="C68" s="18"/>
      <c r="D68" s="18"/>
    </row>
    <row r="69" spans="3:4" s="11" customFormat="1" ht="12.95" customHeight="1" x14ac:dyDescent="0.2">
      <c r="C69" s="18"/>
      <c r="D69" s="18"/>
    </row>
    <row r="70" spans="3:4" s="11" customFormat="1" ht="12.95" customHeight="1" x14ac:dyDescent="0.2">
      <c r="C70" s="18"/>
      <c r="D70" s="18"/>
    </row>
    <row r="71" spans="3:4" s="11" customFormat="1" ht="12.95" customHeight="1" x14ac:dyDescent="0.2">
      <c r="C71" s="18"/>
      <c r="D71" s="18"/>
    </row>
    <row r="72" spans="3:4" s="11" customFormat="1" ht="12.95" customHeight="1" x14ac:dyDescent="0.2">
      <c r="C72" s="18"/>
      <c r="D72" s="18"/>
    </row>
    <row r="73" spans="3:4" s="11" customFormat="1" ht="12.95" customHeight="1" x14ac:dyDescent="0.2">
      <c r="C73" s="18"/>
      <c r="D73" s="18"/>
    </row>
    <row r="74" spans="3:4" s="11" customFormat="1" ht="12.95" customHeight="1" x14ac:dyDescent="0.2">
      <c r="C74" s="18"/>
      <c r="D74" s="18"/>
    </row>
    <row r="75" spans="3:4" s="11" customFormat="1" ht="12.95" customHeight="1" x14ac:dyDescent="0.2">
      <c r="C75" s="18"/>
      <c r="D75" s="18"/>
    </row>
    <row r="76" spans="3:4" s="11" customFormat="1" ht="12.95" customHeight="1" x14ac:dyDescent="0.2">
      <c r="C76" s="18"/>
      <c r="D76" s="18"/>
    </row>
    <row r="77" spans="3:4" s="11" customFormat="1" ht="12.95" customHeight="1" x14ac:dyDescent="0.2">
      <c r="C77" s="18"/>
      <c r="D77" s="18"/>
    </row>
    <row r="78" spans="3:4" s="11" customFormat="1" ht="12.95" customHeight="1" x14ac:dyDescent="0.2">
      <c r="C78" s="18"/>
      <c r="D78" s="18"/>
    </row>
    <row r="79" spans="3:4" s="11" customFormat="1" ht="12.95" customHeight="1" x14ac:dyDescent="0.2">
      <c r="C79" s="18"/>
      <c r="D79" s="18"/>
    </row>
    <row r="80" spans="3:4" s="11" customFormat="1" ht="12.95" customHeight="1" x14ac:dyDescent="0.2">
      <c r="C80" s="18"/>
      <c r="D80" s="18"/>
    </row>
    <row r="81" spans="3:4" s="11" customFormat="1" ht="12.95" customHeight="1" x14ac:dyDescent="0.2">
      <c r="C81" s="18"/>
      <c r="D81" s="18"/>
    </row>
    <row r="82" spans="3:4" s="11" customFormat="1" ht="12.95" customHeight="1" x14ac:dyDescent="0.2">
      <c r="C82" s="18"/>
      <c r="D82" s="18"/>
    </row>
    <row r="83" spans="3:4" s="11" customFormat="1" ht="12.95" customHeight="1" x14ac:dyDescent="0.2">
      <c r="C83" s="18"/>
      <c r="D83" s="18"/>
    </row>
    <row r="84" spans="3:4" s="11" customFormat="1" ht="12.95" customHeight="1" x14ac:dyDescent="0.2">
      <c r="C84" s="18"/>
      <c r="D84" s="18"/>
    </row>
    <row r="85" spans="3:4" s="11" customFormat="1" ht="12.95" customHeight="1" x14ac:dyDescent="0.2">
      <c r="C85" s="18"/>
      <c r="D85" s="18"/>
    </row>
    <row r="86" spans="3:4" s="11" customFormat="1" ht="12.95" customHeight="1" x14ac:dyDescent="0.2">
      <c r="C86" s="18"/>
      <c r="D86" s="18"/>
    </row>
    <row r="87" spans="3:4" s="11" customFormat="1" ht="12.95" customHeight="1" x14ac:dyDescent="0.2">
      <c r="C87" s="18"/>
      <c r="D87" s="18"/>
    </row>
    <row r="88" spans="3:4" s="11" customFormat="1" ht="12.95" customHeight="1" x14ac:dyDescent="0.2">
      <c r="C88" s="18"/>
      <c r="D88" s="18"/>
    </row>
    <row r="89" spans="3:4" s="11" customFormat="1" ht="12.95" customHeight="1" x14ac:dyDescent="0.2">
      <c r="C89" s="18"/>
      <c r="D89" s="18"/>
    </row>
    <row r="90" spans="3:4" s="11" customFormat="1" ht="12.95" customHeight="1" x14ac:dyDescent="0.2">
      <c r="C90" s="18"/>
      <c r="D90" s="18"/>
    </row>
    <row r="91" spans="3:4" s="11" customFormat="1" ht="12.95" customHeight="1" x14ac:dyDescent="0.2">
      <c r="C91" s="18"/>
      <c r="D91" s="18"/>
    </row>
    <row r="92" spans="3:4" s="11" customFormat="1" ht="12.95" customHeight="1" x14ac:dyDescent="0.2">
      <c r="C92" s="18"/>
      <c r="D92" s="18"/>
    </row>
    <row r="93" spans="3:4" s="11" customFormat="1" ht="12.95" customHeight="1" x14ac:dyDescent="0.2">
      <c r="C93" s="18"/>
      <c r="D93" s="18"/>
    </row>
    <row r="94" spans="3:4" s="11" customFormat="1" ht="12.95" customHeight="1" x14ac:dyDescent="0.2">
      <c r="C94" s="18"/>
      <c r="D94" s="18"/>
    </row>
    <row r="95" spans="3:4" s="11" customFormat="1" ht="12.95" customHeight="1" x14ac:dyDescent="0.2">
      <c r="C95" s="18"/>
      <c r="D95" s="18"/>
    </row>
    <row r="96" spans="3:4" s="11" customFormat="1" ht="12.95" customHeight="1" x14ac:dyDescent="0.2">
      <c r="C96" s="18"/>
      <c r="D96" s="18"/>
    </row>
    <row r="97" spans="3:4" s="11" customFormat="1" ht="12.95" customHeight="1" x14ac:dyDescent="0.2">
      <c r="C97" s="18"/>
      <c r="D97" s="18"/>
    </row>
    <row r="98" spans="3:4" s="11" customFormat="1" ht="12.95" customHeight="1" x14ac:dyDescent="0.2">
      <c r="C98" s="18"/>
      <c r="D98" s="18"/>
    </row>
    <row r="99" spans="3:4" s="11" customFormat="1" ht="12.95" customHeight="1" x14ac:dyDescent="0.2">
      <c r="C99" s="18"/>
      <c r="D99" s="18"/>
    </row>
    <row r="100" spans="3:4" s="11" customFormat="1" ht="12.95" customHeight="1" x14ac:dyDescent="0.2">
      <c r="C100" s="18"/>
      <c r="D100" s="18"/>
    </row>
    <row r="101" spans="3:4" s="11" customFormat="1" ht="12.95" customHeight="1" x14ac:dyDescent="0.2">
      <c r="C101" s="18"/>
      <c r="D101" s="18"/>
    </row>
    <row r="102" spans="3:4" s="11" customFormat="1" ht="12.95" customHeight="1" x14ac:dyDescent="0.2">
      <c r="C102" s="18"/>
      <c r="D102" s="18"/>
    </row>
    <row r="103" spans="3:4" s="11" customFormat="1" ht="12.95" customHeight="1" x14ac:dyDescent="0.2">
      <c r="C103" s="18"/>
      <c r="D103" s="18"/>
    </row>
    <row r="104" spans="3:4" s="11" customFormat="1" ht="12.95" customHeight="1" x14ac:dyDescent="0.2">
      <c r="C104" s="18"/>
      <c r="D104" s="18"/>
    </row>
    <row r="105" spans="3:4" s="11" customFormat="1" ht="12.95" customHeight="1" x14ac:dyDescent="0.2">
      <c r="C105" s="18"/>
      <c r="D105" s="18"/>
    </row>
    <row r="106" spans="3:4" s="11" customFormat="1" ht="12.95" customHeight="1" x14ac:dyDescent="0.2">
      <c r="C106" s="18"/>
      <c r="D106" s="18"/>
    </row>
    <row r="107" spans="3:4" s="11" customFormat="1" ht="12.95" customHeight="1" x14ac:dyDescent="0.2">
      <c r="C107" s="18"/>
      <c r="D107" s="18"/>
    </row>
    <row r="108" spans="3:4" s="11" customFormat="1" ht="12.95" customHeight="1" x14ac:dyDescent="0.2">
      <c r="C108" s="18"/>
      <c r="D108" s="18"/>
    </row>
    <row r="109" spans="3:4" s="11" customFormat="1" ht="12.95" customHeight="1" x14ac:dyDescent="0.2">
      <c r="C109" s="18"/>
      <c r="D109" s="18"/>
    </row>
    <row r="110" spans="3:4" s="11" customFormat="1" ht="12.95" customHeight="1" x14ac:dyDescent="0.2">
      <c r="C110" s="18"/>
      <c r="D110" s="18"/>
    </row>
    <row r="111" spans="3:4" s="11" customFormat="1" ht="12.95" customHeight="1" x14ac:dyDescent="0.2">
      <c r="C111" s="18"/>
      <c r="D111" s="18"/>
    </row>
    <row r="112" spans="3:4" s="11" customFormat="1" ht="12.95" customHeight="1" x14ac:dyDescent="0.2">
      <c r="C112" s="18"/>
      <c r="D112" s="18"/>
    </row>
    <row r="113" spans="3:4" s="11" customFormat="1" ht="12.95" customHeight="1" x14ac:dyDescent="0.2">
      <c r="C113" s="18"/>
      <c r="D113" s="18"/>
    </row>
    <row r="114" spans="3:4" s="11" customFormat="1" ht="12.95" customHeight="1" x14ac:dyDescent="0.2">
      <c r="C114" s="18"/>
      <c r="D114" s="18"/>
    </row>
    <row r="115" spans="3:4" s="11" customFormat="1" ht="12.95" customHeight="1" x14ac:dyDescent="0.2">
      <c r="C115" s="18"/>
      <c r="D115" s="18"/>
    </row>
    <row r="116" spans="3:4" s="11" customFormat="1" ht="12.95" customHeight="1" x14ac:dyDescent="0.2">
      <c r="C116" s="18"/>
      <c r="D116" s="18"/>
    </row>
    <row r="117" spans="3:4" s="11" customFormat="1" ht="12.95" customHeight="1" x14ac:dyDescent="0.2">
      <c r="C117" s="18"/>
      <c r="D117" s="18"/>
    </row>
    <row r="118" spans="3:4" s="11" customFormat="1" ht="12.95" customHeight="1" x14ac:dyDescent="0.2">
      <c r="C118" s="18"/>
      <c r="D118" s="18"/>
    </row>
    <row r="119" spans="3:4" s="11" customFormat="1" ht="12.95" customHeight="1" x14ac:dyDescent="0.2">
      <c r="C119" s="18"/>
      <c r="D119" s="18"/>
    </row>
    <row r="120" spans="3:4" s="11" customFormat="1" ht="12.95" customHeight="1" x14ac:dyDescent="0.2">
      <c r="C120" s="18"/>
      <c r="D120" s="18"/>
    </row>
    <row r="121" spans="3:4" s="11" customFormat="1" ht="12.95" customHeight="1" x14ac:dyDescent="0.2">
      <c r="C121" s="18"/>
      <c r="D121" s="18"/>
    </row>
    <row r="122" spans="3:4" s="11" customFormat="1" ht="12.95" customHeight="1" x14ac:dyDescent="0.2">
      <c r="C122" s="18"/>
      <c r="D122" s="18"/>
    </row>
    <row r="123" spans="3:4" s="11" customFormat="1" ht="12.95" customHeight="1" x14ac:dyDescent="0.2">
      <c r="C123" s="18"/>
      <c r="D123" s="18"/>
    </row>
    <row r="124" spans="3:4" s="11" customFormat="1" ht="12.95" customHeight="1" x14ac:dyDescent="0.2">
      <c r="C124" s="18"/>
      <c r="D124" s="18"/>
    </row>
    <row r="125" spans="3:4" s="11" customFormat="1" ht="12.95" customHeight="1" x14ac:dyDescent="0.2">
      <c r="C125" s="18"/>
      <c r="D125" s="18"/>
    </row>
    <row r="126" spans="3:4" s="11" customFormat="1" ht="12.95" customHeight="1" x14ac:dyDescent="0.2">
      <c r="C126" s="18"/>
      <c r="D126" s="18"/>
    </row>
    <row r="127" spans="3:4" s="11" customFormat="1" ht="12.95" customHeight="1" x14ac:dyDescent="0.2">
      <c r="C127" s="18"/>
      <c r="D127" s="18"/>
    </row>
    <row r="128" spans="3:4" s="11" customFormat="1" ht="12.95" customHeight="1" x14ac:dyDescent="0.2">
      <c r="C128" s="18"/>
      <c r="D128" s="18"/>
    </row>
    <row r="129" spans="3:4" s="11" customFormat="1" ht="12.95" customHeight="1" x14ac:dyDescent="0.2">
      <c r="C129" s="18"/>
      <c r="D129" s="18"/>
    </row>
    <row r="130" spans="3:4" s="11" customFormat="1" ht="12.95" customHeight="1" x14ac:dyDescent="0.2">
      <c r="C130" s="18"/>
      <c r="D130" s="18"/>
    </row>
    <row r="131" spans="3:4" s="11" customFormat="1" ht="12.95" customHeight="1" x14ac:dyDescent="0.2">
      <c r="C131" s="18"/>
      <c r="D131" s="18"/>
    </row>
    <row r="132" spans="3:4" s="11" customFormat="1" ht="12.95" customHeight="1" x14ac:dyDescent="0.2">
      <c r="C132" s="18"/>
      <c r="D132" s="18"/>
    </row>
    <row r="133" spans="3:4" s="11" customFormat="1" ht="12.95" customHeight="1" x14ac:dyDescent="0.2">
      <c r="C133" s="18"/>
      <c r="D133" s="18"/>
    </row>
    <row r="134" spans="3:4" s="11" customFormat="1" ht="12.95" customHeight="1" x14ac:dyDescent="0.2">
      <c r="C134" s="18"/>
      <c r="D134" s="18"/>
    </row>
    <row r="135" spans="3:4" s="11" customFormat="1" ht="12.95" customHeight="1" x14ac:dyDescent="0.2">
      <c r="C135" s="18"/>
      <c r="D135" s="18"/>
    </row>
    <row r="136" spans="3:4" s="11" customFormat="1" ht="12.95" customHeight="1" x14ac:dyDescent="0.2">
      <c r="C136" s="18"/>
      <c r="D136" s="18"/>
    </row>
    <row r="137" spans="3:4" s="11" customFormat="1" ht="12.95" customHeight="1" x14ac:dyDescent="0.2">
      <c r="C137" s="18"/>
      <c r="D137" s="18"/>
    </row>
    <row r="138" spans="3:4" s="11" customFormat="1" ht="12.95" customHeight="1" x14ac:dyDescent="0.2">
      <c r="C138" s="18"/>
      <c r="D138" s="18"/>
    </row>
    <row r="139" spans="3:4" s="11" customFormat="1" ht="12.95" customHeight="1" x14ac:dyDescent="0.2">
      <c r="C139" s="18"/>
      <c r="D139" s="18"/>
    </row>
    <row r="140" spans="3:4" s="11" customFormat="1" ht="12.95" customHeight="1" x14ac:dyDescent="0.2">
      <c r="C140" s="18"/>
      <c r="D140" s="18"/>
    </row>
    <row r="141" spans="3:4" s="11" customFormat="1" ht="12.95" customHeight="1" x14ac:dyDescent="0.2">
      <c r="C141" s="18"/>
      <c r="D141" s="18"/>
    </row>
    <row r="142" spans="3:4" s="11" customFormat="1" ht="12.95" customHeight="1" x14ac:dyDescent="0.2">
      <c r="C142" s="18"/>
      <c r="D142" s="18"/>
    </row>
    <row r="143" spans="3:4" s="11" customFormat="1" ht="12.95" customHeight="1" x14ac:dyDescent="0.2">
      <c r="C143" s="18"/>
      <c r="D143" s="18"/>
    </row>
    <row r="144" spans="3:4" s="11" customFormat="1" ht="12.95" customHeight="1" x14ac:dyDescent="0.2">
      <c r="C144" s="18"/>
      <c r="D144" s="18"/>
    </row>
    <row r="145" spans="3:4" s="11" customFormat="1" ht="12.95" customHeight="1" x14ac:dyDescent="0.2">
      <c r="C145" s="18"/>
      <c r="D145" s="18"/>
    </row>
    <row r="146" spans="3:4" s="11" customFormat="1" ht="12.95" customHeight="1" x14ac:dyDescent="0.2">
      <c r="C146" s="18"/>
      <c r="D146" s="18"/>
    </row>
    <row r="147" spans="3:4" s="11" customFormat="1" ht="12.95" customHeight="1" x14ac:dyDescent="0.2">
      <c r="C147" s="18"/>
      <c r="D147" s="18"/>
    </row>
    <row r="148" spans="3:4" s="11" customFormat="1" ht="12.95" customHeight="1" x14ac:dyDescent="0.2">
      <c r="C148" s="18"/>
      <c r="D148" s="18"/>
    </row>
    <row r="149" spans="3:4" s="11" customFormat="1" ht="12.95" customHeight="1" x14ac:dyDescent="0.2">
      <c r="C149" s="18"/>
      <c r="D149" s="18"/>
    </row>
    <row r="150" spans="3:4" s="11" customFormat="1" ht="12.95" customHeight="1" x14ac:dyDescent="0.2">
      <c r="C150" s="18"/>
      <c r="D150" s="18"/>
    </row>
    <row r="151" spans="3:4" s="11" customFormat="1" ht="12.95" customHeight="1" x14ac:dyDescent="0.2">
      <c r="C151" s="18"/>
      <c r="D151" s="18"/>
    </row>
    <row r="152" spans="3:4" s="11" customFormat="1" ht="12.95" customHeight="1" x14ac:dyDescent="0.2">
      <c r="C152" s="18"/>
      <c r="D152" s="18"/>
    </row>
    <row r="153" spans="3:4" s="11" customFormat="1" ht="12.95" customHeight="1" x14ac:dyDescent="0.2">
      <c r="C153" s="18"/>
      <c r="D153" s="18"/>
    </row>
    <row r="154" spans="3:4" s="11" customFormat="1" ht="12.95" customHeight="1" x14ac:dyDescent="0.2">
      <c r="C154" s="18"/>
      <c r="D154" s="18"/>
    </row>
    <row r="155" spans="3:4" s="11" customFormat="1" ht="12.95" customHeight="1" x14ac:dyDescent="0.2">
      <c r="C155" s="18"/>
      <c r="D155" s="18"/>
    </row>
    <row r="156" spans="3:4" s="11" customFormat="1" ht="12.95" customHeight="1" x14ac:dyDescent="0.2">
      <c r="C156" s="18"/>
      <c r="D156" s="18"/>
    </row>
    <row r="157" spans="3:4" s="11" customFormat="1" ht="12.95" customHeight="1" x14ac:dyDescent="0.2">
      <c r="C157" s="18"/>
      <c r="D157" s="18"/>
    </row>
    <row r="158" spans="3:4" s="11" customFormat="1" ht="12.95" customHeight="1" x14ac:dyDescent="0.2">
      <c r="C158" s="18"/>
      <c r="D158" s="18"/>
    </row>
    <row r="159" spans="3:4" s="11" customFormat="1" ht="12.95" customHeight="1" x14ac:dyDescent="0.2">
      <c r="C159" s="18"/>
      <c r="D159" s="18"/>
    </row>
    <row r="160" spans="3:4" s="11" customFormat="1" ht="12.95" customHeight="1" x14ac:dyDescent="0.2">
      <c r="C160" s="18"/>
      <c r="D160" s="18"/>
    </row>
    <row r="161" spans="3:4" s="11" customFormat="1" ht="12.95" customHeight="1" x14ac:dyDescent="0.2">
      <c r="C161" s="18"/>
      <c r="D161" s="18"/>
    </row>
    <row r="162" spans="3:4" s="11" customFormat="1" ht="12.95" customHeight="1" x14ac:dyDescent="0.2">
      <c r="C162" s="18"/>
      <c r="D162" s="18"/>
    </row>
    <row r="163" spans="3:4" s="11" customFormat="1" ht="12.95" customHeight="1" x14ac:dyDescent="0.2">
      <c r="C163" s="18"/>
      <c r="D163" s="18"/>
    </row>
    <row r="164" spans="3:4" s="11" customFormat="1" ht="12.95" customHeight="1" x14ac:dyDescent="0.2">
      <c r="C164" s="18"/>
      <c r="D164" s="18"/>
    </row>
    <row r="165" spans="3:4" s="11" customFormat="1" ht="12.95" customHeight="1" x14ac:dyDescent="0.2">
      <c r="C165" s="18"/>
      <c r="D165" s="18"/>
    </row>
    <row r="166" spans="3:4" s="11" customFormat="1" ht="12.95" customHeight="1" x14ac:dyDescent="0.2">
      <c r="C166" s="18"/>
      <c r="D166" s="18"/>
    </row>
    <row r="167" spans="3:4" s="11" customFormat="1" ht="12.95" customHeight="1" x14ac:dyDescent="0.2">
      <c r="C167" s="18"/>
      <c r="D167" s="18"/>
    </row>
    <row r="168" spans="3:4" s="11" customFormat="1" ht="12.95" customHeight="1" x14ac:dyDescent="0.2">
      <c r="C168" s="18"/>
      <c r="D168" s="18"/>
    </row>
    <row r="169" spans="3:4" s="11" customFormat="1" ht="12.95" customHeight="1" x14ac:dyDescent="0.2">
      <c r="C169" s="18"/>
      <c r="D169" s="18"/>
    </row>
    <row r="170" spans="3:4" s="11" customFormat="1" ht="12.95" customHeight="1" x14ac:dyDescent="0.2">
      <c r="C170" s="18"/>
      <c r="D170" s="18"/>
    </row>
    <row r="171" spans="3:4" s="11" customFormat="1" ht="12.95" customHeight="1" x14ac:dyDescent="0.2">
      <c r="C171" s="18"/>
      <c r="D171" s="18"/>
    </row>
    <row r="172" spans="3:4" s="11" customFormat="1" ht="12.95" customHeight="1" x14ac:dyDescent="0.2">
      <c r="C172" s="18"/>
      <c r="D172" s="18"/>
    </row>
    <row r="173" spans="3:4" s="11" customFormat="1" ht="12.95" customHeight="1" x14ac:dyDescent="0.2">
      <c r="C173" s="18"/>
      <c r="D173" s="18"/>
    </row>
    <row r="174" spans="3:4" s="11" customFormat="1" ht="12.95" customHeight="1" x14ac:dyDescent="0.2">
      <c r="C174" s="18"/>
      <c r="D174" s="18"/>
    </row>
    <row r="175" spans="3:4" s="11" customFormat="1" ht="12.95" customHeight="1" x14ac:dyDescent="0.2">
      <c r="C175" s="18"/>
      <c r="D175" s="18"/>
    </row>
    <row r="176" spans="3:4" s="11" customFormat="1" ht="12.95" customHeight="1" x14ac:dyDescent="0.2">
      <c r="C176" s="18"/>
      <c r="D176" s="18"/>
    </row>
    <row r="177" spans="3:4" s="11" customFormat="1" ht="12.95" customHeight="1" x14ac:dyDescent="0.2">
      <c r="C177" s="18"/>
      <c r="D177" s="18"/>
    </row>
    <row r="178" spans="3:4" s="11" customFormat="1" ht="12.95" customHeight="1" x14ac:dyDescent="0.2">
      <c r="C178" s="18"/>
      <c r="D178" s="18"/>
    </row>
    <row r="179" spans="3:4" s="11" customFormat="1" ht="12.95" customHeight="1" x14ac:dyDescent="0.2">
      <c r="C179" s="18"/>
      <c r="D179" s="18"/>
    </row>
    <row r="180" spans="3:4" s="11" customFormat="1" ht="12.95" customHeight="1" x14ac:dyDescent="0.2">
      <c r="C180" s="18"/>
      <c r="D180" s="18"/>
    </row>
    <row r="181" spans="3:4" s="11" customFormat="1" ht="12.95" customHeight="1" x14ac:dyDescent="0.2">
      <c r="C181" s="18"/>
      <c r="D181" s="18"/>
    </row>
    <row r="182" spans="3:4" s="11" customFormat="1" ht="12.95" customHeight="1" x14ac:dyDescent="0.2">
      <c r="C182" s="18"/>
      <c r="D182" s="18"/>
    </row>
    <row r="183" spans="3:4" s="11" customFormat="1" ht="12.95" customHeight="1" x14ac:dyDescent="0.2">
      <c r="C183" s="18"/>
      <c r="D183" s="18"/>
    </row>
    <row r="184" spans="3:4" s="11" customFormat="1" ht="12.95" customHeight="1" x14ac:dyDescent="0.2">
      <c r="C184" s="18"/>
      <c r="D184" s="18"/>
    </row>
    <row r="185" spans="3:4" s="11" customFormat="1" ht="12.95" customHeight="1" x14ac:dyDescent="0.2">
      <c r="C185" s="18"/>
      <c r="D185" s="18"/>
    </row>
    <row r="186" spans="3:4" s="11" customFormat="1" ht="12.95" customHeight="1" x14ac:dyDescent="0.2">
      <c r="C186" s="18"/>
      <c r="D186" s="18"/>
    </row>
    <row r="187" spans="3:4" s="11" customFormat="1" ht="12.95" customHeight="1" x14ac:dyDescent="0.2">
      <c r="C187" s="18"/>
      <c r="D187" s="18"/>
    </row>
    <row r="188" spans="3:4" s="11" customFormat="1" ht="12.95" customHeight="1" x14ac:dyDescent="0.2">
      <c r="C188" s="18"/>
      <c r="D188" s="18"/>
    </row>
    <row r="189" spans="3:4" s="11" customFormat="1" ht="12.95" customHeight="1" x14ac:dyDescent="0.2">
      <c r="C189" s="18"/>
      <c r="D189" s="18"/>
    </row>
    <row r="190" spans="3:4" s="11" customFormat="1" ht="12.95" customHeight="1" x14ac:dyDescent="0.2">
      <c r="C190" s="18"/>
      <c r="D190" s="18"/>
    </row>
    <row r="191" spans="3:4" s="11" customFormat="1" ht="12.95" customHeight="1" x14ac:dyDescent="0.2">
      <c r="C191" s="18"/>
      <c r="D191" s="18"/>
    </row>
    <row r="192" spans="3:4" s="11" customFormat="1" ht="12.95" customHeight="1" x14ac:dyDescent="0.2">
      <c r="C192" s="18"/>
      <c r="D192" s="18"/>
    </row>
    <row r="193" spans="3:4" s="11" customFormat="1" ht="12.95" customHeight="1" x14ac:dyDescent="0.2">
      <c r="C193" s="18"/>
      <c r="D193" s="18"/>
    </row>
    <row r="194" spans="3:4" s="11" customFormat="1" ht="12.95" customHeight="1" x14ac:dyDescent="0.2">
      <c r="C194" s="18"/>
      <c r="D194" s="18"/>
    </row>
    <row r="195" spans="3:4" s="11" customFormat="1" ht="12.95" customHeight="1" x14ac:dyDescent="0.2">
      <c r="C195" s="18"/>
      <c r="D195" s="18"/>
    </row>
    <row r="196" spans="3:4" s="11" customFormat="1" ht="12.95" customHeight="1" x14ac:dyDescent="0.2">
      <c r="C196" s="18"/>
      <c r="D196" s="18"/>
    </row>
    <row r="197" spans="3:4" s="11" customFormat="1" ht="12.95" customHeight="1" x14ac:dyDescent="0.2">
      <c r="C197" s="18"/>
      <c r="D197" s="18"/>
    </row>
    <row r="198" spans="3:4" s="11" customFormat="1" ht="12.95" customHeight="1" x14ac:dyDescent="0.2">
      <c r="C198" s="18"/>
      <c r="D198" s="18"/>
    </row>
    <row r="199" spans="3:4" s="11" customFormat="1" ht="12.95" customHeight="1" x14ac:dyDescent="0.2">
      <c r="C199" s="18"/>
      <c r="D199" s="18"/>
    </row>
    <row r="200" spans="3:4" s="11" customFormat="1" ht="12.95" customHeight="1" x14ac:dyDescent="0.2">
      <c r="C200" s="18"/>
      <c r="D200" s="18"/>
    </row>
    <row r="201" spans="3:4" s="11" customFormat="1" ht="12.95" customHeight="1" x14ac:dyDescent="0.2">
      <c r="C201" s="18"/>
      <c r="D201" s="18"/>
    </row>
    <row r="202" spans="3:4" s="11" customFormat="1" ht="12.95" customHeight="1" x14ac:dyDescent="0.2">
      <c r="C202" s="18"/>
      <c r="D202" s="18"/>
    </row>
    <row r="203" spans="3:4" s="11" customFormat="1" ht="12.95" customHeight="1" x14ac:dyDescent="0.2">
      <c r="C203" s="18"/>
      <c r="D203" s="18"/>
    </row>
    <row r="204" spans="3:4" s="11" customFormat="1" ht="12.95" customHeight="1" x14ac:dyDescent="0.2">
      <c r="C204" s="18"/>
      <c r="D204" s="18"/>
    </row>
    <row r="205" spans="3:4" s="11" customFormat="1" ht="12.95" customHeight="1" x14ac:dyDescent="0.2">
      <c r="C205" s="18"/>
      <c r="D205" s="18"/>
    </row>
    <row r="206" spans="3:4" s="11" customFormat="1" ht="12.95" customHeight="1" x14ac:dyDescent="0.2">
      <c r="C206" s="18"/>
      <c r="D206" s="18"/>
    </row>
    <row r="207" spans="3:4" s="11" customFormat="1" ht="12.95" customHeight="1" x14ac:dyDescent="0.2">
      <c r="C207" s="18"/>
      <c r="D207" s="18"/>
    </row>
    <row r="208" spans="3:4" s="11" customFormat="1" ht="12.95" customHeight="1" x14ac:dyDescent="0.2">
      <c r="C208" s="18"/>
      <c r="D208" s="18"/>
    </row>
    <row r="209" spans="3:4" s="11" customFormat="1" ht="12.95" customHeight="1" x14ac:dyDescent="0.2">
      <c r="C209" s="18"/>
      <c r="D209" s="18"/>
    </row>
    <row r="210" spans="3:4" s="11" customFormat="1" ht="12.95" customHeight="1" x14ac:dyDescent="0.2">
      <c r="C210" s="18"/>
      <c r="D210" s="18"/>
    </row>
    <row r="211" spans="3:4" s="11" customFormat="1" ht="12.95" customHeight="1" x14ac:dyDescent="0.2">
      <c r="C211" s="18"/>
      <c r="D211" s="18"/>
    </row>
    <row r="212" spans="3:4" s="11" customFormat="1" ht="12.95" customHeight="1" x14ac:dyDescent="0.2">
      <c r="C212" s="18"/>
      <c r="D212" s="18"/>
    </row>
    <row r="213" spans="3:4" s="11" customFormat="1" ht="12.95" customHeight="1" x14ac:dyDescent="0.2">
      <c r="C213" s="18"/>
      <c r="D213" s="18"/>
    </row>
    <row r="214" spans="3:4" s="11" customFormat="1" ht="12.95" customHeight="1" x14ac:dyDescent="0.2">
      <c r="C214" s="18"/>
      <c r="D214" s="18"/>
    </row>
    <row r="215" spans="3:4" s="11" customFormat="1" ht="12.95" customHeight="1" x14ac:dyDescent="0.2">
      <c r="C215" s="18"/>
      <c r="D215" s="18"/>
    </row>
    <row r="216" spans="3:4" s="11" customFormat="1" ht="12.95" customHeight="1" x14ac:dyDescent="0.2">
      <c r="C216" s="18"/>
      <c r="D216" s="18"/>
    </row>
    <row r="217" spans="3:4" s="11" customFormat="1" ht="12.95" customHeight="1" x14ac:dyDescent="0.2">
      <c r="C217" s="18"/>
      <c r="D217" s="18"/>
    </row>
    <row r="218" spans="3:4" s="11" customFormat="1" ht="12.95" customHeight="1" x14ac:dyDescent="0.2">
      <c r="C218" s="18"/>
      <c r="D218" s="18"/>
    </row>
    <row r="219" spans="3:4" s="11" customFormat="1" ht="12.95" customHeight="1" x14ac:dyDescent="0.2">
      <c r="C219" s="18"/>
      <c r="D219" s="18"/>
    </row>
    <row r="220" spans="3:4" s="11" customFormat="1" ht="12.95" customHeight="1" x14ac:dyDescent="0.2">
      <c r="C220" s="18"/>
      <c r="D220" s="18"/>
    </row>
    <row r="221" spans="3:4" s="11" customFormat="1" ht="12.95" customHeight="1" x14ac:dyDescent="0.2">
      <c r="C221" s="18"/>
      <c r="D221" s="18"/>
    </row>
    <row r="222" spans="3:4" s="11" customFormat="1" ht="12.95" customHeight="1" x14ac:dyDescent="0.2">
      <c r="C222" s="18"/>
      <c r="D222" s="18"/>
    </row>
    <row r="223" spans="3:4" s="11" customFormat="1" ht="12.95" customHeight="1" x14ac:dyDescent="0.2">
      <c r="C223" s="18"/>
      <c r="D223" s="18"/>
    </row>
    <row r="224" spans="3:4" s="11" customFormat="1" ht="12.95" customHeight="1" x14ac:dyDescent="0.2">
      <c r="C224" s="18"/>
      <c r="D224" s="18"/>
    </row>
    <row r="225" spans="3:4" s="11" customFormat="1" ht="12.95" customHeight="1" x14ac:dyDescent="0.2">
      <c r="C225" s="18"/>
      <c r="D225" s="18"/>
    </row>
    <row r="226" spans="3:4" s="11" customFormat="1" ht="12.95" customHeight="1" x14ac:dyDescent="0.2">
      <c r="C226" s="18"/>
      <c r="D226" s="18"/>
    </row>
    <row r="227" spans="3:4" s="11" customFormat="1" ht="12.95" customHeight="1" x14ac:dyDescent="0.2">
      <c r="C227" s="18"/>
      <c r="D227" s="18"/>
    </row>
    <row r="228" spans="3:4" s="11" customFormat="1" ht="12.95" customHeight="1" x14ac:dyDescent="0.2">
      <c r="C228" s="18"/>
      <c r="D228" s="18"/>
    </row>
    <row r="229" spans="3:4" s="11" customFormat="1" ht="12.95" customHeight="1" x14ac:dyDescent="0.2">
      <c r="C229" s="18"/>
      <c r="D229" s="18"/>
    </row>
    <row r="230" spans="3:4" s="11" customFormat="1" ht="12.95" customHeight="1" x14ac:dyDescent="0.2">
      <c r="C230" s="18"/>
      <c r="D230" s="18"/>
    </row>
    <row r="231" spans="3:4" s="11" customFormat="1" ht="12.95" customHeight="1" x14ac:dyDescent="0.2">
      <c r="C231" s="18"/>
      <c r="D231" s="18"/>
    </row>
    <row r="232" spans="3:4" s="11" customFormat="1" ht="12.95" customHeight="1" x14ac:dyDescent="0.2">
      <c r="C232" s="18"/>
      <c r="D232" s="18"/>
    </row>
    <row r="233" spans="3:4" s="11" customFormat="1" ht="12.95" customHeight="1" x14ac:dyDescent="0.2">
      <c r="C233" s="18"/>
      <c r="D233" s="18"/>
    </row>
    <row r="234" spans="3:4" s="11" customFormat="1" ht="12.95" customHeight="1" x14ac:dyDescent="0.2">
      <c r="C234" s="18"/>
      <c r="D234" s="18"/>
    </row>
    <row r="235" spans="3:4" s="11" customFormat="1" ht="12.95" customHeight="1" x14ac:dyDescent="0.2">
      <c r="C235" s="18"/>
      <c r="D235" s="18"/>
    </row>
    <row r="236" spans="3:4" s="11" customFormat="1" ht="12.95" customHeight="1" x14ac:dyDescent="0.2">
      <c r="C236" s="18"/>
      <c r="D236" s="18"/>
    </row>
    <row r="237" spans="3:4" s="11" customFormat="1" ht="12.95" customHeight="1" x14ac:dyDescent="0.2">
      <c r="C237" s="18"/>
      <c r="D237" s="18"/>
    </row>
    <row r="238" spans="3:4" s="11" customFormat="1" ht="12.95" customHeight="1" x14ac:dyDescent="0.2">
      <c r="C238" s="18"/>
      <c r="D238" s="18"/>
    </row>
    <row r="239" spans="3:4" s="11" customFormat="1" ht="12.95" customHeight="1" x14ac:dyDescent="0.2">
      <c r="C239" s="18"/>
      <c r="D239" s="18"/>
    </row>
    <row r="240" spans="3:4" s="11" customFormat="1" ht="12.95" customHeight="1" x14ac:dyDescent="0.2">
      <c r="C240" s="18"/>
      <c r="D240" s="18"/>
    </row>
    <row r="241" spans="3:4" s="11" customFormat="1" ht="12.95" customHeight="1" x14ac:dyDescent="0.2">
      <c r="C241" s="18"/>
      <c r="D241" s="18"/>
    </row>
    <row r="242" spans="3:4" s="11" customFormat="1" ht="12.95" customHeight="1" x14ac:dyDescent="0.2">
      <c r="C242" s="18"/>
      <c r="D242" s="18"/>
    </row>
    <row r="243" spans="3:4" s="11" customFormat="1" ht="12.95" customHeight="1" x14ac:dyDescent="0.2">
      <c r="C243" s="18"/>
      <c r="D243" s="18"/>
    </row>
    <row r="244" spans="3:4" s="11" customFormat="1" ht="12.95" customHeight="1" x14ac:dyDescent="0.2">
      <c r="C244" s="18"/>
      <c r="D244" s="18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</sheetData>
  <protectedRanges>
    <protectedRange sqref="A35:D35" name="Range1"/>
  </protectedRanges>
  <sortState xmlns:xlrd2="http://schemas.microsoft.com/office/spreadsheetml/2017/richdata2" ref="A21:V46">
    <sortCondition ref="C21:C46"/>
  </sortState>
  <phoneticPr fontId="8" type="noConversion"/>
  <hyperlinks>
    <hyperlink ref="H63172" r:id="rId1" display="http://vsolj.cetus-net.org/bulletin.html" xr:uid="{00000000-0004-0000-0000-000000000000}"/>
    <hyperlink ref="H63165" r:id="rId2" display="https://www.aavso.org/ejaavso" xr:uid="{00000000-0004-0000-0000-000001000000}"/>
    <hyperlink ref="I63172" r:id="rId3" display="http://vsolj.cetus-net.org/bulletin.html" xr:uid="{00000000-0004-0000-0000-000002000000}"/>
    <hyperlink ref="AQ56823" r:id="rId4" display="http://cdsbib.u-strasbg.fr/cgi-bin/cdsbib?1990RMxAA..21..381G" xr:uid="{00000000-0004-0000-0000-000003000000}"/>
    <hyperlink ref="H63169" r:id="rId5" display="https://www.aavso.org/ejaavso" xr:uid="{00000000-0004-0000-0000-000004000000}"/>
    <hyperlink ref="AP4187" r:id="rId6" display="http://cdsbib.u-strasbg.fr/cgi-bin/cdsbib?1990RMxAA..21..381G" xr:uid="{00000000-0004-0000-0000-000005000000}"/>
    <hyperlink ref="AP4190" r:id="rId7" display="http://cdsbib.u-strasbg.fr/cgi-bin/cdsbib?1990RMxAA..21..381G" xr:uid="{00000000-0004-0000-0000-000006000000}"/>
    <hyperlink ref="AP4188" r:id="rId8" display="http://cdsbib.u-strasbg.fr/cgi-bin/cdsbib?1990RMxAA..21..381G" xr:uid="{00000000-0004-0000-0000-000007000000}"/>
    <hyperlink ref="AP4172" r:id="rId9" display="http://cdsbib.u-strasbg.fr/cgi-bin/cdsbib?1990RMxAA..21..381G" xr:uid="{00000000-0004-0000-0000-000008000000}"/>
    <hyperlink ref="AQ4401" r:id="rId10" display="http://cdsbib.u-strasbg.fr/cgi-bin/cdsbib?1990RMxAA..21..381G" xr:uid="{00000000-0004-0000-0000-000009000000}"/>
    <hyperlink ref="AQ4405" r:id="rId11" display="http://cdsbib.u-strasbg.fr/cgi-bin/cdsbib?1990RMxAA..21..381G" xr:uid="{00000000-0004-0000-0000-00000A000000}"/>
    <hyperlink ref="AQ64085" r:id="rId12" display="http://cdsbib.u-strasbg.fr/cgi-bin/cdsbib?1990RMxAA..21..381G" xr:uid="{00000000-0004-0000-0000-00000B000000}"/>
    <hyperlink ref="I1293" r:id="rId13" display="http://vsolj.cetus-net.org/bulletin.html" xr:uid="{00000000-0004-0000-0000-00000C000000}"/>
    <hyperlink ref="H1293" r:id="rId14" display="http://vsolj.cetus-net.org/bulletin.html" xr:uid="{00000000-0004-0000-0000-00000D000000}"/>
    <hyperlink ref="AQ64746" r:id="rId15" display="http://cdsbib.u-strasbg.fr/cgi-bin/cdsbib?1990RMxAA..21..381G" xr:uid="{00000000-0004-0000-0000-00000E000000}"/>
    <hyperlink ref="AQ64745" r:id="rId16" display="http://cdsbib.u-strasbg.fr/cgi-bin/cdsbib?1990RMxAA..21..381G" xr:uid="{00000000-0004-0000-0000-00000F000000}"/>
    <hyperlink ref="AP2463" r:id="rId17" display="http://cdsbib.u-strasbg.fr/cgi-bin/cdsbib?1990RMxAA..21..381G" xr:uid="{00000000-0004-0000-0000-000010000000}"/>
    <hyperlink ref="AP2481" r:id="rId18" display="http://cdsbib.u-strasbg.fr/cgi-bin/cdsbib?1990RMxAA..21..381G" xr:uid="{00000000-0004-0000-0000-000011000000}"/>
    <hyperlink ref="AP2482" r:id="rId19" display="http://cdsbib.u-strasbg.fr/cgi-bin/cdsbib?1990RMxAA..21..381G" xr:uid="{00000000-0004-0000-0000-000012000000}"/>
    <hyperlink ref="AP2478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2024-01-03T05:06:09Z</dcterms:modified>
</cp:coreProperties>
</file>