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<sst xmlns="http://schemas.openxmlformats.org/spreadsheetml/2006/main" count="57" uniqueCount="53">
  <si>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</si>
  <si>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</si>
  <si>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</si>
  <si>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</si>
  <si>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</si>
  <si>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</si>
  <si>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</si>
  <si>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</si>
  <si>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</si>
  <si>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</si>
  <si>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</si>
  <si>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</si>
  <si>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</si>
  <si>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</si>
  <si>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</si>
  <si>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</si>
  <si>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</si>
  <si>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</si>
  <si>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</si>
  <si>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</si>
  <si>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</si>
  <si>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</si>
  <si>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</si>
  <si>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</si>
  <si>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</si>
  <si>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</si>
  <si>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</si>
  <si>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</si>
  <si>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</si>
  <si>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</si>
  <si>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</si>
  <si>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</si>
  <si>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</si>
  <si>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</si>
  <si>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</si>
  <si>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</si>
  <si>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</si>
  <si>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</si>
  <si>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</si>
  <si>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</si>
  <si>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</si>
  <si>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</si>
  <si>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</si>
  <si>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G0621-0834</t>
  </si>
  <si>
    <t>IBVS 5920</t>
  </si>
  <si>
    <t>I</t>
  </si>
  <si>
    <t>IBVS 6011</t>
  </si>
  <si>
    <t>IBVS 6042</t>
  </si>
  <si>
    <t>II</t>
  </si>
  <si>
    <t>GSC 0621-0834</t>
  </si>
  <si>
    <t>G0621-0834_Psc.xls</t>
  </si>
  <si>
    <t>Psc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</si>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</sst>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0621-0834 -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3862984"/>
        <c:axId val="36331401"/>
      </c:scatterChart>
      <c:val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crossBetween val="midCat"/>
        <c:dispUnits/>
      </c:valAx>
      <c:valAx>
        <c:axId val="3633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>
        <v>0</v>
      </c>
      <c r="C2" s="31" t="s">
        <v>42</v>
      </c>
      <c r="D2" s="3" t="s">
        <v>51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53651.72300000023</v>
      </c>
      <c r="D7" s="30" t="s">
        <v>52</v>
      </c>
    </row>
    <row r="8" spans="1:4" ht="12.75">
      <c r="A8" t="s">
        <v>3</v>
      </c>
      <c r="C8" s="8">
        <v>0.282666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0.00020797621345424074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1.246090194732116E-06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59906.72237418981</v>
      </c>
    </row>
    <row r="15" spans="1:5" ht="12.75">
      <c r="A15" s="12" t="s">
        <v>17</v>
      </c>
      <c r="B15" s="10"/>
      <c r="C15" s="13">
        <f>(C7+C11)+(C8+C12)*INT(MAX(F21:F3533))</f>
        <v>56265.54723257248</v>
      </c>
      <c r="D15" s="14" t="s">
        <v>39</v>
      </c>
      <c r="E15" s="15">
        <f>ROUND(2*(E14-$C$7)/$C$8,0)/2+E13</f>
        <v>22129.5</v>
      </c>
    </row>
    <row r="16" spans="1:5" ht="12.75">
      <c r="A16" s="16" t="s">
        <v>4</v>
      </c>
      <c r="B16" s="10"/>
      <c r="C16" s="17">
        <f>+C8+C12</f>
        <v>0.2826672460901947</v>
      </c>
      <c r="D16" s="14" t="s">
        <v>40</v>
      </c>
      <c r="E16" s="24">
        <f>ROUND(2*(E14-$C$15)/$C$16,0)/2+E13</f>
        <v>12882.5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44888.903863662745</v>
      </c>
    </row>
    <row r="18" spans="1:5" ht="14.25" thickBot="1" thickTop="1">
      <c r="A18" s="16" t="s">
        <v>5</v>
      </c>
      <c r="B18" s="10"/>
      <c r="C18" s="19">
        <f>+C15</f>
        <v>56265.54723257248</v>
      </c>
      <c r="D18" s="20">
        <f>+C16</f>
        <v>0.2826672460901947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0.0004489503471013943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53651.72300000023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0.00020797621345424074</v>
      </c>
      <c r="Q21" s="2">
        <f>+C21-15018.5</f>
        <v>38633.22300000023</v>
      </c>
      <c r="S21">
        <f>+(O21-G21)^2</f>
        <v>4.3254105362763904E-08</v>
      </c>
    </row>
    <row r="22" spans="1:19" ht="12.75">
      <c r="A22" s="33" t="s">
        <v>44</v>
      </c>
      <c r="B22" s="34" t="s">
        <v>45</v>
      </c>
      <c r="C22" s="33">
        <v>55106.8948</v>
      </c>
      <c r="D22" s="33">
        <v>0.0005</v>
      </c>
      <c r="E22">
        <f>+(C22-C$7)/C$8</f>
        <v>5148.025584965192</v>
      </c>
      <c r="F22">
        <f>ROUND(2*E22,0)/2</f>
        <v>5148</v>
      </c>
      <c r="G22">
        <f>+C22-(C$7+F22*C$8)</f>
        <v>0.0072319997707381845</v>
      </c>
      <c r="I22">
        <f>+G22</f>
        <v>0.0072319997707381845</v>
      </c>
      <c r="O22">
        <f>+C$11+C$12*$F22</f>
        <v>0.006622848535935174</v>
      </c>
      <c r="Q22" s="2">
        <f>+C22-15018.5</f>
        <v>40088.3948</v>
      </c>
      <c r="S22">
        <f>+(O22-G22)^2</f>
        <v>3.7106522686203284E-07</v>
      </c>
    </row>
    <row r="23" spans="1:19" ht="12.75">
      <c r="A23" s="33" t="s">
        <v>46</v>
      </c>
      <c r="B23" s="34" t="s">
        <v>45</v>
      </c>
      <c r="C23" s="33">
        <v>55892.7087</v>
      </c>
      <c r="D23" s="33">
        <v>0.0003</v>
      </c>
      <c r="E23">
        <f>+(C23-C$7)/C$8</f>
        <v>7928.034146306142</v>
      </c>
      <c r="F23">
        <f>ROUND(2*E23,0)/2</f>
        <v>7928</v>
      </c>
      <c r="G23">
        <f>+C23-(C$7+F23*C$8)</f>
        <v>0.009651999775087461</v>
      </c>
      <c r="I23">
        <f>+G23</f>
        <v>0.009651999775087461</v>
      </c>
      <c r="O23">
        <f>+C$11+C$12*$F23</f>
        <v>0.010086979277290457</v>
      </c>
      <c r="Q23" s="2">
        <f>+C23-15018.5</f>
        <v>40874.2087</v>
      </c>
      <c r="S23">
        <f>+(O23-G23)^2</f>
        <v>1.8920716733676662E-07</v>
      </c>
    </row>
    <row r="24" spans="1:19" ht="12.75">
      <c r="A24" s="35" t="s">
        <v>47</v>
      </c>
      <c r="B24" s="36" t="s">
        <v>48</v>
      </c>
      <c r="C24" s="37">
        <v>56265.6886</v>
      </c>
      <c r="D24" s="37">
        <v>0.00030000000000000003</v>
      </c>
      <c r="E24">
        <f>+(C24-C$7)/C$8</f>
        <v>9247.541621559616</v>
      </c>
      <c r="F24">
        <f>ROUND(2*E24,0)/2</f>
        <v>9247.5</v>
      </c>
      <c r="G24">
        <f>+C24-(C$7+F24*C$8)</f>
        <v>0.01176499977009371</v>
      </c>
      <c r="I24">
        <f>+G24</f>
        <v>0.01176499977009371</v>
      </c>
      <c r="O24">
        <f>+C$11+C$12*$F24</f>
        <v>0.011731195289239483</v>
      </c>
      <c r="Q24" s="2">
        <f>+C24-15018.5</f>
        <v>41247.1886</v>
      </c>
      <c r="S24">
        <f>+(O24-G24)^2</f>
        <v>1.1427429258237561E-09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2022-11-23T04:20:13Z</dcterms:modified>
  <cp:category/>
  <cp:version/>
  <cp:contentType/>
  <cp:contentStatus/>
</cp:coreProperties>
</file>