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F9E1FCA-CBF4-4A65-A106-9144330A8305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03" i="1" l="1"/>
  <c r="F203" i="1" s="1"/>
  <c r="G203" i="1" s="1"/>
  <c r="K203" i="1" s="1"/>
  <c r="Q203" i="1"/>
  <c r="E204" i="1"/>
  <c r="F204" i="1"/>
  <c r="G204" i="1" s="1"/>
  <c r="K204" i="1" s="1"/>
  <c r="Q204" i="1"/>
  <c r="Q200" i="1"/>
  <c r="Q201" i="1"/>
  <c r="Q202" i="1"/>
  <c r="E198" i="1"/>
  <c r="F198" i="1" s="1"/>
  <c r="G198" i="1" s="1"/>
  <c r="K198" i="1" s="1"/>
  <c r="Q198" i="1"/>
  <c r="Q199" i="1"/>
  <c r="Q196" i="1"/>
  <c r="Q197" i="1"/>
  <c r="Q180" i="1"/>
  <c r="Q181" i="1"/>
  <c r="Q183" i="1"/>
  <c r="Q184" i="1"/>
  <c r="Q186" i="1"/>
  <c r="Q188" i="1"/>
  <c r="Q189" i="1"/>
  <c r="Q190" i="1"/>
  <c r="Q191" i="1"/>
  <c r="Q192" i="1"/>
  <c r="Q193" i="1"/>
  <c r="Q194" i="1"/>
  <c r="Q195" i="1"/>
  <c r="C7" i="1"/>
  <c r="E200" i="1" s="1"/>
  <c r="F200" i="1" s="1"/>
  <c r="G200" i="1" s="1"/>
  <c r="K200" i="1" s="1"/>
  <c r="C8" i="1"/>
  <c r="E31" i="1" s="1"/>
  <c r="E124" i="1"/>
  <c r="F124" i="1" s="1"/>
  <c r="G124" i="1" s="1"/>
  <c r="D9" i="1"/>
  <c r="C9" i="1"/>
  <c r="Q187" i="1"/>
  <c r="Q182" i="1"/>
  <c r="E22" i="1"/>
  <c r="F22" i="1" s="1"/>
  <c r="G22" i="1" s="1"/>
  <c r="H22" i="1" s="1"/>
  <c r="E26" i="1"/>
  <c r="F26" i="1" s="1"/>
  <c r="G26" i="1" s="1"/>
  <c r="H26" i="1" s="1"/>
  <c r="E49" i="1"/>
  <c r="F49" i="1" s="1"/>
  <c r="G49" i="1" s="1"/>
  <c r="H49" i="1" s="1"/>
  <c r="E55" i="1"/>
  <c r="E114" i="2" s="1"/>
  <c r="E60" i="1"/>
  <c r="F60" i="1" s="1"/>
  <c r="G60" i="1" s="1"/>
  <c r="H60" i="1" s="1"/>
  <c r="Q179" i="1"/>
  <c r="Q177" i="1"/>
  <c r="Q176" i="1"/>
  <c r="Q170" i="1"/>
  <c r="Q167" i="1"/>
  <c r="Q162" i="1"/>
  <c r="Q156" i="1"/>
  <c r="Q155" i="1"/>
  <c r="Q151" i="1"/>
  <c r="Q150" i="1"/>
  <c r="Q149" i="1"/>
  <c r="Q148" i="1"/>
  <c r="Q147" i="1"/>
  <c r="Q146" i="1"/>
  <c r="Q144" i="1"/>
  <c r="Q143" i="1"/>
  <c r="Q142" i="1"/>
  <c r="Q138" i="1"/>
  <c r="Q137" i="1"/>
  <c r="Q134" i="1"/>
  <c r="Q132" i="1"/>
  <c r="Q131" i="1"/>
  <c r="Q126" i="1"/>
  <c r="Q125" i="1"/>
  <c r="Q124" i="1"/>
  <c r="Q122" i="1"/>
  <c r="Q113" i="1"/>
  <c r="Q112" i="1"/>
  <c r="Q111" i="1"/>
  <c r="Q101" i="1"/>
  <c r="Q100" i="1"/>
  <c r="Q97" i="1"/>
  <c r="Q96" i="1"/>
  <c r="Q77" i="1"/>
  <c r="Q76" i="1"/>
  <c r="Q75" i="1"/>
  <c r="Q74" i="1"/>
  <c r="Q73" i="1"/>
  <c r="Q72" i="1"/>
  <c r="Q71" i="1"/>
  <c r="Q70" i="1"/>
  <c r="Q69" i="1"/>
  <c r="Q68" i="1"/>
  <c r="Q67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G80" i="2"/>
  <c r="C80" i="2"/>
  <c r="G167" i="2"/>
  <c r="C167" i="2"/>
  <c r="G166" i="2"/>
  <c r="C166" i="2"/>
  <c r="G79" i="2"/>
  <c r="C79" i="2"/>
  <c r="G165" i="2"/>
  <c r="C165" i="2"/>
  <c r="G164" i="2"/>
  <c r="C164" i="2"/>
  <c r="G78" i="2"/>
  <c r="C78" i="2"/>
  <c r="G77" i="2"/>
  <c r="C77" i="2"/>
  <c r="G76" i="2"/>
  <c r="C76" i="2"/>
  <c r="G75" i="2"/>
  <c r="C75" i="2"/>
  <c r="G74" i="2"/>
  <c r="C74" i="2"/>
  <c r="G163" i="2"/>
  <c r="C163" i="2"/>
  <c r="G73" i="2"/>
  <c r="C73" i="2"/>
  <c r="G72" i="2"/>
  <c r="C72" i="2"/>
  <c r="G162" i="2"/>
  <c r="C162" i="2"/>
  <c r="G71" i="2"/>
  <c r="C71" i="2"/>
  <c r="G70" i="2"/>
  <c r="C70" i="2"/>
  <c r="G69" i="2"/>
  <c r="C69" i="2"/>
  <c r="G161" i="2"/>
  <c r="C161" i="2"/>
  <c r="G68" i="2"/>
  <c r="C68" i="2"/>
  <c r="G67" i="2"/>
  <c r="C67" i="2"/>
  <c r="G66" i="2"/>
  <c r="C66" i="2"/>
  <c r="G65" i="2"/>
  <c r="C65" i="2"/>
  <c r="G64" i="2"/>
  <c r="C64" i="2"/>
  <c r="G160" i="2"/>
  <c r="C160" i="2"/>
  <c r="G159" i="2"/>
  <c r="C159" i="2"/>
  <c r="G63" i="2"/>
  <c r="C63" i="2"/>
  <c r="G62" i="2"/>
  <c r="C62" i="2"/>
  <c r="G61" i="2"/>
  <c r="C61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60" i="2"/>
  <c r="C60" i="2"/>
  <c r="G152" i="2"/>
  <c r="C152" i="2"/>
  <c r="G151" i="2"/>
  <c r="C151" i="2"/>
  <c r="G150" i="2"/>
  <c r="C150" i="2"/>
  <c r="G59" i="2"/>
  <c r="C59" i="2"/>
  <c r="G58" i="2"/>
  <c r="C58" i="2"/>
  <c r="G57" i="2"/>
  <c r="C57" i="2"/>
  <c r="G149" i="2"/>
  <c r="C149" i="2"/>
  <c r="G148" i="2"/>
  <c r="C148" i="2"/>
  <c r="G56" i="2"/>
  <c r="C56" i="2"/>
  <c r="G55" i="2"/>
  <c r="C55" i="2"/>
  <c r="G147" i="2"/>
  <c r="C147" i="2"/>
  <c r="G54" i="2"/>
  <c r="C54" i="2"/>
  <c r="G146" i="2"/>
  <c r="C146" i="2"/>
  <c r="G145" i="2"/>
  <c r="C145" i="2"/>
  <c r="G53" i="2"/>
  <c r="C53" i="2"/>
  <c r="G52" i="2"/>
  <c r="C52" i="2"/>
  <c r="G144" i="2"/>
  <c r="C144" i="2"/>
  <c r="E144" i="2"/>
  <c r="G143" i="2"/>
  <c r="C143" i="2"/>
  <c r="E143" i="2"/>
  <c r="G142" i="2"/>
  <c r="C142" i="2"/>
  <c r="G141" i="2"/>
  <c r="C141" i="2"/>
  <c r="G140" i="2"/>
  <c r="C140" i="2"/>
  <c r="G51" i="2"/>
  <c r="C51" i="2"/>
  <c r="G139" i="2"/>
  <c r="C139" i="2"/>
  <c r="G50" i="2"/>
  <c r="C50" i="2"/>
  <c r="G138" i="2"/>
  <c r="C138" i="2"/>
  <c r="E138" i="2"/>
  <c r="G49" i="2"/>
  <c r="C49" i="2"/>
  <c r="G48" i="2"/>
  <c r="C48" i="2"/>
  <c r="G47" i="2"/>
  <c r="C47" i="2"/>
  <c r="G46" i="2"/>
  <c r="C46" i="2"/>
  <c r="G45" i="2"/>
  <c r="C45" i="2"/>
  <c r="G137" i="2"/>
  <c r="C137" i="2"/>
  <c r="G136" i="2"/>
  <c r="C136" i="2"/>
  <c r="G135" i="2"/>
  <c r="C13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134" i="2"/>
  <c r="C134" i="2"/>
  <c r="G133" i="2"/>
  <c r="C133" i="2"/>
  <c r="G35" i="2"/>
  <c r="C35" i="2"/>
  <c r="G34" i="2"/>
  <c r="C34" i="2"/>
  <c r="G132" i="2"/>
  <c r="C132" i="2"/>
  <c r="G131" i="2"/>
  <c r="C131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6" i="2"/>
  <c r="C16" i="2"/>
  <c r="G15" i="2"/>
  <c r="C15" i="2"/>
  <c r="G14" i="2"/>
  <c r="C14" i="2"/>
  <c r="G13" i="2"/>
  <c r="C13" i="2"/>
  <c r="G12" i="2"/>
  <c r="C12" i="2"/>
  <c r="G11" i="2"/>
  <c r="C11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H80" i="2"/>
  <c r="B80" i="2"/>
  <c r="D80" i="2"/>
  <c r="A80" i="2"/>
  <c r="H167" i="2"/>
  <c r="B167" i="2"/>
  <c r="D167" i="2"/>
  <c r="A167" i="2"/>
  <c r="H166" i="2"/>
  <c r="B166" i="2"/>
  <c r="D166" i="2"/>
  <c r="A166" i="2"/>
  <c r="H79" i="2"/>
  <c r="B79" i="2"/>
  <c r="D79" i="2"/>
  <c r="A79" i="2"/>
  <c r="H165" i="2"/>
  <c r="B165" i="2"/>
  <c r="D165" i="2"/>
  <c r="A165" i="2"/>
  <c r="H164" i="2"/>
  <c r="B164" i="2"/>
  <c r="D164" i="2"/>
  <c r="A164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163" i="2"/>
  <c r="B163" i="2"/>
  <c r="D163" i="2"/>
  <c r="A163" i="2"/>
  <c r="H73" i="2"/>
  <c r="B73" i="2"/>
  <c r="D73" i="2"/>
  <c r="A73" i="2"/>
  <c r="H72" i="2"/>
  <c r="B72" i="2"/>
  <c r="D72" i="2"/>
  <c r="A72" i="2"/>
  <c r="H162" i="2"/>
  <c r="B162" i="2"/>
  <c r="D162" i="2"/>
  <c r="A162" i="2"/>
  <c r="H71" i="2"/>
  <c r="B71" i="2"/>
  <c r="D71" i="2"/>
  <c r="A71" i="2"/>
  <c r="H70" i="2"/>
  <c r="B70" i="2"/>
  <c r="D70" i="2"/>
  <c r="A70" i="2"/>
  <c r="H69" i="2"/>
  <c r="B69" i="2"/>
  <c r="D69" i="2"/>
  <c r="A69" i="2"/>
  <c r="H161" i="2"/>
  <c r="B161" i="2"/>
  <c r="D161" i="2"/>
  <c r="A161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160" i="2"/>
  <c r="B160" i="2"/>
  <c r="D160" i="2"/>
  <c r="A160" i="2"/>
  <c r="H159" i="2"/>
  <c r="B159" i="2"/>
  <c r="D159" i="2"/>
  <c r="A159" i="2"/>
  <c r="H63" i="2"/>
  <c r="B63" i="2"/>
  <c r="D63" i="2"/>
  <c r="A63" i="2"/>
  <c r="H62" i="2"/>
  <c r="B62" i="2"/>
  <c r="D62" i="2"/>
  <c r="A62" i="2"/>
  <c r="H61" i="2"/>
  <c r="B61" i="2"/>
  <c r="D61" i="2"/>
  <c r="A61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60" i="2"/>
  <c r="B60" i="2"/>
  <c r="D60" i="2"/>
  <c r="A60" i="2"/>
  <c r="H152" i="2"/>
  <c r="B152" i="2"/>
  <c r="D152" i="2"/>
  <c r="A152" i="2"/>
  <c r="H151" i="2"/>
  <c r="D151" i="2"/>
  <c r="B151" i="2"/>
  <c r="A151" i="2"/>
  <c r="H150" i="2"/>
  <c r="D150" i="2"/>
  <c r="B150" i="2"/>
  <c r="A150" i="2"/>
  <c r="H59" i="2"/>
  <c r="D59" i="2"/>
  <c r="B59" i="2"/>
  <c r="A59" i="2"/>
  <c r="H58" i="2"/>
  <c r="D58" i="2"/>
  <c r="B58" i="2"/>
  <c r="A58" i="2"/>
  <c r="H57" i="2"/>
  <c r="D57" i="2"/>
  <c r="B57" i="2"/>
  <c r="A57" i="2"/>
  <c r="H149" i="2"/>
  <c r="D149" i="2"/>
  <c r="B149" i="2"/>
  <c r="A149" i="2"/>
  <c r="H148" i="2"/>
  <c r="D148" i="2"/>
  <c r="B148" i="2"/>
  <c r="A148" i="2"/>
  <c r="H56" i="2"/>
  <c r="D56" i="2"/>
  <c r="B56" i="2"/>
  <c r="A56" i="2"/>
  <c r="H55" i="2"/>
  <c r="D55" i="2"/>
  <c r="B55" i="2"/>
  <c r="A55" i="2"/>
  <c r="H147" i="2"/>
  <c r="D147" i="2"/>
  <c r="B147" i="2"/>
  <c r="A147" i="2"/>
  <c r="H54" i="2"/>
  <c r="D54" i="2"/>
  <c r="B54" i="2"/>
  <c r="A54" i="2"/>
  <c r="H146" i="2"/>
  <c r="D146" i="2"/>
  <c r="B146" i="2"/>
  <c r="A146" i="2"/>
  <c r="H145" i="2"/>
  <c r="D145" i="2"/>
  <c r="B145" i="2"/>
  <c r="A145" i="2"/>
  <c r="H53" i="2"/>
  <c r="D53" i="2"/>
  <c r="B53" i="2"/>
  <c r="A53" i="2"/>
  <c r="H52" i="2"/>
  <c r="D52" i="2"/>
  <c r="B52" i="2"/>
  <c r="A52" i="2"/>
  <c r="H144" i="2"/>
  <c r="D144" i="2"/>
  <c r="B144" i="2"/>
  <c r="A144" i="2"/>
  <c r="H143" i="2"/>
  <c r="D143" i="2"/>
  <c r="B143" i="2"/>
  <c r="A143" i="2"/>
  <c r="H142" i="2"/>
  <c r="D142" i="2"/>
  <c r="B142" i="2"/>
  <c r="A142" i="2"/>
  <c r="H141" i="2"/>
  <c r="D141" i="2"/>
  <c r="B141" i="2"/>
  <c r="A141" i="2"/>
  <c r="H140" i="2"/>
  <c r="D140" i="2"/>
  <c r="B140" i="2"/>
  <c r="A140" i="2"/>
  <c r="H51" i="2"/>
  <c r="D51" i="2"/>
  <c r="B51" i="2"/>
  <c r="A51" i="2"/>
  <c r="H139" i="2"/>
  <c r="D139" i="2"/>
  <c r="B139" i="2"/>
  <c r="A139" i="2"/>
  <c r="H50" i="2"/>
  <c r="D50" i="2"/>
  <c r="B50" i="2"/>
  <c r="A50" i="2"/>
  <c r="H138" i="2"/>
  <c r="D138" i="2"/>
  <c r="B138" i="2"/>
  <c r="A138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137" i="2"/>
  <c r="D137" i="2"/>
  <c r="B137" i="2"/>
  <c r="A137" i="2"/>
  <c r="H136" i="2"/>
  <c r="D136" i="2"/>
  <c r="B136" i="2"/>
  <c r="A136" i="2"/>
  <c r="H135" i="2"/>
  <c r="D135" i="2"/>
  <c r="B135" i="2"/>
  <c r="A13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134" i="2"/>
  <c r="D134" i="2"/>
  <c r="B134" i="2"/>
  <c r="A134" i="2"/>
  <c r="H133" i="2"/>
  <c r="D133" i="2"/>
  <c r="B133" i="2"/>
  <c r="A133" i="2"/>
  <c r="H35" i="2"/>
  <c r="D35" i="2"/>
  <c r="B35" i="2"/>
  <c r="A35" i="2"/>
  <c r="H34" i="2"/>
  <c r="D34" i="2"/>
  <c r="B34" i="2"/>
  <c r="A34" i="2"/>
  <c r="H132" i="2"/>
  <c r="D132" i="2"/>
  <c r="B132" i="2"/>
  <c r="A132" i="2"/>
  <c r="H131" i="2"/>
  <c r="D131" i="2"/>
  <c r="B131" i="2"/>
  <c r="A131" i="2"/>
  <c r="H33" i="2"/>
  <c r="D33" i="2"/>
  <c r="B33" i="2"/>
  <c r="A33" i="2"/>
  <c r="H32" i="2"/>
  <c r="B32" i="2"/>
  <c r="F32" i="2"/>
  <c r="D32" i="2"/>
  <c r="A32" i="2"/>
  <c r="H31" i="2"/>
  <c r="B31" i="2"/>
  <c r="F31" i="2"/>
  <c r="D31" i="2"/>
  <c r="A31" i="2"/>
  <c r="H30" i="2"/>
  <c r="F30" i="2"/>
  <c r="D30" i="2"/>
  <c r="B30" i="2"/>
  <c r="A30" i="2"/>
  <c r="H29" i="2"/>
  <c r="F29" i="2"/>
  <c r="D29" i="2"/>
  <c r="B29" i="2"/>
  <c r="A29" i="2"/>
  <c r="H28" i="2"/>
  <c r="F28" i="2"/>
  <c r="D28" i="2"/>
  <c r="B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Q185" i="1"/>
  <c r="Q161" i="1"/>
  <c r="Q178" i="1"/>
  <c r="Q164" i="1"/>
  <c r="Q163" i="1"/>
  <c r="Q169" i="1"/>
  <c r="Q175" i="1"/>
  <c r="Q174" i="1"/>
  <c r="Q173" i="1"/>
  <c r="Q172" i="1"/>
  <c r="Q171" i="1"/>
  <c r="Q166" i="1"/>
  <c r="Q165" i="1"/>
  <c r="Q154" i="1"/>
  <c r="Q157" i="1"/>
  <c r="Q158" i="1"/>
  <c r="Q159" i="1"/>
  <c r="Q168" i="1"/>
  <c r="Q152" i="1"/>
  <c r="F16" i="1"/>
  <c r="F17" i="1" s="1"/>
  <c r="C17" i="1"/>
  <c r="Q128" i="1"/>
  <c r="Q127" i="1"/>
  <c r="Q123" i="1"/>
  <c r="Q121" i="1"/>
  <c r="Q120" i="1"/>
  <c r="Q153" i="1"/>
  <c r="Q133" i="1"/>
  <c r="Q135" i="1"/>
  <c r="Q136" i="1"/>
  <c r="Q139" i="1"/>
  <c r="Q140" i="1"/>
  <c r="Q141" i="1"/>
  <c r="Q145" i="1"/>
  <c r="Q160" i="1"/>
  <c r="Q130" i="1"/>
  <c r="Q78" i="1"/>
  <c r="Q129" i="1"/>
  <c r="Q81" i="1"/>
  <c r="Q61" i="1"/>
  <c r="Q62" i="1"/>
  <c r="Q63" i="1"/>
  <c r="Q64" i="1"/>
  <c r="Q65" i="1"/>
  <c r="Q66" i="1"/>
  <c r="Q84" i="1"/>
  <c r="Q86" i="1"/>
  <c r="Q87" i="1"/>
  <c r="Q88" i="1"/>
  <c r="Q89" i="1"/>
  <c r="Q95" i="1"/>
  <c r="Q98" i="1"/>
  <c r="Q99" i="1"/>
  <c r="Q103" i="1"/>
  <c r="Q106" i="1"/>
  <c r="Q108" i="1"/>
  <c r="Q110" i="1"/>
  <c r="Q116" i="1"/>
  <c r="Q118" i="1"/>
  <c r="Q119" i="1"/>
  <c r="Q80" i="1"/>
  <c r="Q91" i="1"/>
  <c r="Q92" i="1"/>
  <c r="Q93" i="1"/>
  <c r="Q115" i="1"/>
  <c r="Q114" i="1"/>
  <c r="Q117" i="1"/>
  <c r="Q79" i="1"/>
  <c r="Q82" i="1"/>
  <c r="Q83" i="1"/>
  <c r="Q85" i="1"/>
  <c r="Q90" i="1"/>
  <c r="Q94" i="1"/>
  <c r="Q104" i="1"/>
  <c r="Q105" i="1"/>
  <c r="Q102" i="1"/>
  <c r="Q107" i="1"/>
  <c r="Q109" i="1"/>
  <c r="Q21" i="1"/>
  <c r="E166" i="2"/>
  <c r="E171" i="1"/>
  <c r="F171" i="1" s="1"/>
  <c r="G171" i="1" s="1"/>
  <c r="K171" i="1" s="1"/>
  <c r="E193" i="1"/>
  <c r="F193" i="1" s="1"/>
  <c r="G193" i="1" s="1"/>
  <c r="K193" i="1" s="1"/>
  <c r="E183" i="1"/>
  <c r="F183" i="1" s="1"/>
  <c r="G183" i="1" s="1"/>
  <c r="K183" i="1" s="1"/>
  <c r="E129" i="1"/>
  <c r="E177" i="1"/>
  <c r="F177" i="1" s="1"/>
  <c r="G177" i="1" s="1"/>
  <c r="K177" i="1" s="1"/>
  <c r="E190" i="1"/>
  <c r="F190" i="1" s="1"/>
  <c r="G190" i="1" s="1"/>
  <c r="K190" i="1" s="1"/>
  <c r="E185" i="1"/>
  <c r="E195" i="1"/>
  <c r="F195" i="1" s="1"/>
  <c r="G195" i="1" s="1"/>
  <c r="K195" i="1" s="1"/>
  <c r="E179" i="1"/>
  <c r="F179" i="1" s="1"/>
  <c r="G179" i="1" s="1"/>
  <c r="E170" i="1"/>
  <c r="E163" i="2" s="1"/>
  <c r="E181" i="1"/>
  <c r="F181" i="1" s="1"/>
  <c r="G181" i="1" s="1"/>
  <c r="K181" i="1" s="1"/>
  <c r="E167" i="1"/>
  <c r="E162" i="2" s="1"/>
  <c r="E189" i="1"/>
  <c r="F189" i="1" s="1"/>
  <c r="G189" i="1" s="1"/>
  <c r="K189" i="1" s="1"/>
  <c r="E25" i="2"/>
  <c r="E156" i="1"/>
  <c r="F156" i="1" s="1"/>
  <c r="G156" i="1" s="1"/>
  <c r="K156" i="1" s="1"/>
  <c r="E67" i="1"/>
  <c r="F67" i="1" s="1"/>
  <c r="G67" i="1" s="1"/>
  <c r="I67" i="1" s="1"/>
  <c r="E116" i="1"/>
  <c r="F116" i="1" s="1"/>
  <c r="G116" i="1" s="1"/>
  <c r="I116" i="1" s="1"/>
  <c r="E62" i="1"/>
  <c r="F62" i="1" s="1"/>
  <c r="G62" i="1" s="1"/>
  <c r="I62" i="1" s="1"/>
  <c r="E71" i="1"/>
  <c r="F71" i="1" s="1"/>
  <c r="G71" i="1" s="1"/>
  <c r="I71" i="1" s="1"/>
  <c r="E73" i="1"/>
  <c r="F73" i="1" s="1"/>
  <c r="G73" i="1" s="1"/>
  <c r="I73" i="1" s="1"/>
  <c r="E77" i="1"/>
  <c r="F77" i="1" s="1"/>
  <c r="G77" i="1" s="1"/>
  <c r="I77" i="1" s="1"/>
  <c r="E81" i="1"/>
  <c r="F81" i="1" s="1"/>
  <c r="G81" i="1" s="1"/>
  <c r="I81" i="1" s="1"/>
  <c r="E83" i="1"/>
  <c r="E21" i="2" s="1"/>
  <c r="E87" i="1"/>
  <c r="F87" i="1"/>
  <c r="G87" i="1" s="1"/>
  <c r="I87" i="1" s="1"/>
  <c r="E93" i="1"/>
  <c r="E95" i="1"/>
  <c r="F95" i="1" s="1"/>
  <c r="G95" i="1" s="1"/>
  <c r="I95" i="1" s="1"/>
  <c r="E99" i="1"/>
  <c r="E35" i="2" s="1"/>
  <c r="F99" i="1"/>
  <c r="G99" i="1" s="1"/>
  <c r="I99" i="1" s="1"/>
  <c r="E106" i="1"/>
  <c r="F106" i="1" s="1"/>
  <c r="G106" i="1" s="1"/>
  <c r="I106" i="1" s="1"/>
  <c r="E108" i="1"/>
  <c r="F108" i="1" s="1"/>
  <c r="G108" i="1" s="1"/>
  <c r="I108" i="1" s="1"/>
  <c r="E110" i="1"/>
  <c r="F110" i="1" s="1"/>
  <c r="G110" i="1" s="1"/>
  <c r="I110" i="1" s="1"/>
  <c r="E118" i="1"/>
  <c r="F118" i="1" s="1"/>
  <c r="G118" i="1" s="1"/>
  <c r="I118" i="1" s="1"/>
  <c r="E144" i="1"/>
  <c r="E152" i="2" s="1"/>
  <c r="E147" i="1"/>
  <c r="F147" i="1" s="1"/>
  <c r="G147" i="1" s="1"/>
  <c r="I147" i="1" s="1"/>
  <c r="E61" i="1"/>
  <c r="F61" i="1" s="1"/>
  <c r="G61" i="1" s="1"/>
  <c r="I61" i="1" s="1"/>
  <c r="E125" i="1"/>
  <c r="F125" i="1" s="1"/>
  <c r="G125" i="1" s="1"/>
  <c r="E130" i="1"/>
  <c r="E134" i="1"/>
  <c r="F134" i="1" s="1"/>
  <c r="G134" i="1" s="1"/>
  <c r="E32" i="1"/>
  <c r="F32" i="1" s="1"/>
  <c r="G32" i="1" s="1"/>
  <c r="H32" i="1" s="1"/>
  <c r="E56" i="1"/>
  <c r="F56" i="1" s="1"/>
  <c r="G56" i="1" s="1"/>
  <c r="H56" i="1" s="1"/>
  <c r="E58" i="1"/>
  <c r="F58" i="1" s="1"/>
  <c r="G58" i="1" s="1"/>
  <c r="H58" i="1" s="1"/>
  <c r="E128" i="1"/>
  <c r="F128" i="1" s="1"/>
  <c r="E25" i="1"/>
  <c r="E41" i="1"/>
  <c r="E43" i="1"/>
  <c r="E102" i="2" s="1"/>
  <c r="E113" i="1"/>
  <c r="F113" i="1"/>
  <c r="G113" i="1" s="1"/>
  <c r="E37" i="1"/>
  <c r="F37" i="1" s="1"/>
  <c r="G37" i="1" s="1"/>
  <c r="H37" i="1" s="1"/>
  <c r="E39" i="1"/>
  <c r="F39" i="1" s="1"/>
  <c r="U39" i="1" s="1"/>
  <c r="H39" i="1" s="1"/>
  <c r="E52" i="1"/>
  <c r="F52" i="1" s="1"/>
  <c r="G52" i="1" s="1"/>
  <c r="H52" i="1" s="1"/>
  <c r="E120" i="1"/>
  <c r="F120" i="1" s="1"/>
  <c r="E149" i="1"/>
  <c r="F149" i="1"/>
  <c r="G149" i="1" s="1"/>
  <c r="E23" i="1"/>
  <c r="F23" i="1" s="1"/>
  <c r="G23" i="1" s="1"/>
  <c r="H23" i="1" s="1"/>
  <c r="E35" i="1"/>
  <c r="F35" i="1" s="1"/>
  <c r="G35" i="1" s="1"/>
  <c r="H35" i="1" s="1"/>
  <c r="E50" i="1"/>
  <c r="F50" i="1" s="1"/>
  <c r="G50" i="1"/>
  <c r="H50" i="1" s="1"/>
  <c r="E66" i="1"/>
  <c r="F66" i="1" s="1"/>
  <c r="G66" i="1" s="1"/>
  <c r="I66" i="1" s="1"/>
  <c r="E139" i="1"/>
  <c r="E137" i="1"/>
  <c r="E148" i="2" s="1"/>
  <c r="E161" i="1"/>
  <c r="F161" i="1" s="1"/>
  <c r="G161" i="1" s="1"/>
  <c r="E158" i="1"/>
  <c r="E165" i="1"/>
  <c r="F165" i="1" s="1"/>
  <c r="G165" i="1" s="1"/>
  <c r="K165" i="1" s="1"/>
  <c r="E164" i="1"/>
  <c r="E155" i="1"/>
  <c r="F155" i="1" s="1"/>
  <c r="G155" i="1" s="1"/>
  <c r="K155" i="1" s="1"/>
  <c r="E119" i="1"/>
  <c r="F119" i="1" s="1"/>
  <c r="G119" i="1" s="1"/>
  <c r="I119" i="1" s="1"/>
  <c r="E68" i="1"/>
  <c r="F68" i="1" s="1"/>
  <c r="G68" i="1" s="1"/>
  <c r="I68" i="1" s="1"/>
  <c r="E70" i="1"/>
  <c r="F70" i="1" s="1"/>
  <c r="G70" i="1" s="1"/>
  <c r="I70" i="1" s="1"/>
  <c r="E72" i="1"/>
  <c r="F72" i="1" s="1"/>
  <c r="G72" i="1" s="1"/>
  <c r="I72" i="1" s="1"/>
  <c r="E74" i="1"/>
  <c r="F74" i="1" s="1"/>
  <c r="G74" i="1" s="1"/>
  <c r="I74" i="1" s="1"/>
  <c r="E78" i="1"/>
  <c r="F78" i="1" s="1"/>
  <c r="G78" i="1" s="1"/>
  <c r="I78" i="1" s="1"/>
  <c r="E80" i="1"/>
  <c r="E82" i="1"/>
  <c r="F82" i="1" s="1"/>
  <c r="G82" i="1" s="1"/>
  <c r="I82" i="1" s="1"/>
  <c r="E86" i="1"/>
  <c r="E90" i="1"/>
  <c r="E92" i="1"/>
  <c r="F92" i="1"/>
  <c r="G92" i="1" s="1"/>
  <c r="I92" i="1" s="1"/>
  <c r="E96" i="1"/>
  <c r="F96" i="1"/>
  <c r="G96" i="1" s="1"/>
  <c r="I96" i="1" s="1"/>
  <c r="E102" i="1"/>
  <c r="E104" i="1"/>
  <c r="F104" i="1" s="1"/>
  <c r="G104" i="1" s="1"/>
  <c r="I104" i="1" s="1"/>
  <c r="E107" i="1"/>
  <c r="F107" i="1" s="1"/>
  <c r="G107" i="1" s="1"/>
  <c r="I107" i="1" s="1"/>
  <c r="E109" i="1"/>
  <c r="F109" i="1" s="1"/>
  <c r="G109" i="1" s="1"/>
  <c r="I109" i="1" s="1"/>
  <c r="E122" i="1"/>
  <c r="E139" i="2" s="1"/>
  <c r="F122" i="1"/>
  <c r="G122" i="1" s="1"/>
  <c r="I122" i="1" s="1"/>
  <c r="E142" i="1"/>
  <c r="F142" i="1" s="1"/>
  <c r="G142" i="1" s="1"/>
  <c r="I142" i="1" s="1"/>
  <c r="E145" i="1"/>
  <c r="E148" i="1"/>
  <c r="F148" i="1" s="1"/>
  <c r="G148" i="1" s="1"/>
  <c r="I148" i="1" s="1"/>
  <c r="E157" i="1"/>
  <c r="F157" i="1" s="1"/>
  <c r="G157" i="1" s="1"/>
  <c r="I157" i="1" s="1"/>
  <c r="E33" i="1"/>
  <c r="F33" i="1" s="1"/>
  <c r="G33" i="1" s="1"/>
  <c r="H33" i="1"/>
  <c r="E44" i="1"/>
  <c r="F44" i="1"/>
  <c r="G44" i="1" s="1"/>
  <c r="H44" i="1" s="1"/>
  <c r="E57" i="1"/>
  <c r="F57" i="1" s="1"/>
  <c r="G57" i="1" s="1"/>
  <c r="H57" i="1"/>
  <c r="E59" i="1"/>
  <c r="F59" i="1" s="1"/>
  <c r="G59" i="1" s="1"/>
  <c r="H59" i="1" s="1"/>
  <c r="E64" i="1"/>
  <c r="E127" i="1"/>
  <c r="F127" i="1" s="1"/>
  <c r="E150" i="1"/>
  <c r="E24" i="1"/>
  <c r="F24" i="1" s="1"/>
  <c r="G24" i="1" s="1"/>
  <c r="H24" i="1" s="1"/>
  <c r="E29" i="1"/>
  <c r="F29" i="1"/>
  <c r="G29" i="1" s="1"/>
  <c r="H29" i="1" s="1"/>
  <c r="E36" i="1"/>
  <c r="F36" i="1" s="1"/>
  <c r="G36" i="1" s="1"/>
  <c r="H36" i="1" s="1"/>
  <c r="E53" i="1"/>
  <c r="F53" i="1" s="1"/>
  <c r="G53" i="1" s="1"/>
  <c r="H53" i="1" s="1"/>
  <c r="E180" i="1"/>
  <c r="F180" i="1" s="1"/>
  <c r="G180" i="1" s="1"/>
  <c r="K180" i="1" s="1"/>
  <c r="E197" i="1"/>
  <c r="F197" i="1" s="1"/>
  <c r="G197" i="1" s="1"/>
  <c r="K197" i="1" s="1"/>
  <c r="E112" i="1"/>
  <c r="F112" i="1" s="1"/>
  <c r="G112" i="1" s="1"/>
  <c r="E196" i="1"/>
  <c r="F196" i="1"/>
  <c r="G196" i="1" s="1"/>
  <c r="K196" i="1" s="1"/>
  <c r="J161" i="1"/>
  <c r="E174" i="1"/>
  <c r="E166" i="1"/>
  <c r="F166" i="1"/>
  <c r="G166" i="1" s="1"/>
  <c r="K166" i="1" s="1"/>
  <c r="E188" i="1"/>
  <c r="F188" i="1" s="1"/>
  <c r="G188" i="1" s="1"/>
  <c r="K188" i="1" s="1"/>
  <c r="E176" i="1"/>
  <c r="E164" i="2" s="1"/>
  <c r="E172" i="1"/>
  <c r="F172" i="1"/>
  <c r="G172" i="1" s="1"/>
  <c r="K172" i="1" s="1"/>
  <c r="E194" i="1"/>
  <c r="F194" i="1" s="1"/>
  <c r="G194" i="1" s="1"/>
  <c r="K194" i="1" s="1"/>
  <c r="E184" i="1"/>
  <c r="F184" i="1"/>
  <c r="G184" i="1" s="1"/>
  <c r="K184" i="1" s="1"/>
  <c r="E178" i="1"/>
  <c r="E191" i="1"/>
  <c r="F191" i="1" s="1"/>
  <c r="G191" i="1" s="1"/>
  <c r="K191" i="1" s="1"/>
  <c r="E187" i="1"/>
  <c r="F187" i="1"/>
  <c r="G187" i="1" s="1"/>
  <c r="K187" i="1" s="1"/>
  <c r="E151" i="1"/>
  <c r="F151" i="1" s="1"/>
  <c r="G151" i="1" s="1"/>
  <c r="K151" i="1" s="1"/>
  <c r="E163" i="1"/>
  <c r="F163" i="1" s="1"/>
  <c r="G163" i="1" s="1"/>
  <c r="K163" i="1" s="1"/>
  <c r="E121" i="1"/>
  <c r="F121" i="1" s="1"/>
  <c r="G121" i="1" s="1"/>
  <c r="K121" i="1" s="1"/>
  <c r="E159" i="1"/>
  <c r="F159" i="1" s="1"/>
  <c r="G159" i="1" s="1"/>
  <c r="K159" i="1" s="1"/>
  <c r="E154" i="1"/>
  <c r="E63" i="2" s="1"/>
  <c r="F154" i="1"/>
  <c r="G154" i="1" s="1"/>
  <c r="K154" i="1" s="1"/>
  <c r="E160" i="1"/>
  <c r="F160" i="1" s="1"/>
  <c r="G160" i="1" s="1"/>
  <c r="K160" i="1" s="1"/>
  <c r="E146" i="1"/>
  <c r="E138" i="1"/>
  <c r="E149" i="2" s="1"/>
  <c r="E140" i="1"/>
  <c r="F140" i="1" s="1"/>
  <c r="G140" i="1" s="1"/>
  <c r="J140" i="1" s="1"/>
  <c r="E141" i="1"/>
  <c r="F141" i="1" s="1"/>
  <c r="G141" i="1" s="1"/>
  <c r="K141" i="1" s="1"/>
  <c r="E135" i="1"/>
  <c r="F135" i="1" s="1"/>
  <c r="G135" i="1" s="1"/>
  <c r="J135" i="1" s="1"/>
  <c r="E71" i="2"/>
  <c r="E30" i="2"/>
  <c r="E16" i="2"/>
  <c r="F146" i="1"/>
  <c r="G146" i="1" s="1"/>
  <c r="K146" i="1"/>
  <c r="E153" i="2"/>
  <c r="F64" i="1"/>
  <c r="G64" i="1" s="1"/>
  <c r="I64" i="1" s="1"/>
  <c r="E14" i="2"/>
  <c r="E60" i="2"/>
  <c r="F145" i="1"/>
  <c r="G145" i="1"/>
  <c r="I145" i="1" s="1"/>
  <c r="E96" i="2"/>
  <c r="E11" i="2"/>
  <c r="E67" i="2"/>
  <c r="E156" i="2"/>
  <c r="E103" i="2"/>
  <c r="E17" i="2"/>
  <c r="E123" i="2"/>
  <c r="E44" i="2"/>
  <c r="F80" i="1"/>
  <c r="G80" i="1" s="1"/>
  <c r="I80" i="1" s="1"/>
  <c r="E19" i="2"/>
  <c r="E59" i="2"/>
  <c r="E121" i="2"/>
  <c r="E40" i="2"/>
  <c r="E33" i="2"/>
  <c r="E111" i="2"/>
  <c r="E46" i="2"/>
  <c r="E55" i="2"/>
  <c r="E38" i="2"/>
  <c r="E68" i="2"/>
  <c r="E117" i="2"/>
  <c r="E75" i="2"/>
  <c r="E92" i="2"/>
  <c r="E120" i="2"/>
  <c r="E131" i="2"/>
  <c r="E50" i="2"/>
  <c r="E83" i="2"/>
  <c r="E42" i="2"/>
  <c r="E88" i="2"/>
  <c r="E154" i="2"/>
  <c r="E124" i="2"/>
  <c r="E137" i="2"/>
  <c r="F31" i="1" l="1"/>
  <c r="G31" i="1" s="1"/>
  <c r="H31" i="1" s="1"/>
  <c r="E90" i="2"/>
  <c r="E165" i="2"/>
  <c r="E158" i="2"/>
  <c r="E126" i="2"/>
  <c r="E94" i="2"/>
  <c r="E98" i="2"/>
  <c r="E147" i="2"/>
  <c r="E94" i="1"/>
  <c r="E84" i="1"/>
  <c r="E123" i="1"/>
  <c r="E136" i="1"/>
  <c r="E28" i="1"/>
  <c r="E63" i="1"/>
  <c r="E54" i="1"/>
  <c r="E113" i="2" s="1"/>
  <c r="E65" i="1"/>
  <c r="F65" i="1" s="1"/>
  <c r="G65" i="1" s="1"/>
  <c r="I65" i="1" s="1"/>
  <c r="E27" i="1"/>
  <c r="E153" i="1"/>
  <c r="E97" i="1"/>
  <c r="E85" i="1"/>
  <c r="E75" i="1"/>
  <c r="E192" i="1"/>
  <c r="F192" i="1" s="1"/>
  <c r="G192" i="1" s="1"/>
  <c r="K192" i="1" s="1"/>
  <c r="E173" i="1"/>
  <c r="E51" i="1"/>
  <c r="E115" i="1"/>
  <c r="F43" i="1"/>
  <c r="G43" i="1" s="1"/>
  <c r="H43" i="1" s="1"/>
  <c r="F83" i="1"/>
  <c r="G83" i="1" s="1"/>
  <c r="I83" i="1" s="1"/>
  <c r="F170" i="1"/>
  <c r="G170" i="1" s="1"/>
  <c r="K170" i="1" s="1"/>
  <c r="E81" i="2"/>
  <c r="E202" i="1"/>
  <c r="F202" i="1" s="1"/>
  <c r="G202" i="1" s="1"/>
  <c r="K202" i="1" s="1"/>
  <c r="E64" i="2"/>
  <c r="E95" i="2"/>
  <c r="E69" i="2"/>
  <c r="F144" i="1"/>
  <c r="G144" i="1" s="1"/>
  <c r="I144" i="1" s="1"/>
  <c r="F167" i="1"/>
  <c r="G167" i="1" s="1"/>
  <c r="I167" i="1" s="1"/>
  <c r="E85" i="2"/>
  <c r="E47" i="1"/>
  <c r="E127" i="2"/>
  <c r="E48" i="2"/>
  <c r="F137" i="1"/>
  <c r="G137" i="1" s="1"/>
  <c r="K137" i="1" s="1"/>
  <c r="E41" i="2"/>
  <c r="E42" i="1"/>
  <c r="G199" i="1"/>
  <c r="K199" i="1" s="1"/>
  <c r="E201" i="1"/>
  <c r="F201" i="1" s="1"/>
  <c r="G201" i="1" s="1"/>
  <c r="K201" i="1" s="1"/>
  <c r="E91" i="2"/>
  <c r="E43" i="2"/>
  <c r="E130" i="2"/>
  <c r="E118" i="2"/>
  <c r="E109" i="2"/>
  <c r="E12" i="2"/>
  <c r="E114" i="1"/>
  <c r="F114" i="1" s="1"/>
  <c r="G114" i="1" s="1"/>
  <c r="I114" i="1" s="1"/>
  <c r="E100" i="1"/>
  <c r="E105" i="1"/>
  <c r="E152" i="1"/>
  <c r="E48" i="1"/>
  <c r="F48" i="1" s="1"/>
  <c r="G48" i="1" s="1"/>
  <c r="H48" i="1" s="1"/>
  <c r="E45" i="1"/>
  <c r="E132" i="1"/>
  <c r="E103" i="1"/>
  <c r="E91" i="1"/>
  <c r="E69" i="1"/>
  <c r="E74" i="2"/>
  <c r="E175" i="1"/>
  <c r="E168" i="1"/>
  <c r="F168" i="1" s="1"/>
  <c r="G168" i="1" s="1"/>
  <c r="K168" i="1" s="1"/>
  <c r="E21" i="1"/>
  <c r="F21" i="1" s="1"/>
  <c r="G21" i="1" s="1"/>
  <c r="H21" i="1" s="1"/>
  <c r="E140" i="2"/>
  <c r="E40" i="1"/>
  <c r="E133" i="1"/>
  <c r="E155" i="2"/>
  <c r="E125" i="2"/>
  <c r="E136" i="2"/>
  <c r="E160" i="2"/>
  <c r="E82" i="2"/>
  <c r="E115" i="2"/>
  <c r="E49" i="2"/>
  <c r="E141" i="2"/>
  <c r="E58" i="2"/>
  <c r="E169" i="1"/>
  <c r="E38" i="1"/>
  <c r="E111" i="1"/>
  <c r="F111" i="1" s="1"/>
  <c r="G111" i="1" s="1"/>
  <c r="E98" i="1"/>
  <c r="F98" i="1" s="1"/>
  <c r="G98" i="1" s="1"/>
  <c r="I98" i="1" s="1"/>
  <c r="E88" i="1"/>
  <c r="E76" i="1"/>
  <c r="E162" i="1"/>
  <c r="E143" i="1"/>
  <c r="E46" i="1"/>
  <c r="E126" i="1"/>
  <c r="E131" i="1"/>
  <c r="E30" i="1"/>
  <c r="E34" i="1"/>
  <c r="E117" i="1"/>
  <c r="E101" i="1"/>
  <c r="E89" i="1"/>
  <c r="E79" i="1"/>
  <c r="E186" i="1"/>
  <c r="F186" i="1" s="1"/>
  <c r="G186" i="1" s="1"/>
  <c r="K186" i="1" s="1"/>
  <c r="E182" i="1"/>
  <c r="E108" i="2"/>
  <c r="E119" i="2"/>
  <c r="E199" i="1"/>
  <c r="F199" i="1" s="1"/>
  <c r="F54" i="1"/>
  <c r="G54" i="1" s="1"/>
  <c r="H54" i="1" s="1"/>
  <c r="E20" i="2"/>
  <c r="E28" i="2"/>
  <c r="F90" i="1"/>
  <c r="G90" i="1" s="1"/>
  <c r="I90" i="1" s="1"/>
  <c r="F97" i="1"/>
  <c r="G97" i="1" s="1"/>
  <c r="I97" i="1" s="1"/>
  <c r="E132" i="2"/>
  <c r="E52" i="2"/>
  <c r="F129" i="1"/>
  <c r="G129" i="1" s="1"/>
  <c r="K129" i="1" s="1"/>
  <c r="E77" i="2"/>
  <c r="F174" i="1"/>
  <c r="G174" i="1" s="1"/>
  <c r="K174" i="1" s="1"/>
  <c r="E80" i="2"/>
  <c r="F185" i="1"/>
  <c r="G185" i="1" s="1"/>
  <c r="J185" i="1" s="1"/>
  <c r="E24" i="2"/>
  <c r="F86" i="1"/>
  <c r="G86" i="1" s="1"/>
  <c r="I86" i="1" s="1"/>
  <c r="E31" i="2"/>
  <c r="F93" i="1"/>
  <c r="G93" i="1" s="1"/>
  <c r="I93" i="1" s="1"/>
  <c r="F150" i="1"/>
  <c r="G150" i="1" s="1"/>
  <c r="E157" i="2"/>
  <c r="E100" i="2"/>
  <c r="F41" i="1"/>
  <c r="G41" i="1" s="1"/>
  <c r="H41" i="1" s="1"/>
  <c r="E53" i="2"/>
  <c r="F130" i="1"/>
  <c r="E32" i="2"/>
  <c r="F94" i="1"/>
  <c r="G94" i="1" s="1"/>
  <c r="I94" i="1" s="1"/>
  <c r="E72" i="2"/>
  <c r="E65" i="2"/>
  <c r="F158" i="1"/>
  <c r="G158" i="1" s="1"/>
  <c r="K158" i="1" s="1"/>
  <c r="E70" i="2"/>
  <c r="F164" i="1"/>
  <c r="G164" i="1" s="1"/>
  <c r="K164" i="1" s="1"/>
  <c r="E57" i="2"/>
  <c r="F139" i="1"/>
  <c r="G139" i="1" s="1"/>
  <c r="J139" i="1" s="1"/>
  <c r="E79" i="2"/>
  <c r="F178" i="1"/>
  <c r="G178" i="1" s="1"/>
  <c r="K178" i="1" s="1"/>
  <c r="E36" i="2"/>
  <c r="F102" i="1"/>
  <c r="G102" i="1" s="1"/>
  <c r="I102" i="1" s="1"/>
  <c r="F25" i="1"/>
  <c r="G25" i="1" s="1"/>
  <c r="H25" i="1" s="1"/>
  <c r="E84" i="2"/>
  <c r="F138" i="1"/>
  <c r="G138" i="1" s="1"/>
  <c r="K138" i="1" s="1"/>
  <c r="E159" i="2"/>
  <c r="E150" i="2"/>
  <c r="F55" i="1"/>
  <c r="G55" i="1" s="1"/>
  <c r="H55" i="1" s="1"/>
  <c r="E135" i="2"/>
  <c r="E66" i="2"/>
  <c r="E116" i="2"/>
  <c r="E112" i="2"/>
  <c r="F176" i="1"/>
  <c r="U176" i="1" s="1"/>
  <c r="F51" i="1" l="1"/>
  <c r="G51" i="1" s="1"/>
  <c r="H51" i="1" s="1"/>
  <c r="E110" i="2"/>
  <c r="F131" i="1"/>
  <c r="G131" i="1" s="1"/>
  <c r="E145" i="2"/>
  <c r="E76" i="2"/>
  <c r="F173" i="1"/>
  <c r="G173" i="1" s="1"/>
  <c r="K173" i="1" s="1"/>
  <c r="E34" i="2"/>
  <c r="F126" i="1"/>
  <c r="G126" i="1" s="1"/>
  <c r="E142" i="2"/>
  <c r="F38" i="1"/>
  <c r="G38" i="1" s="1"/>
  <c r="H38" i="1" s="1"/>
  <c r="E97" i="2"/>
  <c r="E78" i="2"/>
  <c r="F175" i="1"/>
  <c r="G175" i="1" s="1"/>
  <c r="K175" i="1" s="1"/>
  <c r="E61" i="2"/>
  <c r="F152" i="1"/>
  <c r="G152" i="1" s="1"/>
  <c r="K152" i="1" s="1"/>
  <c r="F63" i="1"/>
  <c r="G63" i="1" s="1"/>
  <c r="I63" i="1" s="1"/>
  <c r="E13" i="2"/>
  <c r="E18" i="2"/>
  <c r="F79" i="1"/>
  <c r="G79" i="1" s="1"/>
  <c r="I79" i="1" s="1"/>
  <c r="F169" i="1"/>
  <c r="G169" i="1" s="1"/>
  <c r="I169" i="1" s="1"/>
  <c r="E73" i="2"/>
  <c r="F105" i="1"/>
  <c r="G105" i="1" s="1"/>
  <c r="I105" i="1" s="1"/>
  <c r="E39" i="2"/>
  <c r="F47" i="1"/>
  <c r="G47" i="1" s="1"/>
  <c r="H47" i="1" s="1"/>
  <c r="E106" i="2"/>
  <c r="F75" i="1"/>
  <c r="G75" i="1" s="1"/>
  <c r="I75" i="1" s="1"/>
  <c r="E128" i="2"/>
  <c r="F28" i="1"/>
  <c r="G28" i="1" s="1"/>
  <c r="H28" i="1" s="1"/>
  <c r="E87" i="2"/>
  <c r="F30" i="1"/>
  <c r="G30" i="1" s="1"/>
  <c r="H30" i="1" s="1"/>
  <c r="E89" i="2"/>
  <c r="E15" i="2"/>
  <c r="F89" i="1"/>
  <c r="G89" i="1" s="1"/>
  <c r="I89" i="1" s="1"/>
  <c r="E27" i="2"/>
  <c r="F143" i="1"/>
  <c r="G143" i="1" s="1"/>
  <c r="K143" i="1" s="1"/>
  <c r="E151" i="2"/>
  <c r="F69" i="1"/>
  <c r="G69" i="1" s="1"/>
  <c r="I69" i="1" s="1"/>
  <c r="E122" i="2"/>
  <c r="F100" i="1"/>
  <c r="G100" i="1" s="1"/>
  <c r="I100" i="1" s="1"/>
  <c r="E133" i="2"/>
  <c r="F85" i="1"/>
  <c r="G85" i="1" s="1"/>
  <c r="I85" i="1" s="1"/>
  <c r="E23" i="2"/>
  <c r="F136" i="1"/>
  <c r="G136" i="1" s="1"/>
  <c r="J136" i="1" s="1"/>
  <c r="E56" i="2"/>
  <c r="F46" i="1"/>
  <c r="G46" i="1" s="1"/>
  <c r="H46" i="1" s="1"/>
  <c r="E105" i="2"/>
  <c r="F101" i="1"/>
  <c r="G101" i="1" s="1"/>
  <c r="I101" i="1" s="1"/>
  <c r="E134" i="2"/>
  <c r="F162" i="1"/>
  <c r="G162" i="1" s="1"/>
  <c r="K162" i="1" s="1"/>
  <c r="E161" i="2"/>
  <c r="F133" i="1"/>
  <c r="G133" i="1" s="1"/>
  <c r="J133" i="1" s="1"/>
  <c r="E54" i="2"/>
  <c r="F91" i="1"/>
  <c r="G91" i="1" s="1"/>
  <c r="I91" i="1" s="1"/>
  <c r="E29" i="2"/>
  <c r="F123" i="1"/>
  <c r="G123" i="1" s="1"/>
  <c r="K123" i="1" s="1"/>
  <c r="E51" i="2"/>
  <c r="F117" i="1"/>
  <c r="G117" i="1" s="1"/>
  <c r="J117" i="1" s="1"/>
  <c r="E47" i="2"/>
  <c r="F76" i="1"/>
  <c r="G76" i="1" s="1"/>
  <c r="I76" i="1" s="1"/>
  <c r="E129" i="2"/>
  <c r="F40" i="1"/>
  <c r="G40" i="1" s="1"/>
  <c r="H40" i="1" s="1"/>
  <c r="E99" i="2"/>
  <c r="E37" i="2"/>
  <c r="F103" i="1"/>
  <c r="G103" i="1" s="1"/>
  <c r="I103" i="1" s="1"/>
  <c r="F42" i="1"/>
  <c r="G42" i="1" s="1"/>
  <c r="H42" i="1" s="1"/>
  <c r="E101" i="2"/>
  <c r="E62" i="2"/>
  <c r="F153" i="1"/>
  <c r="G153" i="1" s="1"/>
  <c r="I153" i="1" s="1"/>
  <c r="E22" i="2"/>
  <c r="F84" i="1"/>
  <c r="G84" i="1" s="1"/>
  <c r="I84" i="1" s="1"/>
  <c r="F45" i="1"/>
  <c r="G45" i="1" s="1"/>
  <c r="H45" i="1" s="1"/>
  <c r="E104" i="2"/>
  <c r="F182" i="1"/>
  <c r="G182" i="1" s="1"/>
  <c r="E167" i="2"/>
  <c r="E107" i="2"/>
  <c r="F34" i="1"/>
  <c r="G34" i="1" s="1"/>
  <c r="H34" i="1" s="1"/>
  <c r="E93" i="2"/>
  <c r="E26" i="2"/>
  <c r="F88" i="1"/>
  <c r="G88" i="1" s="1"/>
  <c r="I88" i="1" s="1"/>
  <c r="F132" i="1"/>
  <c r="G132" i="1" s="1"/>
  <c r="I132" i="1" s="1"/>
  <c r="E146" i="2"/>
  <c r="E45" i="2"/>
  <c r="F115" i="1"/>
  <c r="G115" i="1" s="1"/>
  <c r="J115" i="1" s="1"/>
  <c r="F27" i="1"/>
  <c r="G27" i="1" s="1"/>
  <c r="H27" i="1" s="1"/>
  <c r="E86" i="2"/>
  <c r="C12" i="1"/>
  <c r="C11" i="1"/>
  <c r="O204" i="1" l="1"/>
  <c r="O203" i="1"/>
  <c r="O111" i="1"/>
  <c r="O97" i="1"/>
  <c r="O190" i="1"/>
  <c r="O189" i="1"/>
  <c r="O68" i="1"/>
  <c r="O172" i="1"/>
  <c r="O131" i="1"/>
  <c r="O151" i="1"/>
  <c r="O119" i="1"/>
  <c r="O92" i="1"/>
  <c r="O156" i="1"/>
  <c r="O170" i="1"/>
  <c r="O167" i="1"/>
  <c r="O47" i="1"/>
  <c r="O59" i="1"/>
  <c r="O36" i="1"/>
  <c r="O177" i="1"/>
  <c r="O185" i="1"/>
  <c r="C15" i="1"/>
  <c r="O96" i="1"/>
  <c r="O102" i="1"/>
  <c r="O83" i="1"/>
  <c r="O141" i="1"/>
  <c r="O49" i="1"/>
  <c r="O89" i="1"/>
  <c r="O120" i="1"/>
  <c r="O70" i="1"/>
  <c r="O184" i="1"/>
  <c r="O175" i="1"/>
  <c r="O123" i="1"/>
  <c r="O173" i="1"/>
  <c r="O180" i="1"/>
  <c r="O79" i="1"/>
  <c r="O181" i="1"/>
  <c r="O56" i="1"/>
  <c r="O183" i="1"/>
  <c r="O28" i="1"/>
  <c r="O23" i="1"/>
  <c r="O25" i="1"/>
  <c r="O176" i="1"/>
  <c r="O196" i="1"/>
  <c r="O114" i="1"/>
  <c r="O52" i="1"/>
  <c r="O161" i="1"/>
  <c r="O50" i="1"/>
  <c r="O110" i="1"/>
  <c r="O135" i="1"/>
  <c r="O76" i="1"/>
  <c r="O24" i="1"/>
  <c r="O115" i="1"/>
  <c r="O191" i="1"/>
  <c r="O168" i="1"/>
  <c r="O31" i="1"/>
  <c r="O39" i="1"/>
  <c r="O74" i="1"/>
  <c r="O37" i="1"/>
  <c r="O100" i="1"/>
  <c r="O93" i="1"/>
  <c r="O80" i="1"/>
  <c r="O198" i="1"/>
  <c r="O91" i="1"/>
  <c r="O171" i="1"/>
  <c r="O88" i="1"/>
  <c r="O158" i="1"/>
  <c r="O132" i="1"/>
  <c r="O146" i="1"/>
  <c r="O30" i="1"/>
  <c r="O137" i="1"/>
  <c r="O157" i="1"/>
  <c r="O41" i="1"/>
  <c r="O103" i="1"/>
  <c r="O162" i="1"/>
  <c r="O35" i="1"/>
  <c r="O153" i="1"/>
  <c r="O101" i="1"/>
  <c r="O166" i="1"/>
  <c r="O82" i="1"/>
  <c r="O129" i="1"/>
  <c r="O72" i="1"/>
  <c r="O193" i="1"/>
  <c r="O124" i="1"/>
  <c r="O121" i="1"/>
  <c r="O113" i="1"/>
  <c r="O69" i="1"/>
  <c r="O32" i="1"/>
  <c r="O54" i="1"/>
  <c r="O107" i="1"/>
  <c r="O192" i="1"/>
  <c r="O44" i="1"/>
  <c r="O55" i="1"/>
  <c r="O165" i="1"/>
  <c r="O128" i="1"/>
  <c r="O81" i="1"/>
  <c r="O139" i="1"/>
  <c r="O178" i="1"/>
  <c r="O148" i="1"/>
  <c r="O67" i="1"/>
  <c r="O126" i="1"/>
  <c r="O134" i="1"/>
  <c r="O136" i="1"/>
  <c r="O143" i="1"/>
  <c r="O45" i="1"/>
  <c r="O98" i="1"/>
  <c r="O140" i="1"/>
  <c r="O138" i="1"/>
  <c r="O27" i="1"/>
  <c r="O197" i="1"/>
  <c r="O200" i="1"/>
  <c r="O46" i="1"/>
  <c r="O29" i="1"/>
  <c r="O182" i="1"/>
  <c r="O188" i="1"/>
  <c r="O186" i="1"/>
  <c r="O42" i="1"/>
  <c r="O116" i="1"/>
  <c r="O26" i="1"/>
  <c r="O90" i="1"/>
  <c r="O117" i="1"/>
  <c r="O163" i="1"/>
  <c r="O108" i="1"/>
  <c r="O34" i="1"/>
  <c r="O22" i="1"/>
  <c r="O60" i="1"/>
  <c r="O84" i="1"/>
  <c r="O85" i="1"/>
  <c r="O106" i="1"/>
  <c r="O179" i="1"/>
  <c r="O127" i="1"/>
  <c r="O169" i="1"/>
  <c r="O195" i="1"/>
  <c r="O38" i="1"/>
  <c r="O145" i="1"/>
  <c r="O87" i="1"/>
  <c r="O130" i="1"/>
  <c r="O160" i="1"/>
  <c r="O125" i="1"/>
  <c r="O149" i="1"/>
  <c r="O150" i="1"/>
  <c r="O43" i="1"/>
  <c r="O71" i="1"/>
  <c r="O144" i="1"/>
  <c r="O159" i="1"/>
  <c r="O142" i="1"/>
  <c r="O118" i="1"/>
  <c r="O75" i="1"/>
  <c r="O112" i="1"/>
  <c r="O58" i="1"/>
  <c r="O105" i="1"/>
  <c r="O86" i="1"/>
  <c r="O53" i="1"/>
  <c r="O48" i="1"/>
  <c r="O99" i="1"/>
  <c r="O201" i="1"/>
  <c r="O40" i="1"/>
  <c r="O174" i="1"/>
  <c r="O77" i="1"/>
  <c r="O57" i="1"/>
  <c r="O152" i="1"/>
  <c r="O154" i="1"/>
  <c r="O33" i="1"/>
  <c r="O104" i="1"/>
  <c r="O95" i="1"/>
  <c r="O155" i="1"/>
  <c r="O147" i="1"/>
  <c r="O199" i="1"/>
  <c r="O187" i="1"/>
  <c r="O73" i="1"/>
  <c r="O122" i="1"/>
  <c r="O202" i="1"/>
  <c r="O94" i="1"/>
  <c r="O164" i="1"/>
  <c r="O133" i="1"/>
  <c r="O194" i="1"/>
  <c r="O51" i="1"/>
  <c r="O109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<sst xmlns="http://schemas.openxmlformats.org/spreadsheetml/2006/main" count="1660" uniqueCount="687">
  <si>
    <t>JAVSO..43..238</t>
  </si>
  <si>
    <t>JAVSO..45..121</t>
  </si>
  <si>
    <t>JAVSO..43...77</t>
  </si>
  <si>
    <t>JAVSO..45..215</t>
  </si>
  <si>
    <t>JAVSO..46…79 (2018)</t>
  </si>
  <si>
    <t>JAVSO..47..105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</si>
  <si>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</si>
  <si>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</si>
  <si>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</si>
  <si>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</si>
  <si>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</si>
  <si>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</si>
  <si>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</si>
  <si>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</si>
  <si>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</si>
  <si>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</si>
  <si>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</si>
  <si>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</si>
  <si>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</si>
  <si>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</si>
  <si>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</si>
  <si>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</si>
  <si>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</si>
  <si>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</si>
  <si>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</si>
  <si>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</si>
  <si>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</si>
  <si>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</si>
  <si>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</si>
  <si>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</si>
  <si>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</si>
  <si>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EA</t>
  </si>
  <si>
    <t>near contact</t>
  </si>
  <si>
    <t>v</t>
  </si>
  <si>
    <t>Diethelm R</t>
  </si>
  <si>
    <t>BBSAG Bull.25</t>
  </si>
  <si>
    <t>B</t>
  </si>
  <si>
    <t>AN 301,327</t>
  </si>
  <si>
    <t>K</t>
  </si>
  <si>
    <t>BBSAG Bull.35</t>
  </si>
  <si>
    <t>G. Wedemayer</t>
  </si>
  <si>
    <t>AAVSO 5</t>
  </si>
  <si>
    <t>A</t>
  </si>
  <si>
    <t>Peter H</t>
  </si>
  <si>
    <t>BBSAG Bull.36</t>
  </si>
  <si>
    <t>G. Samolyk</t>
  </si>
  <si>
    <t>Germann R</t>
  </si>
  <si>
    <t>BBSAG Bull.69</t>
  </si>
  <si>
    <t>BAAVSS 61</t>
  </si>
  <si>
    <t>BBSAG Bull.74</t>
  </si>
  <si>
    <t>BRNO 31</t>
  </si>
  <si>
    <t>BBSAG Bull.96</t>
  </si>
  <si>
    <t>BBSAG Bull.97</t>
  </si>
  <si>
    <t>Blaettler E</t>
  </si>
  <si>
    <t>BBSAG Bull.113</t>
  </si>
  <si>
    <t>ccd</t>
  </si>
  <si>
    <t>BBSAG 113</t>
  </si>
  <si>
    <t>BBSAG Bull.116</t>
  </si>
  <si>
    <t>Misc</t>
  </si>
  <si>
    <t>Kreiner 1980</t>
  </si>
  <si>
    <t>1980AN....301..327K</t>
  </si>
  <si>
    <t>IBVS 1182</t>
  </si>
  <si>
    <t>Nelson</t>
  </si>
  <si>
    <t>II</t>
  </si>
  <si>
    <t>I</t>
  </si>
  <si>
    <t>IBVS 5493</t>
  </si>
  <si>
    <t>IBVS 0978</t>
  </si>
  <si>
    <t>IBVS 5643</t>
  </si>
  <si>
    <t># of data points:</t>
  </si>
  <si>
    <t>RV Psc / gsc 2291-0286?</t>
  </si>
  <si>
    <t>IBVS 5657</t>
  </si>
  <si>
    <t>IBVS 5672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</si>
  <si>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</si>
  <si>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</si>
  <si>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</si>
  <si>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</si>
  <si>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</si>
  <si>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</si>
  <si>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</si>
  <si>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5874</t>
  </si>
  <si>
    <t>OEJV 0074</t>
  </si>
  <si>
    <t>vis</t>
  </si>
  <si>
    <t>OEJV</t>
  </si>
  <si>
    <t>Add cycle</t>
  </si>
  <si>
    <t>Old Cycle</t>
  </si>
  <si>
    <t>IBVS 5929</t>
  </si>
  <si>
    <t>IBVS 5820</t>
  </si>
  <si>
    <t>IBVS 6011</t>
  </si>
  <si>
    <t>JAVSO..40....1</t>
  </si>
  <si>
    <t>JAVSO..37...44</t>
  </si>
  <si>
    <t>JAVSO..38..183</t>
  </si>
  <si>
    <t>OEJV 0160</t>
  </si>
  <si>
    <t>IBVS 6084</t>
  </si>
  <si>
    <t>JAVSO..41..122</t>
  </si>
  <si>
    <t>JAVSO..41..328</t>
  </si>
  <si>
    <t>JAVSO..40..975</t>
  </si>
  <si>
    <t>JAVSO..42..426</t>
  </si>
  <si>
    <t>IBVS 5984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</si>
  <si>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</si>
  <si>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</si>
  <si>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</si>
  <si>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</si>
  <si>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</si>
  <si>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</si>
  <si>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</si>
  <si>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</si>
  <si>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</si>
  <si>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</si>
  <si>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</si>
  <si>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</si>
  <si>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</si>
  <si>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2424381.483 </t>
  </si>
  <si>
    <t> 18.08.1925 23:35 </t>
  </si>
  <si>
    <t> 0.003 </t>
  </si>
  <si>
    <t>V </t>
  </si>
  <si>
    <t> G.A.Lange </t>
  </si>
  <si>
    <t> AC 209.24 </t>
  </si>
  <si>
    <t>2424383.403 </t>
  </si>
  <si>
    <t> 20.08.1925 21:40 </t>
  </si>
  <si>
    <t> -0.016 </t>
  </si>
  <si>
    <t>2424386.463 </t>
  </si>
  <si>
    <t> 23.08.1925 23:06 </t>
  </si>
  <si>
    <t>2424388.402 </t>
  </si>
  <si>
    <t> 25.08.1925 21:38 </t>
  </si>
  <si>
    <t>2424389.504 </t>
  </si>
  <si>
    <t> 27.08.1925 00:05 </t>
  </si>
  <si>
    <t> -0.009 </t>
  </si>
  <si>
    <t>2424414.440 </t>
  </si>
  <si>
    <t> 20.09.1925 22:33 </t>
  </si>
  <si>
    <t> -0.002 </t>
  </si>
  <si>
    <t>2424416.380 </t>
  </si>
  <si>
    <t> 22.09.1925 21:07 </t>
  </si>
  <si>
    <t> -0.001 </t>
  </si>
  <si>
    <t>2424432.449 </t>
  </si>
  <si>
    <t> 08.10.1925 22:46 </t>
  </si>
  <si>
    <t> 0.002 </t>
  </si>
  <si>
    <t>2424553.210 </t>
  </si>
  <si>
    <t> 06.02.1926 17:02 </t>
  </si>
  <si>
    <t> -0.007 </t>
  </si>
  <si>
    <t>2424557.375 </t>
  </si>
  <si>
    <t> 10.02.1926 21:00 </t>
  </si>
  <si>
    <t>2424648.511 </t>
  </si>
  <si>
    <t> 13.05.1926 00:15 </t>
  </si>
  <si>
    <t> 0.007 </t>
  </si>
  <si>
    <t>2424760.403 </t>
  </si>
  <si>
    <t> 01.09.1926 21:40 </t>
  </si>
  <si>
    <t>2424762.344 </t>
  </si>
  <si>
    <t> 03.09.1926 20:15 </t>
  </si>
  <si>
    <t> -0.005 </t>
  </si>
  <si>
    <t>2424772.312 </t>
  </si>
  <si>
    <t> 13.09.1926 19:29 </t>
  </si>
  <si>
    <t>2424772.594 </t>
  </si>
  <si>
    <t> 14.09.1926 02:15 </t>
  </si>
  <si>
    <t> -0.004 </t>
  </si>
  <si>
    <t>2424785.332 </t>
  </si>
  <si>
    <t> 26.09.1926 19:58 </t>
  </si>
  <si>
    <t> -0.008 </t>
  </si>
  <si>
    <t>2424788.390 </t>
  </si>
  <si>
    <t> 29.09.1926 21:21 </t>
  </si>
  <si>
    <t>2424789.421 </t>
  </si>
  <si>
    <t> 30.09.1926 22:06 </t>
  </si>
  <si>
    <t> -0.074 </t>
  </si>
  <si>
    <t>2424797.249 </t>
  </si>
  <si>
    <t> 08.10.1926 17:58 </t>
  </si>
  <si>
    <t>2424797.525 </t>
  </si>
  <si>
    <t> 09.10.1926 00:36 </t>
  </si>
  <si>
    <t>2424805.563 </t>
  </si>
  <si>
    <t> 17.10.1926 01:30 </t>
  </si>
  <si>
    <t>2424819.420 </t>
  </si>
  <si>
    <t> 30.10.1926 22:04 </t>
  </si>
  <si>
    <t> 0.010 </t>
  </si>
  <si>
    <t> K.Kordylewski </t>
  </si>
  <si>
    <t> AA 27.160 </t>
  </si>
  <si>
    <t>2425190.585 </t>
  </si>
  <si>
    <t> 06.11.1927 02:02 </t>
  </si>
  <si>
    <t> 0.000 </t>
  </si>
  <si>
    <t>2425272.295 </t>
  </si>
  <si>
    <t> 26.01.1928 19:04 </t>
  </si>
  <si>
    <t>2425469.520 </t>
  </si>
  <si>
    <t> 11.08.1928 00:28 </t>
  </si>
  <si>
    <t> 0.001 </t>
  </si>
  <si>
    <t> SAC 8.73 </t>
  </si>
  <si>
    <t>2425471.461 </t>
  </si>
  <si>
    <t> 12.08.1928 23:03 </t>
  </si>
  <si>
    <t>2425474.510 </t>
  </si>
  <si>
    <t> 16.08.1928 00:14 </t>
  </si>
  <si>
    <t> 0.005 </t>
  </si>
  <si>
    <t>2425477.551 </t>
  </si>
  <si>
    <t> 19.08.1928 01:13 </t>
  </si>
  <si>
    <t>2425619.375 </t>
  </si>
  <si>
    <t> 07.01.1929 21:00 </t>
  </si>
  <si>
    <t>2425839.575 </t>
  </si>
  <si>
    <t> 16.08.1929 01:48 </t>
  </si>
  <si>
    <t> -0.010 </t>
  </si>
  <si>
    <t>2425852.602 </t>
  </si>
  <si>
    <t> 29.08.1929 02:26 </t>
  </si>
  <si>
    <t>2425859.532 </t>
  </si>
  <si>
    <t> 05.09.1929 00:46 </t>
  </si>
  <si>
    <t>2426161.459 </t>
  </si>
  <si>
    <t> 03.07.1930 23:00 </t>
  </si>
  <si>
    <t> 0.004 </t>
  </si>
  <si>
    <t>2426632.350 </t>
  </si>
  <si>
    <t> 17.10.1931 20:24 </t>
  </si>
  <si>
    <t>2426927.355 </t>
  </si>
  <si>
    <t> 07.08.1932 20:31 </t>
  </si>
  <si>
    <t>2426928.462 </t>
  </si>
  <si>
    <t> 08.08.1932 23:05 </t>
  </si>
  <si>
    <t> 0.006 </t>
  </si>
  <si>
    <t>2426946.464 </t>
  </si>
  <si>
    <t> 26.08.1932 23:08 </t>
  </si>
  <si>
    <t>2426947.295 </t>
  </si>
  <si>
    <t> 27.08.1932 19:04 </t>
  </si>
  <si>
    <t>2427811.245 </t>
  </si>
  <si>
    <t> 08.01.1935 17:52 </t>
  </si>
  <si>
    <t>2428347.5065 </t>
  </si>
  <si>
    <t> 28.06.1936 00:09 </t>
  </si>
  <si>
    <t> 0.0017 </t>
  </si>
  <si>
    <t>IBVS 1182 </t>
  </si>
  <si>
    <t>2428362.4620 </t>
  </si>
  <si>
    <t> 12.07.1936 23:05 </t>
  </si>
  <si>
    <t> -0.0006 </t>
  </si>
  <si>
    <t>2428367.4485 </t>
  </si>
  <si>
    <t> 17.07.1936 22:45 </t>
  </si>
  <si>
    <t> 0.0000 </t>
  </si>
  <si>
    <t>2428372.4405 </t>
  </si>
  <si>
    <t> 22.07.1936 22:34 </t>
  </si>
  <si>
    <t> 0.0061 </t>
  </si>
  <si>
    <t>2428390.4405 </t>
  </si>
  <si>
    <t> 09.08.1936 22:34 </t>
  </si>
  <si>
    <t> 0.0014 </t>
  </si>
  <si>
    <t>2428391.5500 </t>
  </si>
  <si>
    <t> 11.08.1936 01:12 </t>
  </si>
  <si>
    <t> 0.0029 </t>
  </si>
  <si>
    <t>2430613.330 </t>
  </si>
  <si>
    <t> 10.09.1942 19:55 </t>
  </si>
  <si>
    <t> W.Zessewitsch </t>
  </si>
  <si>
    <t> IODE 4.2.387 </t>
  </si>
  <si>
    <t>2430613.611 </t>
  </si>
  <si>
    <t> 11.09.1942 02:39 </t>
  </si>
  <si>
    <t>2430633.277 </t>
  </si>
  <si>
    <t> 30.09.1942 18:38 </t>
  </si>
  <si>
    <t>2435362.425 </t>
  </si>
  <si>
    <t> 11.09.1955 22:12 </t>
  </si>
  <si>
    <t> AC 174.18 </t>
  </si>
  <si>
    <t>2436488.413 </t>
  </si>
  <si>
    <t> 11.10.1958 21:54 </t>
  </si>
  <si>
    <t> AC 200.16 </t>
  </si>
  <si>
    <t>2436489.229 </t>
  </si>
  <si>
    <t> 12.10.1958 17:29 </t>
  </si>
  <si>
    <t> -0.011 </t>
  </si>
  <si>
    <t>2436490.351 </t>
  </si>
  <si>
    <t> 13.10.1958 20:25 </t>
  </si>
  <si>
    <t>2436518.331 </t>
  </si>
  <si>
    <t> 10.11.1958 19:56 </t>
  </si>
  <si>
    <t>2436548.249 </t>
  </si>
  <si>
    <t> 10.12.1958 17:58 </t>
  </si>
  <si>
    <t> 0.009 </t>
  </si>
  <si>
    <t>2436814.437 </t>
  </si>
  <si>
    <t> 02.09.1959 22:29 </t>
  </si>
  <si>
    <t>2436849.355 </t>
  </si>
  <si>
    <t> 07.10.1959 20:31 </t>
  </si>
  <si>
    <t> 0.020 </t>
  </si>
  <si>
    <t>2441988.433 </t>
  </si>
  <si>
    <t> 01.11.1973 22:23 </t>
  </si>
  <si>
    <t> P.Ahnert </t>
  </si>
  <si>
    <t>IBVS 978 </t>
  </si>
  <si>
    <t>2442777.314 </t>
  </si>
  <si>
    <t> 30.12.1975 19:32 </t>
  </si>
  <si>
    <t> -0.006 </t>
  </si>
  <si>
    <t> R.Diethelm </t>
  </si>
  <si>
    <t> BBS 25 </t>
  </si>
  <si>
    <t>2443019.417 </t>
  </si>
  <si>
    <t> 28.08.1976 22:00 </t>
  </si>
  <si>
    <t> M.Winiarski </t>
  </si>
  <si>
    <t> AN 301.328 </t>
  </si>
  <si>
    <t>2443429.357 </t>
  </si>
  <si>
    <t> 12.10.1977 20:34 </t>
  </si>
  <si>
    <t> BBS 35 </t>
  </si>
  <si>
    <t>2443431.307 </t>
  </si>
  <si>
    <t> 14.10.1977 19:22 </t>
  </si>
  <si>
    <t>2443452.664 </t>
  </si>
  <si>
    <t> 05.11.1977 03:56 </t>
  </si>
  <si>
    <t> 0.028 </t>
  </si>
  <si>
    <t> G.Wedemayer </t>
  </si>
  <si>
    <t> AOEB 5 </t>
  </si>
  <si>
    <t>2443485.314 </t>
  </si>
  <si>
    <t> 07.12.1977 19:32 </t>
  </si>
  <si>
    <t> H.Peter </t>
  </si>
  <si>
    <t> BBS 36 </t>
  </si>
  <si>
    <t>2443755.687 </t>
  </si>
  <si>
    <t> 04.09.1978 04:29 </t>
  </si>
  <si>
    <t> 0.018 </t>
  </si>
  <si>
    <t> G.Samolyk </t>
  </si>
  <si>
    <t>2444191.654 </t>
  </si>
  <si>
    <t> 14.11.1979 03:41 </t>
  </si>
  <si>
    <t>2444474.753 </t>
  </si>
  <si>
    <t> 23.08.1980 06:04 </t>
  </si>
  <si>
    <t>2445552.823 </t>
  </si>
  <si>
    <t> 06.08.1983 07:45 </t>
  </si>
  <si>
    <t>2445647.255 </t>
  </si>
  <si>
    <t> 08.11.1983 18:07 </t>
  </si>
  <si>
    <t> -0.018 </t>
  </si>
  <si>
    <t> R.Germann </t>
  </si>
  <si>
    <t> BBS 69 </t>
  </si>
  <si>
    <t>2445934.507 </t>
  </si>
  <si>
    <t> 22.08.1984 00:10 </t>
  </si>
  <si>
    <t> T.Brelstaff </t>
  </si>
  <si>
    <t> VSSC 61.19 </t>
  </si>
  <si>
    <t>2445974.384 </t>
  </si>
  <si>
    <t> 30.09.1984 21:12 </t>
  </si>
  <si>
    <t> -0.021 </t>
  </si>
  <si>
    <t>2445976.337 </t>
  </si>
  <si>
    <t> 02.10.1984 20:05 </t>
  </si>
  <si>
    <t>2445991.294 </t>
  </si>
  <si>
    <t> 17.10.1984 19:03 </t>
  </si>
  <si>
    <t> BBS 74 </t>
  </si>
  <si>
    <t>2446017.613 </t>
  </si>
  <si>
    <t> 13.11.1984 02:42 </t>
  </si>
  <si>
    <t>2446351.384 </t>
  </si>
  <si>
    <t> 12.10.1985 21:12 </t>
  </si>
  <si>
    <t> -0.012 </t>
  </si>
  <si>
    <t> VSSC 68.34 </t>
  </si>
  <si>
    <t>2446387.387 </t>
  </si>
  <si>
    <t> 17.11.1985 21:17 </t>
  </si>
  <si>
    <t>2447161.612 </t>
  </si>
  <si>
    <t> 01.01.1988 02:41 </t>
  </si>
  <si>
    <t>2447197.614 </t>
  </si>
  <si>
    <t> 06.02.1988 02:44 </t>
  </si>
  <si>
    <t>2447770.428 </t>
  </si>
  <si>
    <t> 31.08.1989 22:16 </t>
  </si>
  <si>
    <t> -0.017 </t>
  </si>
  <si>
    <t> A.Dedoch </t>
  </si>
  <si>
    <t> BRNO 30 </t>
  </si>
  <si>
    <t>2447856.296 </t>
  </si>
  <si>
    <t> 25.11.1989 19:06 </t>
  </si>
  <si>
    <t> VSSC 73 </t>
  </si>
  <si>
    <t>2448156.571 </t>
  </si>
  <si>
    <t> 22.09.1990 01:42 </t>
  </si>
  <si>
    <t> BRNO 31 </t>
  </si>
  <si>
    <t>2448176.529 </t>
  </si>
  <si>
    <t> 12.10.1990 00:41 </t>
  </si>
  <si>
    <t> 0.008 </t>
  </si>
  <si>
    <t>2448187.274 </t>
  </si>
  <si>
    <t> 22.10.1990 18:34 </t>
  </si>
  <si>
    <t> -0.050 </t>
  </si>
  <si>
    <t> BBS 96 </t>
  </si>
  <si>
    <t>2448205.310 </t>
  </si>
  <si>
    <t> 09.11.1990 19:26 </t>
  </si>
  <si>
    <t> BBS 97 </t>
  </si>
  <si>
    <t>2448219.733 </t>
  </si>
  <si>
    <t> 24.11.1990 05:35 </t>
  </si>
  <si>
    <t>2448557.369 </t>
  </si>
  <si>
    <t> 27.10.1991 20:51 </t>
  </si>
  <si>
    <t> J.Borovicka </t>
  </si>
  <si>
    <t>2448900.572 </t>
  </si>
  <si>
    <t> 05.10.1992 01:43 </t>
  </si>
  <si>
    <t>2449212.452 </t>
  </si>
  <si>
    <t> 12.08.1993 22:50 </t>
  </si>
  <si>
    <t> -0.033 </t>
  </si>
  <si>
    <t>2449988.624 </t>
  </si>
  <si>
    <t> 28.09.1995 02:58 </t>
  </si>
  <si>
    <t>2450305.4938 </t>
  </si>
  <si>
    <t> 09.08.1996 23:51 </t>
  </si>
  <si>
    <t> -0.0161 </t>
  </si>
  <si>
    <t> L.Brat </t>
  </si>
  <si>
    <t> BRNO 32 </t>
  </si>
  <si>
    <t>2450305.4945 </t>
  </si>
  <si>
    <t> 09.08.1996 23:52 </t>
  </si>
  <si>
    <t> -0.0154 </t>
  </si>
  <si>
    <t> P.Sobotka </t>
  </si>
  <si>
    <t>2450315.4683 </t>
  </si>
  <si>
    <t> 19.08.1996 23:14 </t>
  </si>
  <si>
    <t> -0.0134 </t>
  </si>
  <si>
    <t>2450360.3196 </t>
  </si>
  <si>
    <t> 03.10.1996 19:40 </t>
  </si>
  <si>
    <t> -0.0355 </t>
  </si>
  <si>
    <t>E </t>
  </si>
  <si>
    <t>?</t>
  </si>
  <si>
    <t> E.Blättler </t>
  </si>
  <si>
    <t> BBS 113 </t>
  </si>
  <si>
    <t>2450367.550 </t>
  </si>
  <si>
    <t> 11.10.1996 01:12 </t>
  </si>
  <si>
    <t>2450755.3183 </t>
  </si>
  <si>
    <t> 02.11.1997 19:38 </t>
  </si>
  <si>
    <t> -0.0327 </t>
  </si>
  <si>
    <t> BBS 116 </t>
  </si>
  <si>
    <t>2451041.768 </t>
  </si>
  <si>
    <t> 16.08.1998 06:25 </t>
  </si>
  <si>
    <t>2451224.560 </t>
  </si>
  <si>
    <t> 15.02.1999 01:26 </t>
  </si>
  <si>
    <t> -0.022 </t>
  </si>
  <si>
    <t>2451780.481 </t>
  </si>
  <si>
    <t> 23.08.2000 23:32 </t>
  </si>
  <si>
    <t> -0.031 </t>
  </si>
  <si>
    <t> J.Zahajský </t>
  </si>
  <si>
    <t>OEJV 0074 </t>
  </si>
  <si>
    <t>2451838.36996 </t>
  </si>
  <si>
    <t> 20.10.2000 20:52 </t>
  </si>
  <si>
    <t> -0.03428 </t>
  </si>
  <si>
    <t>C </t>
  </si>
  <si>
    <t>o</t>
  </si>
  <si>
    <t> J.Šafár </t>
  </si>
  <si>
    <t>2451870.509 </t>
  </si>
  <si>
    <t> 22.11.2000 00:12 </t>
  </si>
  <si>
    <t> -0.027 </t>
  </si>
  <si>
    <t> AOEB 11 </t>
  </si>
  <si>
    <t>2452151.37327 </t>
  </si>
  <si>
    <t> 29.08.2001 20:57 </t>
  </si>
  <si>
    <t> -0.03614 </t>
  </si>
  <si>
    <t>2452204.5542 </t>
  </si>
  <si>
    <t> 22.10.2001 01:18 </t>
  </si>
  <si>
    <t> -0.0384 </t>
  </si>
  <si>
    <t>ns</t>
  </si>
  <si>
    <t>2452220.6211 </t>
  </si>
  <si>
    <t> 07.11.2001 02:54 </t>
  </si>
  <si>
    <t> -0.0372 </t>
  </si>
  <si>
    <t> S.Dvorak </t>
  </si>
  <si>
    <t>2452645.5301 </t>
  </si>
  <si>
    <t> 06.01.2003 00:43 </t>
  </si>
  <si>
    <t> -0.0397 </t>
  </si>
  <si>
    <t>2452878.482 </t>
  </si>
  <si>
    <t> 26.08.2003 23:34 </t>
  </si>
  <si>
    <t> -0.041 </t>
  </si>
  <si>
    <t> O.Pejcha </t>
  </si>
  <si>
    <t>2452878.484 </t>
  </si>
  <si>
    <t> 26.08.2003 23:36 </t>
  </si>
  <si>
    <t> -0.039 </t>
  </si>
  <si>
    <t> J.Kubica </t>
  </si>
  <si>
    <t>2452894.8267 </t>
  </si>
  <si>
    <t> 12.09.2003 07:50 </t>
  </si>
  <si>
    <t> -0.0392 </t>
  </si>
  <si>
    <t> R.Nelson </t>
  </si>
  <si>
    <t>IBVS 5493 </t>
  </si>
  <si>
    <t>2452992.3706 </t>
  </si>
  <si>
    <t> 18.12.2003 20:53 </t>
  </si>
  <si>
    <t> 0.0022 </t>
  </si>
  <si>
    <t> M.Dietrich </t>
  </si>
  <si>
    <t>BAVM 172 </t>
  </si>
  <si>
    <t>2453061.5762 </t>
  </si>
  <si>
    <t> 26.02.2004 01:49 </t>
  </si>
  <si>
    <t> -0.0412 </t>
  </si>
  <si>
    <t>2453238.8520 </t>
  </si>
  <si>
    <t> 21.08.2004 08:26 </t>
  </si>
  <si>
    <t> -0.0426 </t>
  </si>
  <si>
    <t>2453303.3926 </t>
  </si>
  <si>
    <t> 24.10.2004 21:25 </t>
  </si>
  <si>
    <t> -0.0420 </t>
  </si>
  <si>
    <t>-I</t>
  </si>
  <si>
    <t> F.Agerer </t>
  </si>
  <si>
    <t>BAVM 173 </t>
  </si>
  <si>
    <t>2453303.6691 </t>
  </si>
  <si>
    <t> 25.10.2004 04:03 </t>
  </si>
  <si>
    <t>52207</t>
  </si>
  <si>
    <t> -0.0425 </t>
  </si>
  <si>
    <t> J.Bialozynski </t>
  </si>
  <si>
    <t>2453316.4111 </t>
  </si>
  <si>
    <t> 06.11.2004 21:51 </t>
  </si>
  <si>
    <t>52230</t>
  </si>
  <si>
    <t> -0.0423 </t>
  </si>
  <si>
    <t> v.Poschinger </t>
  </si>
  <si>
    <t>2453361.2857 </t>
  </si>
  <si>
    <t> 21.12.2004 18:51 </t>
  </si>
  <si>
    <t>52311</t>
  </si>
  <si>
    <t> -0.0410 </t>
  </si>
  <si>
    <t>2453611.4077 </t>
  </si>
  <si>
    <t> 28.08.2005 21:47 </t>
  </si>
  <si>
    <t>52762.5</t>
  </si>
  <si>
    <t> -0.0462 </t>
  </si>
  <si>
    <t> M.Zejda et al. </t>
  </si>
  <si>
    <t>IBVS 5741 </t>
  </si>
  <si>
    <t>2453651.5738 </t>
  </si>
  <si>
    <t> 08.10.2005 01:46 </t>
  </si>
  <si>
    <t>52835</t>
  </si>
  <si>
    <t> -0.0445 </t>
  </si>
  <si>
    <t>2453662.3761 </t>
  </si>
  <si>
    <t> 18.10.2005 21:01 </t>
  </si>
  <si>
    <t>52854.5</t>
  </si>
  <si>
    <t> -0.0450 </t>
  </si>
  <si>
    <t>BAVM 178 </t>
  </si>
  <si>
    <t>2453662.6509 </t>
  </si>
  <si>
    <t> 19.10.2005 03:37 </t>
  </si>
  <si>
    <t>52855</t>
  </si>
  <si>
    <t> -0.0472 </t>
  </si>
  <si>
    <t>2453673.7338 </t>
  </si>
  <si>
    <t> 30.10.2005 05:36 </t>
  </si>
  <si>
    <t>52875</t>
  </si>
  <si>
    <t> -0.0441 </t>
  </si>
  <si>
    <t>IBVS 5672 </t>
  </si>
  <si>
    <t>2453683.711 </t>
  </si>
  <si>
    <t> 09.11.2005 05:03 </t>
  </si>
  <si>
    <t>52893</t>
  </si>
  <si>
    <t> C.Stephan </t>
  </si>
  <si>
    <t>2453684.2606 </t>
  </si>
  <si>
    <t> 09.11.2005 18:15 </t>
  </si>
  <si>
    <t>52894</t>
  </si>
  <si>
    <t> -0.0432 </t>
  </si>
  <si>
    <t>2453693.686 </t>
  </si>
  <si>
    <t> 19.11.2005 04:27 </t>
  </si>
  <si>
    <t>52911</t>
  </si>
  <si>
    <t> -0.036 </t>
  </si>
  <si>
    <t>2453700.3250 </t>
  </si>
  <si>
    <t> 25.11.2005 19:48 </t>
  </si>
  <si>
    <t>52923</t>
  </si>
  <si>
    <t>2453705.3121 </t>
  </si>
  <si>
    <t> 30.11.2005 19:29 </t>
  </si>
  <si>
    <t>52932</t>
  </si>
  <si>
    <t> -0.0433 </t>
  </si>
  <si>
    <t>2453716.9490 </t>
  </si>
  <si>
    <t> 12.12.2005 10:46 </t>
  </si>
  <si>
    <t>52953</t>
  </si>
  <si>
    <t> -0.0403 </t>
  </si>
  <si>
    <t> Nakajima </t>
  </si>
  <si>
    <t>VSB 44 </t>
  </si>
  <si>
    <t>2453945.7430 </t>
  </si>
  <si>
    <t> 29.07.2006 05:49 </t>
  </si>
  <si>
    <t>53366</t>
  </si>
  <si>
    <t> -0.0447 </t>
  </si>
  <si>
    <t>2454133.5444 </t>
  </si>
  <si>
    <t> 02.02.2007 01:03 </t>
  </si>
  <si>
    <t>53705</t>
  </si>
  <si>
    <t> -0.0464 </t>
  </si>
  <si>
    <t> AOEB 12 </t>
  </si>
  <si>
    <t>2454310.8201 </t>
  </si>
  <si>
    <t> 29.07.2007 07:40 </t>
  </si>
  <si>
    <t>54025</t>
  </si>
  <si>
    <t> -0.0480 </t>
  </si>
  <si>
    <t>2454417.1905 </t>
  </si>
  <si>
    <t> 12.11.2007 16:34 </t>
  </si>
  <si>
    <t>54217</t>
  </si>
  <si>
    <t> -0.0439 </t>
  </si>
  <si>
    <t> H.Itoh </t>
  </si>
  <si>
    <t>VSB 46 </t>
  </si>
  <si>
    <t>2454423.8347 </t>
  </si>
  <si>
    <t> 19.11.2007 08:01 </t>
  </si>
  <si>
    <t>54229</t>
  </si>
  <si>
    <t> -0.0476 </t>
  </si>
  <si>
    <t>R</t>
  </si>
  <si>
    <t>IBVS 5820 </t>
  </si>
  <si>
    <t>2454455.4130 </t>
  </si>
  <si>
    <t> 20.12.2007 21:54 </t>
  </si>
  <si>
    <t>54286</t>
  </si>
  <si>
    <t> -0.0469 </t>
  </si>
  <si>
    <t> M.&amp; C.Rätz </t>
  </si>
  <si>
    <t>BAVM 201 </t>
  </si>
  <si>
    <t>2454726.8671 </t>
  </si>
  <si>
    <t> 17.09.2008 08:48 </t>
  </si>
  <si>
    <t>54776</t>
  </si>
  <si>
    <t> -0.0486 </t>
  </si>
  <si>
    <t>JAAVSO 37(1);44 </t>
  </si>
  <si>
    <t>2454819.9374 </t>
  </si>
  <si>
    <t> 19.12.2008 10:29 </t>
  </si>
  <si>
    <t>54944</t>
  </si>
  <si>
    <t> -0.0488 </t>
  </si>
  <si>
    <t>Rc</t>
  </si>
  <si>
    <t> K.Nakajima </t>
  </si>
  <si>
    <t>VSB 48 </t>
  </si>
  <si>
    <t>2454847.9142 </t>
  </si>
  <si>
    <t> 16.01.2009 09:56 </t>
  </si>
  <si>
    <t>54994.5</t>
  </si>
  <si>
    <t>VSB 50 </t>
  </si>
  <si>
    <t>2455058.7040 </t>
  </si>
  <si>
    <t> 15.08.2009 04:53 </t>
  </si>
  <si>
    <t>55375</t>
  </si>
  <si>
    <t> -0.0525 </t>
  </si>
  <si>
    <t> C.Hesseltine </t>
  </si>
  <si>
    <t> JAAVSO 38;120 </t>
  </si>
  <si>
    <t>2455115.7673 </t>
  </si>
  <si>
    <t> 11.10.2009 06:24 </t>
  </si>
  <si>
    <t>55478</t>
  </si>
  <si>
    <t> -0.0504 </t>
  </si>
  <si>
    <t>2455116.3158 </t>
  </si>
  <si>
    <t> 11.10.2009 19:34 </t>
  </si>
  <si>
    <t>55479</t>
  </si>
  <si>
    <t> -0.0559 </t>
  </si>
  <si>
    <t> Y.Ogmen </t>
  </si>
  <si>
    <t>2455185.5696 </t>
  </si>
  <si>
    <t> 20.12.2009 01:40 </t>
  </si>
  <si>
    <t>55604</t>
  </si>
  <si>
    <t> -0.0510 </t>
  </si>
  <si>
    <t>IBVS 5929 </t>
  </si>
  <si>
    <t>2455461.4571 </t>
  </si>
  <si>
    <t> 21.09.2010 22:58 </t>
  </si>
  <si>
    <t>56102</t>
  </si>
  <si>
    <t> -0.0512 </t>
  </si>
  <si>
    <t>BAVM 215 </t>
  </si>
  <si>
    <t>2455838.1698 </t>
  </si>
  <si>
    <t> 03.10.2011 16:04 </t>
  </si>
  <si>
    <t>56782</t>
  </si>
  <si>
    <t> -0.0527 </t>
  </si>
  <si>
    <t> K.Shiokawa </t>
  </si>
  <si>
    <t>VSB 53 </t>
  </si>
  <si>
    <t>2455865.31425 </t>
  </si>
  <si>
    <t> 30.10.2011 19:32 </t>
  </si>
  <si>
    <t>56831</t>
  </si>
  <si>
    <t> -0.05384 </t>
  </si>
  <si>
    <t> M.Magris </t>
  </si>
  <si>
    <t>OEJV 0160 </t>
  </si>
  <si>
    <t>2455868.35897 </t>
  </si>
  <si>
    <t> 02.11.2011 20:36 </t>
  </si>
  <si>
    <t>56836.5</t>
  </si>
  <si>
    <t> -0.05608 </t>
  </si>
  <si>
    <t>2455868.6393 </t>
  </si>
  <si>
    <t> 03.11.2011 03:20 </t>
  </si>
  <si>
    <t>56837</t>
  </si>
  <si>
    <t> R.Poklar </t>
  </si>
  <si>
    <t> JAAVSO 40;975 </t>
  </si>
  <si>
    <t>2455888.575 </t>
  </si>
  <si>
    <t> 23.11.2011 01:48 </t>
  </si>
  <si>
    <t>56873</t>
  </si>
  <si>
    <t> -0.061 </t>
  </si>
  <si>
    <t>2455894.6762 </t>
  </si>
  <si>
    <t> 29.11.2011 04:13 </t>
  </si>
  <si>
    <t>56884</t>
  </si>
  <si>
    <t> -0.0534 </t>
  </si>
  <si>
    <t>IBVS 6011 </t>
  </si>
  <si>
    <t>2455962.2620 </t>
  </si>
  <si>
    <t> 04.02.2012 18:17 </t>
  </si>
  <si>
    <t>57006</t>
  </si>
  <si>
    <t> -0.0546 </t>
  </si>
  <si>
    <t> K. &amp; M.Rätz </t>
  </si>
  <si>
    <t>BAVM 232 </t>
  </si>
  <si>
    <t>2456220.9763 </t>
  </si>
  <si>
    <t> 20.10.2012 11:25 </t>
  </si>
  <si>
    <t>57473</t>
  </si>
  <si>
    <t> -0.0543 </t>
  </si>
  <si>
    <t>VSB 55 </t>
  </si>
  <si>
    <t>2456257.5396 </t>
  </si>
  <si>
    <t> 26.11.2012 00:57 </t>
  </si>
  <si>
    <t>57539</t>
  </si>
  <si>
    <t> -0.0544 </t>
  </si>
  <si>
    <t> K.Menzies </t>
  </si>
  <si>
    <t> JAAVSO 41;122 </t>
  </si>
  <si>
    <t>2456303.5199 </t>
  </si>
  <si>
    <t> 11.01.2013 00:28 </t>
  </si>
  <si>
    <t>57622</t>
  </si>
  <si>
    <t> -0.0554 </t>
  </si>
  <si>
    <t> JAAVSO 41;328 </t>
  </si>
  <si>
    <t>2456521.7909 </t>
  </si>
  <si>
    <t> 17.08.2013 06:58 </t>
  </si>
  <si>
    <t>58016</t>
  </si>
  <si>
    <t> -0.0571 </t>
  </si>
  <si>
    <t> N.Simmons </t>
  </si>
  <si>
    <t>2456557.8007 </t>
  </si>
  <si>
    <t> 22.09.2013 07:13 </t>
  </si>
  <si>
    <t>58081</t>
  </si>
  <si>
    <t> -0.0567 </t>
  </si>
  <si>
    <t>2456566.6651 </t>
  </si>
  <si>
    <t> 01.10.2013 03:57 </t>
  </si>
  <si>
    <t>58097</t>
  </si>
  <si>
    <t> -0.0562 </t>
  </si>
  <si>
    <t>2456613.9795 </t>
  </si>
  <si>
    <t> 17.11.2013 11:30 </t>
  </si>
  <si>
    <t>58182.5</t>
  </si>
  <si>
    <t> -0.1080 </t>
  </si>
  <si>
    <t>VSB 56 </t>
  </si>
  <si>
    <t>2456615.1397 </t>
  </si>
  <si>
    <t> 18.11.2013 15:21 </t>
  </si>
  <si>
    <t>58184.5</t>
  </si>
  <si>
    <t> -0.0558 </t>
  </si>
  <si>
    <t>2456663.6112 </t>
  </si>
  <si>
    <t> 06.01.2014 02:40 </t>
  </si>
  <si>
    <t>58272</t>
  </si>
  <si>
    <t> -0.0586 </t>
  </si>
  <si>
    <t> R.Sabo </t>
  </si>
  <si>
    <t> JAAVSO 42;426 </t>
  </si>
  <si>
    <t>2456927.8651 </t>
  </si>
  <si>
    <t> 27.09.2014 08:45 </t>
  </si>
  <si>
    <t>58749</t>
  </si>
  <si>
    <t> B.Manske </t>
  </si>
  <si>
    <t> JAAVSO 43-1 </t>
  </si>
  <si>
    <t>2456982.7101 </t>
  </si>
  <si>
    <t> 21.11.2014 05:02 </t>
  </si>
  <si>
    <t>58848</t>
  </si>
  <si>
    <t> -0.0587 </t>
  </si>
  <si>
    <t>2457000.4379 </t>
  </si>
  <si>
    <t> 08.12.2014 22:30 </t>
  </si>
  <si>
    <t>58880</t>
  </si>
  <si>
    <t> M.&amp; K.Rätz </t>
  </si>
  <si>
    <t>BAVM 241 (=IBVS 6157) </t>
  </si>
  <si>
    <t>BAD?</t>
  </si>
  <si>
    <t>IBVS 6196</t>
  </si>
  <si>
    <t>IBVS 5741</t>
  </si>
  <si>
    <t>JAVSO..48…87</t>
  </si>
  <si>
    <t>JAVSO 49, 108</t>
  </si>
  <si>
    <t>JAVSO, 50, 133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</si>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</sst>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51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24" fillId="0" borderId="0"/>
    <xf numFmtId="0" fontId="6" fillId="0" borderId="0"/>
    <xf numFmtId="0" fontId="8" fillId="0" borderId="0"/>
    <xf numFmtId="0" fontId="24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>
      <alignment vertical="top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>
      <alignment vertical="top"/>
    </xf>
    <xf numFmtId="0" fontId="9" fillId="0" borderId="0" xfId="0" applyFont="1">
      <alignment vertical="top"/>
    </xf>
    <xf numFmtId="0" fontId="7" fillId="0" borderId="0" xfId="0" applyFont="1">
      <alignment vertical="top"/>
    </xf>
    <xf numFmtId="0" fontId="9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5" fillId="24" borderId="0" xfId="28" applyNumberFormat="1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>
      <alignment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7" fillId="0" borderId="0" xfId="0" applyFont="1">
      <alignment vertical="top"/>
    </xf>
    <xf numFmtId="0" fontId="17" fillId="0" borderId="0" xfId="0" applyFont="1" applyAlignment="1">
      <alignment horizontal="left"/>
    </xf>
    <xf numFmtId="0" fontId="6" fillId="0" borderId="0" xfId="0" applyFont="1">
      <alignment vertical="top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9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9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5" fillId="0" borderId="0" xfId="43" applyFont="1" applyAlignment="1">
      <alignment wrapText="1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39" fillId="0" borderId="0" xfId="44" applyFont="1" applyAlignment="1">
      <alignment horizontal="left" vertical="center"/>
    </xf>
    <xf numFmtId="0" fontId="39" fillId="0" borderId="0" xfId="44" applyFont="1" applyAlignment="1">
      <alignment horizontal="center" vertical="center"/>
    </xf>
    <xf numFmtId="0" fontId="39" fillId="0" borderId="0" xfId="45" applyFont="1" applyAlignment="1">
      <alignment horizontal="left" vertical="center"/>
    </xf>
    <xf numFmtId="0" fontId="39" fillId="0" borderId="0" xfId="45" applyFont="1" applyAlignment="1">
      <alignment horizontal="center" vertical="center"/>
    </xf>
    <xf numFmtId="0" fontId="39" fillId="0" borderId="0" xfId="45" applyFont="1" applyAlignment="1">
      <alignment horizontal="center"/>
    </xf>
    <xf numFmtId="0" fontId="38" fillId="0" borderId="0" xfId="45" applyFont="1" applyAlignment="1">
      <alignment horizontal="left"/>
    </xf>
    <xf numFmtId="0" fontId="38" fillId="0" borderId="0" xfId="45" applyFont="1" applyAlignment="1">
      <alignment horizontal="center"/>
    </xf>
    <xf numFmtId="0" fontId="38" fillId="0" borderId="0" xfId="43" applyFont="1"/>
    <xf numFmtId="0" fontId="38" fillId="0" borderId="0" xfId="43" applyFont="1" applyAlignment="1">
      <alignment horizontal="center"/>
    </xf>
    <xf numFmtId="0" fontId="38" fillId="0" borderId="0" xfId="43" applyFont="1" applyAlignment="1">
      <alignment horizontal="left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rmal_A_1" xfId="44" xr:uid="{00000000-0005-0000-0000-00002C000000}"/>
    <cellStyle name="Normal_A_A" xfId="45" xr:uid="{00000000-0005-0000-0000-00002D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Psc - O-C Diagr.</a:t>
            </a:r>
          </a:p>
        </c:rich>
      </c:tx>
      <c:layout>
        <c:manualLayout>
          <c:xMode val="edge"/>
          <c:yMode val="edge"/>
          <c:x val="0.39699892220157335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316501052837"/>
          <c:y val="0.14678942920199375"/>
          <c:w val="0.83492552207159287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0</c:v>
                </c:pt>
                <c:pt idx="1">
                  <c:v>3.0000000006111804E-3</c:v>
                </c:pt>
                <c:pt idx="2">
                  <c:v>-1.5970075000950601E-2</c:v>
                </c:pt>
                <c:pt idx="3">
                  <c:v>-2.9230500003905036E-3</c:v>
                </c:pt>
                <c:pt idx="4">
                  <c:v>-2.8931250017194543E-3</c:v>
                </c:pt>
                <c:pt idx="5">
                  <c:v>-8.8760250000632368E-3</c:v>
                </c:pt>
                <c:pt idx="6">
                  <c:v>-2.4912750013754703E-3</c:v>
                </c:pt>
                <c:pt idx="7">
                  <c:v>-1.4613499988627154E-3</c:v>
                </c:pt>
                <c:pt idx="8">
                  <c:v>1.7866000016510952E-3</c:v>
                </c:pt>
                <c:pt idx="9">
                  <c:v>-7.3494999996910337E-3</c:v>
                </c:pt>
                <c:pt idx="10">
                  <c:v>2.7146249994984828E-3</c:v>
                </c:pt>
                <c:pt idx="11">
                  <c:v>7.1210999994946178E-3</c:v>
                </c:pt>
                <c:pt idx="12">
                  <c:v>-7.1518000004289206E-3</c:v>
                </c:pt>
                <c:pt idx="13">
                  <c:v>-5.1218749977124389E-3</c:v>
                </c:pt>
                <c:pt idx="14">
                  <c:v>-8.9679749980859924E-3</c:v>
                </c:pt>
                <c:pt idx="15">
                  <c:v>-3.9636999972572085E-3</c:v>
                </c:pt>
                <c:pt idx="16">
                  <c:v>-7.767049999529263E-3</c:v>
                </c:pt>
                <c:pt idx="17">
                  <c:v>3.2799750006233808E-3</c:v>
                </c:pt>
                <c:pt idx="18">
                  <c:v>-7.3702925001271069E-2</c:v>
                </c:pt>
                <c:pt idx="19">
                  <c:v>-1.5832249991944991E-3</c:v>
                </c:pt>
                <c:pt idx="20">
                  <c:v>-2.578949999588076E-3</c:v>
                </c:pt>
                <c:pt idx="21">
                  <c:v>2.5450249995628837E-3</c:v>
                </c:pt>
                <c:pt idx="22">
                  <c:v>9.7587749987724237E-3</c:v>
                </c:pt>
                <c:pt idx="23">
                  <c:v>4.8727499961387366E-4</c:v>
                </c:pt>
                <c:pt idx="24">
                  <c:v>-3.2516000028408598E-3</c:v>
                </c:pt>
                <c:pt idx="25">
                  <c:v>7.922000004327856E-4</c:v>
                </c:pt>
                <c:pt idx="26">
                  <c:v>2.8221249995112885E-3</c:v>
                </c:pt>
                <c:pt idx="27">
                  <c:v>4.8691499978303909E-3</c:v>
                </c:pt>
                <c:pt idx="28">
                  <c:v>-1.0838250018423423E-3</c:v>
                </c:pt>
                <c:pt idx="29">
                  <c:v>1.1049749991798308E-3</c:v>
                </c:pt>
                <c:pt idx="30">
                  <c:v>-1.0496399998373818E-2</c:v>
                </c:pt>
                <c:pt idx="31">
                  <c:v>-2.2954750020289794E-3</c:v>
                </c:pt>
                <c:pt idx="32">
                  <c:v>2.8113999978813808E-3</c:v>
                </c:pt>
                <c:pt idx="33">
                  <c:v>4.471149997698376E-3</c:v>
                </c:pt>
                <c:pt idx="34">
                  <c:v>2.7386500005377457E-3</c:v>
                </c:pt>
                <c:pt idx="35">
                  <c:v>7.2915249984362163E-3</c:v>
                </c:pt>
                <c:pt idx="36">
                  <c:v>6.3086250011110678E-3</c:v>
                </c:pt>
                <c:pt idx="37">
                  <c:v>3.5864999990735669E-3</c:v>
                </c:pt>
                <c:pt idx="38">
                  <c:v>3.5993249985040165E-3</c:v>
                </c:pt>
                <c:pt idx="39">
                  <c:v>3.9330500003416091E-3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5-4C68-B2EC-F1ECA4CBD07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40">
                  <c:v>1.7094499999075197E-3</c:v>
                </c:pt>
                <c:pt idx="41">
                  <c:v>-5.5970000175875612E-4</c:v>
                </c:pt>
                <c:pt idx="42">
                  <c:v>1.7250000382773578E-5</c:v>
                </c:pt>
                <c:pt idx="43">
                  <c:v>6.0942000018258113E-3</c:v>
                </c:pt>
                <c:pt idx="44">
                  <c:v>1.3720749993808568E-3</c:v>
                </c:pt>
                <c:pt idx="45">
                  <c:v>2.8891750007460359E-3</c:v>
                </c:pt>
                <c:pt idx="46">
                  <c:v>1.7895000200951472E-4</c:v>
                </c:pt>
                <c:pt idx="47">
                  <c:v>4.1832250026345719E-3</c:v>
                </c:pt>
                <c:pt idx="48">
                  <c:v>3.4867499962274451E-3</c:v>
                </c:pt>
                <c:pt idx="49">
                  <c:v>3.4738250033115037E-3</c:v>
                </c:pt>
                <c:pt idx="50">
                  <c:v>3.8516999993589707E-3</c:v>
                </c:pt>
                <c:pt idx="51">
                  <c:v>-1.1135475004266482E-2</c:v>
                </c:pt>
                <c:pt idx="52">
                  <c:v>2.8816250051022507E-3</c:v>
                </c:pt>
                <c:pt idx="53">
                  <c:v>6.3134000010904856E-3</c:v>
                </c:pt>
                <c:pt idx="54">
                  <c:v>8.7751000028220005E-3</c:v>
                </c:pt>
                <c:pt idx="55">
                  <c:v>3.8833749931654893E-3</c:v>
                </c:pt>
                <c:pt idx="56">
                  <c:v>2.0422025001607835E-2</c:v>
                </c:pt>
                <c:pt idx="57">
                  <c:v>-3.2639000055496581E-3</c:v>
                </c:pt>
                <c:pt idx="58">
                  <c:v>-6.0886999999638647E-3</c:v>
                </c:pt>
                <c:pt idx="59">
                  <c:v>2.6476499988348223E-3</c:v>
                </c:pt>
                <c:pt idx="60">
                  <c:v>2.6476499988348223E-3</c:v>
                </c:pt>
                <c:pt idx="61">
                  <c:v>-1.1025350002455525E-2</c:v>
                </c:pt>
                <c:pt idx="62">
                  <c:v>4.5749984565190971E-6</c:v>
                </c:pt>
                <c:pt idx="63">
                  <c:v>2.833374999318039E-2</c:v>
                </c:pt>
                <c:pt idx="64">
                  <c:v>-7.161800007452257E-3</c:v>
                </c:pt>
                <c:pt idx="65">
                  <c:v>1.8010599997069221E-2</c:v>
                </c:pt>
                <c:pt idx="66">
                  <c:v>-6.2605499988421798E-3</c:v>
                </c:pt>
                <c:pt idx="67">
                  <c:v>3.1084999936865643E-3</c:v>
                </c:pt>
                <c:pt idx="68">
                  <c:v>5.7467999940854497E-3</c:v>
                </c:pt>
                <c:pt idx="69">
                  <c:v>-1.7795425002987031E-2</c:v>
                </c:pt>
                <c:pt idx="70">
                  <c:v>-1.0362250002799556E-2</c:v>
                </c:pt>
                <c:pt idx="71">
                  <c:v>-2.0746650006913114E-2</c:v>
                </c:pt>
                <c:pt idx="72">
                  <c:v>-6.7167250017519109E-3</c:v>
                </c:pt>
                <c:pt idx="73">
                  <c:v>-7.4858750012936071E-3</c:v>
                </c:pt>
                <c:pt idx="74">
                  <c:v>-3.0797500076005235E-3</c:v>
                </c:pt>
                <c:pt idx="75">
                  <c:v>-1.1928375002753455E-2</c:v>
                </c:pt>
                <c:pt idx="76">
                  <c:v>-1.8372624996118248E-2</c:v>
                </c:pt>
                <c:pt idx="77">
                  <c:v>3.5759999955189414E-3</c:v>
                </c:pt>
                <c:pt idx="78">
                  <c:v>-3.8682500016875565E-3</c:v>
                </c:pt>
                <c:pt idx="79">
                  <c:v>-1.7027549998601899E-2</c:v>
                </c:pt>
                <c:pt idx="80">
                  <c:v>-1.7702299999655224E-2</c:v>
                </c:pt>
                <c:pt idx="81">
                  <c:v>-6.0681999966618605E-3</c:v>
                </c:pt>
                <c:pt idx="82">
                  <c:v>8.2395999997970648E-3</c:v>
                </c:pt>
                <c:pt idx="83">
                  <c:v>-4.959367500123335E-2</c:v>
                </c:pt>
                <c:pt idx="84">
                  <c:v>-1.8315799999982119E-2</c:v>
                </c:pt>
                <c:pt idx="85">
                  <c:v>9.064999976544641E-4</c:v>
                </c:pt>
                <c:pt idx="86">
                  <c:v>-2.0882275006442796E-2</c:v>
                </c:pt>
                <c:pt idx="87">
                  <c:v>-1.5585550005198456E-2</c:v>
                </c:pt>
                <c:pt idx="88">
                  <c:v>-3.2771900005172938E-2</c:v>
                </c:pt>
                <c:pt idx="89">
                  <c:v>-2.793350002320949E-3</c:v>
                </c:pt>
                <c:pt idx="93">
                  <c:v>-3.6056299999472685E-2</c:v>
                </c:pt>
                <c:pt idx="95">
                  <c:v>-6.9451500021386892E-3</c:v>
                </c:pt>
                <c:pt idx="97">
                  <c:v>3.4601999941514805E-3</c:v>
                </c:pt>
                <c:pt idx="98">
                  <c:v>-2.1718300005886704E-2</c:v>
                </c:pt>
                <c:pt idx="101">
                  <c:v>-2.6749000004201662E-2</c:v>
                </c:pt>
                <c:pt idx="111">
                  <c:v>-4.2630500000086613E-2</c:v>
                </c:pt>
                <c:pt idx="121">
                  <c:v>-3.8764849996368866E-2</c:v>
                </c:pt>
                <c:pt idx="123">
                  <c:v>-3.5610949998954311E-2</c:v>
                </c:pt>
                <c:pt idx="124">
                  <c:v>-4.4508350008982234E-2</c:v>
                </c:pt>
                <c:pt idx="126">
                  <c:v>-4.025184999773046E-2</c:v>
                </c:pt>
                <c:pt idx="127">
                  <c:v>-4.4720699996105395E-2</c:v>
                </c:pt>
                <c:pt idx="132">
                  <c:v>-4.6854700005496852E-2</c:v>
                </c:pt>
                <c:pt idx="136">
                  <c:v>-5.2543750003678724E-2</c:v>
                </c:pt>
                <c:pt idx="146">
                  <c:v>-6.0735850005585235E-2</c:v>
                </c:pt>
                <c:pt idx="148">
                  <c:v>-5.4598700000497047E-2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5-4C68-B2EC-F1ECA4CBD07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94">
                  <c:v>-3.5456300000078045E-2</c:v>
                </c:pt>
                <c:pt idx="96">
                  <c:v>-3.2660149998264387E-2</c:v>
                </c:pt>
                <c:pt idx="112">
                  <c:v>-4.2034425001475029E-2</c:v>
                </c:pt>
                <c:pt idx="114">
                  <c:v>-4.2333500008680858E-2</c:v>
                </c:pt>
                <c:pt idx="115">
                  <c:v>-4.1040950003662147E-2</c:v>
                </c:pt>
                <c:pt idx="118">
                  <c:v>-4.4994025003688876E-2</c:v>
                </c:pt>
                <c:pt idx="119">
                  <c:v>-4.7189750002871733E-2</c:v>
                </c:pt>
                <c:pt idx="140">
                  <c:v>-5.1227900003141258E-2</c:v>
                </c:pt>
                <c:pt idx="164">
                  <c:v>-5.8676000007835682E-2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A5-4C68-B2EC-F1ECA4CBD07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00">
                  <c:v>-3.4284899993508589E-2</c:v>
                </c:pt>
                <c:pt idx="102">
                  <c:v>-3.6144150006293785E-2</c:v>
                </c:pt>
                <c:pt idx="108">
                  <c:v>-3.9240050005901139E-2</c:v>
                </c:pt>
                <c:pt idx="116">
                  <c:v>-4.6180625002307352E-2</c:v>
                </c:pt>
                <c:pt idx="117">
                  <c:v>-4.4460750003054272E-2</c:v>
                </c:pt>
                <c:pt idx="120">
                  <c:v>-4.4118749996414408E-2</c:v>
                </c:pt>
                <c:pt idx="122">
                  <c:v>-4.3156300002010539E-2</c:v>
                </c:pt>
                <c:pt idx="125">
                  <c:v>-4.3331400003808085E-2</c:v>
                </c:pt>
                <c:pt idx="130">
                  <c:v>-4.3944650009507313E-2</c:v>
                </c:pt>
                <c:pt idx="131">
                  <c:v>-4.7642049998103175E-2</c:v>
                </c:pt>
                <c:pt idx="133">
                  <c:v>-4.8565199998847675E-2</c:v>
                </c:pt>
                <c:pt idx="134">
                  <c:v>-4.8828799997863825E-2</c:v>
                </c:pt>
                <c:pt idx="135">
                  <c:v>-4.8597025001072325E-2</c:v>
                </c:pt>
                <c:pt idx="137">
                  <c:v>-5.0363100002869032E-2</c:v>
                </c:pt>
                <c:pt idx="138">
                  <c:v>-5.5854550009826198E-2</c:v>
                </c:pt>
                <c:pt idx="139">
                  <c:v>-5.0985800000489689E-2</c:v>
                </c:pt>
                <c:pt idx="141">
                  <c:v>-5.2713900004164316E-2</c:v>
                </c:pt>
                <c:pt idx="142">
                  <c:v>-5.3844949994527269E-2</c:v>
                </c:pt>
                <c:pt idx="143">
                  <c:v>-5.6077925000863615E-2</c:v>
                </c:pt>
                <c:pt idx="144">
                  <c:v>-5.2743650005140807E-2</c:v>
                </c:pt>
                <c:pt idx="145">
                  <c:v>-5.2743650005140807E-2</c:v>
                </c:pt>
                <c:pt idx="147">
                  <c:v>-5.3441800002474338E-2</c:v>
                </c:pt>
                <c:pt idx="149">
                  <c:v>-5.4305849997035693E-2</c:v>
                </c:pt>
                <c:pt idx="150">
                  <c:v>-5.444155000441242E-2</c:v>
                </c:pt>
                <c:pt idx="151">
                  <c:v>-5.5431900007533841E-2</c:v>
                </c:pt>
                <c:pt idx="152">
                  <c:v>-5.706320000172127E-2</c:v>
                </c:pt>
                <c:pt idx="153">
                  <c:v>-5.6707450006797444E-2</c:v>
                </c:pt>
                <c:pt idx="154">
                  <c:v>-5.6170650001149625E-2</c:v>
                </c:pt>
                <c:pt idx="156">
                  <c:v>-5.5822524998802692E-2</c:v>
                </c:pt>
                <c:pt idx="157">
                  <c:v>-5.8574399998178706E-2</c:v>
                </c:pt>
                <c:pt idx="159">
                  <c:v>-5.8596049995685462E-2</c:v>
                </c:pt>
                <c:pt idx="160">
                  <c:v>-5.8596049995685462E-2</c:v>
                </c:pt>
                <c:pt idx="162">
                  <c:v>-5.8749600008013658E-2</c:v>
                </c:pt>
                <c:pt idx="163">
                  <c:v>-5.8749600008013658E-2</c:v>
                </c:pt>
                <c:pt idx="165">
                  <c:v>-5.8849699998972937E-2</c:v>
                </c:pt>
                <c:pt idx="166">
                  <c:v>-5.9058650003862567E-2</c:v>
                </c:pt>
                <c:pt idx="167">
                  <c:v>-6.1013400001684204E-2</c:v>
                </c:pt>
                <c:pt idx="168">
                  <c:v>-6.3053650010260753E-2</c:v>
                </c:pt>
                <c:pt idx="169">
                  <c:v>-6.2897900003008544E-2</c:v>
                </c:pt>
                <c:pt idx="170">
                  <c:v>-6.2749949996941723E-2</c:v>
                </c:pt>
                <c:pt idx="171">
                  <c:v>-6.264960000407882E-2</c:v>
                </c:pt>
                <c:pt idx="172">
                  <c:v>-6.4209549993393011E-2</c:v>
                </c:pt>
                <c:pt idx="173">
                  <c:v>-6.5818499999295454E-2</c:v>
                </c:pt>
                <c:pt idx="174">
                  <c:v>-6.499360001180321E-2</c:v>
                </c:pt>
                <c:pt idx="175">
                  <c:v>-6.687660000170581E-2</c:v>
                </c:pt>
                <c:pt idx="176">
                  <c:v>-6.6928300002473406E-2</c:v>
                </c:pt>
                <c:pt idx="177">
                  <c:v>-6.922245000168914E-2</c:v>
                </c:pt>
                <c:pt idx="178">
                  <c:v>-6.9303500007663388E-2</c:v>
                </c:pt>
                <c:pt idx="179">
                  <c:v>-7.0288350005284883E-2</c:v>
                </c:pt>
                <c:pt idx="180">
                  <c:v>-7.0643749997543637E-2</c:v>
                </c:pt>
                <c:pt idx="181">
                  <c:v>-7.0411625005363021E-2</c:v>
                </c:pt>
                <c:pt idx="182">
                  <c:v>-7.2239800007082522E-2</c:v>
                </c:pt>
                <c:pt idx="183">
                  <c:v>-7.2939450001285877E-2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A5-4C68-B2EC-F1ECA4CBD07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A5-4C68-B2EC-F1ECA4CBD07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A5-4C68-B2EC-F1ECA4CBD07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A5-4C68-B2EC-F1ECA4CBD07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1">
                  <c:v>8.9989399708137546E-2</c:v>
                </c:pt>
                <c:pt idx="2">
                  <c:v>8.9980554298808108E-2</c:v>
                </c:pt>
                <c:pt idx="3">
                  <c:v>8.9966654369861829E-2</c:v>
                </c:pt>
                <c:pt idx="4">
                  <c:v>8.995780896053239E-2</c:v>
                </c:pt>
                <c:pt idx="5">
                  <c:v>8.9952754440915564E-2</c:v>
                </c:pt>
                <c:pt idx="6">
                  <c:v>8.9839027749537018E-2</c:v>
                </c:pt>
                <c:pt idx="7">
                  <c:v>8.9830182340207565E-2</c:v>
                </c:pt>
                <c:pt idx="8">
                  <c:v>8.9756891805763614E-2</c:v>
                </c:pt>
                <c:pt idx="9">
                  <c:v>8.9205949167529733E-2</c:v>
                </c:pt>
                <c:pt idx="10">
                  <c:v>8.9186994718966642E-2</c:v>
                </c:pt>
                <c:pt idx="11">
                  <c:v>8.8771260480482811E-2</c:v>
                </c:pt>
                <c:pt idx="12">
                  <c:v>8.8260753999183525E-2</c:v>
                </c:pt>
                <c:pt idx="13">
                  <c:v>8.8251908589854086E-2</c:v>
                </c:pt>
                <c:pt idx="14">
                  <c:v>8.8206417913302665E-2</c:v>
                </c:pt>
                <c:pt idx="15">
                  <c:v>8.8205154283398465E-2</c:v>
                </c:pt>
                <c:pt idx="16">
                  <c:v>8.8147027307804979E-2</c:v>
                </c:pt>
                <c:pt idx="17">
                  <c:v>8.8133127378858714E-2</c:v>
                </c:pt>
                <c:pt idx="18">
                  <c:v>8.8128072859241888E-2</c:v>
                </c:pt>
                <c:pt idx="19">
                  <c:v>8.8092691221924119E-2</c:v>
                </c:pt>
                <c:pt idx="20">
                  <c:v>8.8091427592019905E-2</c:v>
                </c:pt>
                <c:pt idx="21">
                  <c:v>8.8054782324797923E-2</c:v>
                </c:pt>
                <c:pt idx="22">
                  <c:v>8.7991600829587624E-2</c:v>
                </c:pt>
                <c:pt idx="23">
                  <c:v>8.6298336757951372E-2</c:v>
                </c:pt>
                <c:pt idx="24">
                  <c:v>8.5925565936210563E-2</c:v>
                </c:pt>
                <c:pt idx="25">
                  <c:v>8.5025861444415776E-2</c:v>
                </c:pt>
                <c:pt idx="26">
                  <c:v>8.5017016035086337E-2</c:v>
                </c:pt>
                <c:pt idx="27">
                  <c:v>8.5003116106140073E-2</c:v>
                </c:pt>
                <c:pt idx="28">
                  <c:v>8.4989216177193808E-2</c:v>
                </c:pt>
                <c:pt idx="29">
                  <c:v>8.4342237666240258E-2</c:v>
                </c:pt>
                <c:pt idx="30">
                  <c:v>8.3337651892396364E-2</c:v>
                </c:pt>
                <c:pt idx="31">
                  <c:v>8.3278261286898678E-2</c:v>
                </c:pt>
                <c:pt idx="32">
                  <c:v>8.3246670539293521E-2</c:v>
                </c:pt>
                <c:pt idx="33">
                  <c:v>8.1869313943708805E-2</c:v>
                </c:pt>
                <c:pt idx="34">
                  <c:v>7.9721143106558354E-2</c:v>
                </c:pt>
                <c:pt idx="35">
                  <c:v>7.8375377258578793E-2</c:v>
                </c:pt>
                <c:pt idx="36">
                  <c:v>7.8370322738961981E-2</c:v>
                </c:pt>
                <c:pt idx="37">
                  <c:v>7.8288186795188577E-2</c:v>
                </c:pt>
                <c:pt idx="38">
                  <c:v>7.8284395905475951E-2</c:v>
                </c:pt>
                <c:pt idx="39">
                  <c:v>7.4343134234256966E-2</c:v>
                </c:pt>
                <c:pt idx="46">
                  <c:v>6.1560254123307533E-2</c:v>
                </c:pt>
                <c:pt idx="47">
                  <c:v>6.1558990493403326E-2</c:v>
                </c:pt>
                <c:pt idx="48">
                  <c:v>6.146927277020469E-2</c:v>
                </c:pt>
                <c:pt idx="49">
                  <c:v>3.9895319415693055E-2</c:v>
                </c:pt>
                <c:pt idx="50">
                  <c:v>3.4758663855095046E-2</c:v>
                </c:pt>
                <c:pt idx="51">
                  <c:v>3.4754872965382426E-2</c:v>
                </c:pt>
                <c:pt idx="52">
                  <c:v>3.47498184457656E-2</c:v>
                </c:pt>
                <c:pt idx="53">
                  <c:v>3.4622191825440782E-2</c:v>
                </c:pt>
                <c:pt idx="54">
                  <c:v>3.4485719795786511E-2</c:v>
                </c:pt>
                <c:pt idx="55">
                  <c:v>3.3271371457844402E-2</c:v>
                </c:pt>
                <c:pt idx="56">
                  <c:v>3.3112154089914428E-2</c:v>
                </c:pt>
                <c:pt idx="58">
                  <c:v>6.0692105099985627E-3</c:v>
                </c:pt>
                <c:pt idx="59">
                  <c:v>4.9647979737223874E-3</c:v>
                </c:pt>
                <c:pt idx="60">
                  <c:v>4.9647979737223874E-3</c:v>
                </c:pt>
                <c:pt idx="61">
                  <c:v>3.0946257154972762E-3</c:v>
                </c:pt>
                <c:pt idx="62">
                  <c:v>3.0857803061678374E-3</c:v>
                </c:pt>
                <c:pt idx="63">
                  <c:v>2.9884808035439692E-3</c:v>
                </c:pt>
                <c:pt idx="64">
                  <c:v>2.8393724748476401E-3</c:v>
                </c:pt>
                <c:pt idx="65">
                  <c:v>1.6060696883424264E-3</c:v>
                </c:pt>
                <c:pt idx="66">
                  <c:v>-3.8288378087805719E-4</c:v>
                </c:pt>
                <c:pt idx="67">
                  <c:v>-1.6743135429767436E-3</c:v>
                </c:pt>
                <c:pt idx="68">
                  <c:v>-6.5923611301470786E-3</c:v>
                </c:pt>
                <c:pt idx="69">
                  <c:v>-7.0232589274813878E-3</c:v>
                </c:pt>
                <c:pt idx="70">
                  <c:v>-8.3336431381431653E-3</c:v>
                </c:pt>
                <c:pt idx="71">
                  <c:v>-8.5156058443488503E-3</c:v>
                </c:pt>
                <c:pt idx="72">
                  <c:v>-8.524451253678289E-3</c:v>
                </c:pt>
                <c:pt idx="73">
                  <c:v>-8.5926872685054279E-3</c:v>
                </c:pt>
                <c:pt idx="74">
                  <c:v>-8.7127321094050136E-3</c:v>
                </c:pt>
                <c:pt idx="75">
                  <c:v>-1.0235406143973419E-2</c:v>
                </c:pt>
                <c:pt idx="76">
                  <c:v>-1.0399678031520226E-2</c:v>
                </c:pt>
                <c:pt idx="77">
                  <c:v>-1.393152361377642E-2</c:v>
                </c:pt>
                <c:pt idx="78">
                  <c:v>-1.4095795501323213E-2</c:v>
                </c:pt>
                <c:pt idx="79">
                  <c:v>-1.6708982143221543E-2</c:v>
                </c:pt>
                <c:pt idx="80">
                  <c:v>-1.7100707413525443E-2</c:v>
                </c:pt>
                <c:pt idx="81">
                  <c:v>-1.847048222968492E-2</c:v>
                </c:pt>
                <c:pt idx="82">
                  <c:v>-1.8561463582787763E-2</c:v>
                </c:pt>
                <c:pt idx="83">
                  <c:v>-1.8610745149051797E-2</c:v>
                </c:pt>
                <c:pt idx="84">
                  <c:v>-1.86928810928252E-2</c:v>
                </c:pt>
                <c:pt idx="85">
                  <c:v>-1.8758589847843912E-2</c:v>
                </c:pt>
                <c:pt idx="86">
                  <c:v>-2.0298954701071223E-2</c:v>
                </c:pt>
                <c:pt idx="87">
                  <c:v>-2.1864592152382636E-2</c:v>
                </c:pt>
                <c:pt idx="88">
                  <c:v>-2.3287439424518774E-2</c:v>
                </c:pt>
                <c:pt idx="89">
                  <c:v>-2.6828130416104407E-2</c:v>
                </c:pt>
                <c:pt idx="90">
                  <c:v>-2.8273723026516248E-2</c:v>
                </c:pt>
                <c:pt idx="91">
                  <c:v>-2.8273723026516248E-2</c:v>
                </c:pt>
                <c:pt idx="92">
                  <c:v>-2.8319213703067669E-2</c:v>
                </c:pt>
                <c:pt idx="93">
                  <c:v>-2.8523921747549058E-2</c:v>
                </c:pt>
                <c:pt idx="94">
                  <c:v>-2.8523921747549058E-2</c:v>
                </c:pt>
                <c:pt idx="95">
                  <c:v>-2.8556776125058428E-2</c:v>
                </c:pt>
                <c:pt idx="96">
                  <c:v>-3.032585799094703E-2</c:v>
                </c:pt>
                <c:pt idx="97">
                  <c:v>-3.1632451311896195E-2</c:v>
                </c:pt>
                <c:pt idx="98">
                  <c:v>-3.2466447048672256E-2</c:v>
                </c:pt>
                <c:pt idx="99">
                  <c:v>-3.5002552266414008E-2</c:v>
                </c:pt>
                <c:pt idx="100">
                  <c:v>-3.5266650916393083E-2</c:v>
                </c:pt>
                <c:pt idx="101">
                  <c:v>-3.5413231985281013E-2</c:v>
                </c:pt>
                <c:pt idx="102">
                  <c:v>-3.6694552708146033E-2</c:v>
                </c:pt>
                <c:pt idx="103">
                  <c:v>-3.6937169649753632E-2</c:v>
                </c:pt>
                <c:pt idx="104">
                  <c:v>-3.7010460184197569E-2</c:v>
                </c:pt>
                <c:pt idx="105">
                  <c:v>-3.8948868457249819E-2</c:v>
                </c:pt>
                <c:pt idx="106">
                  <c:v>-4.0011581206687186E-2</c:v>
                </c:pt>
                <c:pt idx="107">
                  <c:v>-4.0011581206687186E-2</c:v>
                </c:pt>
                <c:pt idx="108">
                  <c:v>-4.0086135371035364E-2</c:v>
                </c:pt>
                <c:pt idx="109">
                  <c:v>-4.0530933097315924E-2</c:v>
                </c:pt>
                <c:pt idx="110">
                  <c:v>-4.084684057336746E-2</c:v>
                </c:pt>
                <c:pt idx="111">
                  <c:v>-4.165556371205939E-2</c:v>
                </c:pt>
                <c:pt idx="112">
                  <c:v>-4.1949989479739436E-2</c:v>
                </c:pt>
                <c:pt idx="113">
                  <c:v>-4.1951253109643649E-2</c:v>
                </c:pt>
                <c:pt idx="114">
                  <c:v>-4.2009380085237108E-2</c:v>
                </c:pt>
                <c:pt idx="115">
                  <c:v>-4.2214088129718524E-2</c:v>
                </c:pt>
                <c:pt idx="116">
                  <c:v>-4.3355145933216682E-2</c:v>
                </c:pt>
                <c:pt idx="117">
                  <c:v>-4.3538372269326553E-2</c:v>
                </c:pt>
                <c:pt idx="118">
                  <c:v>-4.3587653835590601E-2</c:v>
                </c:pt>
                <c:pt idx="119">
                  <c:v>-4.3588917465494814E-2</c:v>
                </c:pt>
                <c:pt idx="120">
                  <c:v>-4.3639462661663048E-2</c:v>
                </c:pt>
                <c:pt idx="121">
                  <c:v>-4.3684953338214483E-2</c:v>
                </c:pt>
                <c:pt idx="122">
                  <c:v>-4.3687480598022882E-2</c:v>
                </c:pt>
                <c:pt idx="123">
                  <c:v>-4.373044401476589E-2</c:v>
                </c:pt>
                <c:pt idx="124">
                  <c:v>-4.3760771132466847E-2</c:v>
                </c:pt>
                <c:pt idx="125">
                  <c:v>-4.3783516470742551E-2</c:v>
                </c:pt>
                <c:pt idx="126">
                  <c:v>-4.3836588926719211E-2</c:v>
                </c:pt>
                <c:pt idx="127">
                  <c:v>-4.4880347227593487E-2</c:v>
                </c:pt>
                <c:pt idx="128">
                  <c:v>-4.5737088302645279E-2</c:v>
                </c:pt>
                <c:pt idx="129">
                  <c:v>-4.6545811441337209E-2</c:v>
                </c:pt>
                <c:pt idx="130">
                  <c:v>-4.7031045324552379E-2</c:v>
                </c:pt>
                <c:pt idx="131">
                  <c:v>-4.7061372442253308E-2</c:v>
                </c:pt>
                <c:pt idx="132">
                  <c:v>-4.720542625133281E-2</c:v>
                </c:pt>
                <c:pt idx="133">
                  <c:v>-4.844378355745485E-2</c:v>
                </c:pt>
                <c:pt idx="134">
                  <c:v>-4.8868363205268106E-2</c:v>
                </c:pt>
                <c:pt idx="135">
                  <c:v>-4.8995989825592945E-2</c:v>
                </c:pt>
                <c:pt idx="136">
                  <c:v>-4.9957612182693817E-2</c:v>
                </c:pt>
                <c:pt idx="137">
                  <c:v>-5.0217919942960293E-2</c:v>
                </c:pt>
                <c:pt idx="138">
                  <c:v>-5.0220447202768692E-2</c:v>
                </c:pt>
                <c:pt idx="139">
                  <c:v>-5.0536354678820228E-2</c:v>
                </c:pt>
                <c:pt idx="140">
                  <c:v>-5.1794930063409572E-2</c:v>
                </c:pt>
                <c:pt idx="141">
                  <c:v>-5.3513466733129927E-2</c:v>
                </c:pt>
                <c:pt idx="142">
                  <c:v>-5.3637302463742126E-2</c:v>
                </c:pt>
                <c:pt idx="143">
                  <c:v>-5.3651202392688391E-2</c:v>
                </c:pt>
                <c:pt idx="144">
                  <c:v>-5.3652466022592604E-2</c:v>
                </c:pt>
                <c:pt idx="145">
                  <c:v>-5.3652466022592604E-2</c:v>
                </c:pt>
                <c:pt idx="146">
                  <c:v>-5.3743447375695447E-2</c:v>
                </c:pt>
                <c:pt idx="147">
                  <c:v>-5.3771247233587977E-2</c:v>
                </c:pt>
                <c:pt idx="148">
                  <c:v>-5.4079572930214287E-2</c:v>
                </c:pt>
                <c:pt idx="149">
                  <c:v>-5.525980326074284E-2</c:v>
                </c:pt>
                <c:pt idx="150">
                  <c:v>-5.5426602408098047E-2</c:v>
                </c:pt>
                <c:pt idx="151">
                  <c:v>-5.5636364972196262E-2</c:v>
                </c:pt>
                <c:pt idx="152">
                  <c:v>-5.6632105336710703E-2</c:v>
                </c:pt>
                <c:pt idx="153">
                  <c:v>-5.679637722425751E-2</c:v>
                </c:pt>
                <c:pt idx="154">
                  <c:v>-5.6836813381192119E-2</c:v>
                </c:pt>
                <c:pt idx="155">
                  <c:v>-5.7052894094811374E-2</c:v>
                </c:pt>
                <c:pt idx="156">
                  <c:v>-5.70579486144282E-2</c:v>
                </c:pt>
                <c:pt idx="157">
                  <c:v>-5.7279083847664253E-2</c:v>
                </c:pt>
                <c:pt idx="158">
                  <c:v>-5.8484586776276937E-2</c:v>
                </c:pt>
                <c:pt idx="159">
                  <c:v>-5.8484586776276937E-2</c:v>
                </c:pt>
                <c:pt idx="160">
                  <c:v>-5.8484586776276937E-2</c:v>
                </c:pt>
                <c:pt idx="161">
                  <c:v>-5.8734785497309761E-2</c:v>
                </c:pt>
                <c:pt idx="162">
                  <c:v>-5.8734785497309761E-2</c:v>
                </c:pt>
                <c:pt idx="163">
                  <c:v>-5.8734785497309761E-2</c:v>
                </c:pt>
                <c:pt idx="164">
                  <c:v>-5.8815657811178951E-2</c:v>
                </c:pt>
                <c:pt idx="165">
                  <c:v>-6.0094451274235572E-2</c:v>
                </c:pt>
                <c:pt idx="166">
                  <c:v>-6.0476067505305819E-2</c:v>
                </c:pt>
                <c:pt idx="167">
                  <c:v>-6.1878696698974667E-2</c:v>
                </c:pt>
                <c:pt idx="168">
                  <c:v>-6.3256053294559356E-2</c:v>
                </c:pt>
                <c:pt idx="169">
                  <c:v>-6.3420325182106163E-2</c:v>
                </c:pt>
                <c:pt idx="170">
                  <c:v>-6.3493615716550128E-2</c:v>
                </c:pt>
                <c:pt idx="171">
                  <c:v>-6.3789305114134359E-2</c:v>
                </c:pt>
                <c:pt idx="172">
                  <c:v>-6.5131280072401293E-2</c:v>
                </c:pt>
                <c:pt idx="173">
                  <c:v>-6.5512896303471541E-2</c:v>
                </c:pt>
                <c:pt idx="174">
                  <c:v>-6.5608932176191209E-2</c:v>
                </c:pt>
                <c:pt idx="175">
                  <c:v>-6.6973652472733874E-2</c:v>
                </c:pt>
                <c:pt idx="176">
                  <c:v>-6.7342632404762071E-2</c:v>
                </c:pt>
                <c:pt idx="177">
                  <c:v>-6.8674498323795352E-2</c:v>
                </c:pt>
                <c:pt idx="178">
                  <c:v>-6.8798334054407551E-2</c:v>
                </c:pt>
                <c:pt idx="179">
                  <c:v>-7.0044273139954816E-2</c:v>
                </c:pt>
                <c:pt idx="180">
                  <c:v>-7.0175690649992267E-2</c:v>
                </c:pt>
                <c:pt idx="181">
                  <c:v>-7.059900666790131E-2</c:v>
                </c:pt>
                <c:pt idx="182">
                  <c:v>-7.2068608246493082E-2</c:v>
                </c:pt>
                <c:pt idx="183">
                  <c:v>-7.2364297644077313E-2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A5-4C68-B2EC-F1ECA4CBD07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18">
                  <c:v>-7.3702925001271069E-2</c:v>
                </c:pt>
                <c:pt idx="99">
                  <c:v>-3.1038375003845431E-2</c:v>
                </c:pt>
                <c:pt idx="106">
                  <c:v>-4.0492275002179667E-2</c:v>
                </c:pt>
                <c:pt idx="107">
                  <c:v>-3.8412275003793184E-2</c:v>
                </c:pt>
                <c:pt idx="109">
                  <c:v>2.1647500034305267E-3</c:v>
                </c:pt>
                <c:pt idx="155">
                  <c:v>-0.10803962500358466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A5-4C68-B2EC-F1ECA4CB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35344"/>
        <c:axId val="1"/>
      </c:scatterChart>
      <c:valAx>
        <c:axId val="760235344"/>
        <c:scaling>
          <c:orientation val="minMax"/>
          <c:min val="5000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747748618735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384720327421552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353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26753749914957"/>
          <c:y val="0.9204921861831491"/>
          <c:w val="0.7025925169994951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Psc - O-C Diagr.</a:t>
            </a:r>
          </a:p>
        </c:rich>
      </c:tx>
      <c:layout>
        <c:manualLayout>
          <c:xMode val="edge"/>
          <c:yMode val="edge"/>
          <c:x val="0.3964577656675749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7820163487738"/>
          <c:y val="0.14634168126798494"/>
          <c:w val="0.83378746594005448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0</c:v>
                </c:pt>
                <c:pt idx="1">
                  <c:v>3.0000000006111804E-3</c:v>
                </c:pt>
                <c:pt idx="2">
                  <c:v>-1.5970075000950601E-2</c:v>
                </c:pt>
                <c:pt idx="3">
                  <c:v>-2.9230500003905036E-3</c:v>
                </c:pt>
                <c:pt idx="4">
                  <c:v>-2.8931250017194543E-3</c:v>
                </c:pt>
                <c:pt idx="5">
                  <c:v>-8.8760250000632368E-3</c:v>
                </c:pt>
                <c:pt idx="6">
                  <c:v>-2.4912750013754703E-3</c:v>
                </c:pt>
                <c:pt idx="7">
                  <c:v>-1.4613499988627154E-3</c:v>
                </c:pt>
                <c:pt idx="8">
                  <c:v>1.7866000016510952E-3</c:v>
                </c:pt>
                <c:pt idx="9">
                  <c:v>-7.3494999996910337E-3</c:v>
                </c:pt>
                <c:pt idx="10">
                  <c:v>2.7146249994984828E-3</c:v>
                </c:pt>
                <c:pt idx="11">
                  <c:v>7.1210999994946178E-3</c:v>
                </c:pt>
                <c:pt idx="12">
                  <c:v>-7.1518000004289206E-3</c:v>
                </c:pt>
                <c:pt idx="13">
                  <c:v>-5.1218749977124389E-3</c:v>
                </c:pt>
                <c:pt idx="14">
                  <c:v>-8.9679749980859924E-3</c:v>
                </c:pt>
                <c:pt idx="15">
                  <c:v>-3.9636999972572085E-3</c:v>
                </c:pt>
                <c:pt idx="16">
                  <c:v>-7.767049999529263E-3</c:v>
                </c:pt>
                <c:pt idx="17">
                  <c:v>3.2799750006233808E-3</c:v>
                </c:pt>
                <c:pt idx="18">
                  <c:v>-7.3702925001271069E-2</c:v>
                </c:pt>
                <c:pt idx="19">
                  <c:v>-1.5832249991944991E-3</c:v>
                </c:pt>
                <c:pt idx="20">
                  <c:v>-2.578949999588076E-3</c:v>
                </c:pt>
                <c:pt idx="21">
                  <c:v>2.5450249995628837E-3</c:v>
                </c:pt>
                <c:pt idx="22">
                  <c:v>9.7587749987724237E-3</c:v>
                </c:pt>
                <c:pt idx="23">
                  <c:v>4.8727499961387366E-4</c:v>
                </c:pt>
                <c:pt idx="24">
                  <c:v>-3.2516000028408598E-3</c:v>
                </c:pt>
                <c:pt idx="25">
                  <c:v>7.922000004327856E-4</c:v>
                </c:pt>
                <c:pt idx="26">
                  <c:v>2.8221249995112885E-3</c:v>
                </c:pt>
                <c:pt idx="27">
                  <c:v>4.8691499978303909E-3</c:v>
                </c:pt>
                <c:pt idx="28">
                  <c:v>-1.0838250018423423E-3</c:v>
                </c:pt>
                <c:pt idx="29">
                  <c:v>1.1049749991798308E-3</c:v>
                </c:pt>
                <c:pt idx="30">
                  <c:v>-1.0496399998373818E-2</c:v>
                </c:pt>
                <c:pt idx="31">
                  <c:v>-2.2954750020289794E-3</c:v>
                </c:pt>
                <c:pt idx="32">
                  <c:v>2.8113999978813808E-3</c:v>
                </c:pt>
                <c:pt idx="33">
                  <c:v>4.471149997698376E-3</c:v>
                </c:pt>
                <c:pt idx="34">
                  <c:v>2.7386500005377457E-3</c:v>
                </c:pt>
                <c:pt idx="35">
                  <c:v>7.2915249984362163E-3</c:v>
                </c:pt>
                <c:pt idx="36">
                  <c:v>6.3086250011110678E-3</c:v>
                </c:pt>
                <c:pt idx="37">
                  <c:v>3.5864999990735669E-3</c:v>
                </c:pt>
                <c:pt idx="38">
                  <c:v>3.5993249985040165E-3</c:v>
                </c:pt>
                <c:pt idx="39">
                  <c:v>3.9330500003416091E-3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2E-49AB-BFC0-4421E4216FF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Active!$D$22:$D$50</c:f>
                <c:numCache>
                  <c:formatCode>General</c:formatCode>
                  <c:ptCount val="2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40">
                  <c:v>1.7094499999075197E-3</c:v>
                </c:pt>
                <c:pt idx="41">
                  <c:v>-5.5970000175875612E-4</c:v>
                </c:pt>
                <c:pt idx="42">
                  <c:v>1.7250000382773578E-5</c:v>
                </c:pt>
                <c:pt idx="43">
                  <c:v>6.0942000018258113E-3</c:v>
                </c:pt>
                <c:pt idx="44">
                  <c:v>1.3720749993808568E-3</c:v>
                </c:pt>
                <c:pt idx="45">
                  <c:v>2.8891750007460359E-3</c:v>
                </c:pt>
                <c:pt idx="46">
                  <c:v>1.7895000200951472E-4</c:v>
                </c:pt>
                <c:pt idx="47">
                  <c:v>4.1832250026345719E-3</c:v>
                </c:pt>
                <c:pt idx="48">
                  <c:v>3.4867499962274451E-3</c:v>
                </c:pt>
                <c:pt idx="49">
                  <c:v>3.4738250033115037E-3</c:v>
                </c:pt>
                <c:pt idx="50">
                  <c:v>3.8516999993589707E-3</c:v>
                </c:pt>
                <c:pt idx="51">
                  <c:v>-1.1135475004266482E-2</c:v>
                </c:pt>
                <c:pt idx="52">
                  <c:v>2.8816250051022507E-3</c:v>
                </c:pt>
                <c:pt idx="53">
                  <c:v>6.3134000010904856E-3</c:v>
                </c:pt>
                <c:pt idx="54">
                  <c:v>8.7751000028220005E-3</c:v>
                </c:pt>
                <c:pt idx="55">
                  <c:v>3.8833749931654893E-3</c:v>
                </c:pt>
                <c:pt idx="56">
                  <c:v>2.0422025001607835E-2</c:v>
                </c:pt>
                <c:pt idx="57">
                  <c:v>-3.2639000055496581E-3</c:v>
                </c:pt>
                <c:pt idx="58">
                  <c:v>-6.0886999999638647E-3</c:v>
                </c:pt>
                <c:pt idx="59">
                  <c:v>2.6476499988348223E-3</c:v>
                </c:pt>
                <c:pt idx="60">
                  <c:v>2.6476499988348223E-3</c:v>
                </c:pt>
                <c:pt idx="61">
                  <c:v>-1.1025350002455525E-2</c:v>
                </c:pt>
                <c:pt idx="62">
                  <c:v>4.5749984565190971E-6</c:v>
                </c:pt>
                <c:pt idx="63">
                  <c:v>2.833374999318039E-2</c:v>
                </c:pt>
                <c:pt idx="64">
                  <c:v>-7.161800007452257E-3</c:v>
                </c:pt>
                <c:pt idx="65">
                  <c:v>1.8010599997069221E-2</c:v>
                </c:pt>
                <c:pt idx="66">
                  <c:v>-6.2605499988421798E-3</c:v>
                </c:pt>
                <c:pt idx="67">
                  <c:v>3.1084999936865643E-3</c:v>
                </c:pt>
                <c:pt idx="68">
                  <c:v>5.7467999940854497E-3</c:v>
                </c:pt>
                <c:pt idx="69">
                  <c:v>-1.7795425002987031E-2</c:v>
                </c:pt>
                <c:pt idx="70">
                  <c:v>-1.0362250002799556E-2</c:v>
                </c:pt>
                <c:pt idx="71">
                  <c:v>-2.0746650006913114E-2</c:v>
                </c:pt>
                <c:pt idx="72">
                  <c:v>-6.7167250017519109E-3</c:v>
                </c:pt>
                <c:pt idx="73">
                  <c:v>-7.4858750012936071E-3</c:v>
                </c:pt>
                <c:pt idx="74">
                  <c:v>-3.0797500076005235E-3</c:v>
                </c:pt>
                <c:pt idx="75">
                  <c:v>-1.1928375002753455E-2</c:v>
                </c:pt>
                <c:pt idx="76">
                  <c:v>-1.8372624996118248E-2</c:v>
                </c:pt>
                <c:pt idx="77">
                  <c:v>3.5759999955189414E-3</c:v>
                </c:pt>
                <c:pt idx="78">
                  <c:v>-3.8682500016875565E-3</c:v>
                </c:pt>
                <c:pt idx="79">
                  <c:v>-1.7027549998601899E-2</c:v>
                </c:pt>
                <c:pt idx="80">
                  <c:v>-1.7702299999655224E-2</c:v>
                </c:pt>
                <c:pt idx="81">
                  <c:v>-6.0681999966618605E-3</c:v>
                </c:pt>
                <c:pt idx="82">
                  <c:v>8.2395999997970648E-3</c:v>
                </c:pt>
                <c:pt idx="83">
                  <c:v>-4.959367500123335E-2</c:v>
                </c:pt>
                <c:pt idx="84">
                  <c:v>-1.8315799999982119E-2</c:v>
                </c:pt>
                <c:pt idx="85">
                  <c:v>9.064999976544641E-4</c:v>
                </c:pt>
                <c:pt idx="86">
                  <c:v>-2.0882275006442796E-2</c:v>
                </c:pt>
                <c:pt idx="87">
                  <c:v>-1.5585550005198456E-2</c:v>
                </c:pt>
                <c:pt idx="88">
                  <c:v>-3.2771900005172938E-2</c:v>
                </c:pt>
                <c:pt idx="89">
                  <c:v>-2.793350002320949E-3</c:v>
                </c:pt>
                <c:pt idx="93">
                  <c:v>-3.6056299999472685E-2</c:v>
                </c:pt>
                <c:pt idx="95">
                  <c:v>-6.9451500021386892E-3</c:v>
                </c:pt>
                <c:pt idx="97">
                  <c:v>3.4601999941514805E-3</c:v>
                </c:pt>
                <c:pt idx="98">
                  <c:v>-2.1718300005886704E-2</c:v>
                </c:pt>
                <c:pt idx="101">
                  <c:v>-2.6749000004201662E-2</c:v>
                </c:pt>
                <c:pt idx="111">
                  <c:v>-4.2630500000086613E-2</c:v>
                </c:pt>
                <c:pt idx="121">
                  <c:v>-3.8764849996368866E-2</c:v>
                </c:pt>
                <c:pt idx="123">
                  <c:v>-3.5610949998954311E-2</c:v>
                </c:pt>
                <c:pt idx="124">
                  <c:v>-4.4508350008982234E-2</c:v>
                </c:pt>
                <c:pt idx="126">
                  <c:v>-4.025184999773046E-2</c:v>
                </c:pt>
                <c:pt idx="127">
                  <c:v>-4.4720699996105395E-2</c:v>
                </c:pt>
                <c:pt idx="132">
                  <c:v>-4.6854700005496852E-2</c:v>
                </c:pt>
                <c:pt idx="136">
                  <c:v>-5.2543750003678724E-2</c:v>
                </c:pt>
                <c:pt idx="146">
                  <c:v>-6.0735850005585235E-2</c:v>
                </c:pt>
                <c:pt idx="148">
                  <c:v>-5.4598700000497047E-2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2E-49AB-BFC0-4421E4216FF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94">
                  <c:v>-3.5456300000078045E-2</c:v>
                </c:pt>
                <c:pt idx="96">
                  <c:v>-3.2660149998264387E-2</c:v>
                </c:pt>
                <c:pt idx="112">
                  <c:v>-4.2034425001475029E-2</c:v>
                </c:pt>
                <c:pt idx="114">
                  <c:v>-4.2333500008680858E-2</c:v>
                </c:pt>
                <c:pt idx="115">
                  <c:v>-4.1040950003662147E-2</c:v>
                </c:pt>
                <c:pt idx="118">
                  <c:v>-4.4994025003688876E-2</c:v>
                </c:pt>
                <c:pt idx="119">
                  <c:v>-4.7189750002871733E-2</c:v>
                </c:pt>
                <c:pt idx="140">
                  <c:v>-5.1227900003141258E-2</c:v>
                </c:pt>
                <c:pt idx="164">
                  <c:v>-5.8676000007835682E-2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2E-49AB-BFC0-4421E4216FF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00">
                  <c:v>-3.4284899993508589E-2</c:v>
                </c:pt>
                <c:pt idx="102">
                  <c:v>-3.6144150006293785E-2</c:v>
                </c:pt>
                <c:pt idx="108">
                  <c:v>-3.9240050005901139E-2</c:v>
                </c:pt>
                <c:pt idx="116">
                  <c:v>-4.6180625002307352E-2</c:v>
                </c:pt>
                <c:pt idx="117">
                  <c:v>-4.4460750003054272E-2</c:v>
                </c:pt>
                <c:pt idx="120">
                  <c:v>-4.4118749996414408E-2</c:v>
                </c:pt>
                <c:pt idx="122">
                  <c:v>-4.3156300002010539E-2</c:v>
                </c:pt>
                <c:pt idx="125">
                  <c:v>-4.3331400003808085E-2</c:v>
                </c:pt>
                <c:pt idx="130">
                  <c:v>-4.3944650009507313E-2</c:v>
                </c:pt>
                <c:pt idx="131">
                  <c:v>-4.7642049998103175E-2</c:v>
                </c:pt>
                <c:pt idx="133">
                  <c:v>-4.8565199998847675E-2</c:v>
                </c:pt>
                <c:pt idx="134">
                  <c:v>-4.8828799997863825E-2</c:v>
                </c:pt>
                <c:pt idx="135">
                  <c:v>-4.8597025001072325E-2</c:v>
                </c:pt>
                <c:pt idx="137">
                  <c:v>-5.0363100002869032E-2</c:v>
                </c:pt>
                <c:pt idx="138">
                  <c:v>-5.5854550009826198E-2</c:v>
                </c:pt>
                <c:pt idx="139">
                  <c:v>-5.0985800000489689E-2</c:v>
                </c:pt>
                <c:pt idx="141">
                  <c:v>-5.2713900004164316E-2</c:v>
                </c:pt>
                <c:pt idx="142">
                  <c:v>-5.3844949994527269E-2</c:v>
                </c:pt>
                <c:pt idx="143">
                  <c:v>-5.6077925000863615E-2</c:v>
                </c:pt>
                <c:pt idx="144">
                  <c:v>-5.2743650005140807E-2</c:v>
                </c:pt>
                <c:pt idx="145">
                  <c:v>-5.2743650005140807E-2</c:v>
                </c:pt>
                <c:pt idx="147">
                  <c:v>-5.3441800002474338E-2</c:v>
                </c:pt>
                <c:pt idx="149">
                  <c:v>-5.4305849997035693E-2</c:v>
                </c:pt>
                <c:pt idx="150">
                  <c:v>-5.444155000441242E-2</c:v>
                </c:pt>
                <c:pt idx="151">
                  <c:v>-5.5431900007533841E-2</c:v>
                </c:pt>
                <c:pt idx="152">
                  <c:v>-5.706320000172127E-2</c:v>
                </c:pt>
                <c:pt idx="153">
                  <c:v>-5.6707450006797444E-2</c:v>
                </c:pt>
                <c:pt idx="154">
                  <c:v>-5.6170650001149625E-2</c:v>
                </c:pt>
                <c:pt idx="156">
                  <c:v>-5.5822524998802692E-2</c:v>
                </c:pt>
                <c:pt idx="157">
                  <c:v>-5.8574399998178706E-2</c:v>
                </c:pt>
                <c:pt idx="159">
                  <c:v>-5.8596049995685462E-2</c:v>
                </c:pt>
                <c:pt idx="160">
                  <c:v>-5.8596049995685462E-2</c:v>
                </c:pt>
                <c:pt idx="162">
                  <c:v>-5.8749600008013658E-2</c:v>
                </c:pt>
                <c:pt idx="163">
                  <c:v>-5.8749600008013658E-2</c:v>
                </c:pt>
                <c:pt idx="165">
                  <c:v>-5.8849699998972937E-2</c:v>
                </c:pt>
                <c:pt idx="166">
                  <c:v>-5.9058650003862567E-2</c:v>
                </c:pt>
                <c:pt idx="167">
                  <c:v>-6.1013400001684204E-2</c:v>
                </c:pt>
                <c:pt idx="168">
                  <c:v>-6.3053650010260753E-2</c:v>
                </c:pt>
                <c:pt idx="169">
                  <c:v>-6.2897900003008544E-2</c:v>
                </c:pt>
                <c:pt idx="170">
                  <c:v>-6.2749949996941723E-2</c:v>
                </c:pt>
                <c:pt idx="171">
                  <c:v>-6.264960000407882E-2</c:v>
                </c:pt>
                <c:pt idx="172">
                  <c:v>-6.4209549993393011E-2</c:v>
                </c:pt>
                <c:pt idx="173">
                  <c:v>-6.5818499999295454E-2</c:v>
                </c:pt>
                <c:pt idx="174">
                  <c:v>-6.499360001180321E-2</c:v>
                </c:pt>
                <c:pt idx="175">
                  <c:v>-6.687660000170581E-2</c:v>
                </c:pt>
                <c:pt idx="176">
                  <c:v>-6.6928300002473406E-2</c:v>
                </c:pt>
                <c:pt idx="177">
                  <c:v>-6.922245000168914E-2</c:v>
                </c:pt>
                <c:pt idx="178">
                  <c:v>-6.9303500007663388E-2</c:v>
                </c:pt>
                <c:pt idx="179">
                  <c:v>-7.0288350005284883E-2</c:v>
                </c:pt>
                <c:pt idx="180">
                  <c:v>-7.0643749997543637E-2</c:v>
                </c:pt>
                <c:pt idx="181">
                  <c:v>-7.0411625005363021E-2</c:v>
                </c:pt>
                <c:pt idx="182">
                  <c:v>-7.2239800007082522E-2</c:v>
                </c:pt>
                <c:pt idx="183">
                  <c:v>-7.2939450001285877E-2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2E-49AB-BFC0-4421E4216FF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2E-49AB-BFC0-4421E4216FF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2E-49AB-BFC0-4421E4216FF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2E-49AB-BFC0-4421E4216FF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1">
                  <c:v>8.9989399708137546E-2</c:v>
                </c:pt>
                <c:pt idx="2">
                  <c:v>8.9980554298808108E-2</c:v>
                </c:pt>
                <c:pt idx="3">
                  <c:v>8.9966654369861829E-2</c:v>
                </c:pt>
                <c:pt idx="4">
                  <c:v>8.995780896053239E-2</c:v>
                </c:pt>
                <c:pt idx="5">
                  <c:v>8.9952754440915564E-2</c:v>
                </c:pt>
                <c:pt idx="6">
                  <c:v>8.9839027749537018E-2</c:v>
                </c:pt>
                <c:pt idx="7">
                  <c:v>8.9830182340207565E-2</c:v>
                </c:pt>
                <c:pt idx="8">
                  <c:v>8.9756891805763614E-2</c:v>
                </c:pt>
                <c:pt idx="9">
                  <c:v>8.9205949167529733E-2</c:v>
                </c:pt>
                <c:pt idx="10">
                  <c:v>8.9186994718966642E-2</c:v>
                </c:pt>
                <c:pt idx="11">
                  <c:v>8.8771260480482811E-2</c:v>
                </c:pt>
                <c:pt idx="12">
                  <c:v>8.8260753999183525E-2</c:v>
                </c:pt>
                <c:pt idx="13">
                  <c:v>8.8251908589854086E-2</c:v>
                </c:pt>
                <c:pt idx="14">
                  <c:v>8.8206417913302665E-2</c:v>
                </c:pt>
                <c:pt idx="15">
                  <c:v>8.8205154283398465E-2</c:v>
                </c:pt>
                <c:pt idx="16">
                  <c:v>8.8147027307804979E-2</c:v>
                </c:pt>
                <c:pt idx="17">
                  <c:v>8.8133127378858714E-2</c:v>
                </c:pt>
                <c:pt idx="18">
                  <c:v>8.8128072859241888E-2</c:v>
                </c:pt>
                <c:pt idx="19">
                  <c:v>8.8092691221924119E-2</c:v>
                </c:pt>
                <c:pt idx="20">
                  <c:v>8.8091427592019905E-2</c:v>
                </c:pt>
                <c:pt idx="21">
                  <c:v>8.8054782324797923E-2</c:v>
                </c:pt>
                <c:pt idx="22">
                  <c:v>8.7991600829587624E-2</c:v>
                </c:pt>
                <c:pt idx="23">
                  <c:v>8.6298336757951372E-2</c:v>
                </c:pt>
                <c:pt idx="24">
                  <c:v>8.5925565936210563E-2</c:v>
                </c:pt>
                <c:pt idx="25">
                  <c:v>8.5025861444415776E-2</c:v>
                </c:pt>
                <c:pt idx="26">
                  <c:v>8.5017016035086337E-2</c:v>
                </c:pt>
                <c:pt idx="27">
                  <c:v>8.5003116106140073E-2</c:v>
                </c:pt>
                <c:pt idx="28">
                  <c:v>8.4989216177193808E-2</c:v>
                </c:pt>
                <c:pt idx="29">
                  <c:v>8.4342237666240258E-2</c:v>
                </c:pt>
                <c:pt idx="30">
                  <c:v>8.3337651892396364E-2</c:v>
                </c:pt>
                <c:pt idx="31">
                  <c:v>8.3278261286898678E-2</c:v>
                </c:pt>
                <c:pt idx="32">
                  <c:v>8.3246670539293521E-2</c:v>
                </c:pt>
                <c:pt idx="33">
                  <c:v>8.1869313943708805E-2</c:v>
                </c:pt>
                <c:pt idx="34">
                  <c:v>7.9721143106558354E-2</c:v>
                </c:pt>
                <c:pt idx="35">
                  <c:v>7.8375377258578793E-2</c:v>
                </c:pt>
                <c:pt idx="36">
                  <c:v>7.8370322738961981E-2</c:v>
                </c:pt>
                <c:pt idx="37">
                  <c:v>7.8288186795188577E-2</c:v>
                </c:pt>
                <c:pt idx="38">
                  <c:v>7.8284395905475951E-2</c:v>
                </c:pt>
                <c:pt idx="39">
                  <c:v>7.4343134234256966E-2</c:v>
                </c:pt>
                <c:pt idx="46">
                  <c:v>6.1560254123307533E-2</c:v>
                </c:pt>
                <c:pt idx="47">
                  <c:v>6.1558990493403326E-2</c:v>
                </c:pt>
                <c:pt idx="48">
                  <c:v>6.146927277020469E-2</c:v>
                </c:pt>
                <c:pt idx="49">
                  <c:v>3.9895319415693055E-2</c:v>
                </c:pt>
                <c:pt idx="50">
                  <c:v>3.4758663855095046E-2</c:v>
                </c:pt>
                <c:pt idx="51">
                  <c:v>3.4754872965382426E-2</c:v>
                </c:pt>
                <c:pt idx="52">
                  <c:v>3.47498184457656E-2</c:v>
                </c:pt>
                <c:pt idx="53">
                  <c:v>3.4622191825440782E-2</c:v>
                </c:pt>
                <c:pt idx="54">
                  <c:v>3.4485719795786511E-2</c:v>
                </c:pt>
                <c:pt idx="55">
                  <c:v>3.3271371457844402E-2</c:v>
                </c:pt>
                <c:pt idx="56">
                  <c:v>3.3112154089914428E-2</c:v>
                </c:pt>
                <c:pt idx="58">
                  <c:v>6.0692105099985627E-3</c:v>
                </c:pt>
                <c:pt idx="59">
                  <c:v>4.9647979737223874E-3</c:v>
                </c:pt>
                <c:pt idx="60">
                  <c:v>4.9647979737223874E-3</c:v>
                </c:pt>
                <c:pt idx="61">
                  <c:v>3.0946257154972762E-3</c:v>
                </c:pt>
                <c:pt idx="62">
                  <c:v>3.0857803061678374E-3</c:v>
                </c:pt>
                <c:pt idx="63">
                  <c:v>2.9884808035439692E-3</c:v>
                </c:pt>
                <c:pt idx="64">
                  <c:v>2.8393724748476401E-3</c:v>
                </c:pt>
                <c:pt idx="65">
                  <c:v>1.6060696883424264E-3</c:v>
                </c:pt>
                <c:pt idx="66">
                  <c:v>-3.8288378087805719E-4</c:v>
                </c:pt>
                <c:pt idx="67">
                  <c:v>-1.6743135429767436E-3</c:v>
                </c:pt>
                <c:pt idx="68">
                  <c:v>-6.5923611301470786E-3</c:v>
                </c:pt>
                <c:pt idx="69">
                  <c:v>-7.0232589274813878E-3</c:v>
                </c:pt>
                <c:pt idx="70">
                  <c:v>-8.3336431381431653E-3</c:v>
                </c:pt>
                <c:pt idx="71">
                  <c:v>-8.5156058443488503E-3</c:v>
                </c:pt>
                <c:pt idx="72">
                  <c:v>-8.524451253678289E-3</c:v>
                </c:pt>
                <c:pt idx="73">
                  <c:v>-8.5926872685054279E-3</c:v>
                </c:pt>
                <c:pt idx="74">
                  <c:v>-8.7127321094050136E-3</c:v>
                </c:pt>
                <c:pt idx="75">
                  <c:v>-1.0235406143973419E-2</c:v>
                </c:pt>
                <c:pt idx="76">
                  <c:v>-1.0399678031520226E-2</c:v>
                </c:pt>
                <c:pt idx="77">
                  <c:v>-1.393152361377642E-2</c:v>
                </c:pt>
                <c:pt idx="78">
                  <c:v>-1.4095795501323213E-2</c:v>
                </c:pt>
                <c:pt idx="79">
                  <c:v>-1.6708982143221543E-2</c:v>
                </c:pt>
                <c:pt idx="80">
                  <c:v>-1.7100707413525443E-2</c:v>
                </c:pt>
                <c:pt idx="81">
                  <c:v>-1.847048222968492E-2</c:v>
                </c:pt>
                <c:pt idx="82">
                  <c:v>-1.8561463582787763E-2</c:v>
                </c:pt>
                <c:pt idx="83">
                  <c:v>-1.8610745149051797E-2</c:v>
                </c:pt>
                <c:pt idx="84">
                  <c:v>-1.86928810928252E-2</c:v>
                </c:pt>
                <c:pt idx="85">
                  <c:v>-1.8758589847843912E-2</c:v>
                </c:pt>
                <c:pt idx="86">
                  <c:v>-2.0298954701071223E-2</c:v>
                </c:pt>
                <c:pt idx="87">
                  <c:v>-2.1864592152382636E-2</c:v>
                </c:pt>
                <c:pt idx="88">
                  <c:v>-2.3287439424518774E-2</c:v>
                </c:pt>
                <c:pt idx="89">
                  <c:v>-2.6828130416104407E-2</c:v>
                </c:pt>
                <c:pt idx="90">
                  <c:v>-2.8273723026516248E-2</c:v>
                </c:pt>
                <c:pt idx="91">
                  <c:v>-2.8273723026516248E-2</c:v>
                </c:pt>
                <c:pt idx="92">
                  <c:v>-2.8319213703067669E-2</c:v>
                </c:pt>
                <c:pt idx="93">
                  <c:v>-2.8523921747549058E-2</c:v>
                </c:pt>
                <c:pt idx="94">
                  <c:v>-2.8523921747549058E-2</c:v>
                </c:pt>
                <c:pt idx="95">
                  <c:v>-2.8556776125058428E-2</c:v>
                </c:pt>
                <c:pt idx="96">
                  <c:v>-3.032585799094703E-2</c:v>
                </c:pt>
                <c:pt idx="97">
                  <c:v>-3.1632451311896195E-2</c:v>
                </c:pt>
                <c:pt idx="98">
                  <c:v>-3.2466447048672256E-2</c:v>
                </c:pt>
                <c:pt idx="99">
                  <c:v>-3.5002552266414008E-2</c:v>
                </c:pt>
                <c:pt idx="100">
                  <c:v>-3.5266650916393083E-2</c:v>
                </c:pt>
                <c:pt idx="101">
                  <c:v>-3.5413231985281013E-2</c:v>
                </c:pt>
                <c:pt idx="102">
                  <c:v>-3.6694552708146033E-2</c:v>
                </c:pt>
                <c:pt idx="103">
                  <c:v>-3.6937169649753632E-2</c:v>
                </c:pt>
                <c:pt idx="104">
                  <c:v>-3.7010460184197569E-2</c:v>
                </c:pt>
                <c:pt idx="105">
                  <c:v>-3.8948868457249819E-2</c:v>
                </c:pt>
                <c:pt idx="106">
                  <c:v>-4.0011581206687186E-2</c:v>
                </c:pt>
                <c:pt idx="107">
                  <c:v>-4.0011581206687186E-2</c:v>
                </c:pt>
                <c:pt idx="108">
                  <c:v>-4.0086135371035364E-2</c:v>
                </c:pt>
                <c:pt idx="109">
                  <c:v>-4.0530933097315924E-2</c:v>
                </c:pt>
                <c:pt idx="110">
                  <c:v>-4.084684057336746E-2</c:v>
                </c:pt>
                <c:pt idx="111">
                  <c:v>-4.165556371205939E-2</c:v>
                </c:pt>
                <c:pt idx="112">
                  <c:v>-4.1949989479739436E-2</c:v>
                </c:pt>
                <c:pt idx="113">
                  <c:v>-4.1951253109643649E-2</c:v>
                </c:pt>
                <c:pt idx="114">
                  <c:v>-4.2009380085237108E-2</c:v>
                </c:pt>
                <c:pt idx="115">
                  <c:v>-4.2214088129718524E-2</c:v>
                </c:pt>
                <c:pt idx="116">
                  <c:v>-4.3355145933216682E-2</c:v>
                </c:pt>
                <c:pt idx="117">
                  <c:v>-4.3538372269326553E-2</c:v>
                </c:pt>
                <c:pt idx="118">
                  <c:v>-4.3587653835590601E-2</c:v>
                </c:pt>
                <c:pt idx="119">
                  <c:v>-4.3588917465494814E-2</c:v>
                </c:pt>
                <c:pt idx="120">
                  <c:v>-4.3639462661663048E-2</c:v>
                </c:pt>
                <c:pt idx="121">
                  <c:v>-4.3684953338214483E-2</c:v>
                </c:pt>
                <c:pt idx="122">
                  <c:v>-4.3687480598022882E-2</c:v>
                </c:pt>
                <c:pt idx="123">
                  <c:v>-4.373044401476589E-2</c:v>
                </c:pt>
                <c:pt idx="124">
                  <c:v>-4.3760771132466847E-2</c:v>
                </c:pt>
                <c:pt idx="125">
                  <c:v>-4.3783516470742551E-2</c:v>
                </c:pt>
                <c:pt idx="126">
                  <c:v>-4.3836588926719211E-2</c:v>
                </c:pt>
                <c:pt idx="127">
                  <c:v>-4.4880347227593487E-2</c:v>
                </c:pt>
                <c:pt idx="128">
                  <c:v>-4.5737088302645279E-2</c:v>
                </c:pt>
                <c:pt idx="129">
                  <c:v>-4.6545811441337209E-2</c:v>
                </c:pt>
                <c:pt idx="130">
                  <c:v>-4.7031045324552379E-2</c:v>
                </c:pt>
                <c:pt idx="131">
                  <c:v>-4.7061372442253308E-2</c:v>
                </c:pt>
                <c:pt idx="132">
                  <c:v>-4.720542625133281E-2</c:v>
                </c:pt>
                <c:pt idx="133">
                  <c:v>-4.844378355745485E-2</c:v>
                </c:pt>
                <c:pt idx="134">
                  <c:v>-4.8868363205268106E-2</c:v>
                </c:pt>
                <c:pt idx="135">
                  <c:v>-4.8995989825592945E-2</c:v>
                </c:pt>
                <c:pt idx="136">
                  <c:v>-4.9957612182693817E-2</c:v>
                </c:pt>
                <c:pt idx="137">
                  <c:v>-5.0217919942960293E-2</c:v>
                </c:pt>
                <c:pt idx="138">
                  <c:v>-5.0220447202768692E-2</c:v>
                </c:pt>
                <c:pt idx="139">
                  <c:v>-5.0536354678820228E-2</c:v>
                </c:pt>
                <c:pt idx="140">
                  <c:v>-5.1794930063409572E-2</c:v>
                </c:pt>
                <c:pt idx="141">
                  <c:v>-5.3513466733129927E-2</c:v>
                </c:pt>
                <c:pt idx="142">
                  <c:v>-5.3637302463742126E-2</c:v>
                </c:pt>
                <c:pt idx="143">
                  <c:v>-5.3651202392688391E-2</c:v>
                </c:pt>
                <c:pt idx="144">
                  <c:v>-5.3652466022592604E-2</c:v>
                </c:pt>
                <c:pt idx="145">
                  <c:v>-5.3652466022592604E-2</c:v>
                </c:pt>
                <c:pt idx="146">
                  <c:v>-5.3743447375695447E-2</c:v>
                </c:pt>
                <c:pt idx="147">
                  <c:v>-5.3771247233587977E-2</c:v>
                </c:pt>
                <c:pt idx="148">
                  <c:v>-5.4079572930214287E-2</c:v>
                </c:pt>
                <c:pt idx="149">
                  <c:v>-5.525980326074284E-2</c:v>
                </c:pt>
                <c:pt idx="150">
                  <c:v>-5.5426602408098047E-2</c:v>
                </c:pt>
                <c:pt idx="151">
                  <c:v>-5.5636364972196262E-2</c:v>
                </c:pt>
                <c:pt idx="152">
                  <c:v>-5.6632105336710703E-2</c:v>
                </c:pt>
                <c:pt idx="153">
                  <c:v>-5.679637722425751E-2</c:v>
                </c:pt>
                <c:pt idx="154">
                  <c:v>-5.6836813381192119E-2</c:v>
                </c:pt>
                <c:pt idx="155">
                  <c:v>-5.7052894094811374E-2</c:v>
                </c:pt>
                <c:pt idx="156">
                  <c:v>-5.70579486144282E-2</c:v>
                </c:pt>
                <c:pt idx="157">
                  <c:v>-5.7279083847664253E-2</c:v>
                </c:pt>
                <c:pt idx="158">
                  <c:v>-5.8484586776276937E-2</c:v>
                </c:pt>
                <c:pt idx="159">
                  <c:v>-5.8484586776276937E-2</c:v>
                </c:pt>
                <c:pt idx="160">
                  <c:v>-5.8484586776276937E-2</c:v>
                </c:pt>
                <c:pt idx="161">
                  <c:v>-5.8734785497309761E-2</c:v>
                </c:pt>
                <c:pt idx="162">
                  <c:v>-5.8734785497309761E-2</c:v>
                </c:pt>
                <c:pt idx="163">
                  <c:v>-5.8734785497309761E-2</c:v>
                </c:pt>
                <c:pt idx="164">
                  <c:v>-5.8815657811178951E-2</c:v>
                </c:pt>
                <c:pt idx="165">
                  <c:v>-6.0094451274235572E-2</c:v>
                </c:pt>
                <c:pt idx="166">
                  <c:v>-6.0476067505305819E-2</c:v>
                </c:pt>
                <c:pt idx="167">
                  <c:v>-6.1878696698974667E-2</c:v>
                </c:pt>
                <c:pt idx="168">
                  <c:v>-6.3256053294559356E-2</c:v>
                </c:pt>
                <c:pt idx="169">
                  <c:v>-6.3420325182106163E-2</c:v>
                </c:pt>
                <c:pt idx="170">
                  <c:v>-6.3493615716550128E-2</c:v>
                </c:pt>
                <c:pt idx="171">
                  <c:v>-6.3789305114134359E-2</c:v>
                </c:pt>
                <c:pt idx="172">
                  <c:v>-6.5131280072401293E-2</c:v>
                </c:pt>
                <c:pt idx="173">
                  <c:v>-6.5512896303471541E-2</c:v>
                </c:pt>
                <c:pt idx="174">
                  <c:v>-6.5608932176191209E-2</c:v>
                </c:pt>
                <c:pt idx="175">
                  <c:v>-6.6973652472733874E-2</c:v>
                </c:pt>
                <c:pt idx="176">
                  <c:v>-6.7342632404762071E-2</c:v>
                </c:pt>
                <c:pt idx="177">
                  <c:v>-6.8674498323795352E-2</c:v>
                </c:pt>
                <c:pt idx="178">
                  <c:v>-6.8798334054407551E-2</c:v>
                </c:pt>
                <c:pt idx="179">
                  <c:v>-7.0044273139954816E-2</c:v>
                </c:pt>
                <c:pt idx="180">
                  <c:v>-7.0175690649992267E-2</c:v>
                </c:pt>
                <c:pt idx="181">
                  <c:v>-7.059900666790131E-2</c:v>
                </c:pt>
                <c:pt idx="182">
                  <c:v>-7.2068608246493082E-2</c:v>
                </c:pt>
                <c:pt idx="183">
                  <c:v>-7.2364297644077313E-2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2E-49AB-BFC0-4421E4216FF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9</c:v>
                </c:pt>
                <c:pt idx="4">
                  <c:v>12.5</c:v>
                </c:pt>
                <c:pt idx="5">
                  <c:v>14.5</c:v>
                </c:pt>
                <c:pt idx="6">
                  <c:v>59.5</c:v>
                </c:pt>
                <c:pt idx="7">
                  <c:v>63</c:v>
                </c:pt>
                <c:pt idx="8">
                  <c:v>92</c:v>
                </c:pt>
                <c:pt idx="9">
                  <c:v>310</c:v>
                </c:pt>
                <c:pt idx="10">
                  <c:v>317.5</c:v>
                </c:pt>
                <c:pt idx="11">
                  <c:v>482</c:v>
                </c:pt>
                <c:pt idx="12">
                  <c:v>684</c:v>
                </c:pt>
                <c:pt idx="13">
                  <c:v>687.5</c:v>
                </c:pt>
                <c:pt idx="14">
                  <c:v>705.5</c:v>
                </c:pt>
                <c:pt idx="15">
                  <c:v>706</c:v>
                </c:pt>
                <c:pt idx="16">
                  <c:v>729</c:v>
                </c:pt>
                <c:pt idx="17">
                  <c:v>734.5</c:v>
                </c:pt>
                <c:pt idx="18">
                  <c:v>736.5</c:v>
                </c:pt>
                <c:pt idx="19">
                  <c:v>750.5</c:v>
                </c:pt>
                <c:pt idx="20">
                  <c:v>751</c:v>
                </c:pt>
                <c:pt idx="21">
                  <c:v>765.5</c:v>
                </c:pt>
                <c:pt idx="22">
                  <c:v>790.5</c:v>
                </c:pt>
                <c:pt idx="23">
                  <c:v>1460.5</c:v>
                </c:pt>
                <c:pt idx="24">
                  <c:v>1608</c:v>
                </c:pt>
                <c:pt idx="25">
                  <c:v>1964</c:v>
                </c:pt>
                <c:pt idx="26">
                  <c:v>1967.5</c:v>
                </c:pt>
                <c:pt idx="27">
                  <c:v>1973</c:v>
                </c:pt>
                <c:pt idx="28">
                  <c:v>1978.5</c:v>
                </c:pt>
                <c:pt idx="29">
                  <c:v>2234.5</c:v>
                </c:pt>
                <c:pt idx="30">
                  <c:v>2632</c:v>
                </c:pt>
                <c:pt idx="31">
                  <c:v>2655.5</c:v>
                </c:pt>
                <c:pt idx="32">
                  <c:v>2668</c:v>
                </c:pt>
                <c:pt idx="33">
                  <c:v>3213</c:v>
                </c:pt>
                <c:pt idx="34">
                  <c:v>4063</c:v>
                </c:pt>
                <c:pt idx="35">
                  <c:v>4595.5</c:v>
                </c:pt>
                <c:pt idx="36">
                  <c:v>4597.5</c:v>
                </c:pt>
                <c:pt idx="37">
                  <c:v>4630</c:v>
                </c:pt>
                <c:pt idx="38">
                  <c:v>4631.5</c:v>
                </c:pt>
                <c:pt idx="39">
                  <c:v>6191</c:v>
                </c:pt>
                <c:pt idx="40">
                  <c:v>7159</c:v>
                </c:pt>
                <c:pt idx="41">
                  <c:v>7186</c:v>
                </c:pt>
                <c:pt idx="42">
                  <c:v>7195</c:v>
                </c:pt>
                <c:pt idx="43">
                  <c:v>7204</c:v>
                </c:pt>
                <c:pt idx="44">
                  <c:v>7236.5</c:v>
                </c:pt>
                <c:pt idx="45">
                  <c:v>7238.5</c:v>
                </c:pt>
                <c:pt idx="46">
                  <c:v>11249</c:v>
                </c:pt>
                <c:pt idx="47">
                  <c:v>11249.5</c:v>
                </c:pt>
                <c:pt idx="48">
                  <c:v>11285</c:v>
                </c:pt>
                <c:pt idx="49">
                  <c:v>19821.5</c:v>
                </c:pt>
                <c:pt idx="50">
                  <c:v>21854</c:v>
                </c:pt>
                <c:pt idx="51">
                  <c:v>21855.5</c:v>
                </c:pt>
                <c:pt idx="52">
                  <c:v>21857.5</c:v>
                </c:pt>
                <c:pt idx="53">
                  <c:v>21908</c:v>
                </c:pt>
                <c:pt idx="54">
                  <c:v>21962</c:v>
                </c:pt>
                <c:pt idx="55">
                  <c:v>22442.5</c:v>
                </c:pt>
                <c:pt idx="56">
                  <c:v>22505.5</c:v>
                </c:pt>
                <c:pt idx="57">
                  <c:v>31782</c:v>
                </c:pt>
                <c:pt idx="58">
                  <c:v>33206</c:v>
                </c:pt>
                <c:pt idx="59">
                  <c:v>33643</c:v>
                </c:pt>
                <c:pt idx="60">
                  <c:v>33643</c:v>
                </c:pt>
                <c:pt idx="61">
                  <c:v>34383</c:v>
                </c:pt>
                <c:pt idx="62">
                  <c:v>34386.5</c:v>
                </c:pt>
                <c:pt idx="63">
                  <c:v>34425</c:v>
                </c:pt>
                <c:pt idx="64">
                  <c:v>34484</c:v>
                </c:pt>
                <c:pt idx="65">
                  <c:v>34972</c:v>
                </c:pt>
                <c:pt idx="66">
                  <c:v>35759</c:v>
                </c:pt>
                <c:pt idx="67">
                  <c:v>36270</c:v>
                </c:pt>
                <c:pt idx="68">
                  <c:v>38216</c:v>
                </c:pt>
                <c:pt idx="69">
                  <c:v>38386.5</c:v>
                </c:pt>
                <c:pt idx="70">
                  <c:v>38905</c:v>
                </c:pt>
                <c:pt idx="71">
                  <c:v>38977</c:v>
                </c:pt>
                <c:pt idx="72">
                  <c:v>38980.5</c:v>
                </c:pt>
                <c:pt idx="73">
                  <c:v>39007.5</c:v>
                </c:pt>
                <c:pt idx="74">
                  <c:v>39055</c:v>
                </c:pt>
                <c:pt idx="75">
                  <c:v>39657.5</c:v>
                </c:pt>
                <c:pt idx="76">
                  <c:v>39722.5</c:v>
                </c:pt>
                <c:pt idx="77">
                  <c:v>41120</c:v>
                </c:pt>
                <c:pt idx="78">
                  <c:v>41185</c:v>
                </c:pt>
                <c:pt idx="79">
                  <c:v>42219</c:v>
                </c:pt>
                <c:pt idx="80">
                  <c:v>42374</c:v>
                </c:pt>
                <c:pt idx="81">
                  <c:v>42916</c:v>
                </c:pt>
                <c:pt idx="82">
                  <c:v>42952</c:v>
                </c:pt>
                <c:pt idx="83">
                  <c:v>42971.5</c:v>
                </c:pt>
                <c:pt idx="84">
                  <c:v>43004</c:v>
                </c:pt>
                <c:pt idx="85">
                  <c:v>43030</c:v>
                </c:pt>
                <c:pt idx="86">
                  <c:v>43639.5</c:v>
                </c:pt>
                <c:pt idx="87">
                  <c:v>44259</c:v>
                </c:pt>
                <c:pt idx="88">
                  <c:v>44822</c:v>
                </c:pt>
                <c:pt idx="89">
                  <c:v>46223</c:v>
                </c:pt>
                <c:pt idx="90">
                  <c:v>46795</c:v>
                </c:pt>
                <c:pt idx="91">
                  <c:v>46795</c:v>
                </c:pt>
                <c:pt idx="92">
                  <c:v>46813</c:v>
                </c:pt>
                <c:pt idx="93">
                  <c:v>46894</c:v>
                </c:pt>
                <c:pt idx="94">
                  <c:v>46894</c:v>
                </c:pt>
                <c:pt idx="95">
                  <c:v>46907</c:v>
                </c:pt>
                <c:pt idx="96">
                  <c:v>47607</c:v>
                </c:pt>
                <c:pt idx="97">
                  <c:v>48124</c:v>
                </c:pt>
                <c:pt idx="98">
                  <c:v>48454</c:v>
                </c:pt>
                <c:pt idx="99">
                  <c:v>49457.5</c:v>
                </c:pt>
                <c:pt idx="100">
                  <c:v>49562</c:v>
                </c:pt>
                <c:pt idx="101">
                  <c:v>49620</c:v>
                </c:pt>
                <c:pt idx="102">
                  <c:v>50127</c:v>
                </c:pt>
                <c:pt idx="103">
                  <c:v>50223</c:v>
                </c:pt>
                <c:pt idx="104">
                  <c:v>50252</c:v>
                </c:pt>
                <c:pt idx="105">
                  <c:v>51019</c:v>
                </c:pt>
                <c:pt idx="106">
                  <c:v>51439.5</c:v>
                </c:pt>
                <c:pt idx="107">
                  <c:v>51439.5</c:v>
                </c:pt>
                <c:pt idx="108">
                  <c:v>51469</c:v>
                </c:pt>
                <c:pt idx="109">
                  <c:v>51645</c:v>
                </c:pt>
                <c:pt idx="110">
                  <c:v>51770</c:v>
                </c:pt>
                <c:pt idx="111">
                  <c:v>52090</c:v>
                </c:pt>
                <c:pt idx="112">
                  <c:v>52206.5</c:v>
                </c:pt>
                <c:pt idx="113">
                  <c:v>52207</c:v>
                </c:pt>
                <c:pt idx="114">
                  <c:v>52230</c:v>
                </c:pt>
                <c:pt idx="115">
                  <c:v>52311</c:v>
                </c:pt>
                <c:pt idx="116">
                  <c:v>52762.5</c:v>
                </c:pt>
                <c:pt idx="117">
                  <c:v>52835</c:v>
                </c:pt>
                <c:pt idx="118">
                  <c:v>52854.5</c:v>
                </c:pt>
                <c:pt idx="119">
                  <c:v>52855</c:v>
                </c:pt>
                <c:pt idx="120">
                  <c:v>52875</c:v>
                </c:pt>
                <c:pt idx="121">
                  <c:v>52893</c:v>
                </c:pt>
                <c:pt idx="122">
                  <c:v>52894</c:v>
                </c:pt>
                <c:pt idx="123">
                  <c:v>52911</c:v>
                </c:pt>
                <c:pt idx="124">
                  <c:v>52923</c:v>
                </c:pt>
                <c:pt idx="125">
                  <c:v>52932</c:v>
                </c:pt>
                <c:pt idx="126">
                  <c:v>52953</c:v>
                </c:pt>
                <c:pt idx="127">
                  <c:v>53366</c:v>
                </c:pt>
                <c:pt idx="128">
                  <c:v>53705</c:v>
                </c:pt>
                <c:pt idx="129">
                  <c:v>54025</c:v>
                </c:pt>
                <c:pt idx="130">
                  <c:v>54217</c:v>
                </c:pt>
                <c:pt idx="131">
                  <c:v>54229</c:v>
                </c:pt>
                <c:pt idx="132">
                  <c:v>54286</c:v>
                </c:pt>
                <c:pt idx="133">
                  <c:v>54776</c:v>
                </c:pt>
                <c:pt idx="134">
                  <c:v>54944</c:v>
                </c:pt>
                <c:pt idx="135">
                  <c:v>54994.5</c:v>
                </c:pt>
                <c:pt idx="136">
                  <c:v>55375</c:v>
                </c:pt>
                <c:pt idx="137">
                  <c:v>55478</c:v>
                </c:pt>
                <c:pt idx="138">
                  <c:v>55479</c:v>
                </c:pt>
                <c:pt idx="139">
                  <c:v>55604</c:v>
                </c:pt>
                <c:pt idx="140">
                  <c:v>56102</c:v>
                </c:pt>
                <c:pt idx="141">
                  <c:v>56782</c:v>
                </c:pt>
                <c:pt idx="142">
                  <c:v>56831</c:v>
                </c:pt>
                <c:pt idx="143">
                  <c:v>56836.5</c:v>
                </c:pt>
                <c:pt idx="144">
                  <c:v>56837</c:v>
                </c:pt>
                <c:pt idx="145">
                  <c:v>56837</c:v>
                </c:pt>
                <c:pt idx="146">
                  <c:v>56873</c:v>
                </c:pt>
                <c:pt idx="147">
                  <c:v>56884</c:v>
                </c:pt>
                <c:pt idx="148">
                  <c:v>57006</c:v>
                </c:pt>
                <c:pt idx="149">
                  <c:v>57473</c:v>
                </c:pt>
                <c:pt idx="150">
                  <c:v>57539</c:v>
                </c:pt>
                <c:pt idx="151">
                  <c:v>57622</c:v>
                </c:pt>
                <c:pt idx="152">
                  <c:v>58016</c:v>
                </c:pt>
                <c:pt idx="153">
                  <c:v>58081</c:v>
                </c:pt>
                <c:pt idx="154">
                  <c:v>58097</c:v>
                </c:pt>
                <c:pt idx="155">
                  <c:v>58182.5</c:v>
                </c:pt>
                <c:pt idx="156">
                  <c:v>58184.5</c:v>
                </c:pt>
                <c:pt idx="157">
                  <c:v>58272</c:v>
                </c:pt>
                <c:pt idx="158">
                  <c:v>58749</c:v>
                </c:pt>
                <c:pt idx="159">
                  <c:v>58749</c:v>
                </c:pt>
                <c:pt idx="160">
                  <c:v>58749</c:v>
                </c:pt>
                <c:pt idx="161">
                  <c:v>58848</c:v>
                </c:pt>
                <c:pt idx="162">
                  <c:v>58848</c:v>
                </c:pt>
                <c:pt idx="163">
                  <c:v>58848</c:v>
                </c:pt>
                <c:pt idx="164">
                  <c:v>58880</c:v>
                </c:pt>
                <c:pt idx="165">
                  <c:v>59386</c:v>
                </c:pt>
                <c:pt idx="166">
                  <c:v>59537</c:v>
                </c:pt>
                <c:pt idx="167">
                  <c:v>60092</c:v>
                </c:pt>
                <c:pt idx="168">
                  <c:v>60637</c:v>
                </c:pt>
                <c:pt idx="169">
                  <c:v>60702</c:v>
                </c:pt>
                <c:pt idx="170">
                  <c:v>60731</c:v>
                </c:pt>
                <c:pt idx="171">
                  <c:v>60848</c:v>
                </c:pt>
                <c:pt idx="172">
                  <c:v>61379</c:v>
                </c:pt>
                <c:pt idx="173">
                  <c:v>61530</c:v>
                </c:pt>
                <c:pt idx="174">
                  <c:v>61568</c:v>
                </c:pt>
                <c:pt idx="175">
                  <c:v>62108</c:v>
                </c:pt>
                <c:pt idx="176">
                  <c:v>62254</c:v>
                </c:pt>
                <c:pt idx="177">
                  <c:v>62781</c:v>
                </c:pt>
                <c:pt idx="178">
                  <c:v>62830</c:v>
                </c:pt>
                <c:pt idx="179">
                  <c:v>63323</c:v>
                </c:pt>
                <c:pt idx="180">
                  <c:v>63375</c:v>
                </c:pt>
                <c:pt idx="181">
                  <c:v>63542.5</c:v>
                </c:pt>
                <c:pt idx="182">
                  <c:v>64124</c:v>
                </c:pt>
                <c:pt idx="183">
                  <c:v>64241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18">
                  <c:v>-7.3702925001271069E-2</c:v>
                </c:pt>
                <c:pt idx="99">
                  <c:v>-3.1038375003845431E-2</c:v>
                </c:pt>
                <c:pt idx="106">
                  <c:v>-4.0492275002179667E-2</c:v>
                </c:pt>
                <c:pt idx="107">
                  <c:v>-3.8412275003793184E-2</c:v>
                </c:pt>
                <c:pt idx="109">
                  <c:v>2.1647500034305267E-3</c:v>
                </c:pt>
                <c:pt idx="155">
                  <c:v>-0.10803962500358466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62E-49AB-BFC0-4421E421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33048"/>
        <c:axId val="1"/>
      </c:scatterChart>
      <c:valAx>
        <c:axId val="76023304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2316076294281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683923705722074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233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37329700272479"/>
          <c:y val="0.92073298764483702"/>
          <c:w val="0.70163487738419617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104775</xdr:rowOff>
    </xdr:from>
    <xdr:to>
      <xdr:col>18</xdr:col>
      <xdr:colOff>57150</xdr:colOff>
      <xdr:row>18</xdr:row>
      <xdr:rowOff>133350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EB124116-D84E-2D7B-0DFE-A58FDB97A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276225</xdr:colOff>
      <xdr:row>0</xdr:row>
      <xdr:rowOff>0</xdr:rowOff>
    </xdr:from>
    <xdr:to>
      <xdr:col>28</xdr:col>
      <xdr:colOff>409575</xdr:colOff>
      <xdr:row>18</xdr:row>
      <xdr:rowOff>38100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13CB8078-412B-EF94-A873-1BBA1A31C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www.konkoly.hu/cgi-bin/IBVS?5493" TargetMode="External"/><Relationship Id="rId18" Type="http://schemas.openxmlformats.org/officeDocument/2006/relationships/hyperlink" Target="http://www.konkoly.hu/cgi-bin/IBVS?5741" TargetMode="External"/><Relationship Id="rId26" Type="http://schemas.openxmlformats.org/officeDocument/2006/relationships/hyperlink" Target="http://vsolj.cetus-net.org/no44.pdf" TargetMode="External"/><Relationship Id="rId39" Type="http://schemas.openxmlformats.org/officeDocument/2006/relationships/hyperlink" Target="http://www.konkoly.hu/cgi-bin/IBVS?6011" TargetMode="External"/><Relationship Id="rId3" Type="http://schemas.openxmlformats.org/officeDocument/2006/relationships/hyperlink" Target="http://www.konkoly.hu/cgi-bin/IBVS?1182" TargetMode="External"/><Relationship Id="rId21" Type="http://schemas.openxmlformats.org/officeDocument/2006/relationships/hyperlink" Target="http://www.bav-astro.de/sfs/BAVM_link.php?BAVMnr=178" TargetMode="External"/><Relationship Id="rId34" Type="http://schemas.openxmlformats.org/officeDocument/2006/relationships/hyperlink" Target="http://www.bav-astro.de/sfs/BAVM_link.php?BAVMnr=215" TargetMode="External"/><Relationship Id="rId42" Type="http://schemas.openxmlformats.org/officeDocument/2006/relationships/hyperlink" Target="http://vsolj.cetus-net.org/vsoljno56.pdf" TargetMode="External"/><Relationship Id="rId7" Type="http://schemas.openxmlformats.org/officeDocument/2006/relationships/hyperlink" Target="http://www.konkoly.hu/cgi-bin/IBVS?978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www.bav-astro.de/sfs/BAVM_link.php?BAVMnr=173" TargetMode="External"/><Relationship Id="rId25" Type="http://schemas.openxmlformats.org/officeDocument/2006/relationships/hyperlink" Target="http://www.konkoly.hu/cgi-bin/IBVS?5741" TargetMode="External"/><Relationship Id="rId33" Type="http://schemas.openxmlformats.org/officeDocument/2006/relationships/hyperlink" Target="http://www.konkoly.hu/cgi-bin/IBVS?5929" TargetMode="External"/><Relationship Id="rId38" Type="http://schemas.openxmlformats.org/officeDocument/2006/relationships/hyperlink" Target="http://vsolj.cetus-net.org/vsoljno53.pdf" TargetMode="External"/><Relationship Id="rId2" Type="http://schemas.openxmlformats.org/officeDocument/2006/relationships/hyperlink" Target="http://www.konkoly.hu/cgi-bin/IBVS?1182" TargetMode="External"/><Relationship Id="rId16" Type="http://schemas.openxmlformats.org/officeDocument/2006/relationships/hyperlink" Target="http://www.bav-astro.de/sfs/BAVM_link.php?BAVMnr=173" TargetMode="External"/><Relationship Id="rId20" Type="http://schemas.openxmlformats.org/officeDocument/2006/relationships/hyperlink" Target="http://www.bav-astro.de/sfs/BAVM_link.php?BAVMnr=178" TargetMode="External"/><Relationship Id="rId29" Type="http://schemas.openxmlformats.org/officeDocument/2006/relationships/hyperlink" Target="http://www.bav-astro.de/sfs/BAVM_link.php?BAVMnr=201" TargetMode="External"/><Relationship Id="rId41" Type="http://schemas.openxmlformats.org/officeDocument/2006/relationships/hyperlink" Target="http://vsolj.cetus-net.org/vsoljno55.pdf" TargetMode="External"/><Relationship Id="rId1" Type="http://schemas.openxmlformats.org/officeDocument/2006/relationships/hyperlink" Target="http://www.konkoly.hu/cgi-bin/IBVS?1182" TargetMode="External"/><Relationship Id="rId6" Type="http://schemas.openxmlformats.org/officeDocument/2006/relationships/hyperlink" Target="http://www.konkoly.hu/cgi-bin/IBVS?1182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bav-astro.de/sfs/BAVM_link.php?BAVMnr=178" TargetMode="External"/><Relationship Id="rId32" Type="http://schemas.openxmlformats.org/officeDocument/2006/relationships/hyperlink" Target="http://vsolj.cetus-net.org/vsoljno50.pdf" TargetMode="External"/><Relationship Id="rId37" Type="http://schemas.openxmlformats.org/officeDocument/2006/relationships/hyperlink" Target="http://var.astro.cz/oejv/issues/oejv0160.pdf" TargetMode="External"/><Relationship Id="rId40" Type="http://schemas.openxmlformats.org/officeDocument/2006/relationships/hyperlink" Target="http://www.bav-astro.de/sfs/BAVM_link.php?BAVMnr=232" TargetMode="External"/><Relationship Id="rId5" Type="http://schemas.openxmlformats.org/officeDocument/2006/relationships/hyperlink" Target="http://www.konkoly.hu/cgi-bin/IBVS?1182" TargetMode="External"/><Relationship Id="rId15" Type="http://schemas.openxmlformats.org/officeDocument/2006/relationships/hyperlink" Target="http://www.bav-astro.de/sfs/BAVM_link.php?BAVMnr=173" TargetMode="External"/><Relationship Id="rId23" Type="http://schemas.openxmlformats.org/officeDocument/2006/relationships/hyperlink" Target="http://www.konkoly.hu/cgi-bin/IBVS?5741" TargetMode="External"/><Relationship Id="rId28" Type="http://schemas.openxmlformats.org/officeDocument/2006/relationships/hyperlink" Target="http://www.konkoly.hu/cgi-bin/IBVS?5820" TargetMode="External"/><Relationship Id="rId36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konkoly.hu/cgi-bin/IBVS?5741" TargetMode="External"/><Relationship Id="rId31" Type="http://schemas.openxmlformats.org/officeDocument/2006/relationships/hyperlink" Target="http://vsolj.cetus-net.org/no48.pdf" TargetMode="External"/><Relationship Id="rId44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konkoly.hu/cgi-bin/IBVS?1182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bav-astro.de/sfs/BAVM_link.php?BAVMnr=172" TargetMode="External"/><Relationship Id="rId22" Type="http://schemas.openxmlformats.org/officeDocument/2006/relationships/hyperlink" Target="http://www.konkoly.hu/cgi-bin/IBVS?5672" TargetMode="External"/><Relationship Id="rId27" Type="http://schemas.openxmlformats.org/officeDocument/2006/relationships/hyperlink" Target="http://vsolj.cetus-net.org/no46.pdf" TargetMode="External"/><Relationship Id="rId30" Type="http://schemas.openxmlformats.org/officeDocument/2006/relationships/hyperlink" Target="http://www.aavso.org/sites/default/files/jaavso/v37n1/44.pdf" TargetMode="External"/><Relationship Id="rId35" Type="http://schemas.openxmlformats.org/officeDocument/2006/relationships/hyperlink" Target="http://vsolj.cetus-net.org/vsoljno53.pdf" TargetMode="External"/><Relationship Id="rId43" Type="http://schemas.openxmlformats.org/officeDocument/2006/relationships/hyperlink" Target="http://vsolj.cetus-net.org/vsoljno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79"/>
  <sheetViews>
    <sheetView tabSelected="1" workbookViewId="0">
      <pane xSplit="14" ySplit="21" topLeftCell="O187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6.28515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69</v>
      </c>
    </row>
    <row r="2" spans="1:6" x14ac:dyDescent="0.2">
      <c r="A2" t="s">
        <v>30</v>
      </c>
      <c r="B2" t="s">
        <v>31</v>
      </c>
      <c r="C2" t="s">
        <v>32</v>
      </c>
    </row>
    <row r="3" spans="1:6" ht="13.5" thickBot="1" x14ac:dyDescent="0.25"/>
    <row r="4" spans="1:6" ht="14.25" thickTop="1" thickBot="1" x14ac:dyDescent="0.25">
      <c r="A4" s="7" t="s">
        <v>6</v>
      </c>
      <c r="C4" s="3">
        <v>24381.48</v>
      </c>
      <c r="D4" s="4">
        <v>0.55399145000000005</v>
      </c>
    </row>
    <row r="5" spans="1:6" ht="13.5" thickTop="1" x14ac:dyDescent="0.2">
      <c r="A5" s="14" t="s">
        <v>73</v>
      </c>
      <c r="B5" s="13"/>
      <c r="C5" s="15">
        <v>-9.5</v>
      </c>
      <c r="D5" s="13" t="s">
        <v>74</v>
      </c>
    </row>
    <row r="6" spans="1:6" x14ac:dyDescent="0.2">
      <c r="A6" s="7" t="s">
        <v>7</v>
      </c>
    </row>
    <row r="7" spans="1:6" x14ac:dyDescent="0.2">
      <c r="A7" t="s">
        <v>8</v>
      </c>
      <c r="C7">
        <f>+C4</f>
        <v>24381.48</v>
      </c>
    </row>
    <row r="8" spans="1:6" x14ac:dyDescent="0.2">
      <c r="A8" t="s">
        <v>9</v>
      </c>
      <c r="C8">
        <f>+D4</f>
        <v>0.55399145000000005</v>
      </c>
    </row>
    <row r="9" spans="1:6" x14ac:dyDescent="0.2">
      <c r="A9" s="29" t="s">
        <v>78</v>
      </c>
      <c r="B9" s="30">
        <v>130</v>
      </c>
      <c r="C9" s="28" t="str">
        <f>"F"&amp;B9</f>
        <v>F130</v>
      </c>
      <c r="D9" s="12" t="str">
        <f>"G"&amp;B9</f>
        <v>G130</v>
      </c>
    </row>
    <row r="10" spans="1:6" ht="13.5" thickBot="1" x14ac:dyDescent="0.25">
      <c r="A10" s="13"/>
      <c r="B10" s="13"/>
      <c r="C10" s="6" t="s">
        <v>26</v>
      </c>
      <c r="D10" s="6" t="s">
        <v>27</v>
      </c>
      <c r="E10" s="13"/>
    </row>
    <row r="11" spans="1:6" x14ac:dyDescent="0.2">
      <c r="A11" s="13" t="s">
        <v>22</v>
      </c>
      <c r="B11" s="13"/>
      <c r="C11" s="27">
        <f ca="1">INTERCEPT(INDIRECT($D$9):G985,INDIRECT($C$9):F985)</f>
        <v>8.9989399708137546E-2</v>
      </c>
      <c r="D11" s="5"/>
      <c r="E11" s="13"/>
    </row>
    <row r="12" spans="1:6" x14ac:dyDescent="0.2">
      <c r="A12" s="13" t="s">
        <v>23</v>
      </c>
      <c r="B12" s="13"/>
      <c r="C12" s="27">
        <f ca="1">SLOPE(INDIRECT($D$9):G985,INDIRECT($C$9):F985)</f>
        <v>-2.5272598084123045E-6</v>
      </c>
      <c r="D12" s="5"/>
      <c r="E12" s="13"/>
    </row>
    <row r="13" spans="1:6" x14ac:dyDescent="0.2">
      <c r="A13" s="13" t="s">
        <v>25</v>
      </c>
      <c r="B13" s="13"/>
      <c r="C13" s="5" t="s">
        <v>20</v>
      </c>
    </row>
    <row r="14" spans="1:6" x14ac:dyDescent="0.2">
      <c r="A14" s="13"/>
      <c r="B14" s="13"/>
      <c r="C14" s="13"/>
    </row>
    <row r="15" spans="1:6" x14ac:dyDescent="0.2">
      <c r="A15" s="16" t="s">
        <v>24</v>
      </c>
      <c r="B15" s="13"/>
      <c r="C15" s="17">
        <f ca="1">(C7+C11)+(C8+C12)*INT(MAX(F21:F3526))</f>
        <v>59970.372375152358</v>
      </c>
      <c r="E15" s="18" t="s">
        <v>83</v>
      </c>
      <c r="F15" s="15">
        <v>1</v>
      </c>
    </row>
    <row r="16" spans="1:6" x14ac:dyDescent="0.2">
      <c r="A16" s="20" t="s">
        <v>10</v>
      </c>
      <c r="B16" s="13"/>
      <c r="C16" s="21">
        <f ca="1">+C8+C12</f>
        <v>0.55398892274019162</v>
      </c>
      <c r="E16" s="18" t="s">
        <v>75</v>
      </c>
      <c r="F16" s="19">
        <f ca="1">NOW()+15018.5+$C$5/24</f>
        <v>60162.818918634257</v>
      </c>
    </row>
    <row r="17" spans="1:21" ht="13.5" thickBot="1" x14ac:dyDescent="0.25">
      <c r="A17" s="18" t="s">
        <v>68</v>
      </c>
      <c r="B17" s="13"/>
      <c r="C17" s="13">
        <f>COUNT(C21:C2184)</f>
        <v>184</v>
      </c>
      <c r="E17" s="18" t="s">
        <v>84</v>
      </c>
      <c r="F17" s="19">
        <f ca="1">ROUND(2*(F16-$C$7)/$C$8,0)/2+F15</f>
        <v>64589.5</v>
      </c>
    </row>
    <row r="18" spans="1:21" ht="14.25" thickTop="1" thickBot="1" x14ac:dyDescent="0.25">
      <c r="A18" s="20" t="s">
        <v>11</v>
      </c>
      <c r="B18" s="13"/>
      <c r="C18" s="23">
        <f ca="1">+C15</f>
        <v>59970.372375152358</v>
      </c>
      <c r="D18" s="24">
        <f ca="1">+C16</f>
        <v>0.55398892274019162</v>
      </c>
      <c r="E18" s="18" t="s">
        <v>76</v>
      </c>
      <c r="F18" s="12">
        <f ca="1">ROUND(2*(F16-$C$15)/$C$16,0)/2+F15</f>
        <v>348.5</v>
      </c>
    </row>
    <row r="19" spans="1:21" ht="13.5" thickTop="1" x14ac:dyDescent="0.2">
      <c r="E19" s="18" t="s">
        <v>77</v>
      </c>
      <c r="F19" s="22">
        <f ca="1">+$C$15+$C$16*F18-15018.5-$C$5/24</f>
        <v>45145.333348060652</v>
      </c>
    </row>
    <row r="20" spans="1:21" ht="13.5" thickBot="1" x14ac:dyDescent="0.25">
      <c r="A20" s="6" t="s">
        <v>12</v>
      </c>
      <c r="B20" s="6" t="s">
        <v>13</v>
      </c>
      <c r="C20" s="6" t="s">
        <v>14</v>
      </c>
      <c r="D20" s="6" t="s">
        <v>19</v>
      </c>
      <c r="E20" s="6" t="s">
        <v>15</v>
      </c>
      <c r="F20" s="6" t="s">
        <v>16</v>
      </c>
      <c r="G20" s="6" t="s">
        <v>17</v>
      </c>
      <c r="H20" s="9" t="s">
        <v>106</v>
      </c>
      <c r="I20" s="9" t="s">
        <v>81</v>
      </c>
      <c r="J20" s="9" t="s">
        <v>103</v>
      </c>
      <c r="K20" s="9" t="s">
        <v>101</v>
      </c>
      <c r="L20" s="9" t="s">
        <v>62</v>
      </c>
      <c r="M20" s="9" t="s">
        <v>82</v>
      </c>
      <c r="N20" s="9" t="s">
        <v>58</v>
      </c>
      <c r="O20" s="9" t="s">
        <v>29</v>
      </c>
      <c r="P20" s="8" t="s">
        <v>28</v>
      </c>
      <c r="Q20" s="6" t="s">
        <v>21</v>
      </c>
      <c r="U20" s="67" t="s">
        <v>679</v>
      </c>
    </row>
    <row r="21" spans="1:21" x14ac:dyDescent="0.2">
      <c r="A21" t="s">
        <v>18</v>
      </c>
      <c r="C21" s="25">
        <v>24381.48</v>
      </c>
      <c r="D21" s="25" t="s">
        <v>20</v>
      </c>
      <c r="E21">
        <f t="shared" ref="E21:E52" si="0">+(C21-C$7)/C$8</f>
        <v>0</v>
      </c>
      <c r="F21">
        <f t="shared" ref="F21:F52" si="1">ROUND(2*E21,0)/2</f>
        <v>0</v>
      </c>
      <c r="G21">
        <f t="shared" ref="G21:G38" si="2">+C21-(C$7+F21*C$8)</f>
        <v>0</v>
      </c>
      <c r="H21">
        <f>+G21</f>
        <v>0</v>
      </c>
      <c r="Q21" s="2">
        <f t="shared" ref="Q21:Q52" si="3">+C21-15018.5</f>
        <v>9362.98</v>
      </c>
    </row>
    <row r="22" spans="1:21" x14ac:dyDescent="0.2">
      <c r="A22" s="63" t="s">
        <v>116</v>
      </c>
      <c r="B22" s="64" t="s">
        <v>64</v>
      </c>
      <c r="C22" s="65">
        <v>24381.483</v>
      </c>
      <c r="D22" s="25"/>
      <c r="E22" s="31">
        <f t="shared" si="0"/>
        <v>5.4152460306222776E-3</v>
      </c>
      <c r="F22">
        <f t="shared" si="1"/>
        <v>0</v>
      </c>
      <c r="G22">
        <f t="shared" si="2"/>
        <v>3.0000000006111804E-3</v>
      </c>
      <c r="H22">
        <f t="shared" ref="H22:H38" si="4">G22</f>
        <v>3.0000000006111804E-3</v>
      </c>
      <c r="O22">
        <f t="shared" ref="O22:O60" ca="1" si="5">+C$11+C$12*F22</f>
        <v>8.9989399708137546E-2</v>
      </c>
      <c r="Q22" s="2">
        <f t="shared" si="3"/>
        <v>9362.9830000000002</v>
      </c>
    </row>
    <row r="23" spans="1:21" x14ac:dyDescent="0.2">
      <c r="A23" s="63" t="s">
        <v>116</v>
      </c>
      <c r="B23" s="64" t="s">
        <v>63</v>
      </c>
      <c r="C23" s="65">
        <v>24383.402999999998</v>
      </c>
      <c r="D23" s="25"/>
      <c r="E23" s="31">
        <f t="shared" si="0"/>
        <v>3.4711727049196606</v>
      </c>
      <c r="F23">
        <f t="shared" si="1"/>
        <v>3.5</v>
      </c>
      <c r="G23">
        <f t="shared" si="2"/>
        <v>-1.5970075000950601E-2</v>
      </c>
      <c r="H23">
        <f t="shared" si="4"/>
        <v>-1.5970075000950601E-2</v>
      </c>
      <c r="O23">
        <f t="shared" ca="1" si="5"/>
        <v>8.9980554298808108E-2</v>
      </c>
      <c r="Q23" s="2">
        <f t="shared" si="3"/>
        <v>9364.9029999999984</v>
      </c>
    </row>
    <row r="24" spans="1:21" x14ac:dyDescent="0.2">
      <c r="A24" s="63" t="s">
        <v>116</v>
      </c>
      <c r="B24" s="64" t="s">
        <v>64</v>
      </c>
      <c r="C24" s="65">
        <v>24386.463</v>
      </c>
      <c r="D24" s="25"/>
      <c r="E24" s="31">
        <f t="shared" si="0"/>
        <v>8.9947236550314518</v>
      </c>
      <c r="F24">
        <f t="shared" si="1"/>
        <v>9</v>
      </c>
      <c r="G24">
        <f t="shared" si="2"/>
        <v>-2.9230500003905036E-3</v>
      </c>
      <c r="H24">
        <f t="shared" si="4"/>
        <v>-2.9230500003905036E-3</v>
      </c>
      <c r="O24">
        <f t="shared" ca="1" si="5"/>
        <v>8.9966654369861829E-2</v>
      </c>
      <c r="Q24" s="2">
        <f t="shared" si="3"/>
        <v>9367.9629999999997</v>
      </c>
    </row>
    <row r="25" spans="1:21" x14ac:dyDescent="0.2">
      <c r="A25" s="63" t="s">
        <v>116</v>
      </c>
      <c r="B25" s="64" t="s">
        <v>63</v>
      </c>
      <c r="C25" s="65">
        <v>24388.401999999998</v>
      </c>
      <c r="D25" s="25"/>
      <c r="E25" s="31">
        <f t="shared" si="0"/>
        <v>12.494777672107865</v>
      </c>
      <c r="F25">
        <f t="shared" si="1"/>
        <v>12.5</v>
      </c>
      <c r="G25">
        <f t="shared" si="2"/>
        <v>-2.8931250017194543E-3</v>
      </c>
      <c r="H25">
        <f t="shared" si="4"/>
        <v>-2.8931250017194543E-3</v>
      </c>
      <c r="O25">
        <f t="shared" ca="1" si="5"/>
        <v>8.995780896053239E-2</v>
      </c>
      <c r="Q25" s="2">
        <f t="shared" si="3"/>
        <v>9369.9019999999982</v>
      </c>
    </row>
    <row r="26" spans="1:21" x14ac:dyDescent="0.2">
      <c r="A26" s="63" t="s">
        <v>116</v>
      </c>
      <c r="B26" s="64" t="s">
        <v>63</v>
      </c>
      <c r="C26" s="65">
        <v>24389.504000000001</v>
      </c>
      <c r="D26" s="25"/>
      <c r="E26" s="31">
        <f t="shared" si="0"/>
        <v>14.483978046955871</v>
      </c>
      <c r="F26">
        <f t="shared" si="1"/>
        <v>14.5</v>
      </c>
      <c r="G26">
        <f t="shared" si="2"/>
        <v>-8.8760250000632368E-3</v>
      </c>
      <c r="H26">
        <f t="shared" si="4"/>
        <v>-8.8760250000632368E-3</v>
      </c>
      <c r="O26">
        <f t="shared" ca="1" si="5"/>
        <v>8.9952754440915564E-2</v>
      </c>
      <c r="Q26" s="2">
        <f t="shared" si="3"/>
        <v>9371.0040000000008</v>
      </c>
    </row>
    <row r="27" spans="1:21" x14ac:dyDescent="0.2">
      <c r="A27" s="63" t="s">
        <v>116</v>
      </c>
      <c r="B27" s="64" t="s">
        <v>63</v>
      </c>
      <c r="C27" s="65">
        <v>24414.44</v>
      </c>
      <c r="D27" s="25"/>
      <c r="E27" s="31">
        <f t="shared" si="0"/>
        <v>59.495503044314354</v>
      </c>
      <c r="F27">
        <f t="shared" si="1"/>
        <v>59.5</v>
      </c>
      <c r="G27">
        <f t="shared" si="2"/>
        <v>-2.4912750013754703E-3</v>
      </c>
      <c r="H27">
        <f t="shared" si="4"/>
        <v>-2.4912750013754703E-3</v>
      </c>
      <c r="O27">
        <f t="shared" ca="1" si="5"/>
        <v>8.9839027749537018E-2</v>
      </c>
      <c r="Q27" s="2">
        <f t="shared" si="3"/>
        <v>9395.9399999999987</v>
      </c>
    </row>
    <row r="28" spans="1:21" x14ac:dyDescent="0.2">
      <c r="A28" s="63" t="s">
        <v>116</v>
      </c>
      <c r="B28" s="64" t="s">
        <v>64</v>
      </c>
      <c r="C28" s="65">
        <v>24416.38</v>
      </c>
      <c r="D28" s="25"/>
      <c r="E28" s="31">
        <f t="shared" si="0"/>
        <v>62.997362143407543</v>
      </c>
      <c r="F28">
        <f t="shared" si="1"/>
        <v>63</v>
      </c>
      <c r="G28">
        <f t="shared" si="2"/>
        <v>-1.4613499988627154E-3</v>
      </c>
      <c r="H28">
        <f t="shared" si="4"/>
        <v>-1.4613499988627154E-3</v>
      </c>
      <c r="O28">
        <f t="shared" ca="1" si="5"/>
        <v>8.9830182340207565E-2</v>
      </c>
      <c r="Q28" s="2">
        <f t="shared" si="3"/>
        <v>9397.880000000001</v>
      </c>
    </row>
    <row r="29" spans="1:21" x14ac:dyDescent="0.2">
      <c r="A29" s="63" t="s">
        <v>116</v>
      </c>
      <c r="B29" s="64" t="s">
        <v>64</v>
      </c>
      <c r="C29" s="65">
        <v>24432.449000000001</v>
      </c>
      <c r="D29" s="25"/>
      <c r="E29" s="31">
        <f t="shared" si="0"/>
        <v>92.003224959520509</v>
      </c>
      <c r="F29">
        <f t="shared" si="1"/>
        <v>92</v>
      </c>
      <c r="G29">
        <f t="shared" si="2"/>
        <v>1.7866000016510952E-3</v>
      </c>
      <c r="H29">
        <f t="shared" si="4"/>
        <v>1.7866000016510952E-3</v>
      </c>
      <c r="O29">
        <f t="shared" ca="1" si="5"/>
        <v>8.9756891805763614E-2</v>
      </c>
      <c r="Q29" s="2">
        <f t="shared" si="3"/>
        <v>9413.9490000000005</v>
      </c>
    </row>
    <row r="30" spans="1:21" x14ac:dyDescent="0.2">
      <c r="A30" s="63" t="s">
        <v>116</v>
      </c>
      <c r="B30" s="64" t="s">
        <v>64</v>
      </c>
      <c r="C30" s="65">
        <v>24553.21</v>
      </c>
      <c r="D30" s="25"/>
      <c r="E30" s="31">
        <f t="shared" si="0"/>
        <v>309.98673354976785</v>
      </c>
      <c r="F30">
        <f t="shared" si="1"/>
        <v>310</v>
      </c>
      <c r="G30">
        <f t="shared" si="2"/>
        <v>-7.3494999996910337E-3</v>
      </c>
      <c r="H30">
        <f t="shared" si="4"/>
        <v>-7.3494999996910337E-3</v>
      </c>
      <c r="O30">
        <f t="shared" ca="1" si="5"/>
        <v>8.9205949167529733E-2</v>
      </c>
      <c r="Q30" s="2">
        <f t="shared" si="3"/>
        <v>9534.7099999999991</v>
      </c>
    </row>
    <row r="31" spans="1:21" x14ac:dyDescent="0.2">
      <c r="A31" s="63" t="s">
        <v>116</v>
      </c>
      <c r="B31" s="64" t="s">
        <v>63</v>
      </c>
      <c r="C31" s="65">
        <v>24557.375</v>
      </c>
      <c r="D31" s="25"/>
      <c r="E31" s="31">
        <f t="shared" si="0"/>
        <v>317.5049001207517</v>
      </c>
      <c r="F31">
        <f t="shared" si="1"/>
        <v>317.5</v>
      </c>
      <c r="G31">
        <f t="shared" si="2"/>
        <v>2.7146249994984828E-3</v>
      </c>
      <c r="H31">
        <f t="shared" si="4"/>
        <v>2.7146249994984828E-3</v>
      </c>
      <c r="O31">
        <f t="shared" ca="1" si="5"/>
        <v>8.9186994718966642E-2</v>
      </c>
      <c r="Q31" s="2">
        <f t="shared" si="3"/>
        <v>9538.875</v>
      </c>
    </row>
    <row r="32" spans="1:21" x14ac:dyDescent="0.2">
      <c r="A32" s="63" t="s">
        <v>116</v>
      </c>
      <c r="B32" s="64" t="s">
        <v>64</v>
      </c>
      <c r="C32" s="65">
        <v>24648.510999999999</v>
      </c>
      <c r="D32" s="25"/>
      <c r="E32" s="31">
        <f t="shared" si="0"/>
        <v>482.0128541694985</v>
      </c>
      <c r="F32">
        <f t="shared" si="1"/>
        <v>482</v>
      </c>
      <c r="G32">
        <f t="shared" si="2"/>
        <v>7.1210999994946178E-3</v>
      </c>
      <c r="H32">
        <f t="shared" si="4"/>
        <v>7.1210999994946178E-3</v>
      </c>
      <c r="O32">
        <f t="shared" ca="1" si="5"/>
        <v>8.8771260480482811E-2</v>
      </c>
      <c r="Q32" s="2">
        <f t="shared" si="3"/>
        <v>9630.0109999999986</v>
      </c>
    </row>
    <row r="33" spans="1:21" x14ac:dyDescent="0.2">
      <c r="A33" s="63" t="s">
        <v>116</v>
      </c>
      <c r="B33" s="64" t="s">
        <v>64</v>
      </c>
      <c r="C33" s="65">
        <v>24760.402999999998</v>
      </c>
      <c r="D33" s="25"/>
      <c r="E33" s="31">
        <f t="shared" si="0"/>
        <v>683.98709041447989</v>
      </c>
      <c r="F33">
        <f t="shared" si="1"/>
        <v>684</v>
      </c>
      <c r="G33">
        <f t="shared" si="2"/>
        <v>-7.1518000004289206E-3</v>
      </c>
      <c r="H33">
        <f t="shared" si="4"/>
        <v>-7.1518000004289206E-3</v>
      </c>
      <c r="O33">
        <f t="shared" ca="1" si="5"/>
        <v>8.8260753999183525E-2</v>
      </c>
      <c r="Q33" s="2">
        <f t="shared" si="3"/>
        <v>9741.9029999999984</v>
      </c>
    </row>
    <row r="34" spans="1:21" x14ac:dyDescent="0.2">
      <c r="A34" s="63" t="s">
        <v>116</v>
      </c>
      <c r="B34" s="64" t="s">
        <v>63</v>
      </c>
      <c r="C34" s="65">
        <v>24762.344000000001</v>
      </c>
      <c r="D34" s="25"/>
      <c r="E34" s="31">
        <f t="shared" si="0"/>
        <v>687.49075459558333</v>
      </c>
      <c r="F34">
        <f t="shared" si="1"/>
        <v>687.5</v>
      </c>
      <c r="G34">
        <f t="shared" si="2"/>
        <v>-5.1218749977124389E-3</v>
      </c>
      <c r="H34">
        <f t="shared" si="4"/>
        <v>-5.1218749977124389E-3</v>
      </c>
      <c r="O34">
        <f t="shared" ca="1" si="5"/>
        <v>8.8251908589854086E-2</v>
      </c>
      <c r="Q34" s="2">
        <f t="shared" si="3"/>
        <v>9743.844000000001</v>
      </c>
    </row>
    <row r="35" spans="1:21" x14ac:dyDescent="0.2">
      <c r="A35" s="63" t="s">
        <v>116</v>
      </c>
      <c r="B35" s="64" t="s">
        <v>63</v>
      </c>
      <c r="C35" s="65">
        <v>24772.312000000002</v>
      </c>
      <c r="D35" s="25"/>
      <c r="E35" s="31">
        <f t="shared" si="0"/>
        <v>705.48381206966667</v>
      </c>
      <c r="F35">
        <f t="shared" si="1"/>
        <v>705.5</v>
      </c>
      <c r="G35">
        <f t="shared" si="2"/>
        <v>-8.9679749980859924E-3</v>
      </c>
      <c r="H35">
        <f t="shared" si="4"/>
        <v>-8.9679749980859924E-3</v>
      </c>
      <c r="O35">
        <f t="shared" ca="1" si="5"/>
        <v>8.8206417913302665E-2</v>
      </c>
      <c r="Q35" s="2">
        <f t="shared" si="3"/>
        <v>9753.8120000000017</v>
      </c>
    </row>
    <row r="36" spans="1:21" x14ac:dyDescent="0.2">
      <c r="A36" s="63" t="s">
        <v>116</v>
      </c>
      <c r="B36" s="64" t="s">
        <v>64</v>
      </c>
      <c r="C36" s="65">
        <v>24772.594000000001</v>
      </c>
      <c r="D36" s="25"/>
      <c r="E36" s="31">
        <f t="shared" si="0"/>
        <v>705.99284519644004</v>
      </c>
      <c r="F36">
        <f t="shared" si="1"/>
        <v>706</v>
      </c>
      <c r="G36">
        <f t="shared" si="2"/>
        <v>-3.9636999972572085E-3</v>
      </c>
      <c r="H36">
        <f t="shared" si="4"/>
        <v>-3.9636999972572085E-3</v>
      </c>
      <c r="O36">
        <f t="shared" ca="1" si="5"/>
        <v>8.8205154283398465E-2</v>
      </c>
      <c r="Q36" s="2">
        <f t="shared" si="3"/>
        <v>9754.094000000001</v>
      </c>
    </row>
    <row r="37" spans="1:21" x14ac:dyDescent="0.2">
      <c r="A37" s="63" t="s">
        <v>116</v>
      </c>
      <c r="B37" s="64" t="s">
        <v>64</v>
      </c>
      <c r="C37" s="65">
        <v>24785.331999999999</v>
      </c>
      <c r="D37" s="25"/>
      <c r="E37" s="31">
        <f t="shared" si="0"/>
        <v>728.98597983777347</v>
      </c>
      <c r="F37">
        <f t="shared" si="1"/>
        <v>729</v>
      </c>
      <c r="G37">
        <f t="shared" si="2"/>
        <v>-7.767049999529263E-3</v>
      </c>
      <c r="H37">
        <f t="shared" si="4"/>
        <v>-7.767049999529263E-3</v>
      </c>
      <c r="O37">
        <f t="shared" ca="1" si="5"/>
        <v>8.8147027307804979E-2</v>
      </c>
      <c r="Q37" s="2">
        <f t="shared" si="3"/>
        <v>9766.8319999999985</v>
      </c>
    </row>
    <row r="38" spans="1:21" x14ac:dyDescent="0.2">
      <c r="A38" s="63" t="s">
        <v>116</v>
      </c>
      <c r="B38" s="64" t="s">
        <v>63</v>
      </c>
      <c r="C38" s="65">
        <v>24788.39</v>
      </c>
      <c r="D38" s="25"/>
      <c r="E38" s="31">
        <f t="shared" si="0"/>
        <v>734.50592062386488</v>
      </c>
      <c r="F38">
        <f t="shared" si="1"/>
        <v>734.5</v>
      </c>
      <c r="G38">
        <f t="shared" si="2"/>
        <v>3.2799750006233808E-3</v>
      </c>
      <c r="H38">
        <f t="shared" si="4"/>
        <v>3.2799750006233808E-3</v>
      </c>
      <c r="O38">
        <f t="shared" ca="1" si="5"/>
        <v>8.8133127378858714E-2</v>
      </c>
      <c r="Q38" s="2">
        <f t="shared" si="3"/>
        <v>9769.89</v>
      </c>
    </row>
    <row r="39" spans="1:21" x14ac:dyDescent="0.2">
      <c r="A39" s="63" t="s">
        <v>116</v>
      </c>
      <c r="B39" s="64" t="s">
        <v>63</v>
      </c>
      <c r="C39" s="65">
        <v>24789.420999999998</v>
      </c>
      <c r="D39" s="25"/>
      <c r="E39" s="31">
        <f t="shared" si="0"/>
        <v>736.36696017600786</v>
      </c>
      <c r="F39">
        <f t="shared" si="1"/>
        <v>736.5</v>
      </c>
      <c r="H39">
        <f>U39</f>
        <v>-7.3702925001271069E-2</v>
      </c>
      <c r="O39">
        <f t="shared" ca="1" si="5"/>
        <v>8.8128072859241888E-2</v>
      </c>
      <c r="Q39" s="2">
        <f t="shared" si="3"/>
        <v>9770.9209999999985</v>
      </c>
      <c r="U39">
        <f>+C39-(C$7+F39*C$8)</f>
        <v>-7.3702925001271069E-2</v>
      </c>
    </row>
    <row r="40" spans="1:21" x14ac:dyDescent="0.2">
      <c r="A40" s="63" t="s">
        <v>116</v>
      </c>
      <c r="B40" s="64" t="s">
        <v>63</v>
      </c>
      <c r="C40" s="65">
        <v>24797.249</v>
      </c>
      <c r="D40" s="25"/>
      <c r="E40" s="31">
        <f t="shared" si="0"/>
        <v>750.49714214903531</v>
      </c>
      <c r="F40">
        <f t="shared" si="1"/>
        <v>750.5</v>
      </c>
      <c r="G40">
        <f t="shared" ref="G40:G71" si="6">+C40-(C$7+F40*C$8)</f>
        <v>-1.5832249991944991E-3</v>
      </c>
      <c r="H40">
        <f t="shared" ref="H40:H60" si="7">G40</f>
        <v>-1.5832249991944991E-3</v>
      </c>
      <c r="O40">
        <f t="shared" ca="1" si="5"/>
        <v>8.8092691221924119E-2</v>
      </c>
      <c r="Q40" s="2">
        <f t="shared" si="3"/>
        <v>9778.7489999999998</v>
      </c>
    </row>
    <row r="41" spans="1:21" x14ac:dyDescent="0.2">
      <c r="A41" s="63" t="s">
        <v>116</v>
      </c>
      <c r="B41" s="64" t="s">
        <v>64</v>
      </c>
      <c r="C41" s="65">
        <v>24797.525000000001</v>
      </c>
      <c r="D41" s="25"/>
      <c r="E41" s="31">
        <f t="shared" si="0"/>
        <v>750.99534478375404</v>
      </c>
      <c r="F41">
        <f t="shared" si="1"/>
        <v>751</v>
      </c>
      <c r="G41">
        <f t="shared" si="6"/>
        <v>-2.578949999588076E-3</v>
      </c>
      <c r="H41">
        <f t="shared" si="7"/>
        <v>-2.578949999588076E-3</v>
      </c>
      <c r="O41">
        <f t="shared" ca="1" si="5"/>
        <v>8.8091427592019905E-2</v>
      </c>
      <c r="Q41" s="2">
        <f t="shared" si="3"/>
        <v>9779.0250000000015</v>
      </c>
    </row>
    <row r="42" spans="1:21" x14ac:dyDescent="0.2">
      <c r="A42" s="63" t="s">
        <v>116</v>
      </c>
      <c r="B42" s="64" t="s">
        <v>63</v>
      </c>
      <c r="C42" s="65">
        <v>24805.562999999998</v>
      </c>
      <c r="D42" s="25"/>
      <c r="E42" s="31">
        <f t="shared" si="0"/>
        <v>765.50459397883969</v>
      </c>
      <c r="F42">
        <f t="shared" si="1"/>
        <v>765.5</v>
      </c>
      <c r="G42">
        <f t="shared" si="6"/>
        <v>2.5450249995628837E-3</v>
      </c>
      <c r="H42">
        <f t="shared" si="7"/>
        <v>2.5450249995628837E-3</v>
      </c>
      <c r="O42">
        <f t="shared" ca="1" si="5"/>
        <v>8.8054782324797923E-2</v>
      </c>
      <c r="Q42" s="2">
        <f t="shared" si="3"/>
        <v>9787.0629999999983</v>
      </c>
    </row>
    <row r="43" spans="1:21" x14ac:dyDescent="0.2">
      <c r="A43" s="63" t="s">
        <v>172</v>
      </c>
      <c r="B43" s="64" t="s">
        <v>63</v>
      </c>
      <c r="C43" s="65">
        <v>24819.42</v>
      </c>
      <c r="D43" s="25"/>
      <c r="E43" s="31">
        <f t="shared" si="0"/>
        <v>790.51761538918811</v>
      </c>
      <c r="F43">
        <f t="shared" si="1"/>
        <v>790.5</v>
      </c>
      <c r="G43">
        <f t="shared" si="6"/>
        <v>9.7587749987724237E-3</v>
      </c>
      <c r="H43">
        <f t="shared" si="7"/>
        <v>9.7587749987724237E-3</v>
      </c>
      <c r="O43">
        <f t="shared" ca="1" si="5"/>
        <v>8.7991600829587624E-2</v>
      </c>
      <c r="Q43" s="2">
        <f t="shared" si="3"/>
        <v>9800.9199999999983</v>
      </c>
    </row>
    <row r="44" spans="1:21" x14ac:dyDescent="0.2">
      <c r="A44" s="63" t="s">
        <v>172</v>
      </c>
      <c r="B44" s="64" t="s">
        <v>63</v>
      </c>
      <c r="C44" s="65">
        <v>25190.584999999999</v>
      </c>
      <c r="D44" s="25"/>
      <c r="E44" s="31">
        <f t="shared" si="0"/>
        <v>1460.5008795713354</v>
      </c>
      <c r="F44">
        <f t="shared" si="1"/>
        <v>1460.5</v>
      </c>
      <c r="G44">
        <f t="shared" si="6"/>
        <v>4.8727499961387366E-4</v>
      </c>
      <c r="H44">
        <f t="shared" si="7"/>
        <v>4.8727499961387366E-4</v>
      </c>
      <c r="O44">
        <f t="shared" ca="1" si="5"/>
        <v>8.6298336757951372E-2</v>
      </c>
      <c r="Q44" s="2">
        <f t="shared" si="3"/>
        <v>10172.084999999999</v>
      </c>
    </row>
    <row r="45" spans="1:21" x14ac:dyDescent="0.2">
      <c r="A45" s="63" t="s">
        <v>172</v>
      </c>
      <c r="B45" s="64" t="s">
        <v>64</v>
      </c>
      <c r="C45" s="65">
        <v>25272.294999999998</v>
      </c>
      <c r="D45" s="25"/>
      <c r="E45" s="31">
        <f t="shared" si="0"/>
        <v>1607.9941305953344</v>
      </c>
      <c r="F45">
        <f t="shared" si="1"/>
        <v>1608</v>
      </c>
      <c r="G45">
        <f t="shared" si="6"/>
        <v>-3.2516000028408598E-3</v>
      </c>
      <c r="H45">
        <f t="shared" si="7"/>
        <v>-3.2516000028408598E-3</v>
      </c>
      <c r="O45">
        <f t="shared" ca="1" si="5"/>
        <v>8.5925565936210563E-2</v>
      </c>
      <c r="Q45" s="2">
        <f t="shared" si="3"/>
        <v>10253.794999999998</v>
      </c>
    </row>
    <row r="46" spans="1:21" x14ac:dyDescent="0.2">
      <c r="A46" s="63" t="s">
        <v>181</v>
      </c>
      <c r="B46" s="64" t="s">
        <v>64</v>
      </c>
      <c r="C46" s="65">
        <v>25469.52</v>
      </c>
      <c r="D46" s="25"/>
      <c r="E46" s="31">
        <f t="shared" si="0"/>
        <v>1964.0014299859695</v>
      </c>
      <c r="F46">
        <f t="shared" si="1"/>
        <v>1964</v>
      </c>
      <c r="G46">
        <f t="shared" si="6"/>
        <v>7.922000004327856E-4</v>
      </c>
      <c r="H46">
        <f t="shared" si="7"/>
        <v>7.922000004327856E-4</v>
      </c>
      <c r="O46">
        <f t="shared" ca="1" si="5"/>
        <v>8.5025861444415776E-2</v>
      </c>
      <c r="Q46" s="2">
        <f t="shared" si="3"/>
        <v>10451.02</v>
      </c>
    </row>
    <row r="47" spans="1:21" x14ac:dyDescent="0.2">
      <c r="A47" s="63" t="s">
        <v>181</v>
      </c>
      <c r="B47" s="64" t="s">
        <v>63</v>
      </c>
      <c r="C47" s="65">
        <v>25471.460999999999</v>
      </c>
      <c r="D47" s="25"/>
      <c r="E47" s="31">
        <f t="shared" si="0"/>
        <v>1967.5050941670663</v>
      </c>
      <c r="F47">
        <f t="shared" si="1"/>
        <v>1967.5</v>
      </c>
      <c r="G47">
        <f t="shared" si="6"/>
        <v>2.8221249995112885E-3</v>
      </c>
      <c r="H47">
        <f t="shared" si="7"/>
        <v>2.8221249995112885E-3</v>
      </c>
      <c r="O47">
        <f t="shared" ca="1" si="5"/>
        <v>8.5017016035086337E-2</v>
      </c>
      <c r="Q47" s="2">
        <f t="shared" si="3"/>
        <v>10452.960999999999</v>
      </c>
    </row>
    <row r="48" spans="1:21" x14ac:dyDescent="0.2">
      <c r="A48" s="63" t="s">
        <v>181</v>
      </c>
      <c r="B48" s="64" t="s">
        <v>64</v>
      </c>
      <c r="C48" s="65">
        <v>25474.51</v>
      </c>
      <c r="D48" s="25"/>
      <c r="E48" s="31">
        <f t="shared" si="0"/>
        <v>1973.0087892150659</v>
      </c>
      <c r="F48">
        <f t="shared" si="1"/>
        <v>1973</v>
      </c>
      <c r="G48">
        <f t="shared" si="6"/>
        <v>4.8691499978303909E-3</v>
      </c>
      <c r="H48">
        <f t="shared" si="7"/>
        <v>4.8691499978303909E-3</v>
      </c>
      <c r="O48">
        <f t="shared" ca="1" si="5"/>
        <v>8.5003116106140073E-2</v>
      </c>
      <c r="Q48" s="2">
        <f t="shared" si="3"/>
        <v>10456.009999999998</v>
      </c>
    </row>
    <row r="49" spans="1:17" x14ac:dyDescent="0.2">
      <c r="A49" s="63" t="s">
        <v>181</v>
      </c>
      <c r="B49" s="64" t="s">
        <v>63</v>
      </c>
      <c r="C49" s="65">
        <v>25477.550999999999</v>
      </c>
      <c r="D49" s="25"/>
      <c r="E49" s="31">
        <f t="shared" si="0"/>
        <v>1978.4980436069904</v>
      </c>
      <c r="F49">
        <f t="shared" si="1"/>
        <v>1978.5</v>
      </c>
      <c r="G49">
        <f t="shared" si="6"/>
        <v>-1.0838250018423423E-3</v>
      </c>
      <c r="H49">
        <f t="shared" si="7"/>
        <v>-1.0838250018423423E-3</v>
      </c>
      <c r="O49">
        <f t="shared" ca="1" si="5"/>
        <v>8.4989216177193808E-2</v>
      </c>
      <c r="Q49" s="2">
        <f t="shared" si="3"/>
        <v>10459.050999999999</v>
      </c>
    </row>
    <row r="50" spans="1:17" x14ac:dyDescent="0.2">
      <c r="A50" s="63" t="s">
        <v>172</v>
      </c>
      <c r="B50" s="64" t="s">
        <v>63</v>
      </c>
      <c r="C50" s="65">
        <v>25619.375</v>
      </c>
      <c r="D50" s="25"/>
      <c r="E50" s="31">
        <f t="shared" si="0"/>
        <v>2234.5019945704944</v>
      </c>
      <c r="F50">
        <f t="shared" si="1"/>
        <v>2234.5</v>
      </c>
      <c r="G50">
        <f t="shared" si="6"/>
        <v>1.1049749991798308E-3</v>
      </c>
      <c r="H50">
        <f t="shared" si="7"/>
        <v>1.1049749991798308E-3</v>
      </c>
      <c r="O50">
        <f t="shared" ca="1" si="5"/>
        <v>8.4342237666240258E-2</v>
      </c>
      <c r="Q50" s="2">
        <f t="shared" si="3"/>
        <v>10600.875</v>
      </c>
    </row>
    <row r="51" spans="1:17" x14ac:dyDescent="0.2">
      <c r="A51" s="63" t="s">
        <v>172</v>
      </c>
      <c r="B51" s="64" t="s">
        <v>64</v>
      </c>
      <c r="C51" s="65">
        <v>25839.575000000001</v>
      </c>
      <c r="D51" s="25"/>
      <c r="E51" s="31">
        <f t="shared" si="0"/>
        <v>2631.9810531371936</v>
      </c>
      <c r="F51">
        <f t="shared" si="1"/>
        <v>2632</v>
      </c>
      <c r="G51">
        <f t="shared" si="6"/>
        <v>-1.0496399998373818E-2</v>
      </c>
      <c r="H51">
        <f t="shared" si="7"/>
        <v>-1.0496399998373818E-2</v>
      </c>
      <c r="O51">
        <f t="shared" ca="1" si="5"/>
        <v>8.3337651892396364E-2</v>
      </c>
      <c r="Q51" s="2">
        <f t="shared" si="3"/>
        <v>10821.075000000001</v>
      </c>
    </row>
    <row r="52" spans="1:17" x14ac:dyDescent="0.2">
      <c r="A52" s="63" t="s">
        <v>172</v>
      </c>
      <c r="B52" s="64" t="s">
        <v>63</v>
      </c>
      <c r="C52" s="65">
        <v>25852.601999999999</v>
      </c>
      <c r="D52" s="25"/>
      <c r="E52" s="31">
        <f t="shared" si="0"/>
        <v>2655.4958564793719</v>
      </c>
      <c r="F52">
        <f t="shared" si="1"/>
        <v>2655.5</v>
      </c>
      <c r="G52">
        <f t="shared" si="6"/>
        <v>-2.2954750020289794E-3</v>
      </c>
      <c r="H52">
        <f t="shared" si="7"/>
        <v>-2.2954750020289794E-3</v>
      </c>
      <c r="O52">
        <f t="shared" ca="1" si="5"/>
        <v>8.3278261286898678E-2</v>
      </c>
      <c r="Q52" s="2">
        <f t="shared" si="3"/>
        <v>10834.101999999999</v>
      </c>
    </row>
    <row r="53" spans="1:17" x14ac:dyDescent="0.2">
      <c r="A53" s="63" t="s">
        <v>172</v>
      </c>
      <c r="B53" s="64" t="s">
        <v>64</v>
      </c>
      <c r="C53" s="65">
        <v>25859.531999999999</v>
      </c>
      <c r="D53" s="25"/>
      <c r="E53" s="31">
        <f t="shared" ref="E53:E84" si="8">+(C53-C$7)/C$8</f>
        <v>2668.0050748075614</v>
      </c>
      <c r="F53">
        <f t="shared" ref="F53:F84" si="9">ROUND(2*E53,0)/2</f>
        <v>2668</v>
      </c>
      <c r="G53">
        <f t="shared" si="6"/>
        <v>2.8113999978813808E-3</v>
      </c>
      <c r="H53">
        <f t="shared" si="7"/>
        <v>2.8113999978813808E-3</v>
      </c>
      <c r="O53">
        <f t="shared" ca="1" si="5"/>
        <v>8.3246670539293521E-2</v>
      </c>
      <c r="Q53" s="2">
        <f t="shared" ref="Q53:Q84" si="10">+C53-15018.5</f>
        <v>10841.031999999999</v>
      </c>
    </row>
    <row r="54" spans="1:17" x14ac:dyDescent="0.2">
      <c r="A54" s="63" t="s">
        <v>116</v>
      </c>
      <c r="B54" s="64" t="s">
        <v>64</v>
      </c>
      <c r="C54" s="65">
        <v>26161.458999999999</v>
      </c>
      <c r="D54" s="25"/>
      <c r="E54" s="31">
        <f t="shared" si="8"/>
        <v>3213.0080707924267</v>
      </c>
      <c r="F54">
        <f t="shared" si="9"/>
        <v>3213</v>
      </c>
      <c r="G54">
        <f t="shared" si="6"/>
        <v>4.471149997698376E-3</v>
      </c>
      <c r="H54">
        <f t="shared" si="7"/>
        <v>4.471149997698376E-3</v>
      </c>
      <c r="O54">
        <f t="shared" ca="1" si="5"/>
        <v>8.1869313943708805E-2</v>
      </c>
      <c r="Q54" s="2">
        <f t="shared" si="10"/>
        <v>11142.958999999999</v>
      </c>
    </row>
    <row r="55" spans="1:17" x14ac:dyDescent="0.2">
      <c r="A55" s="63" t="s">
        <v>172</v>
      </c>
      <c r="B55" s="64" t="s">
        <v>64</v>
      </c>
      <c r="C55" s="65">
        <v>26632.35</v>
      </c>
      <c r="D55" s="25"/>
      <c r="E55" s="31">
        <f t="shared" si="8"/>
        <v>4063.0049434878442</v>
      </c>
      <c r="F55">
        <f t="shared" si="9"/>
        <v>4063</v>
      </c>
      <c r="G55">
        <f t="shared" si="6"/>
        <v>2.7386500005377457E-3</v>
      </c>
      <c r="H55">
        <f t="shared" si="7"/>
        <v>2.7386500005377457E-3</v>
      </c>
      <c r="O55">
        <f t="shared" ca="1" si="5"/>
        <v>7.9721143106558354E-2</v>
      </c>
      <c r="Q55" s="2">
        <f t="shared" si="10"/>
        <v>11613.849999999999</v>
      </c>
    </row>
    <row r="56" spans="1:17" x14ac:dyDescent="0.2">
      <c r="A56" s="63" t="s">
        <v>116</v>
      </c>
      <c r="B56" s="64" t="s">
        <v>63</v>
      </c>
      <c r="C56" s="65">
        <v>26927.355</v>
      </c>
      <c r="D56" s="25"/>
      <c r="E56" s="31">
        <f t="shared" si="8"/>
        <v>4595.5131618006017</v>
      </c>
      <c r="F56">
        <f t="shared" si="9"/>
        <v>4595.5</v>
      </c>
      <c r="G56">
        <f t="shared" si="6"/>
        <v>7.2915249984362163E-3</v>
      </c>
      <c r="H56">
        <f t="shared" si="7"/>
        <v>7.2915249984362163E-3</v>
      </c>
      <c r="O56">
        <f t="shared" ca="1" si="5"/>
        <v>7.8375377258578793E-2</v>
      </c>
      <c r="Q56" s="2">
        <f t="shared" si="10"/>
        <v>11908.855</v>
      </c>
    </row>
    <row r="57" spans="1:17" x14ac:dyDescent="0.2">
      <c r="A57" s="63" t="s">
        <v>116</v>
      </c>
      <c r="B57" s="64" t="s">
        <v>63</v>
      </c>
      <c r="C57" s="65">
        <v>26928.462</v>
      </c>
      <c r="D57" s="25"/>
      <c r="E57" s="31">
        <f t="shared" si="8"/>
        <v>4597.511387585494</v>
      </c>
      <c r="F57">
        <f t="shared" si="9"/>
        <v>4597.5</v>
      </c>
      <c r="G57">
        <f t="shared" si="6"/>
        <v>6.3086250011110678E-3</v>
      </c>
      <c r="H57">
        <f t="shared" si="7"/>
        <v>6.3086250011110678E-3</v>
      </c>
      <c r="O57">
        <f t="shared" ca="1" si="5"/>
        <v>7.8370322738961981E-2</v>
      </c>
      <c r="Q57" s="2">
        <f t="shared" si="10"/>
        <v>11909.962</v>
      </c>
    </row>
    <row r="58" spans="1:17" x14ac:dyDescent="0.2">
      <c r="A58" s="63" t="s">
        <v>116</v>
      </c>
      <c r="B58" s="64" t="s">
        <v>64</v>
      </c>
      <c r="C58" s="65">
        <v>26946.464</v>
      </c>
      <c r="D58" s="25"/>
      <c r="E58" s="31">
        <f t="shared" si="8"/>
        <v>4630.0064739266281</v>
      </c>
      <c r="F58">
        <f t="shared" si="9"/>
        <v>4630</v>
      </c>
      <c r="G58">
        <f t="shared" si="6"/>
        <v>3.5864999990735669E-3</v>
      </c>
      <c r="H58">
        <f t="shared" si="7"/>
        <v>3.5864999990735669E-3</v>
      </c>
      <c r="O58">
        <f t="shared" ca="1" si="5"/>
        <v>7.8288186795188577E-2</v>
      </c>
      <c r="Q58" s="2">
        <f t="shared" si="10"/>
        <v>11927.964</v>
      </c>
    </row>
    <row r="59" spans="1:17" x14ac:dyDescent="0.2">
      <c r="A59" s="63" t="s">
        <v>116</v>
      </c>
      <c r="B59" s="64" t="s">
        <v>63</v>
      </c>
      <c r="C59" s="65">
        <v>26947.294999999998</v>
      </c>
      <c r="D59" s="25"/>
      <c r="E59" s="31">
        <f t="shared" si="8"/>
        <v>4631.5064970768026</v>
      </c>
      <c r="F59">
        <f t="shared" si="9"/>
        <v>4631.5</v>
      </c>
      <c r="G59">
        <f t="shared" si="6"/>
        <v>3.5993249985040165E-3</v>
      </c>
      <c r="H59">
        <f t="shared" si="7"/>
        <v>3.5993249985040165E-3</v>
      </c>
      <c r="O59">
        <f t="shared" ca="1" si="5"/>
        <v>7.8284395905475951E-2</v>
      </c>
      <c r="Q59" s="2">
        <f t="shared" si="10"/>
        <v>11928.794999999998</v>
      </c>
    </row>
    <row r="60" spans="1:17" x14ac:dyDescent="0.2">
      <c r="A60" s="63" t="s">
        <v>172</v>
      </c>
      <c r="B60" s="64" t="s">
        <v>64</v>
      </c>
      <c r="C60" s="65">
        <v>27811.244999999999</v>
      </c>
      <c r="D60" s="25"/>
      <c r="E60" s="31">
        <f t="shared" si="8"/>
        <v>6191.0070994777971</v>
      </c>
      <c r="F60">
        <f t="shared" si="9"/>
        <v>6191</v>
      </c>
      <c r="G60">
        <f t="shared" si="6"/>
        <v>3.9330500003416091E-3</v>
      </c>
      <c r="H60">
        <f t="shared" si="7"/>
        <v>3.9330500003416091E-3</v>
      </c>
      <c r="O60">
        <f t="shared" ca="1" si="5"/>
        <v>7.4343134234256966E-2</v>
      </c>
      <c r="Q60" s="2">
        <f t="shared" si="10"/>
        <v>12792.744999999999</v>
      </c>
    </row>
    <row r="61" spans="1:17" x14ac:dyDescent="0.2">
      <c r="A61" t="s">
        <v>61</v>
      </c>
      <c r="B61" s="5" t="s">
        <v>64</v>
      </c>
      <c r="C61" s="25">
        <v>28347.5065</v>
      </c>
      <c r="D61" s="25">
        <v>1.5E-3</v>
      </c>
      <c r="E61">
        <f t="shared" si="8"/>
        <v>7159.0030856974408</v>
      </c>
      <c r="F61">
        <f t="shared" si="9"/>
        <v>7159</v>
      </c>
      <c r="G61">
        <f t="shared" si="6"/>
        <v>1.7094499999075197E-3</v>
      </c>
      <c r="I61">
        <f t="shared" ref="I61:I92" si="11">G61</f>
        <v>1.7094499999075197E-3</v>
      </c>
      <c r="Q61" s="2">
        <f t="shared" si="10"/>
        <v>13329.0065</v>
      </c>
    </row>
    <row r="62" spans="1:17" x14ac:dyDescent="0.2">
      <c r="A62" t="s">
        <v>61</v>
      </c>
      <c r="B62" s="5" t="s">
        <v>64</v>
      </c>
      <c r="C62" s="66">
        <v>28362.462</v>
      </c>
      <c r="D62" s="25">
        <v>1.5E-3</v>
      </c>
      <c r="E62">
        <f t="shared" si="8"/>
        <v>7185.9989896955985</v>
      </c>
      <c r="F62">
        <f t="shared" si="9"/>
        <v>7186</v>
      </c>
      <c r="G62">
        <f t="shared" si="6"/>
        <v>-5.5970000175875612E-4</v>
      </c>
      <c r="I62">
        <f t="shared" si="11"/>
        <v>-5.5970000175875612E-4</v>
      </c>
      <c r="Q62" s="2">
        <f t="shared" si="10"/>
        <v>13343.962</v>
      </c>
    </row>
    <row r="63" spans="1:17" x14ac:dyDescent="0.2">
      <c r="A63" t="s">
        <v>61</v>
      </c>
      <c r="B63" s="5" t="s">
        <v>64</v>
      </c>
      <c r="C63" s="25">
        <v>28367.448499999999</v>
      </c>
      <c r="D63" s="25">
        <v>1.5E-3</v>
      </c>
      <c r="E63">
        <f t="shared" si="8"/>
        <v>7195.0000311376625</v>
      </c>
      <c r="F63">
        <f t="shared" si="9"/>
        <v>7195</v>
      </c>
      <c r="G63">
        <f t="shared" si="6"/>
        <v>1.7250000382773578E-5</v>
      </c>
      <c r="I63">
        <f t="shared" si="11"/>
        <v>1.7250000382773578E-5</v>
      </c>
      <c r="Q63" s="2">
        <f t="shared" si="10"/>
        <v>13348.948499999999</v>
      </c>
    </row>
    <row r="64" spans="1:17" x14ac:dyDescent="0.2">
      <c r="A64" t="s">
        <v>61</v>
      </c>
      <c r="B64" s="5" t="s">
        <v>64</v>
      </c>
      <c r="C64" s="25">
        <v>28372.440500000001</v>
      </c>
      <c r="D64" s="25">
        <v>2E-3</v>
      </c>
      <c r="E64">
        <f t="shared" si="8"/>
        <v>7204.0110005307852</v>
      </c>
      <c r="F64">
        <f t="shared" si="9"/>
        <v>7204</v>
      </c>
      <c r="G64">
        <f t="shared" si="6"/>
        <v>6.0942000018258113E-3</v>
      </c>
      <c r="I64">
        <f t="shared" si="11"/>
        <v>6.0942000018258113E-3</v>
      </c>
      <c r="Q64" s="2">
        <f t="shared" si="10"/>
        <v>13353.940500000001</v>
      </c>
    </row>
    <row r="65" spans="1:32" x14ac:dyDescent="0.2">
      <c r="A65" t="s">
        <v>61</v>
      </c>
      <c r="B65" s="5" t="s">
        <v>63</v>
      </c>
      <c r="C65" s="25">
        <v>28390.440500000001</v>
      </c>
      <c r="D65" s="25">
        <v>1.5E-3</v>
      </c>
      <c r="E65">
        <f t="shared" si="8"/>
        <v>7236.5024767079003</v>
      </c>
      <c r="F65">
        <f t="shared" si="9"/>
        <v>7236.5</v>
      </c>
      <c r="G65">
        <f t="shared" si="6"/>
        <v>1.3720749993808568E-3</v>
      </c>
      <c r="I65">
        <f t="shared" si="11"/>
        <v>1.3720749993808568E-3</v>
      </c>
      <c r="Q65" s="2">
        <f t="shared" si="10"/>
        <v>13371.940500000001</v>
      </c>
    </row>
    <row r="66" spans="1:32" x14ac:dyDescent="0.2">
      <c r="A66" t="s">
        <v>61</v>
      </c>
      <c r="B66" s="5" t="s">
        <v>63</v>
      </c>
      <c r="C66" s="25">
        <v>28391.55</v>
      </c>
      <c r="D66" s="25">
        <v>2E-3</v>
      </c>
      <c r="E66">
        <f t="shared" si="8"/>
        <v>7238.5052151978143</v>
      </c>
      <c r="F66">
        <f t="shared" si="9"/>
        <v>7238.5</v>
      </c>
      <c r="G66">
        <f t="shared" si="6"/>
        <v>2.8891750007460359E-3</v>
      </c>
      <c r="I66">
        <f t="shared" si="11"/>
        <v>2.8891750007460359E-3</v>
      </c>
      <c r="Q66" s="2">
        <f t="shared" si="10"/>
        <v>13373.05</v>
      </c>
    </row>
    <row r="67" spans="1:32" x14ac:dyDescent="0.2">
      <c r="A67" s="63" t="s">
        <v>236</v>
      </c>
      <c r="B67" s="64" t="s">
        <v>64</v>
      </c>
      <c r="C67" s="65">
        <v>30613.33</v>
      </c>
      <c r="D67" s="25"/>
      <c r="E67" s="31">
        <f t="shared" si="8"/>
        <v>11249.000323019429</v>
      </c>
      <c r="F67">
        <f t="shared" si="9"/>
        <v>11249</v>
      </c>
      <c r="G67">
        <f t="shared" si="6"/>
        <v>1.7895000200951472E-4</v>
      </c>
      <c r="I67">
        <f t="shared" si="11"/>
        <v>1.7895000200951472E-4</v>
      </c>
      <c r="O67">
        <f t="shared" ref="O67:O77" ca="1" si="12">+C$11+C$12*F67</f>
        <v>6.1560254123307533E-2</v>
      </c>
      <c r="Q67" s="2">
        <f t="shared" si="10"/>
        <v>15594.830000000002</v>
      </c>
    </row>
    <row r="68" spans="1:32" x14ac:dyDescent="0.2">
      <c r="A68" s="63" t="s">
        <v>236</v>
      </c>
      <c r="B68" s="64" t="s">
        <v>63</v>
      </c>
      <c r="C68" s="65">
        <v>30613.611000000001</v>
      </c>
      <c r="D68" s="25"/>
      <c r="E68" s="31">
        <f t="shared" si="8"/>
        <v>11249.507551064191</v>
      </c>
      <c r="F68">
        <f t="shared" si="9"/>
        <v>11249.5</v>
      </c>
      <c r="G68">
        <f t="shared" si="6"/>
        <v>4.1832250026345719E-3</v>
      </c>
      <c r="I68">
        <f t="shared" si="11"/>
        <v>4.1832250026345719E-3</v>
      </c>
      <c r="O68">
        <f t="shared" ca="1" si="12"/>
        <v>6.1558990493403326E-2</v>
      </c>
      <c r="Q68" s="2">
        <f t="shared" si="10"/>
        <v>15595.111000000001</v>
      </c>
    </row>
    <row r="69" spans="1:32" x14ac:dyDescent="0.2">
      <c r="A69" s="63" t="s">
        <v>172</v>
      </c>
      <c r="B69" s="64" t="s">
        <v>64</v>
      </c>
      <c r="C69" s="65">
        <v>30633.276999999998</v>
      </c>
      <c r="D69" s="25"/>
      <c r="E69" s="31">
        <f t="shared" si="8"/>
        <v>11285.006293869694</v>
      </c>
      <c r="F69">
        <f t="shared" si="9"/>
        <v>11285</v>
      </c>
      <c r="G69">
        <f t="shared" si="6"/>
        <v>3.4867499962274451E-3</v>
      </c>
      <c r="I69">
        <f t="shared" si="11"/>
        <v>3.4867499962274451E-3</v>
      </c>
      <c r="O69">
        <f t="shared" ca="1" si="12"/>
        <v>6.146927277020469E-2</v>
      </c>
      <c r="Q69" s="2">
        <f t="shared" si="10"/>
        <v>15614.776999999998</v>
      </c>
    </row>
    <row r="70" spans="1:32" x14ac:dyDescent="0.2">
      <c r="A70" s="63" t="s">
        <v>243</v>
      </c>
      <c r="B70" s="64" t="s">
        <v>63</v>
      </c>
      <c r="C70" s="65">
        <v>35362.425000000003</v>
      </c>
      <c r="D70" s="25"/>
      <c r="E70" s="31">
        <f t="shared" si="8"/>
        <v>19821.506270539016</v>
      </c>
      <c r="F70">
        <f t="shared" si="9"/>
        <v>19821.5</v>
      </c>
      <c r="G70">
        <f t="shared" si="6"/>
        <v>3.4738250033115037E-3</v>
      </c>
      <c r="I70">
        <f t="shared" si="11"/>
        <v>3.4738250033115037E-3</v>
      </c>
      <c r="O70">
        <f t="shared" ca="1" si="12"/>
        <v>3.9895319415693055E-2</v>
      </c>
      <c r="Q70" s="2">
        <f t="shared" si="10"/>
        <v>20343.925000000003</v>
      </c>
    </row>
    <row r="71" spans="1:32" x14ac:dyDescent="0.2">
      <c r="A71" s="63" t="s">
        <v>246</v>
      </c>
      <c r="B71" s="64" t="s">
        <v>64</v>
      </c>
      <c r="C71" s="65">
        <v>36488.413</v>
      </c>
      <c r="D71" s="25"/>
      <c r="E71" s="31">
        <f t="shared" si="8"/>
        <v>21854.006952634376</v>
      </c>
      <c r="F71">
        <f t="shared" si="9"/>
        <v>21854</v>
      </c>
      <c r="G71">
        <f t="shared" si="6"/>
        <v>3.8516999993589707E-3</v>
      </c>
      <c r="I71">
        <f t="shared" si="11"/>
        <v>3.8516999993589707E-3</v>
      </c>
      <c r="O71">
        <f t="shared" ca="1" si="12"/>
        <v>3.4758663855095046E-2</v>
      </c>
      <c r="Q71" s="2">
        <f t="shared" si="10"/>
        <v>21469.913</v>
      </c>
    </row>
    <row r="72" spans="1:32" x14ac:dyDescent="0.2">
      <c r="A72" s="63" t="s">
        <v>246</v>
      </c>
      <c r="B72" s="64" t="s">
        <v>63</v>
      </c>
      <c r="C72" s="65">
        <v>36489.228999999999</v>
      </c>
      <c r="D72" s="25"/>
      <c r="E72" s="31">
        <f t="shared" si="8"/>
        <v>21855.479899554404</v>
      </c>
      <c r="F72">
        <f t="shared" si="9"/>
        <v>21855.5</v>
      </c>
      <c r="G72">
        <f t="shared" ref="G72:G103" si="13">+C72-(C$7+F72*C$8)</f>
        <v>-1.1135475004266482E-2</v>
      </c>
      <c r="I72">
        <f t="shared" si="11"/>
        <v>-1.1135475004266482E-2</v>
      </c>
      <c r="O72">
        <f t="shared" ca="1" si="12"/>
        <v>3.4754872965382426E-2</v>
      </c>
      <c r="Q72" s="2">
        <f t="shared" si="10"/>
        <v>21470.728999999999</v>
      </c>
    </row>
    <row r="73" spans="1:32" x14ac:dyDescent="0.2">
      <c r="A73" s="63" t="s">
        <v>246</v>
      </c>
      <c r="B73" s="64" t="s">
        <v>63</v>
      </c>
      <c r="C73" s="65">
        <v>36490.351000000002</v>
      </c>
      <c r="D73" s="25"/>
      <c r="E73" s="31">
        <f t="shared" si="8"/>
        <v>21857.505201569449</v>
      </c>
      <c r="F73">
        <f t="shared" si="9"/>
        <v>21857.5</v>
      </c>
      <c r="G73">
        <f t="shared" si="13"/>
        <v>2.8816250051022507E-3</v>
      </c>
      <c r="I73">
        <f t="shared" si="11"/>
        <v>2.8816250051022507E-3</v>
      </c>
      <c r="O73">
        <f t="shared" ca="1" si="12"/>
        <v>3.47498184457656E-2</v>
      </c>
      <c r="Q73" s="2">
        <f t="shared" si="10"/>
        <v>21471.851000000002</v>
      </c>
    </row>
    <row r="74" spans="1:32" x14ac:dyDescent="0.2">
      <c r="A74" s="63" t="s">
        <v>246</v>
      </c>
      <c r="B74" s="64" t="s">
        <v>64</v>
      </c>
      <c r="C74" s="65">
        <v>36518.330999999998</v>
      </c>
      <c r="D74" s="25"/>
      <c r="E74" s="31">
        <f t="shared" si="8"/>
        <v>21908.011396204758</v>
      </c>
      <c r="F74">
        <f t="shared" si="9"/>
        <v>21908</v>
      </c>
      <c r="G74">
        <f t="shared" si="13"/>
        <v>6.3134000010904856E-3</v>
      </c>
      <c r="I74">
        <f t="shared" si="11"/>
        <v>6.3134000010904856E-3</v>
      </c>
      <c r="O74">
        <f t="shared" ca="1" si="12"/>
        <v>3.4622191825440782E-2</v>
      </c>
      <c r="Q74" s="2">
        <f t="shared" si="10"/>
        <v>21499.830999999998</v>
      </c>
    </row>
    <row r="75" spans="1:32" x14ac:dyDescent="0.2">
      <c r="A75" s="63" t="s">
        <v>246</v>
      </c>
      <c r="B75" s="64" t="s">
        <v>64</v>
      </c>
      <c r="C75" s="65">
        <v>36548.249000000003</v>
      </c>
      <c r="D75" s="25"/>
      <c r="E75" s="31">
        <f t="shared" si="8"/>
        <v>21962.015839775151</v>
      </c>
      <c r="F75">
        <f t="shared" si="9"/>
        <v>21962</v>
      </c>
      <c r="G75">
        <f t="shared" si="13"/>
        <v>8.7751000028220005E-3</v>
      </c>
      <c r="I75">
        <f t="shared" si="11"/>
        <v>8.7751000028220005E-3</v>
      </c>
      <c r="O75">
        <f t="shared" ca="1" si="12"/>
        <v>3.4485719795786511E-2</v>
      </c>
      <c r="Q75" s="2">
        <f t="shared" si="10"/>
        <v>21529.749000000003</v>
      </c>
    </row>
    <row r="76" spans="1:32" x14ac:dyDescent="0.2">
      <c r="A76" s="63" t="s">
        <v>116</v>
      </c>
      <c r="B76" s="64" t="s">
        <v>63</v>
      </c>
      <c r="C76" s="65">
        <v>36814.436999999998</v>
      </c>
      <c r="D76" s="25"/>
      <c r="E76" s="31">
        <f t="shared" si="8"/>
        <v>22442.507009810346</v>
      </c>
      <c r="F76">
        <f t="shared" si="9"/>
        <v>22442.5</v>
      </c>
      <c r="G76">
        <f t="shared" si="13"/>
        <v>3.8833749931654893E-3</v>
      </c>
      <c r="I76">
        <f t="shared" si="11"/>
        <v>3.8833749931654893E-3</v>
      </c>
      <c r="O76">
        <f t="shared" ca="1" si="12"/>
        <v>3.3271371457844402E-2</v>
      </c>
      <c r="Q76" s="2">
        <f t="shared" si="10"/>
        <v>21795.936999999998</v>
      </c>
    </row>
    <row r="77" spans="1:32" x14ac:dyDescent="0.2">
      <c r="A77" s="63" t="s">
        <v>116</v>
      </c>
      <c r="B77" s="64" t="s">
        <v>63</v>
      </c>
      <c r="C77" s="65">
        <v>36849.355000000003</v>
      </c>
      <c r="D77" s="25"/>
      <c r="E77" s="31">
        <f t="shared" si="8"/>
        <v>22505.536863429938</v>
      </c>
      <c r="F77">
        <f t="shared" si="9"/>
        <v>22505.5</v>
      </c>
      <c r="G77">
        <f t="shared" si="13"/>
        <v>2.0422025001607835E-2</v>
      </c>
      <c r="I77">
        <f t="shared" si="11"/>
        <v>2.0422025001607835E-2</v>
      </c>
      <c r="O77">
        <f t="shared" ca="1" si="12"/>
        <v>3.3112154089914428E-2</v>
      </c>
      <c r="Q77" s="2">
        <f t="shared" si="10"/>
        <v>21830.855000000003</v>
      </c>
    </row>
    <row r="78" spans="1:32" x14ac:dyDescent="0.2">
      <c r="A78" s="11" t="s">
        <v>66</v>
      </c>
      <c r="B78" s="10"/>
      <c r="C78" s="26">
        <v>41988.432999999997</v>
      </c>
      <c r="D78" s="25"/>
      <c r="E78">
        <f t="shared" si="8"/>
        <v>31781.994108392821</v>
      </c>
      <c r="F78">
        <f t="shared" si="9"/>
        <v>31782</v>
      </c>
      <c r="G78">
        <f t="shared" si="13"/>
        <v>-3.2639000055496581E-3</v>
      </c>
      <c r="I78">
        <f t="shared" si="11"/>
        <v>-3.2639000055496581E-3</v>
      </c>
      <c r="Q78" s="2">
        <f t="shared" si="10"/>
        <v>26969.932999999997</v>
      </c>
    </row>
    <row r="79" spans="1:32" x14ac:dyDescent="0.2">
      <c r="A79" t="s">
        <v>35</v>
      </c>
      <c r="B79" s="5"/>
      <c r="C79" s="25">
        <v>42777.313999999998</v>
      </c>
      <c r="D79" s="25"/>
      <c r="E79">
        <f t="shared" si="8"/>
        <v>33205.989009397163</v>
      </c>
      <c r="F79">
        <f t="shared" si="9"/>
        <v>33206</v>
      </c>
      <c r="G79">
        <f t="shared" si="13"/>
        <v>-6.0886999999638647E-3</v>
      </c>
      <c r="I79">
        <f t="shared" si="11"/>
        <v>-6.0886999999638647E-3</v>
      </c>
      <c r="O79">
        <f t="shared" ref="O79:O110" ca="1" si="14">+C$11+C$12*F79</f>
        <v>6.0692105099985627E-3</v>
      </c>
      <c r="Q79" s="2">
        <f t="shared" si="10"/>
        <v>27758.813999999998</v>
      </c>
    </row>
    <row r="80" spans="1:32" x14ac:dyDescent="0.2">
      <c r="A80" t="s">
        <v>37</v>
      </c>
      <c r="B80" s="5"/>
      <c r="C80" s="25">
        <v>43019.417000000001</v>
      </c>
      <c r="D80" s="25"/>
      <c r="E80">
        <f t="shared" si="8"/>
        <v>33643.004779225383</v>
      </c>
      <c r="F80">
        <f t="shared" si="9"/>
        <v>33643</v>
      </c>
      <c r="G80">
        <f t="shared" si="13"/>
        <v>2.6476499988348223E-3</v>
      </c>
      <c r="I80">
        <f t="shared" si="11"/>
        <v>2.6476499988348223E-3</v>
      </c>
      <c r="O80">
        <f t="shared" ca="1" si="14"/>
        <v>4.9647979737223874E-3</v>
      </c>
      <c r="Q80" s="2">
        <f t="shared" si="10"/>
        <v>28000.917000000001</v>
      </c>
      <c r="AA80" t="s">
        <v>33</v>
      </c>
      <c r="AB80">
        <v>10</v>
      </c>
      <c r="AD80" t="s">
        <v>34</v>
      </c>
      <c r="AF80" t="s">
        <v>36</v>
      </c>
    </row>
    <row r="81" spans="1:32" x14ac:dyDescent="0.2">
      <c r="A81" t="s">
        <v>59</v>
      </c>
      <c r="B81" s="5"/>
      <c r="C81" s="25">
        <v>43019.417000000001</v>
      </c>
      <c r="D81" s="25"/>
      <c r="E81">
        <f t="shared" si="8"/>
        <v>33643.004779225383</v>
      </c>
      <c r="F81">
        <f t="shared" si="9"/>
        <v>33643</v>
      </c>
      <c r="G81">
        <f t="shared" si="13"/>
        <v>2.6476499988348223E-3</v>
      </c>
      <c r="I81">
        <f t="shared" si="11"/>
        <v>2.6476499988348223E-3</v>
      </c>
      <c r="O81">
        <f t="shared" ca="1" si="14"/>
        <v>4.9647979737223874E-3</v>
      </c>
      <c r="Q81" s="2">
        <f t="shared" si="10"/>
        <v>28000.917000000001</v>
      </c>
      <c r="S81" t="s">
        <v>60</v>
      </c>
      <c r="AA81" t="s">
        <v>33</v>
      </c>
      <c r="AF81" t="s">
        <v>38</v>
      </c>
    </row>
    <row r="82" spans="1:32" x14ac:dyDescent="0.2">
      <c r="A82" t="s">
        <v>39</v>
      </c>
      <c r="B82" s="5"/>
      <c r="C82" s="25">
        <v>43429.357000000004</v>
      </c>
      <c r="D82" s="25"/>
      <c r="E82">
        <f t="shared" si="8"/>
        <v>34382.980098339067</v>
      </c>
      <c r="F82">
        <f t="shared" si="9"/>
        <v>34383</v>
      </c>
      <c r="G82">
        <f t="shared" si="13"/>
        <v>-1.1025350002455525E-2</v>
      </c>
      <c r="I82">
        <f t="shared" si="11"/>
        <v>-1.1025350002455525E-2</v>
      </c>
      <c r="O82">
        <f t="shared" ca="1" si="14"/>
        <v>3.0946257154972762E-3</v>
      </c>
      <c r="Q82" s="2">
        <f t="shared" si="10"/>
        <v>28410.857000000004</v>
      </c>
    </row>
    <row r="83" spans="1:32" x14ac:dyDescent="0.2">
      <c r="A83" t="s">
        <v>39</v>
      </c>
      <c r="B83" s="5" t="s">
        <v>63</v>
      </c>
      <c r="C83" s="25">
        <v>43431.307000000001</v>
      </c>
      <c r="D83" s="25"/>
      <c r="E83">
        <f t="shared" si="8"/>
        <v>34386.500008258248</v>
      </c>
      <c r="F83">
        <f t="shared" si="9"/>
        <v>34386.5</v>
      </c>
      <c r="G83">
        <f t="shared" si="13"/>
        <v>4.5749984565190971E-6</v>
      </c>
      <c r="I83">
        <f t="shared" si="11"/>
        <v>4.5749984565190971E-6</v>
      </c>
      <c r="O83">
        <f t="shared" ca="1" si="14"/>
        <v>3.0857803061678374E-3</v>
      </c>
      <c r="Q83" s="2">
        <f t="shared" si="10"/>
        <v>28412.807000000001</v>
      </c>
      <c r="AA83" t="s">
        <v>33</v>
      </c>
      <c r="AB83">
        <v>5</v>
      </c>
      <c r="AD83" t="s">
        <v>34</v>
      </c>
      <c r="AF83" t="s">
        <v>36</v>
      </c>
    </row>
    <row r="84" spans="1:32" x14ac:dyDescent="0.2">
      <c r="A84" t="s">
        <v>41</v>
      </c>
      <c r="B84" s="5"/>
      <c r="C84" s="25">
        <v>43452.663999999997</v>
      </c>
      <c r="D84" s="25"/>
      <c r="E84">
        <f t="shared" si="8"/>
        <v>34425.051144742385</v>
      </c>
      <c r="F84">
        <f t="shared" si="9"/>
        <v>34425</v>
      </c>
      <c r="G84">
        <f t="shared" si="13"/>
        <v>2.833374999318039E-2</v>
      </c>
      <c r="I84">
        <f t="shared" si="11"/>
        <v>2.833374999318039E-2</v>
      </c>
      <c r="O84">
        <f t="shared" ca="1" si="14"/>
        <v>2.9884808035439692E-3</v>
      </c>
      <c r="Q84" s="2">
        <f t="shared" si="10"/>
        <v>28434.163999999997</v>
      </c>
      <c r="AA84" t="s">
        <v>33</v>
      </c>
      <c r="AB84">
        <v>7</v>
      </c>
      <c r="AD84" t="s">
        <v>34</v>
      </c>
      <c r="AF84" t="s">
        <v>36</v>
      </c>
    </row>
    <row r="85" spans="1:32" x14ac:dyDescent="0.2">
      <c r="A85" t="s">
        <v>44</v>
      </c>
      <c r="B85" s="5"/>
      <c r="C85" s="25">
        <v>43485.313999999998</v>
      </c>
      <c r="D85" s="25"/>
      <c r="E85">
        <f t="shared" ref="E85:E116" si="15">+(C85-C$7)/C$8</f>
        <v>34483.987072363656</v>
      </c>
      <c r="F85">
        <f t="shared" ref="F85:F116" si="16">ROUND(2*E85,0)/2</f>
        <v>34484</v>
      </c>
      <c r="G85">
        <f t="shared" si="13"/>
        <v>-7.161800007452257E-3</v>
      </c>
      <c r="I85">
        <f t="shared" si="11"/>
        <v>-7.161800007452257E-3</v>
      </c>
      <c r="O85">
        <f t="shared" ca="1" si="14"/>
        <v>2.8393724748476401E-3</v>
      </c>
      <c r="Q85" s="2">
        <f t="shared" ref="Q85:Q116" si="17">+C85-15018.5</f>
        <v>28466.813999999998</v>
      </c>
      <c r="AB85">
        <v>10</v>
      </c>
      <c r="AD85" t="s">
        <v>40</v>
      </c>
      <c r="AF85" t="s">
        <v>42</v>
      </c>
    </row>
    <row r="86" spans="1:32" x14ac:dyDescent="0.2">
      <c r="A86" t="s">
        <v>41</v>
      </c>
      <c r="B86" s="5"/>
      <c r="C86" s="25">
        <v>43755.686999999998</v>
      </c>
      <c r="D86" s="25"/>
      <c r="E86">
        <f t="shared" si="15"/>
        <v>34972.032510610043</v>
      </c>
      <c r="F86">
        <f t="shared" si="16"/>
        <v>34972</v>
      </c>
      <c r="G86">
        <f t="shared" si="13"/>
        <v>1.8010599997069221E-2</v>
      </c>
      <c r="I86">
        <f t="shared" si="11"/>
        <v>1.8010599997069221E-2</v>
      </c>
      <c r="O86">
        <f t="shared" ca="1" si="14"/>
        <v>1.6060696883424264E-3</v>
      </c>
      <c r="Q86" s="2">
        <f t="shared" si="17"/>
        <v>28737.186999999998</v>
      </c>
      <c r="AA86" t="s">
        <v>33</v>
      </c>
      <c r="AB86">
        <v>6</v>
      </c>
      <c r="AD86" t="s">
        <v>43</v>
      </c>
      <c r="AF86" t="s">
        <v>36</v>
      </c>
    </row>
    <row r="87" spans="1:32" x14ac:dyDescent="0.2">
      <c r="A87" t="s">
        <v>41</v>
      </c>
      <c r="B87" s="5"/>
      <c r="C87" s="25">
        <v>44191.654000000002</v>
      </c>
      <c r="D87" s="25"/>
      <c r="E87">
        <f t="shared" si="15"/>
        <v>35758.988699193826</v>
      </c>
      <c r="F87">
        <f t="shared" si="16"/>
        <v>35759</v>
      </c>
      <c r="G87">
        <f t="shared" si="13"/>
        <v>-6.2605499988421798E-3</v>
      </c>
      <c r="I87">
        <f t="shared" si="11"/>
        <v>-6.2605499988421798E-3</v>
      </c>
      <c r="O87">
        <f t="shared" ca="1" si="14"/>
        <v>-3.8288378087805719E-4</v>
      </c>
      <c r="Q87" s="2">
        <f t="shared" si="17"/>
        <v>29173.154000000002</v>
      </c>
      <c r="AB87">
        <v>12</v>
      </c>
      <c r="AD87" t="s">
        <v>45</v>
      </c>
      <c r="AF87" t="s">
        <v>42</v>
      </c>
    </row>
    <row r="88" spans="1:32" x14ac:dyDescent="0.2">
      <c r="A88" t="s">
        <v>41</v>
      </c>
      <c r="B88" s="5"/>
      <c r="C88" s="25">
        <v>44474.752999999997</v>
      </c>
      <c r="D88" s="25"/>
      <c r="E88">
        <f t="shared" si="15"/>
        <v>36270.005611097418</v>
      </c>
      <c r="F88">
        <f t="shared" si="16"/>
        <v>36270</v>
      </c>
      <c r="G88">
        <f t="shared" si="13"/>
        <v>3.1084999936865643E-3</v>
      </c>
      <c r="I88">
        <f t="shared" si="11"/>
        <v>3.1084999936865643E-3</v>
      </c>
      <c r="O88">
        <f t="shared" ca="1" si="14"/>
        <v>-1.6743135429767436E-3</v>
      </c>
      <c r="Q88" s="2">
        <f t="shared" si="17"/>
        <v>29456.252999999997</v>
      </c>
      <c r="AB88">
        <v>12</v>
      </c>
      <c r="AD88" t="s">
        <v>45</v>
      </c>
      <c r="AF88" t="s">
        <v>42</v>
      </c>
    </row>
    <row r="89" spans="1:32" x14ac:dyDescent="0.2">
      <c r="A89" t="s">
        <v>41</v>
      </c>
      <c r="B89" s="5"/>
      <c r="C89" s="25">
        <v>45552.822999999997</v>
      </c>
      <c r="D89" s="25"/>
      <c r="E89">
        <f t="shared" si="15"/>
        <v>38216.010373445286</v>
      </c>
      <c r="F89">
        <f t="shared" si="16"/>
        <v>38216</v>
      </c>
      <c r="G89">
        <f t="shared" si="13"/>
        <v>5.7467999940854497E-3</v>
      </c>
      <c r="I89">
        <f t="shared" si="11"/>
        <v>5.7467999940854497E-3</v>
      </c>
      <c r="O89">
        <f t="shared" ca="1" si="14"/>
        <v>-6.5923611301470786E-3</v>
      </c>
      <c r="Q89" s="2">
        <f t="shared" si="17"/>
        <v>30534.322999999997</v>
      </c>
      <c r="AB89">
        <v>12</v>
      </c>
      <c r="AD89" t="s">
        <v>45</v>
      </c>
      <c r="AF89" t="s">
        <v>42</v>
      </c>
    </row>
    <row r="90" spans="1:32" x14ac:dyDescent="0.2">
      <c r="A90" t="s">
        <v>47</v>
      </c>
      <c r="B90" s="5" t="s">
        <v>63</v>
      </c>
      <c r="C90" s="25">
        <v>45647.254999999997</v>
      </c>
      <c r="D90" s="25"/>
      <c r="E90">
        <f t="shared" si="15"/>
        <v>38386.467877798466</v>
      </c>
      <c r="F90">
        <f t="shared" si="16"/>
        <v>38386.5</v>
      </c>
      <c r="G90">
        <f t="shared" si="13"/>
        <v>-1.7795425002987031E-2</v>
      </c>
      <c r="I90">
        <f t="shared" si="11"/>
        <v>-1.7795425002987031E-2</v>
      </c>
      <c r="O90">
        <f t="shared" ca="1" si="14"/>
        <v>-7.0232589274813878E-3</v>
      </c>
      <c r="Q90" s="2">
        <f t="shared" si="17"/>
        <v>30628.754999999997</v>
      </c>
      <c r="AB90">
        <v>14</v>
      </c>
      <c r="AD90" t="s">
        <v>45</v>
      </c>
      <c r="AF90" t="s">
        <v>42</v>
      </c>
    </row>
    <row r="91" spans="1:32" x14ac:dyDescent="0.2">
      <c r="A91" t="s">
        <v>48</v>
      </c>
      <c r="B91" s="5"/>
      <c r="C91" s="25">
        <v>45934.506999999998</v>
      </c>
      <c r="D91" s="25"/>
      <c r="E91">
        <f t="shared" si="15"/>
        <v>38904.981295288933</v>
      </c>
      <c r="F91">
        <f t="shared" si="16"/>
        <v>38905</v>
      </c>
      <c r="G91">
        <f t="shared" si="13"/>
        <v>-1.0362250002799556E-2</v>
      </c>
      <c r="I91">
        <f t="shared" si="11"/>
        <v>-1.0362250002799556E-2</v>
      </c>
      <c r="O91">
        <f t="shared" ca="1" si="14"/>
        <v>-8.3336431381431653E-3</v>
      </c>
      <c r="Q91" s="2">
        <f t="shared" si="17"/>
        <v>30916.006999999998</v>
      </c>
      <c r="AA91" t="s">
        <v>33</v>
      </c>
      <c r="AB91">
        <v>8</v>
      </c>
      <c r="AD91" t="s">
        <v>46</v>
      </c>
      <c r="AF91" t="s">
        <v>36</v>
      </c>
    </row>
    <row r="92" spans="1:32" x14ac:dyDescent="0.2">
      <c r="A92" t="s">
        <v>48</v>
      </c>
      <c r="B92" s="5"/>
      <c r="C92" s="25">
        <v>45974.383999999998</v>
      </c>
      <c r="D92" s="25"/>
      <c r="E92">
        <f t="shared" si="15"/>
        <v>38976.962550595315</v>
      </c>
      <c r="F92">
        <f t="shared" si="16"/>
        <v>38977</v>
      </c>
      <c r="G92">
        <f t="shared" si="13"/>
        <v>-2.0746650006913114E-2</v>
      </c>
      <c r="I92">
        <f t="shared" si="11"/>
        <v>-2.0746650006913114E-2</v>
      </c>
      <c r="O92">
        <f t="shared" ca="1" si="14"/>
        <v>-8.5156058443488503E-3</v>
      </c>
      <c r="Q92" s="2">
        <f t="shared" si="17"/>
        <v>30955.883999999998</v>
      </c>
      <c r="AA92" t="s">
        <v>33</v>
      </c>
      <c r="AF92" t="s">
        <v>38</v>
      </c>
    </row>
    <row r="93" spans="1:32" x14ac:dyDescent="0.2">
      <c r="A93" t="s">
        <v>48</v>
      </c>
      <c r="B93" s="5"/>
      <c r="C93" s="25">
        <v>45976.337</v>
      </c>
      <c r="D93" s="25"/>
      <c r="E93">
        <f t="shared" si="15"/>
        <v>38980.487875760533</v>
      </c>
      <c r="F93">
        <f t="shared" si="16"/>
        <v>38980.5</v>
      </c>
      <c r="G93">
        <f t="shared" si="13"/>
        <v>-6.7167250017519109E-3</v>
      </c>
      <c r="I93">
        <f t="shared" ref="I93:I110" si="18">G93</f>
        <v>-6.7167250017519109E-3</v>
      </c>
      <c r="O93">
        <f t="shared" ca="1" si="14"/>
        <v>-8.524451253678289E-3</v>
      </c>
      <c r="Q93" s="2">
        <f t="shared" si="17"/>
        <v>30957.837</v>
      </c>
      <c r="AA93" t="s">
        <v>33</v>
      </c>
      <c r="AF93" t="s">
        <v>38</v>
      </c>
    </row>
    <row r="94" spans="1:32" x14ac:dyDescent="0.2">
      <c r="A94" t="s">
        <v>49</v>
      </c>
      <c r="B94" s="5" t="s">
        <v>63</v>
      </c>
      <c r="C94" s="25">
        <v>45991.294000000002</v>
      </c>
      <c r="D94" s="25"/>
      <c r="E94">
        <f t="shared" si="15"/>
        <v>39007.486487381713</v>
      </c>
      <c r="F94">
        <f t="shared" si="16"/>
        <v>39007.5</v>
      </c>
      <c r="G94">
        <f t="shared" si="13"/>
        <v>-7.4858750012936071E-3</v>
      </c>
      <c r="I94">
        <f t="shared" si="18"/>
        <v>-7.4858750012936071E-3</v>
      </c>
      <c r="O94">
        <f t="shared" ca="1" si="14"/>
        <v>-8.5926872685054279E-3</v>
      </c>
      <c r="Q94" s="2">
        <f t="shared" si="17"/>
        <v>30972.794000000002</v>
      </c>
      <c r="AA94" t="s">
        <v>33</v>
      </c>
      <c r="AF94" t="s">
        <v>38</v>
      </c>
    </row>
    <row r="95" spans="1:32" x14ac:dyDescent="0.2">
      <c r="A95" t="s">
        <v>41</v>
      </c>
      <c r="B95" s="5"/>
      <c r="C95" s="25">
        <v>46017.612999999998</v>
      </c>
      <c r="D95" s="25"/>
      <c r="E95">
        <f t="shared" si="15"/>
        <v>39054.99444079867</v>
      </c>
      <c r="F95">
        <f t="shared" si="16"/>
        <v>39055</v>
      </c>
      <c r="G95">
        <f t="shared" si="13"/>
        <v>-3.0797500076005235E-3</v>
      </c>
      <c r="I95">
        <f t="shared" si="18"/>
        <v>-3.0797500076005235E-3</v>
      </c>
      <c r="O95">
        <f t="shared" ca="1" si="14"/>
        <v>-8.7127321094050136E-3</v>
      </c>
      <c r="Q95" s="2">
        <f t="shared" si="17"/>
        <v>30999.112999999998</v>
      </c>
      <c r="AA95" t="s">
        <v>33</v>
      </c>
      <c r="AB95">
        <v>8</v>
      </c>
      <c r="AD95" t="s">
        <v>46</v>
      </c>
      <c r="AF95" t="s">
        <v>36</v>
      </c>
    </row>
    <row r="96" spans="1:32" x14ac:dyDescent="0.2">
      <c r="A96" s="63" t="s">
        <v>321</v>
      </c>
      <c r="B96" s="64" t="s">
        <v>63</v>
      </c>
      <c r="C96" s="65">
        <v>46351.383999999998</v>
      </c>
      <c r="D96" s="25"/>
      <c r="E96" s="31">
        <f t="shared" si="15"/>
        <v>39657.478468304871</v>
      </c>
      <c r="F96">
        <f t="shared" si="16"/>
        <v>39657.5</v>
      </c>
      <c r="G96">
        <f t="shared" si="13"/>
        <v>-1.1928375002753455E-2</v>
      </c>
      <c r="I96">
        <f t="shared" si="18"/>
        <v>-1.1928375002753455E-2</v>
      </c>
      <c r="O96">
        <f t="shared" ca="1" si="14"/>
        <v>-1.0235406143973419E-2</v>
      </c>
      <c r="Q96" s="2">
        <f t="shared" si="17"/>
        <v>31332.883999999998</v>
      </c>
      <c r="AB96">
        <v>10</v>
      </c>
      <c r="AD96" t="s">
        <v>45</v>
      </c>
      <c r="AF96" t="s">
        <v>42</v>
      </c>
    </row>
    <row r="97" spans="1:32" x14ac:dyDescent="0.2">
      <c r="A97" s="63" t="s">
        <v>321</v>
      </c>
      <c r="B97" s="64" t="s">
        <v>63</v>
      </c>
      <c r="C97" s="65">
        <v>46387.387000000002</v>
      </c>
      <c r="D97" s="25"/>
      <c r="E97" s="31">
        <f t="shared" si="15"/>
        <v>39722.466835905143</v>
      </c>
      <c r="F97">
        <f t="shared" si="16"/>
        <v>39722.5</v>
      </c>
      <c r="G97">
        <f t="shared" si="13"/>
        <v>-1.8372624996118248E-2</v>
      </c>
      <c r="I97">
        <f t="shared" si="18"/>
        <v>-1.8372624996118248E-2</v>
      </c>
      <c r="O97">
        <f t="shared" ca="1" si="14"/>
        <v>-1.0399678031520226E-2</v>
      </c>
      <c r="Q97" s="2">
        <f t="shared" si="17"/>
        <v>31368.887000000002</v>
      </c>
    </row>
    <row r="98" spans="1:32" x14ac:dyDescent="0.2">
      <c r="A98" t="s">
        <v>41</v>
      </c>
      <c r="B98" s="5"/>
      <c r="C98" s="25">
        <v>47161.612000000001</v>
      </c>
      <c r="D98" s="25"/>
      <c r="E98">
        <f t="shared" si="15"/>
        <v>41120.006454973263</v>
      </c>
      <c r="F98">
        <f t="shared" si="16"/>
        <v>41120</v>
      </c>
      <c r="G98">
        <f t="shared" si="13"/>
        <v>3.5759999955189414E-3</v>
      </c>
      <c r="I98">
        <f t="shared" si="18"/>
        <v>3.5759999955189414E-3</v>
      </c>
      <c r="O98">
        <f t="shared" ca="1" si="14"/>
        <v>-1.393152361377642E-2</v>
      </c>
      <c r="Q98" s="2">
        <f t="shared" si="17"/>
        <v>32143.112000000001</v>
      </c>
    </row>
    <row r="99" spans="1:32" x14ac:dyDescent="0.2">
      <c r="A99" t="s">
        <v>41</v>
      </c>
      <c r="B99" s="5"/>
      <c r="C99" s="25">
        <v>47197.614000000001</v>
      </c>
      <c r="D99" s="25"/>
      <c r="E99">
        <f t="shared" si="15"/>
        <v>41184.993017491513</v>
      </c>
      <c r="F99">
        <f t="shared" si="16"/>
        <v>41185</v>
      </c>
      <c r="G99">
        <f t="shared" si="13"/>
        <v>-3.8682500016875565E-3</v>
      </c>
      <c r="I99">
        <f t="shared" si="18"/>
        <v>-3.8682500016875565E-3</v>
      </c>
      <c r="O99">
        <f t="shared" ca="1" si="14"/>
        <v>-1.4095795501323213E-2</v>
      </c>
      <c r="Q99" s="2">
        <f t="shared" si="17"/>
        <v>32179.114000000001</v>
      </c>
      <c r="AB99">
        <v>12</v>
      </c>
      <c r="AD99" t="s">
        <v>45</v>
      </c>
      <c r="AF99" t="s">
        <v>42</v>
      </c>
    </row>
    <row r="100" spans="1:32" x14ac:dyDescent="0.2">
      <c r="A100" s="63" t="s">
        <v>332</v>
      </c>
      <c r="B100" s="64" t="s">
        <v>64</v>
      </c>
      <c r="C100" s="65">
        <v>47770.428</v>
      </c>
      <c r="D100" s="25"/>
      <c r="E100" s="31">
        <f t="shared" si="15"/>
        <v>42218.969263875821</v>
      </c>
      <c r="F100">
        <f t="shared" si="16"/>
        <v>42219</v>
      </c>
      <c r="G100">
        <f t="shared" si="13"/>
        <v>-1.7027549998601899E-2</v>
      </c>
      <c r="I100">
        <f t="shared" si="18"/>
        <v>-1.7027549998601899E-2</v>
      </c>
      <c r="O100">
        <f t="shared" ca="1" si="14"/>
        <v>-1.6708982143221543E-2</v>
      </c>
      <c r="Q100" s="2">
        <f t="shared" si="17"/>
        <v>32751.928</v>
      </c>
      <c r="AB100">
        <v>11</v>
      </c>
      <c r="AD100" t="s">
        <v>45</v>
      </c>
      <c r="AF100" t="s">
        <v>42</v>
      </c>
    </row>
    <row r="101" spans="1:32" x14ac:dyDescent="0.2">
      <c r="A101" s="63" t="s">
        <v>335</v>
      </c>
      <c r="B101" s="64" t="s">
        <v>64</v>
      </c>
      <c r="C101" s="65">
        <v>47856.296000000002</v>
      </c>
      <c r="D101" s="25"/>
      <c r="E101" s="31">
        <f t="shared" si="15"/>
        <v>42373.968045896741</v>
      </c>
      <c r="F101">
        <f t="shared" si="16"/>
        <v>42374</v>
      </c>
      <c r="G101">
        <f t="shared" si="13"/>
        <v>-1.7702299999655224E-2</v>
      </c>
      <c r="I101">
        <f t="shared" si="18"/>
        <v>-1.7702299999655224E-2</v>
      </c>
      <c r="O101">
        <f t="shared" ca="1" si="14"/>
        <v>-1.7100707413525443E-2</v>
      </c>
      <c r="Q101" s="2">
        <f t="shared" si="17"/>
        <v>32837.796000000002</v>
      </c>
    </row>
    <row r="102" spans="1:32" x14ac:dyDescent="0.2">
      <c r="A102" t="s">
        <v>50</v>
      </c>
      <c r="B102" s="5"/>
      <c r="C102" s="25">
        <v>48156.571000000004</v>
      </c>
      <c r="D102" s="25"/>
      <c r="E102">
        <f t="shared" si="15"/>
        <v>42915.989046401352</v>
      </c>
      <c r="F102">
        <f t="shared" si="16"/>
        <v>42916</v>
      </c>
      <c r="G102">
        <f t="shared" si="13"/>
        <v>-6.0681999966618605E-3</v>
      </c>
      <c r="I102">
        <f t="shared" si="18"/>
        <v>-6.0681999966618605E-3</v>
      </c>
      <c r="O102">
        <f t="shared" ca="1" si="14"/>
        <v>-1.847048222968492E-2</v>
      </c>
      <c r="Q102" s="2">
        <f t="shared" si="17"/>
        <v>33138.071000000004</v>
      </c>
    </row>
    <row r="103" spans="1:32" x14ac:dyDescent="0.2">
      <c r="A103" t="s">
        <v>41</v>
      </c>
      <c r="B103" s="5"/>
      <c r="C103" s="25">
        <v>48176.529000000002</v>
      </c>
      <c r="D103" s="25"/>
      <c r="E103">
        <f t="shared" si="15"/>
        <v>42952.014873153727</v>
      </c>
      <c r="F103">
        <f t="shared" si="16"/>
        <v>42952</v>
      </c>
      <c r="G103">
        <f t="shared" si="13"/>
        <v>8.2395999997970648E-3</v>
      </c>
      <c r="I103">
        <f t="shared" si="18"/>
        <v>8.2395999997970648E-3</v>
      </c>
      <c r="O103">
        <f t="shared" ca="1" si="14"/>
        <v>-1.8561463582787763E-2</v>
      </c>
      <c r="Q103" s="2">
        <f t="shared" si="17"/>
        <v>33158.029000000002</v>
      </c>
      <c r="AA103" t="s">
        <v>33</v>
      </c>
      <c r="AF103" t="s">
        <v>38</v>
      </c>
    </row>
    <row r="104" spans="1:32" x14ac:dyDescent="0.2">
      <c r="A104" t="s">
        <v>51</v>
      </c>
      <c r="B104" s="5" t="s">
        <v>63</v>
      </c>
      <c r="C104" s="25">
        <v>48187.273999999998</v>
      </c>
      <c r="D104" s="25"/>
      <c r="E104">
        <f t="shared" si="15"/>
        <v>42971.410479349448</v>
      </c>
      <c r="F104">
        <f t="shared" si="16"/>
        <v>42971.5</v>
      </c>
      <c r="G104">
        <f t="shared" ref="G104:G119" si="19">+C104-(C$7+F104*C$8)</f>
        <v>-4.959367500123335E-2</v>
      </c>
      <c r="I104">
        <f t="shared" si="18"/>
        <v>-4.959367500123335E-2</v>
      </c>
      <c r="O104">
        <f t="shared" ca="1" si="14"/>
        <v>-1.8610745149051797E-2</v>
      </c>
      <c r="Q104" s="2">
        <f t="shared" si="17"/>
        <v>33168.773999999998</v>
      </c>
      <c r="AB104">
        <v>8</v>
      </c>
      <c r="AD104" t="s">
        <v>45</v>
      </c>
      <c r="AF104" t="s">
        <v>42</v>
      </c>
    </row>
    <row r="105" spans="1:32" x14ac:dyDescent="0.2">
      <c r="A105" t="s">
        <v>52</v>
      </c>
      <c r="B105" s="5"/>
      <c r="C105" s="25">
        <v>48205.31</v>
      </c>
      <c r="D105" s="25"/>
      <c r="E105">
        <f t="shared" si="15"/>
        <v>43003.966938478916</v>
      </c>
      <c r="F105">
        <f t="shared" si="16"/>
        <v>43004</v>
      </c>
      <c r="G105">
        <f t="shared" si="19"/>
        <v>-1.8315799999982119E-2</v>
      </c>
      <c r="I105">
        <f t="shared" si="18"/>
        <v>-1.8315799999982119E-2</v>
      </c>
      <c r="O105">
        <f t="shared" ca="1" si="14"/>
        <v>-1.86928810928252E-2</v>
      </c>
      <c r="Q105" s="2">
        <f t="shared" si="17"/>
        <v>33186.81</v>
      </c>
    </row>
    <row r="106" spans="1:32" x14ac:dyDescent="0.2">
      <c r="A106" t="s">
        <v>41</v>
      </c>
      <c r="B106" s="5"/>
      <c r="C106" s="25">
        <v>48219.733</v>
      </c>
      <c r="D106" s="25"/>
      <c r="E106">
        <f t="shared" si="15"/>
        <v>43030.001636306843</v>
      </c>
      <c r="F106">
        <f t="shared" si="16"/>
        <v>43030</v>
      </c>
      <c r="G106">
        <f t="shared" si="19"/>
        <v>9.064999976544641E-4</v>
      </c>
      <c r="I106">
        <f t="shared" si="18"/>
        <v>9.064999976544641E-4</v>
      </c>
      <c r="O106">
        <f t="shared" ca="1" si="14"/>
        <v>-1.8758589847843912E-2</v>
      </c>
      <c r="Q106" s="2">
        <f t="shared" si="17"/>
        <v>33201.233</v>
      </c>
      <c r="AA106" t="s">
        <v>33</v>
      </c>
      <c r="AB106">
        <v>8</v>
      </c>
      <c r="AD106" t="s">
        <v>43</v>
      </c>
      <c r="AF106" t="s">
        <v>36</v>
      </c>
    </row>
    <row r="107" spans="1:32" x14ac:dyDescent="0.2">
      <c r="A107" t="s">
        <v>50</v>
      </c>
      <c r="B107" s="5" t="s">
        <v>63</v>
      </c>
      <c r="C107" s="25">
        <v>48557.368999999999</v>
      </c>
      <c r="D107" s="25"/>
      <c r="E107">
        <f t="shared" si="15"/>
        <v>43639.462305781068</v>
      </c>
      <c r="F107">
        <f t="shared" si="16"/>
        <v>43639.5</v>
      </c>
      <c r="G107">
        <f t="shared" si="19"/>
        <v>-2.0882275006442796E-2</v>
      </c>
      <c r="I107">
        <f t="shared" si="18"/>
        <v>-2.0882275006442796E-2</v>
      </c>
      <c r="O107">
        <f t="shared" ca="1" si="14"/>
        <v>-2.0298954701071223E-2</v>
      </c>
      <c r="Q107" s="2">
        <f t="shared" si="17"/>
        <v>33538.868999999999</v>
      </c>
      <c r="AA107" t="s">
        <v>33</v>
      </c>
      <c r="AB107">
        <v>9</v>
      </c>
      <c r="AD107" t="s">
        <v>43</v>
      </c>
      <c r="AF107" t="s">
        <v>36</v>
      </c>
    </row>
    <row r="108" spans="1:32" x14ac:dyDescent="0.2">
      <c r="A108" t="s">
        <v>41</v>
      </c>
      <c r="B108" s="5"/>
      <c r="C108" s="25">
        <v>48900.572</v>
      </c>
      <c r="D108" s="25"/>
      <c r="E108">
        <f t="shared" si="15"/>
        <v>44258.97186680408</v>
      </c>
      <c r="F108">
        <f t="shared" si="16"/>
        <v>44259</v>
      </c>
      <c r="G108">
        <f t="shared" si="19"/>
        <v>-1.5585550005198456E-2</v>
      </c>
      <c r="I108">
        <f t="shared" si="18"/>
        <v>-1.5585550005198456E-2</v>
      </c>
      <c r="O108">
        <f t="shared" ca="1" si="14"/>
        <v>-2.1864592152382636E-2</v>
      </c>
      <c r="Q108" s="2">
        <f t="shared" si="17"/>
        <v>33882.072</v>
      </c>
      <c r="AB108">
        <v>15</v>
      </c>
      <c r="AD108" t="s">
        <v>45</v>
      </c>
      <c r="AF108" t="s">
        <v>42</v>
      </c>
    </row>
    <row r="109" spans="1:32" x14ac:dyDescent="0.2">
      <c r="A109" t="s">
        <v>50</v>
      </c>
      <c r="B109" s="5"/>
      <c r="C109" s="25">
        <v>49212.451999999997</v>
      </c>
      <c r="D109" s="25"/>
      <c r="E109">
        <f t="shared" si="15"/>
        <v>44821.940844032877</v>
      </c>
      <c r="F109">
        <f t="shared" si="16"/>
        <v>44822</v>
      </c>
      <c r="G109">
        <f t="shared" si="19"/>
        <v>-3.2771900005172938E-2</v>
      </c>
      <c r="I109">
        <f t="shared" si="18"/>
        <v>-3.2771900005172938E-2</v>
      </c>
      <c r="O109">
        <f t="shared" ca="1" si="14"/>
        <v>-2.3287439424518774E-2</v>
      </c>
      <c r="Q109" s="2">
        <f t="shared" si="17"/>
        <v>34193.951999999997</v>
      </c>
      <c r="AA109" t="s">
        <v>33</v>
      </c>
      <c r="AF109" t="s">
        <v>38</v>
      </c>
    </row>
    <row r="110" spans="1:32" x14ac:dyDescent="0.2">
      <c r="A110" t="s">
        <v>41</v>
      </c>
      <c r="B110" s="5"/>
      <c r="C110" s="25">
        <v>49988.624000000003</v>
      </c>
      <c r="D110" s="25"/>
      <c r="E110">
        <f t="shared" si="15"/>
        <v>46222.994957774172</v>
      </c>
      <c r="F110">
        <f t="shared" si="16"/>
        <v>46223</v>
      </c>
      <c r="G110">
        <f t="shared" si="19"/>
        <v>-2.793350002320949E-3</v>
      </c>
      <c r="I110">
        <f t="shared" si="18"/>
        <v>-2.793350002320949E-3</v>
      </c>
      <c r="O110">
        <f t="shared" ca="1" si="14"/>
        <v>-2.6828130416104407E-2</v>
      </c>
      <c r="Q110" s="2">
        <f t="shared" si="17"/>
        <v>34970.124000000003</v>
      </c>
      <c r="AB110">
        <v>11</v>
      </c>
      <c r="AD110" t="s">
        <v>45</v>
      </c>
      <c r="AF110" t="s">
        <v>42</v>
      </c>
    </row>
    <row r="111" spans="1:32" x14ac:dyDescent="0.2">
      <c r="A111" s="63" t="s">
        <v>365</v>
      </c>
      <c r="B111" s="64" t="s">
        <v>64</v>
      </c>
      <c r="C111" s="65">
        <v>50305.493799999997</v>
      </c>
      <c r="D111" s="25"/>
      <c r="E111" s="31">
        <f t="shared" si="15"/>
        <v>46794.970933215656</v>
      </c>
      <c r="F111">
        <f t="shared" si="16"/>
        <v>46795</v>
      </c>
      <c r="G111">
        <f t="shared" si="19"/>
        <v>-1.6102750007121358E-2</v>
      </c>
      <c r="O111">
        <f t="shared" ref="O111:O142" ca="1" si="20">+C$11+C$12*F111</f>
        <v>-2.8273723026516248E-2</v>
      </c>
      <c r="Q111" s="2">
        <f t="shared" si="17"/>
        <v>35286.993799999997</v>
      </c>
    </row>
    <row r="112" spans="1:32" x14ac:dyDescent="0.2">
      <c r="A112" s="63" t="s">
        <v>365</v>
      </c>
      <c r="B112" s="64" t="s">
        <v>64</v>
      </c>
      <c r="C112" s="65">
        <v>50305.494500000001</v>
      </c>
      <c r="D112" s="25"/>
      <c r="E112" s="31">
        <f t="shared" si="15"/>
        <v>46794.972196773073</v>
      </c>
      <c r="F112">
        <f t="shared" si="16"/>
        <v>46795</v>
      </c>
      <c r="G112">
        <f t="shared" si="19"/>
        <v>-1.5402750002976973E-2</v>
      </c>
      <c r="O112">
        <f t="shared" ca="1" si="20"/>
        <v>-2.8273723026516248E-2</v>
      </c>
      <c r="Q112" s="2">
        <f t="shared" si="17"/>
        <v>35286.994500000001</v>
      </c>
    </row>
    <row r="113" spans="1:32" x14ac:dyDescent="0.2">
      <c r="A113" s="63" t="s">
        <v>365</v>
      </c>
      <c r="B113" s="64" t="s">
        <v>64</v>
      </c>
      <c r="C113" s="65">
        <v>50315.4683</v>
      </c>
      <c r="D113" s="25"/>
      <c r="E113" s="31">
        <f t="shared" si="15"/>
        <v>46812.975723722811</v>
      </c>
      <c r="F113">
        <f t="shared" si="16"/>
        <v>46813</v>
      </c>
      <c r="G113">
        <f t="shared" si="19"/>
        <v>-1.344884999707574E-2</v>
      </c>
      <c r="O113">
        <f t="shared" ca="1" si="20"/>
        <v>-2.8319213703067669E-2</v>
      </c>
      <c r="Q113" s="2">
        <f t="shared" si="17"/>
        <v>35296.9683</v>
      </c>
    </row>
    <row r="114" spans="1:32" x14ac:dyDescent="0.2">
      <c r="A114" t="s">
        <v>54</v>
      </c>
      <c r="B114" s="5"/>
      <c r="C114" s="25">
        <v>50360.319000000003</v>
      </c>
      <c r="D114" s="25"/>
      <c r="E114">
        <f t="shared" si="15"/>
        <v>46893.934915421531</v>
      </c>
      <c r="F114">
        <f t="shared" si="16"/>
        <v>46894</v>
      </c>
      <c r="G114">
        <f t="shared" si="19"/>
        <v>-3.6056299999472685E-2</v>
      </c>
      <c r="I114">
        <f>G114</f>
        <v>-3.6056299999472685E-2</v>
      </c>
      <c r="O114">
        <f t="shared" ca="1" si="20"/>
        <v>-2.8523921747549058E-2</v>
      </c>
      <c r="Q114" s="2">
        <f t="shared" si="17"/>
        <v>35341.819000000003</v>
      </c>
      <c r="AA114" t="s">
        <v>33</v>
      </c>
      <c r="AF114" t="s">
        <v>38</v>
      </c>
    </row>
    <row r="115" spans="1:32" x14ac:dyDescent="0.2">
      <c r="A115" t="s">
        <v>56</v>
      </c>
      <c r="B115" s="5"/>
      <c r="C115" s="25">
        <v>50360.319600000003</v>
      </c>
      <c r="D115" s="25"/>
      <c r="E115">
        <f t="shared" si="15"/>
        <v>46893.935998470733</v>
      </c>
      <c r="F115">
        <f t="shared" si="16"/>
        <v>46894</v>
      </c>
      <c r="G115">
        <f t="shared" si="19"/>
        <v>-3.5456300000078045E-2</v>
      </c>
      <c r="J115">
        <f>G115</f>
        <v>-3.5456300000078045E-2</v>
      </c>
      <c r="O115">
        <f t="shared" ca="1" si="20"/>
        <v>-2.8523921747549058E-2</v>
      </c>
      <c r="Q115" s="2">
        <f t="shared" si="17"/>
        <v>35341.819600000003</v>
      </c>
    </row>
    <row r="116" spans="1:32" x14ac:dyDescent="0.2">
      <c r="A116" t="s">
        <v>41</v>
      </c>
      <c r="B116" s="5"/>
      <c r="C116" s="25">
        <v>50367.55</v>
      </c>
      <c r="D116" s="25"/>
      <c r="E116">
        <f t="shared" si="15"/>
        <v>46906.987463434678</v>
      </c>
      <c r="F116">
        <f t="shared" si="16"/>
        <v>46907</v>
      </c>
      <c r="G116">
        <f t="shared" si="19"/>
        <v>-6.9451500021386892E-3</v>
      </c>
      <c r="I116">
        <f>G116</f>
        <v>-6.9451500021386892E-3</v>
      </c>
      <c r="O116">
        <f t="shared" ca="1" si="20"/>
        <v>-2.8556776125058428E-2</v>
      </c>
      <c r="Q116" s="2">
        <f t="shared" si="17"/>
        <v>35349.050000000003</v>
      </c>
    </row>
    <row r="117" spans="1:32" x14ac:dyDescent="0.2">
      <c r="A117" t="s">
        <v>57</v>
      </c>
      <c r="B117" s="5"/>
      <c r="C117" s="25">
        <v>50755.318299999999</v>
      </c>
      <c r="D117" s="25"/>
      <c r="E117">
        <f t="shared" ref="E117:E148" si="21">+(C117-C$7)/C$8</f>
        <v>47606.941045750791</v>
      </c>
      <c r="F117">
        <f t="shared" ref="F117:F148" si="22">ROUND(2*E117,0)/2</f>
        <v>47607</v>
      </c>
      <c r="G117">
        <f t="shared" si="19"/>
        <v>-3.2660149998264387E-2</v>
      </c>
      <c r="J117">
        <f>G117</f>
        <v>-3.2660149998264387E-2</v>
      </c>
      <c r="O117">
        <f t="shared" ca="1" si="20"/>
        <v>-3.032585799094703E-2</v>
      </c>
      <c r="Q117" s="2">
        <f t="shared" ref="Q117:Q148" si="23">+C117-15018.5</f>
        <v>35736.818299999999</v>
      </c>
    </row>
    <row r="118" spans="1:32" x14ac:dyDescent="0.2">
      <c r="A118" t="s">
        <v>41</v>
      </c>
      <c r="B118" s="5"/>
      <c r="C118" s="25">
        <v>51041.767999999996</v>
      </c>
      <c r="D118" s="25"/>
      <c r="E118">
        <f t="shared" si="21"/>
        <v>48124.006245944758</v>
      </c>
      <c r="F118">
        <f t="shared" si="22"/>
        <v>48124</v>
      </c>
      <c r="G118">
        <f t="shared" si="19"/>
        <v>3.4601999941514805E-3</v>
      </c>
      <c r="I118">
        <f>G118</f>
        <v>3.4601999941514805E-3</v>
      </c>
      <c r="O118">
        <f t="shared" ca="1" si="20"/>
        <v>-3.1632451311896195E-2</v>
      </c>
      <c r="Q118" s="2">
        <f t="shared" si="23"/>
        <v>36023.267999999996</v>
      </c>
      <c r="AB118">
        <v>16</v>
      </c>
      <c r="AD118" t="s">
        <v>45</v>
      </c>
      <c r="AF118" t="s">
        <v>42</v>
      </c>
    </row>
    <row r="119" spans="1:32" x14ac:dyDescent="0.2">
      <c r="A119" s="31" t="s">
        <v>41</v>
      </c>
      <c r="B119" s="32"/>
      <c r="C119" s="33">
        <v>51224.56</v>
      </c>
      <c r="D119" s="33"/>
      <c r="E119">
        <f t="shared" si="21"/>
        <v>48453.960796687381</v>
      </c>
      <c r="F119">
        <f t="shared" si="22"/>
        <v>48454</v>
      </c>
      <c r="G119">
        <f t="shared" si="19"/>
        <v>-2.1718300005886704E-2</v>
      </c>
      <c r="I119">
        <f>G119</f>
        <v>-2.1718300005886704E-2</v>
      </c>
      <c r="O119">
        <f t="shared" ca="1" si="20"/>
        <v>-3.2466447048672256E-2</v>
      </c>
      <c r="Q119" s="2">
        <f t="shared" si="23"/>
        <v>36206.06</v>
      </c>
    </row>
    <row r="120" spans="1:32" x14ac:dyDescent="0.2">
      <c r="A120" s="33" t="s">
        <v>80</v>
      </c>
      <c r="B120" s="32" t="s">
        <v>63</v>
      </c>
      <c r="C120" s="33">
        <v>51780.481099999997</v>
      </c>
      <c r="D120" s="33" t="s">
        <v>81</v>
      </c>
      <c r="E120">
        <f t="shared" si="21"/>
        <v>49457.443973187663</v>
      </c>
      <c r="F120">
        <f t="shared" si="22"/>
        <v>49457.5</v>
      </c>
      <c r="O120">
        <f t="shared" ca="1" si="20"/>
        <v>-3.5002552266414008E-2</v>
      </c>
      <c r="Q120" s="2">
        <f t="shared" si="23"/>
        <v>36761.981099999997</v>
      </c>
      <c r="U120" s="12">
        <v>-3.1038375003845431E-2</v>
      </c>
    </row>
    <row r="121" spans="1:32" x14ac:dyDescent="0.2">
      <c r="A121" s="33" t="s">
        <v>80</v>
      </c>
      <c r="B121" s="32" t="s">
        <v>64</v>
      </c>
      <c r="C121" s="33">
        <v>51838.369960000004</v>
      </c>
      <c r="D121" s="33">
        <v>1.8E-3</v>
      </c>
      <c r="E121">
        <f t="shared" si="21"/>
        <v>49561.938112943804</v>
      </c>
      <c r="F121">
        <f t="shared" si="22"/>
        <v>49562</v>
      </c>
      <c r="G121">
        <f t="shared" ref="G121:G126" si="24">+C121-(C$7+F121*C$8)</f>
        <v>-3.4284899993508589E-2</v>
      </c>
      <c r="K121">
        <f>G121</f>
        <v>-3.4284899993508589E-2</v>
      </c>
      <c r="O121">
        <f t="shared" ca="1" si="20"/>
        <v>-3.5266650916393083E-2</v>
      </c>
      <c r="Q121" s="2">
        <f t="shared" si="23"/>
        <v>36819.869960000004</v>
      </c>
    </row>
    <row r="122" spans="1:32" x14ac:dyDescent="0.2">
      <c r="A122" s="63" t="s">
        <v>405</v>
      </c>
      <c r="B122" s="64" t="s">
        <v>64</v>
      </c>
      <c r="C122" s="65">
        <v>51870.508999999998</v>
      </c>
      <c r="D122" s="25"/>
      <c r="E122" s="31">
        <f t="shared" si="21"/>
        <v>49619.951715861309</v>
      </c>
      <c r="F122">
        <f t="shared" si="22"/>
        <v>49620</v>
      </c>
      <c r="G122">
        <f t="shared" si="24"/>
        <v>-2.6749000004201662E-2</v>
      </c>
      <c r="I122">
        <f>G122</f>
        <v>-2.6749000004201662E-2</v>
      </c>
      <c r="O122">
        <f t="shared" ca="1" si="20"/>
        <v>-3.5413231985281013E-2</v>
      </c>
      <c r="Q122" s="2">
        <f t="shared" si="23"/>
        <v>36852.008999999998</v>
      </c>
    </row>
    <row r="123" spans="1:32" x14ac:dyDescent="0.2">
      <c r="A123" s="33" t="s">
        <v>80</v>
      </c>
      <c r="B123" s="32" t="s">
        <v>64</v>
      </c>
      <c r="C123" s="33">
        <v>52151.373269999996</v>
      </c>
      <c r="D123" s="33">
        <v>2.8999999999999998E-3</v>
      </c>
      <c r="E123">
        <f t="shared" si="21"/>
        <v>50126.934756845061</v>
      </c>
      <c r="F123">
        <f t="shared" si="22"/>
        <v>50127</v>
      </c>
      <c r="G123">
        <f t="shared" si="24"/>
        <v>-3.6144150006293785E-2</v>
      </c>
      <c r="K123">
        <f>G123</f>
        <v>-3.6144150006293785E-2</v>
      </c>
      <c r="O123">
        <f t="shared" ca="1" si="20"/>
        <v>-3.6694552708146033E-2</v>
      </c>
      <c r="Q123" s="2">
        <f t="shared" si="23"/>
        <v>37132.873269999996</v>
      </c>
    </row>
    <row r="124" spans="1:32" x14ac:dyDescent="0.2">
      <c r="A124" s="63" t="s">
        <v>405</v>
      </c>
      <c r="B124" s="64" t="s">
        <v>64</v>
      </c>
      <c r="C124" s="65">
        <v>52204.554199999999</v>
      </c>
      <c r="D124" s="25"/>
      <c r="E124" s="31">
        <f t="shared" si="21"/>
        <v>50222.930696854608</v>
      </c>
      <c r="F124">
        <f t="shared" si="22"/>
        <v>50223</v>
      </c>
      <c r="G124">
        <f t="shared" si="24"/>
        <v>-3.8393350005208049E-2</v>
      </c>
      <c r="O124">
        <f t="shared" ca="1" si="20"/>
        <v>-3.6937169649753632E-2</v>
      </c>
      <c r="Q124" s="2">
        <f t="shared" si="23"/>
        <v>37186.054199999999</v>
      </c>
    </row>
    <row r="125" spans="1:32" x14ac:dyDescent="0.2">
      <c r="A125" s="63" t="s">
        <v>405</v>
      </c>
      <c r="B125" s="64" t="s">
        <v>64</v>
      </c>
      <c r="C125" s="65">
        <v>52220.621099999997</v>
      </c>
      <c r="D125" s="25"/>
      <c r="E125" s="31">
        <f t="shared" si="21"/>
        <v>50251.9327689985</v>
      </c>
      <c r="F125">
        <f t="shared" si="22"/>
        <v>50252</v>
      </c>
      <c r="G125">
        <f t="shared" si="24"/>
        <v>-3.7245400009851437E-2</v>
      </c>
      <c r="O125">
        <f t="shared" ca="1" si="20"/>
        <v>-3.7010460184197569E-2</v>
      </c>
      <c r="Q125" s="2">
        <f t="shared" si="23"/>
        <v>37202.121099999997</v>
      </c>
    </row>
    <row r="126" spans="1:32" x14ac:dyDescent="0.2">
      <c r="A126" s="63" t="s">
        <v>405</v>
      </c>
      <c r="B126" s="64" t="s">
        <v>64</v>
      </c>
      <c r="C126" s="65">
        <v>52645.530100000004</v>
      </c>
      <c r="D126" s="25"/>
      <c r="E126" s="31">
        <f t="shared" si="21"/>
        <v>51018.92836071748</v>
      </c>
      <c r="F126">
        <f t="shared" si="22"/>
        <v>51019</v>
      </c>
      <c r="G126">
        <f t="shared" si="24"/>
        <v>-3.9687550000962801E-2</v>
      </c>
      <c r="O126">
        <f t="shared" ca="1" si="20"/>
        <v>-3.8948868457249819E-2</v>
      </c>
      <c r="Q126" s="2">
        <f t="shared" si="23"/>
        <v>37627.030100000004</v>
      </c>
    </row>
    <row r="127" spans="1:32" x14ac:dyDescent="0.2">
      <c r="A127" s="33" t="s">
        <v>80</v>
      </c>
      <c r="B127" s="32" t="s">
        <v>63</v>
      </c>
      <c r="C127" s="33">
        <v>52878.4827</v>
      </c>
      <c r="D127" s="33" t="s">
        <v>81</v>
      </c>
      <c r="E127">
        <f t="shared" si="21"/>
        <v>51439.426908122856</v>
      </c>
      <c r="F127">
        <f t="shared" si="22"/>
        <v>51439.5</v>
      </c>
      <c r="O127">
        <f t="shared" ca="1" si="20"/>
        <v>-4.0011581206687186E-2</v>
      </c>
      <c r="Q127" s="2">
        <f t="shared" si="23"/>
        <v>37859.9827</v>
      </c>
      <c r="U127" s="12">
        <v>-4.0492275002179667E-2</v>
      </c>
    </row>
    <row r="128" spans="1:32" x14ac:dyDescent="0.2">
      <c r="A128" s="33" t="s">
        <v>80</v>
      </c>
      <c r="B128" s="32" t="s">
        <v>63</v>
      </c>
      <c r="C128" s="33">
        <v>52878.484779999999</v>
      </c>
      <c r="D128" s="33" t="s">
        <v>81</v>
      </c>
      <c r="E128">
        <f t="shared" si="21"/>
        <v>51439.430662693434</v>
      </c>
      <c r="F128">
        <f t="shared" si="22"/>
        <v>51439.5</v>
      </c>
      <c r="O128">
        <f t="shared" ca="1" si="20"/>
        <v>-4.0011581206687186E-2</v>
      </c>
      <c r="Q128" s="2">
        <f t="shared" si="23"/>
        <v>37859.984779999999</v>
      </c>
      <c r="U128" s="12">
        <v>-3.8412275003793184E-2</v>
      </c>
    </row>
    <row r="129" spans="1:32" x14ac:dyDescent="0.2">
      <c r="A129" s="34" t="s">
        <v>65</v>
      </c>
      <c r="B129" s="32"/>
      <c r="C129" s="35">
        <v>52894.826699999998</v>
      </c>
      <c r="D129" s="33">
        <v>4.0000000000000002E-4</v>
      </c>
      <c r="E129">
        <f t="shared" si="21"/>
        <v>51468.929168491675</v>
      </c>
      <c r="F129">
        <f t="shared" si="22"/>
        <v>51469</v>
      </c>
      <c r="G129">
        <f>+C129-(C$7+F129*C$8)</f>
        <v>-3.9240050005901139E-2</v>
      </c>
      <c r="K129">
        <f>G129</f>
        <v>-3.9240050005901139E-2</v>
      </c>
      <c r="O129">
        <f t="shared" ca="1" si="20"/>
        <v>-4.0086135371035364E-2</v>
      </c>
      <c r="Q129" s="2">
        <f t="shared" si="23"/>
        <v>37876.326699999998</v>
      </c>
    </row>
    <row r="130" spans="1:32" x14ac:dyDescent="0.2">
      <c r="A130" s="36" t="s">
        <v>67</v>
      </c>
      <c r="B130" s="37"/>
      <c r="C130" s="33">
        <v>52992.370600000002</v>
      </c>
      <c r="D130" s="33">
        <v>5.0000000000000001E-4</v>
      </c>
      <c r="E130">
        <f t="shared" si="21"/>
        <v>51645.003907551283</v>
      </c>
      <c r="F130">
        <f t="shared" si="22"/>
        <v>51645</v>
      </c>
      <c r="O130">
        <f t="shared" ca="1" si="20"/>
        <v>-4.0530933097315924E-2</v>
      </c>
      <c r="Q130" s="2">
        <f t="shared" si="23"/>
        <v>37973.870600000002</v>
      </c>
      <c r="U130" s="12">
        <v>2.1647500034305267E-3</v>
      </c>
    </row>
    <row r="131" spans="1:32" x14ac:dyDescent="0.2">
      <c r="A131" s="63" t="s">
        <v>405</v>
      </c>
      <c r="B131" s="64" t="s">
        <v>64</v>
      </c>
      <c r="C131" s="65">
        <v>53061.576200000003</v>
      </c>
      <c r="D131" s="25"/>
      <c r="E131" s="31">
        <f t="shared" si="21"/>
        <v>51769.925691091441</v>
      </c>
      <c r="F131">
        <f t="shared" si="22"/>
        <v>51770</v>
      </c>
      <c r="G131">
        <f t="shared" ref="G131:G175" si="25">+C131-(C$7+F131*C$8)</f>
        <v>-4.1166499999235384E-2</v>
      </c>
      <c r="O131">
        <f t="shared" ca="1" si="20"/>
        <v>-4.084684057336746E-2</v>
      </c>
      <c r="Q131" s="2">
        <f t="shared" si="23"/>
        <v>38043.076200000003</v>
      </c>
    </row>
    <row r="132" spans="1:32" x14ac:dyDescent="0.2">
      <c r="A132" s="63" t="s">
        <v>405</v>
      </c>
      <c r="B132" s="64" t="s">
        <v>64</v>
      </c>
      <c r="C132" s="65">
        <v>53238.851999999999</v>
      </c>
      <c r="D132" s="25"/>
      <c r="E132" s="31">
        <f t="shared" si="21"/>
        <v>52089.923048451376</v>
      </c>
      <c r="F132">
        <f t="shared" si="22"/>
        <v>52090</v>
      </c>
      <c r="G132">
        <f t="shared" si="25"/>
        <v>-4.2630500000086613E-2</v>
      </c>
      <c r="I132">
        <f>G132</f>
        <v>-4.2630500000086613E-2</v>
      </c>
      <c r="O132">
        <f t="shared" ca="1" si="20"/>
        <v>-4.165556371205939E-2</v>
      </c>
      <c r="Q132" s="2">
        <f t="shared" si="23"/>
        <v>38220.351999999999</v>
      </c>
    </row>
    <row r="133" spans="1:32" x14ac:dyDescent="0.2">
      <c r="A133" s="36" t="s">
        <v>70</v>
      </c>
      <c r="B133" s="32" t="s">
        <v>63</v>
      </c>
      <c r="C133" s="33">
        <v>53303.392599999999</v>
      </c>
      <c r="D133" s="33">
        <v>1E-3</v>
      </c>
      <c r="E133">
        <f t="shared" si="21"/>
        <v>52206.424124415636</v>
      </c>
      <c r="F133">
        <f t="shared" si="22"/>
        <v>52206.5</v>
      </c>
      <c r="G133">
        <f t="shared" si="25"/>
        <v>-4.2034425001475029E-2</v>
      </c>
      <c r="J133">
        <f>G133</f>
        <v>-4.2034425001475029E-2</v>
      </c>
      <c r="O133">
        <f t="shared" ca="1" si="20"/>
        <v>-4.1949989479739436E-2</v>
      </c>
      <c r="Q133" s="2">
        <f t="shared" si="23"/>
        <v>38284.892599999999</v>
      </c>
    </row>
    <row r="134" spans="1:32" x14ac:dyDescent="0.2">
      <c r="A134" s="63" t="s">
        <v>405</v>
      </c>
      <c r="B134" s="64" t="s">
        <v>64</v>
      </c>
      <c r="C134" s="65">
        <v>53303.669099999999</v>
      </c>
      <c r="D134" s="25"/>
      <c r="E134" s="31">
        <f t="shared" si="21"/>
        <v>52206.923229591353</v>
      </c>
      <c r="F134">
        <f t="shared" si="22"/>
        <v>52207</v>
      </c>
      <c r="G134">
        <f t="shared" si="25"/>
        <v>-4.253015000722371E-2</v>
      </c>
      <c r="O134">
        <f t="shared" ca="1" si="20"/>
        <v>-4.1951253109643649E-2</v>
      </c>
      <c r="Q134" s="2">
        <f t="shared" si="23"/>
        <v>38285.169099999999</v>
      </c>
    </row>
    <row r="135" spans="1:32" x14ac:dyDescent="0.2">
      <c r="A135" s="36" t="s">
        <v>70</v>
      </c>
      <c r="B135" s="38"/>
      <c r="C135" s="33">
        <v>53316.411099999998</v>
      </c>
      <c r="D135" s="33">
        <v>3.0000000000000001E-3</v>
      </c>
      <c r="E135">
        <f t="shared" si="21"/>
        <v>52229.923584560725</v>
      </c>
      <c r="F135">
        <f t="shared" si="22"/>
        <v>52230</v>
      </c>
      <c r="G135">
        <f t="shared" si="25"/>
        <v>-4.2333500008680858E-2</v>
      </c>
      <c r="J135">
        <f>G135</f>
        <v>-4.2333500008680858E-2</v>
      </c>
      <c r="O135">
        <f t="shared" ca="1" si="20"/>
        <v>-4.2009380085237108E-2</v>
      </c>
      <c r="Q135" s="2">
        <f t="shared" si="23"/>
        <v>38297.911099999998</v>
      </c>
    </row>
    <row r="136" spans="1:32" x14ac:dyDescent="0.2">
      <c r="A136" s="36" t="s">
        <v>70</v>
      </c>
      <c r="B136" s="38"/>
      <c r="C136" s="33">
        <v>53361.2857</v>
      </c>
      <c r="D136" s="33">
        <v>8.0000000000000004E-4</v>
      </c>
      <c r="E136">
        <f t="shared" si="21"/>
        <v>52310.925917719484</v>
      </c>
      <c r="F136">
        <f t="shared" si="22"/>
        <v>52311</v>
      </c>
      <c r="G136">
        <f t="shared" si="25"/>
        <v>-4.1040950003662147E-2</v>
      </c>
      <c r="J136">
        <f>G136</f>
        <v>-4.1040950003662147E-2</v>
      </c>
      <c r="O136">
        <f t="shared" ca="1" si="20"/>
        <v>-4.2214088129718524E-2</v>
      </c>
      <c r="Q136" s="2">
        <f t="shared" si="23"/>
        <v>38342.7857</v>
      </c>
    </row>
    <row r="137" spans="1:32" x14ac:dyDescent="0.2">
      <c r="A137" s="63" t="s">
        <v>681</v>
      </c>
      <c r="B137" s="64" t="s">
        <v>63</v>
      </c>
      <c r="C137" s="65">
        <v>53611.407700000003</v>
      </c>
      <c r="D137" s="25"/>
      <c r="E137" s="31">
        <f t="shared" si="21"/>
        <v>52762.416640184609</v>
      </c>
      <c r="F137">
        <f t="shared" si="22"/>
        <v>52762.5</v>
      </c>
      <c r="G137">
        <f t="shared" si="25"/>
        <v>-4.6180625002307352E-2</v>
      </c>
      <c r="K137">
        <f>G137</f>
        <v>-4.6180625002307352E-2</v>
      </c>
      <c r="O137">
        <f t="shared" ca="1" si="20"/>
        <v>-4.3355145933216682E-2</v>
      </c>
      <c r="Q137" s="2">
        <f t="shared" si="23"/>
        <v>38592.907700000003</v>
      </c>
    </row>
    <row r="138" spans="1:32" x14ac:dyDescent="0.2">
      <c r="A138" s="63" t="s">
        <v>681</v>
      </c>
      <c r="B138" s="64" t="s">
        <v>64</v>
      </c>
      <c r="C138" s="65">
        <v>53651.573799999998</v>
      </c>
      <c r="D138" s="25"/>
      <c r="E138" s="31">
        <f t="shared" si="21"/>
        <v>52834.919744700026</v>
      </c>
      <c r="F138">
        <f t="shared" si="22"/>
        <v>52835</v>
      </c>
      <c r="G138">
        <f t="shared" si="25"/>
        <v>-4.4460750003054272E-2</v>
      </c>
      <c r="K138">
        <f>G138</f>
        <v>-4.4460750003054272E-2</v>
      </c>
      <c r="O138">
        <f t="shared" ca="1" si="20"/>
        <v>-4.3538372269326553E-2</v>
      </c>
      <c r="Q138" s="2">
        <f t="shared" si="23"/>
        <v>38633.073799999998</v>
      </c>
    </row>
    <row r="139" spans="1:32" x14ac:dyDescent="0.2">
      <c r="A139" s="39" t="s">
        <v>72</v>
      </c>
      <c r="B139" s="32" t="s">
        <v>63</v>
      </c>
      <c r="C139" s="33">
        <v>53662.376100000001</v>
      </c>
      <c r="D139" s="33">
        <v>2E-3</v>
      </c>
      <c r="E139">
        <f t="shared" si="21"/>
        <v>52854.418782094923</v>
      </c>
      <c r="F139">
        <f t="shared" si="22"/>
        <v>52854.5</v>
      </c>
      <c r="G139">
        <f t="shared" si="25"/>
        <v>-4.4994025003688876E-2</v>
      </c>
      <c r="J139">
        <f>G139</f>
        <v>-4.4994025003688876E-2</v>
      </c>
      <c r="O139">
        <f t="shared" ca="1" si="20"/>
        <v>-4.3587653835590601E-2</v>
      </c>
      <c r="Q139" s="2">
        <f t="shared" si="23"/>
        <v>38643.876100000001</v>
      </c>
    </row>
    <row r="140" spans="1:32" x14ac:dyDescent="0.2">
      <c r="A140" s="39" t="s">
        <v>72</v>
      </c>
      <c r="B140" s="37"/>
      <c r="C140" s="33">
        <v>53662.650900000001</v>
      </c>
      <c r="D140" s="33">
        <v>2.0999999999999999E-3</v>
      </c>
      <c r="E140">
        <f t="shared" si="21"/>
        <v>52854.914818631223</v>
      </c>
      <c r="F140">
        <f t="shared" si="22"/>
        <v>52855</v>
      </c>
      <c r="G140">
        <f t="shared" si="25"/>
        <v>-4.7189750002871733E-2</v>
      </c>
      <c r="J140">
        <f>G140</f>
        <v>-4.7189750002871733E-2</v>
      </c>
      <c r="O140">
        <f t="shared" ca="1" si="20"/>
        <v>-4.3588917465494814E-2</v>
      </c>
      <c r="Q140" s="2">
        <f t="shared" si="23"/>
        <v>38644.150900000001</v>
      </c>
    </row>
    <row r="141" spans="1:32" x14ac:dyDescent="0.2">
      <c r="A141" s="34" t="s">
        <v>71</v>
      </c>
      <c r="B141" s="32"/>
      <c r="C141" s="33">
        <v>53673.733800000002</v>
      </c>
      <c r="D141" s="33">
        <v>1E-4</v>
      </c>
      <c r="E141" s="31">
        <f t="shared" si="21"/>
        <v>52874.920362038079</v>
      </c>
      <c r="F141">
        <f t="shared" si="22"/>
        <v>52875</v>
      </c>
      <c r="G141">
        <f t="shared" si="25"/>
        <v>-4.4118749996414408E-2</v>
      </c>
      <c r="K141">
        <f>G141</f>
        <v>-4.4118749996414408E-2</v>
      </c>
      <c r="O141">
        <f t="shared" ca="1" si="20"/>
        <v>-4.3639462661663048E-2</v>
      </c>
      <c r="Q141" s="2">
        <f t="shared" si="23"/>
        <v>38655.233800000002</v>
      </c>
    </row>
    <row r="142" spans="1:32" x14ac:dyDescent="0.2">
      <c r="A142" s="63" t="s">
        <v>405</v>
      </c>
      <c r="B142" s="64" t="s">
        <v>64</v>
      </c>
      <c r="C142" s="65">
        <v>53683.711000000003</v>
      </c>
      <c r="D142" s="25"/>
      <c r="E142" s="31">
        <f t="shared" si="21"/>
        <v>52892.930026266651</v>
      </c>
      <c r="F142">
        <f t="shared" si="22"/>
        <v>52893</v>
      </c>
      <c r="G142">
        <f t="shared" si="25"/>
        <v>-3.8764849996368866E-2</v>
      </c>
      <c r="I142">
        <f>G142</f>
        <v>-3.8764849996368866E-2</v>
      </c>
      <c r="O142">
        <f t="shared" ca="1" si="20"/>
        <v>-4.3684953338214483E-2</v>
      </c>
      <c r="Q142" s="2">
        <f t="shared" si="23"/>
        <v>38665.211000000003</v>
      </c>
    </row>
    <row r="143" spans="1:32" x14ac:dyDescent="0.2">
      <c r="A143" s="63" t="s">
        <v>681</v>
      </c>
      <c r="B143" s="64" t="s">
        <v>64</v>
      </c>
      <c r="C143" s="65">
        <v>53684.260600000001</v>
      </c>
      <c r="D143" s="25"/>
      <c r="E143" s="31">
        <f t="shared" si="21"/>
        <v>52893.922099339259</v>
      </c>
      <c r="F143">
        <f t="shared" si="22"/>
        <v>52894</v>
      </c>
      <c r="G143">
        <f t="shared" si="25"/>
        <v>-4.3156300002010539E-2</v>
      </c>
      <c r="K143">
        <f>G143</f>
        <v>-4.3156300002010539E-2</v>
      </c>
      <c r="O143">
        <f t="shared" ref="O143:O174" ca="1" si="26">+C$11+C$12*F143</f>
        <v>-4.3687480598022882E-2</v>
      </c>
      <c r="Q143" s="2">
        <f t="shared" si="23"/>
        <v>38665.760600000001</v>
      </c>
    </row>
    <row r="144" spans="1:32" x14ac:dyDescent="0.2">
      <c r="A144" s="63" t="s">
        <v>405</v>
      </c>
      <c r="B144" s="64" t="s">
        <v>64</v>
      </c>
      <c r="C144" s="65">
        <v>53693.686000000002</v>
      </c>
      <c r="D144" s="25"/>
      <c r="E144" s="31">
        <f t="shared" si="21"/>
        <v>52910.935719314803</v>
      </c>
      <c r="F144">
        <f t="shared" si="22"/>
        <v>52911</v>
      </c>
      <c r="G144">
        <f t="shared" si="25"/>
        <v>-3.5610949998954311E-2</v>
      </c>
      <c r="I144">
        <f>G144</f>
        <v>-3.5610949998954311E-2</v>
      </c>
      <c r="O144">
        <f t="shared" ca="1" si="26"/>
        <v>-4.373044401476589E-2</v>
      </c>
      <c r="Q144" s="2">
        <f t="shared" si="23"/>
        <v>38675.186000000002</v>
      </c>
      <c r="AB144">
        <v>31</v>
      </c>
      <c r="AC144">
        <v>1.4E-3</v>
      </c>
      <c r="AD144" t="s">
        <v>53</v>
      </c>
      <c r="AF144" t="s">
        <v>36</v>
      </c>
    </row>
    <row r="145" spans="1:32" x14ac:dyDescent="0.2">
      <c r="A145" s="39" t="s">
        <v>72</v>
      </c>
      <c r="B145" s="37"/>
      <c r="C145" s="33">
        <v>53700.324999999997</v>
      </c>
      <c r="D145" s="33">
        <v>8.0000000000000004E-4</v>
      </c>
      <c r="E145" s="31">
        <f t="shared" si="21"/>
        <v>52922.919658778119</v>
      </c>
      <c r="F145">
        <f t="shared" si="22"/>
        <v>52923</v>
      </c>
      <c r="G145">
        <f t="shared" si="25"/>
        <v>-4.4508350008982234E-2</v>
      </c>
      <c r="I145">
        <f>G145</f>
        <v>-4.4508350008982234E-2</v>
      </c>
      <c r="O145">
        <f t="shared" ca="1" si="26"/>
        <v>-4.3760771132466847E-2</v>
      </c>
      <c r="Q145" s="2">
        <f t="shared" si="23"/>
        <v>38681.824999999997</v>
      </c>
      <c r="AA145" t="s">
        <v>55</v>
      </c>
      <c r="AF145" t="s">
        <v>38</v>
      </c>
    </row>
    <row r="146" spans="1:32" x14ac:dyDescent="0.2">
      <c r="A146" s="63" t="s">
        <v>681</v>
      </c>
      <c r="B146" s="64" t="s">
        <v>64</v>
      </c>
      <c r="C146" s="65">
        <v>53705.312100000003</v>
      </c>
      <c r="D146" s="25"/>
      <c r="E146" s="31">
        <f t="shared" si="21"/>
        <v>52931.921783269398</v>
      </c>
      <c r="F146">
        <f t="shared" si="22"/>
        <v>52932</v>
      </c>
      <c r="G146">
        <f t="shared" si="25"/>
        <v>-4.3331400003808085E-2</v>
      </c>
      <c r="K146">
        <f>G146</f>
        <v>-4.3331400003808085E-2</v>
      </c>
      <c r="O146">
        <f t="shared" ca="1" si="26"/>
        <v>-4.3783516470742551E-2</v>
      </c>
      <c r="Q146" s="2">
        <f t="shared" si="23"/>
        <v>38686.812100000003</v>
      </c>
    </row>
    <row r="147" spans="1:32" x14ac:dyDescent="0.2">
      <c r="A147" s="63" t="s">
        <v>512</v>
      </c>
      <c r="B147" s="64" t="s">
        <v>64</v>
      </c>
      <c r="C147" s="65">
        <v>53716.949000000001</v>
      </c>
      <c r="D147" s="25"/>
      <c r="E147" s="31">
        <f t="shared" si="21"/>
        <v>52952.927342109702</v>
      </c>
      <c r="F147">
        <f t="shared" si="22"/>
        <v>52953</v>
      </c>
      <c r="G147">
        <f t="shared" si="25"/>
        <v>-4.025184999773046E-2</v>
      </c>
      <c r="I147">
        <f>G147</f>
        <v>-4.025184999773046E-2</v>
      </c>
      <c r="O147">
        <f t="shared" ca="1" si="26"/>
        <v>-4.3836588926719211E-2</v>
      </c>
      <c r="Q147" s="2">
        <f t="shared" si="23"/>
        <v>38698.449000000001</v>
      </c>
      <c r="AB147">
        <v>10</v>
      </c>
      <c r="AD147" t="s">
        <v>45</v>
      </c>
      <c r="AF147" t="s">
        <v>42</v>
      </c>
    </row>
    <row r="148" spans="1:32" x14ac:dyDescent="0.2">
      <c r="A148" s="63" t="s">
        <v>405</v>
      </c>
      <c r="B148" s="64" t="s">
        <v>64</v>
      </c>
      <c r="C148" s="65">
        <v>53945.743000000002</v>
      </c>
      <c r="D148" s="25"/>
      <c r="E148" s="31">
        <f t="shared" si="21"/>
        <v>53365.919275468965</v>
      </c>
      <c r="F148">
        <f t="shared" si="22"/>
        <v>53366</v>
      </c>
      <c r="G148">
        <f t="shared" si="25"/>
        <v>-4.4720699996105395E-2</v>
      </c>
      <c r="I148">
        <f>G148</f>
        <v>-4.4720699996105395E-2</v>
      </c>
      <c r="O148">
        <f t="shared" ca="1" si="26"/>
        <v>-4.4880347227593487E-2</v>
      </c>
      <c r="Q148" s="2">
        <f t="shared" si="23"/>
        <v>38927.243000000002</v>
      </c>
      <c r="AA148" t="s">
        <v>55</v>
      </c>
      <c r="AB148">
        <v>10</v>
      </c>
      <c r="AC148">
        <v>1.9E-3</v>
      </c>
      <c r="AD148" t="s">
        <v>34</v>
      </c>
      <c r="AF148" t="s">
        <v>36</v>
      </c>
    </row>
    <row r="149" spans="1:32" x14ac:dyDescent="0.2">
      <c r="A149" s="63" t="s">
        <v>521</v>
      </c>
      <c r="B149" s="64" t="s">
        <v>64</v>
      </c>
      <c r="C149" s="65">
        <v>54133.544399999999</v>
      </c>
      <c r="D149" s="25"/>
      <c r="E149" s="31">
        <f t="shared" ref="E149:E180" si="27">+(C149-C$7)/C$8</f>
        <v>53704.916204031666</v>
      </c>
      <c r="F149">
        <f t="shared" ref="F149:F180" si="28">ROUND(2*E149,0)/2</f>
        <v>53705</v>
      </c>
      <c r="G149">
        <f t="shared" si="25"/>
        <v>-4.6422250001342036E-2</v>
      </c>
      <c r="O149">
        <f t="shared" ca="1" si="26"/>
        <v>-4.5737088302645279E-2</v>
      </c>
      <c r="Q149" s="2">
        <f t="shared" ref="Q149:Q180" si="29">+C149-15018.5</f>
        <v>39115.044399999999</v>
      </c>
    </row>
    <row r="150" spans="1:32" x14ac:dyDescent="0.2">
      <c r="A150" s="63" t="s">
        <v>521</v>
      </c>
      <c r="B150" s="64" t="s">
        <v>64</v>
      </c>
      <c r="C150" s="65">
        <v>54310.820099999997</v>
      </c>
      <c r="D150" s="25"/>
      <c r="E150" s="31">
        <f t="shared" si="27"/>
        <v>54024.913380883394</v>
      </c>
      <c r="F150">
        <f t="shared" si="28"/>
        <v>54025</v>
      </c>
      <c r="G150">
        <f t="shared" si="25"/>
        <v>-4.798625000694301E-2</v>
      </c>
      <c r="O150">
        <f t="shared" ca="1" si="26"/>
        <v>-4.6545811441337209E-2</v>
      </c>
      <c r="Q150" s="2">
        <f t="shared" si="29"/>
        <v>39292.320099999997</v>
      </c>
    </row>
    <row r="151" spans="1:32" x14ac:dyDescent="0.2">
      <c r="A151" s="63" t="s">
        <v>531</v>
      </c>
      <c r="B151" s="64" t="s">
        <v>64</v>
      </c>
      <c r="C151" s="65">
        <v>54417.190499999997</v>
      </c>
      <c r="D151" s="25"/>
      <c r="E151" s="31">
        <f t="shared" si="27"/>
        <v>54216.920676302849</v>
      </c>
      <c r="F151">
        <f t="shared" si="28"/>
        <v>54217</v>
      </c>
      <c r="G151">
        <f t="shared" si="25"/>
        <v>-4.3944650009507313E-2</v>
      </c>
      <c r="K151">
        <f>G151</f>
        <v>-4.3944650009507313E-2</v>
      </c>
      <c r="O151">
        <f t="shared" ca="1" si="26"/>
        <v>-4.7031045324552379E-2</v>
      </c>
      <c r="Q151" s="2">
        <f t="shared" si="29"/>
        <v>39398.690499999997</v>
      </c>
    </row>
    <row r="152" spans="1:32" x14ac:dyDescent="0.2">
      <c r="A152" s="40" t="s">
        <v>86</v>
      </c>
      <c r="B152" s="41" t="s">
        <v>64</v>
      </c>
      <c r="C152" s="40">
        <v>54423.834699999999</v>
      </c>
      <c r="D152" s="40">
        <v>2.0000000000000001E-4</v>
      </c>
      <c r="E152" s="31">
        <f t="shared" si="27"/>
        <v>54228.914002192629</v>
      </c>
      <c r="F152">
        <f t="shared" si="28"/>
        <v>54229</v>
      </c>
      <c r="G152">
        <f t="shared" si="25"/>
        <v>-4.7642049998103175E-2</v>
      </c>
      <c r="K152">
        <f>G152</f>
        <v>-4.7642049998103175E-2</v>
      </c>
      <c r="O152">
        <f t="shared" ca="1" si="26"/>
        <v>-4.7061372442253308E-2</v>
      </c>
      <c r="Q152" s="2">
        <f t="shared" si="29"/>
        <v>39405.334699999999</v>
      </c>
    </row>
    <row r="153" spans="1:32" x14ac:dyDescent="0.2">
      <c r="A153" s="33" t="s">
        <v>79</v>
      </c>
      <c r="B153" s="32" t="s">
        <v>64</v>
      </c>
      <c r="C153" s="33">
        <v>54455.413</v>
      </c>
      <c r="D153" s="33">
        <v>1E-4</v>
      </c>
      <c r="E153" s="31">
        <f t="shared" si="27"/>
        <v>54285.915423423947</v>
      </c>
      <c r="F153">
        <f t="shared" si="28"/>
        <v>54286</v>
      </c>
      <c r="G153">
        <f t="shared" si="25"/>
        <v>-4.6854700005496852E-2</v>
      </c>
      <c r="I153">
        <f>G153</f>
        <v>-4.6854700005496852E-2</v>
      </c>
      <c r="O153">
        <f t="shared" ca="1" si="26"/>
        <v>-4.720542625133281E-2</v>
      </c>
      <c r="Q153" s="2">
        <f t="shared" si="29"/>
        <v>39436.913</v>
      </c>
      <c r="AB153">
        <v>14</v>
      </c>
      <c r="AD153" t="s">
        <v>45</v>
      </c>
      <c r="AF153" t="s">
        <v>42</v>
      </c>
    </row>
    <row r="154" spans="1:32" x14ac:dyDescent="0.2">
      <c r="A154" s="39" t="s">
        <v>89</v>
      </c>
      <c r="B154" s="32" t="s">
        <v>64</v>
      </c>
      <c r="C154" s="33">
        <v>54726.867100000003</v>
      </c>
      <c r="D154" s="33">
        <v>2.9999999999999997E-4</v>
      </c>
      <c r="E154" s="31">
        <f t="shared" si="27"/>
        <v>54775.912335831177</v>
      </c>
      <c r="F154">
        <f t="shared" si="28"/>
        <v>54776</v>
      </c>
      <c r="G154">
        <f t="shared" si="25"/>
        <v>-4.8565199998847675E-2</v>
      </c>
      <c r="K154">
        <f>G154</f>
        <v>-4.8565199998847675E-2</v>
      </c>
      <c r="O154">
        <f t="shared" ca="1" si="26"/>
        <v>-4.844378355745485E-2</v>
      </c>
      <c r="Q154" s="2">
        <f t="shared" si="29"/>
        <v>39708.367100000003</v>
      </c>
    </row>
    <row r="155" spans="1:32" x14ac:dyDescent="0.2">
      <c r="A155" s="63" t="s">
        <v>555</v>
      </c>
      <c r="B155" s="64" t="s">
        <v>64</v>
      </c>
      <c r="C155" s="65">
        <v>54819.937400000003</v>
      </c>
      <c r="D155" s="25"/>
      <c r="E155" s="31">
        <f t="shared" si="27"/>
        <v>54943.911860011562</v>
      </c>
      <c r="F155">
        <f t="shared" si="28"/>
        <v>54944</v>
      </c>
      <c r="G155">
        <f t="shared" si="25"/>
        <v>-4.8828799997863825E-2</v>
      </c>
      <c r="K155">
        <f>G155</f>
        <v>-4.8828799997863825E-2</v>
      </c>
      <c r="O155">
        <f t="shared" ca="1" si="26"/>
        <v>-4.8868363205268106E-2</v>
      </c>
      <c r="Q155" s="2">
        <f t="shared" si="29"/>
        <v>39801.437400000003</v>
      </c>
    </row>
    <row r="156" spans="1:32" x14ac:dyDescent="0.2">
      <c r="A156" s="63" t="s">
        <v>559</v>
      </c>
      <c r="B156" s="64" t="s">
        <v>63</v>
      </c>
      <c r="C156" s="65">
        <v>54847.914199999999</v>
      </c>
      <c r="D156" s="25"/>
      <c r="E156" s="31">
        <f t="shared" si="27"/>
        <v>54994.412278384436</v>
      </c>
      <c r="F156">
        <f t="shared" si="28"/>
        <v>54994.5</v>
      </c>
      <c r="G156">
        <f t="shared" si="25"/>
        <v>-4.8597025001072325E-2</v>
      </c>
      <c r="K156">
        <f>G156</f>
        <v>-4.8597025001072325E-2</v>
      </c>
      <c r="O156">
        <f t="shared" ca="1" si="26"/>
        <v>-4.8995989825592945E-2</v>
      </c>
      <c r="Q156" s="2">
        <f t="shared" si="29"/>
        <v>39829.414199999999</v>
      </c>
    </row>
    <row r="157" spans="1:32" x14ac:dyDescent="0.2">
      <c r="A157" s="39" t="s">
        <v>90</v>
      </c>
      <c r="B157" s="32" t="s">
        <v>64</v>
      </c>
      <c r="C157" s="33">
        <v>55058.703999999998</v>
      </c>
      <c r="D157" s="33">
        <v>2.9999999999999997E-4</v>
      </c>
      <c r="E157" s="31">
        <f t="shared" si="27"/>
        <v>55374.905154222135</v>
      </c>
      <c r="F157">
        <f t="shared" si="28"/>
        <v>55375</v>
      </c>
      <c r="G157">
        <f t="shared" si="25"/>
        <v>-5.2543750003678724E-2</v>
      </c>
      <c r="I157">
        <f>G157</f>
        <v>-5.2543750003678724E-2</v>
      </c>
      <c r="O157">
        <f t="shared" ca="1" si="26"/>
        <v>-4.9957612182693817E-2</v>
      </c>
      <c r="Q157" s="2">
        <f t="shared" si="29"/>
        <v>40040.203999999998</v>
      </c>
      <c r="AB157">
        <v>13</v>
      </c>
      <c r="AD157" t="s">
        <v>45</v>
      </c>
      <c r="AF157" t="s">
        <v>42</v>
      </c>
    </row>
    <row r="158" spans="1:32" x14ac:dyDescent="0.2">
      <c r="A158" s="39" t="s">
        <v>90</v>
      </c>
      <c r="B158" s="32" t="s">
        <v>64</v>
      </c>
      <c r="C158" s="33">
        <v>55115.7673</v>
      </c>
      <c r="D158" s="33">
        <v>2.0000000000000001E-4</v>
      </c>
      <c r="E158" s="31">
        <f t="shared" si="27"/>
        <v>55477.909090474226</v>
      </c>
      <c r="F158">
        <f t="shared" si="28"/>
        <v>55478</v>
      </c>
      <c r="G158">
        <f t="shared" si="25"/>
        <v>-5.0363100002869032E-2</v>
      </c>
      <c r="K158">
        <f>G158</f>
        <v>-5.0363100002869032E-2</v>
      </c>
      <c r="O158">
        <f t="shared" ca="1" si="26"/>
        <v>-5.0217919942960293E-2</v>
      </c>
      <c r="Q158" s="2">
        <f t="shared" si="29"/>
        <v>40097.2673</v>
      </c>
    </row>
    <row r="159" spans="1:32" x14ac:dyDescent="0.2">
      <c r="A159" s="39" t="s">
        <v>90</v>
      </c>
      <c r="B159" s="32" t="s">
        <v>64</v>
      </c>
      <c r="C159" s="33">
        <v>55116.315799999997</v>
      </c>
      <c r="D159" s="33">
        <v>2.0000000000000001E-4</v>
      </c>
      <c r="E159" s="31">
        <f t="shared" si="27"/>
        <v>55478.89917795662</v>
      </c>
      <c r="F159">
        <f t="shared" si="28"/>
        <v>55479</v>
      </c>
      <c r="G159">
        <f t="shared" si="25"/>
        <v>-5.5854550009826198E-2</v>
      </c>
      <c r="K159">
        <f>G159</f>
        <v>-5.5854550009826198E-2</v>
      </c>
      <c r="O159">
        <f t="shared" ca="1" si="26"/>
        <v>-5.0220447202768692E-2</v>
      </c>
      <c r="Q159" s="2">
        <f t="shared" si="29"/>
        <v>40097.815799999997</v>
      </c>
    </row>
    <row r="160" spans="1:32" x14ac:dyDescent="0.2">
      <c r="A160" s="42" t="s">
        <v>85</v>
      </c>
      <c r="B160" s="32"/>
      <c r="C160" s="33">
        <v>55185.569600000003</v>
      </c>
      <c r="D160" s="33">
        <v>2.0000000000000001E-4</v>
      </c>
      <c r="E160" s="31">
        <f t="shared" si="27"/>
        <v>55603.90796644966</v>
      </c>
      <c r="F160">
        <f t="shared" si="28"/>
        <v>55604</v>
      </c>
      <c r="G160">
        <f t="shared" si="25"/>
        <v>-5.0985800000489689E-2</v>
      </c>
      <c r="K160">
        <f>G160</f>
        <v>-5.0985800000489689E-2</v>
      </c>
      <c r="O160">
        <f t="shared" ca="1" si="26"/>
        <v>-5.0536354678820228E-2</v>
      </c>
      <c r="Q160" s="2">
        <f t="shared" si="29"/>
        <v>40167.069600000003</v>
      </c>
    </row>
    <row r="161" spans="1:21" x14ac:dyDescent="0.2">
      <c r="A161" s="43" t="s">
        <v>97</v>
      </c>
      <c r="B161" s="43"/>
      <c r="C161" s="44">
        <v>55461.4571</v>
      </c>
      <c r="D161" s="44">
        <v>1.4E-3</v>
      </c>
      <c r="E161" s="31">
        <f t="shared" si="27"/>
        <v>56101.907529439304</v>
      </c>
      <c r="F161">
        <f t="shared" si="28"/>
        <v>56102</v>
      </c>
      <c r="G161">
        <f t="shared" si="25"/>
        <v>-5.1227900003141258E-2</v>
      </c>
      <c r="J161">
        <f>G161</f>
        <v>-5.1227900003141258E-2</v>
      </c>
      <c r="O161">
        <f t="shared" ca="1" si="26"/>
        <v>-5.1794930063409572E-2</v>
      </c>
      <c r="Q161" s="2">
        <f t="shared" si="29"/>
        <v>40442.9571</v>
      </c>
    </row>
    <row r="162" spans="1:21" x14ac:dyDescent="0.2">
      <c r="A162" s="63" t="s">
        <v>590</v>
      </c>
      <c r="B162" s="64" t="s">
        <v>64</v>
      </c>
      <c r="C162" s="65">
        <v>55838.169800000003</v>
      </c>
      <c r="D162" s="25"/>
      <c r="E162" s="31">
        <f t="shared" si="27"/>
        <v>56781.90484708744</v>
      </c>
      <c r="F162">
        <f t="shared" si="28"/>
        <v>56782</v>
      </c>
      <c r="G162">
        <f t="shared" si="25"/>
        <v>-5.2713900004164316E-2</v>
      </c>
      <c r="K162">
        <f>G162</f>
        <v>-5.2713900004164316E-2</v>
      </c>
      <c r="O162">
        <f t="shared" ca="1" si="26"/>
        <v>-5.3513466733129927E-2</v>
      </c>
      <c r="Q162" s="2">
        <f t="shared" si="29"/>
        <v>40819.669800000003</v>
      </c>
    </row>
    <row r="163" spans="1:21" x14ac:dyDescent="0.2">
      <c r="A163" s="39" t="s">
        <v>91</v>
      </c>
      <c r="B163" s="32" t="s">
        <v>64</v>
      </c>
      <c r="C163" s="33">
        <v>55865.314250000003</v>
      </c>
      <c r="D163" s="33">
        <v>0</v>
      </c>
      <c r="E163" s="31">
        <f t="shared" si="27"/>
        <v>56830.902805449434</v>
      </c>
      <c r="F163">
        <f t="shared" si="28"/>
        <v>56831</v>
      </c>
      <c r="G163">
        <f t="shared" si="25"/>
        <v>-5.3844949994527269E-2</v>
      </c>
      <c r="K163">
        <f>G163</f>
        <v>-5.3844949994527269E-2</v>
      </c>
      <c r="O163">
        <f t="shared" ca="1" si="26"/>
        <v>-5.3637302463742126E-2</v>
      </c>
      <c r="Q163" s="2">
        <f t="shared" si="29"/>
        <v>40846.814250000003</v>
      </c>
    </row>
    <row r="164" spans="1:21" x14ac:dyDescent="0.2">
      <c r="A164" s="39" t="s">
        <v>91</v>
      </c>
      <c r="B164" s="32" t="s">
        <v>63</v>
      </c>
      <c r="C164" s="33">
        <v>55868.358970000001</v>
      </c>
      <c r="D164" s="33">
        <v>2.9999999999999997E-4</v>
      </c>
      <c r="E164" s="31">
        <f t="shared" si="27"/>
        <v>56836.398774746434</v>
      </c>
      <c r="F164">
        <f t="shared" si="28"/>
        <v>56836.5</v>
      </c>
      <c r="G164">
        <f t="shared" si="25"/>
        <v>-5.6077925000863615E-2</v>
      </c>
      <c r="K164">
        <f>G164</f>
        <v>-5.6077925000863615E-2</v>
      </c>
      <c r="O164">
        <f t="shared" ca="1" si="26"/>
        <v>-5.3651202392688391E-2</v>
      </c>
      <c r="Q164" s="2">
        <f t="shared" si="29"/>
        <v>40849.858970000001</v>
      </c>
    </row>
    <row r="165" spans="1:21" x14ac:dyDescent="0.2">
      <c r="A165" s="39" t="s">
        <v>88</v>
      </c>
      <c r="B165" s="32" t="s">
        <v>64</v>
      </c>
      <c r="C165" s="33">
        <v>55868.639300000003</v>
      </c>
      <c r="D165" s="33">
        <v>1E-4</v>
      </c>
      <c r="E165" s="31">
        <f t="shared" si="27"/>
        <v>56836.904793386253</v>
      </c>
      <c r="F165">
        <f t="shared" si="28"/>
        <v>56837</v>
      </c>
      <c r="G165">
        <f t="shared" si="25"/>
        <v>-5.2743650005140807E-2</v>
      </c>
      <c r="K165">
        <f>G165</f>
        <v>-5.2743650005140807E-2</v>
      </c>
      <c r="O165">
        <f t="shared" ca="1" si="26"/>
        <v>-5.3652466022592604E-2</v>
      </c>
      <c r="Q165" s="2">
        <f t="shared" si="29"/>
        <v>40850.139300000003</v>
      </c>
    </row>
    <row r="166" spans="1:21" x14ac:dyDescent="0.2">
      <c r="A166" s="39" t="s">
        <v>95</v>
      </c>
      <c r="B166" s="32" t="s">
        <v>64</v>
      </c>
      <c r="C166" s="33">
        <v>55868.639300000003</v>
      </c>
      <c r="D166" s="33">
        <v>1E-4</v>
      </c>
      <c r="E166" s="31">
        <f t="shared" si="27"/>
        <v>56836.904793386253</v>
      </c>
      <c r="F166">
        <f t="shared" si="28"/>
        <v>56837</v>
      </c>
      <c r="G166">
        <f t="shared" si="25"/>
        <v>-5.2743650005140807E-2</v>
      </c>
      <c r="K166">
        <f>G166</f>
        <v>-5.2743650005140807E-2</v>
      </c>
      <c r="O166">
        <f t="shared" ca="1" si="26"/>
        <v>-5.3652466022592604E-2</v>
      </c>
      <c r="Q166" s="2">
        <f t="shared" si="29"/>
        <v>40850.139300000003</v>
      </c>
    </row>
    <row r="167" spans="1:21" x14ac:dyDescent="0.2">
      <c r="A167" s="63" t="s">
        <v>590</v>
      </c>
      <c r="B167" s="64" t="s">
        <v>64</v>
      </c>
      <c r="C167" s="65">
        <v>55888.574999999997</v>
      </c>
      <c r="D167" s="25"/>
      <c r="E167" s="31">
        <f t="shared" si="27"/>
        <v>56872.890366809806</v>
      </c>
      <c r="F167">
        <f t="shared" si="28"/>
        <v>56873</v>
      </c>
      <c r="G167">
        <f t="shared" si="25"/>
        <v>-6.0735850005585235E-2</v>
      </c>
      <c r="I167">
        <f>G167</f>
        <v>-6.0735850005585235E-2</v>
      </c>
      <c r="O167">
        <f t="shared" ca="1" si="26"/>
        <v>-5.3743447375695447E-2</v>
      </c>
      <c r="Q167" s="2">
        <f t="shared" si="29"/>
        <v>40870.074999999997</v>
      </c>
    </row>
    <row r="168" spans="1:21" x14ac:dyDescent="0.2">
      <c r="A168" s="40" t="s">
        <v>87</v>
      </c>
      <c r="B168" s="41" t="s">
        <v>64</v>
      </c>
      <c r="C168" s="40">
        <v>55894.676200000002</v>
      </c>
      <c r="D168" s="40">
        <v>2.0000000000000001E-4</v>
      </c>
      <c r="E168" s="31">
        <f t="shared" si="27"/>
        <v>56883.903533168246</v>
      </c>
      <c r="F168">
        <f t="shared" si="28"/>
        <v>56884</v>
      </c>
      <c r="G168">
        <f t="shared" si="25"/>
        <v>-5.3441800002474338E-2</v>
      </c>
      <c r="K168">
        <f>G168</f>
        <v>-5.3441800002474338E-2</v>
      </c>
      <c r="O168">
        <f t="shared" ca="1" si="26"/>
        <v>-5.3771247233587977E-2</v>
      </c>
      <c r="Q168" s="2">
        <f t="shared" si="29"/>
        <v>40876.176200000002</v>
      </c>
    </row>
    <row r="169" spans="1:21" x14ac:dyDescent="0.2">
      <c r="A169" s="33" t="s">
        <v>92</v>
      </c>
      <c r="B169" s="32" t="s">
        <v>64</v>
      </c>
      <c r="C169" s="33">
        <v>55962.262000000002</v>
      </c>
      <c r="D169" s="33">
        <v>2.0000000000000001E-4</v>
      </c>
      <c r="E169" s="31">
        <f t="shared" si="27"/>
        <v>57005.901444868869</v>
      </c>
      <c r="F169">
        <f t="shared" si="28"/>
        <v>57006</v>
      </c>
      <c r="G169">
        <f t="shared" si="25"/>
        <v>-5.4598700000497047E-2</v>
      </c>
      <c r="I169">
        <f>G169</f>
        <v>-5.4598700000497047E-2</v>
      </c>
      <c r="O169">
        <f t="shared" ca="1" si="26"/>
        <v>-5.4079572930214287E-2</v>
      </c>
      <c r="Q169" s="2">
        <f t="shared" si="29"/>
        <v>40943.762000000002</v>
      </c>
    </row>
    <row r="170" spans="1:21" x14ac:dyDescent="0.2">
      <c r="A170" s="63" t="s">
        <v>625</v>
      </c>
      <c r="B170" s="64" t="s">
        <v>64</v>
      </c>
      <c r="C170" s="65">
        <v>56220.976300000002</v>
      </c>
      <c r="D170" s="25"/>
      <c r="E170" s="31">
        <f t="shared" si="27"/>
        <v>57472.901973487133</v>
      </c>
      <c r="F170">
        <f t="shared" si="28"/>
        <v>57473</v>
      </c>
      <c r="G170">
        <f t="shared" si="25"/>
        <v>-5.4305849997035693E-2</v>
      </c>
      <c r="K170">
        <f t="shared" ref="K170:K175" si="30">G170</f>
        <v>-5.4305849997035693E-2</v>
      </c>
      <c r="O170">
        <f t="shared" ca="1" si="26"/>
        <v>-5.525980326074284E-2</v>
      </c>
      <c r="Q170" s="2">
        <f t="shared" si="29"/>
        <v>41202.476300000002</v>
      </c>
    </row>
    <row r="171" spans="1:21" x14ac:dyDescent="0.2">
      <c r="A171" s="39" t="s">
        <v>93</v>
      </c>
      <c r="B171" s="32" t="s">
        <v>64</v>
      </c>
      <c r="C171" s="33">
        <v>56257.539599999996</v>
      </c>
      <c r="D171" s="33">
        <v>1E-4</v>
      </c>
      <c r="E171" s="31">
        <f t="shared" si="27"/>
        <v>57538.901728537494</v>
      </c>
      <c r="F171">
        <f t="shared" si="28"/>
        <v>57539</v>
      </c>
      <c r="G171">
        <f t="shared" si="25"/>
        <v>-5.444155000441242E-2</v>
      </c>
      <c r="K171">
        <f t="shared" si="30"/>
        <v>-5.444155000441242E-2</v>
      </c>
      <c r="O171">
        <f t="shared" ca="1" si="26"/>
        <v>-5.5426602408098047E-2</v>
      </c>
      <c r="Q171" s="2">
        <f t="shared" si="29"/>
        <v>41239.039599999996</v>
      </c>
    </row>
    <row r="172" spans="1:21" x14ac:dyDescent="0.2">
      <c r="A172" s="39" t="s">
        <v>94</v>
      </c>
      <c r="B172" s="32" t="s">
        <v>64</v>
      </c>
      <c r="C172" s="33">
        <v>56303.519899999999</v>
      </c>
      <c r="D172" s="33">
        <v>1E-4</v>
      </c>
      <c r="E172" s="31">
        <f t="shared" si="27"/>
        <v>57621.899940874529</v>
      </c>
      <c r="F172">
        <f t="shared" si="28"/>
        <v>57622</v>
      </c>
      <c r="G172">
        <f t="shared" si="25"/>
        <v>-5.5431900007533841E-2</v>
      </c>
      <c r="K172">
        <f t="shared" si="30"/>
        <v>-5.5431900007533841E-2</v>
      </c>
      <c r="O172">
        <f t="shared" ca="1" si="26"/>
        <v>-5.5636364972196262E-2</v>
      </c>
      <c r="Q172" s="2">
        <f t="shared" si="29"/>
        <v>41285.019899999999</v>
      </c>
    </row>
    <row r="173" spans="1:21" x14ac:dyDescent="0.2">
      <c r="A173" s="39" t="s">
        <v>94</v>
      </c>
      <c r="B173" s="32" t="s">
        <v>64</v>
      </c>
      <c r="C173" s="33">
        <v>56521.7909</v>
      </c>
      <c r="D173" s="33">
        <v>2.0000000000000001E-4</v>
      </c>
      <c r="E173" s="31">
        <f t="shared" si="27"/>
        <v>58015.89699624425</v>
      </c>
      <c r="F173">
        <f t="shared" si="28"/>
        <v>58016</v>
      </c>
      <c r="G173">
        <f t="shared" si="25"/>
        <v>-5.706320000172127E-2</v>
      </c>
      <c r="K173">
        <f t="shared" si="30"/>
        <v>-5.706320000172127E-2</v>
      </c>
      <c r="O173">
        <f t="shared" ca="1" si="26"/>
        <v>-5.6632105336710703E-2</v>
      </c>
      <c r="Q173" s="2">
        <f t="shared" si="29"/>
        <v>41503.2909</v>
      </c>
    </row>
    <row r="174" spans="1:21" x14ac:dyDescent="0.2">
      <c r="A174" s="39" t="s">
        <v>94</v>
      </c>
      <c r="B174" s="32" t="s">
        <v>64</v>
      </c>
      <c r="C174" s="33">
        <v>56557.8007</v>
      </c>
      <c r="D174" s="33">
        <v>1E-4</v>
      </c>
      <c r="E174" s="31">
        <f t="shared" si="27"/>
        <v>58080.897638402173</v>
      </c>
      <c r="F174">
        <f t="shared" si="28"/>
        <v>58081</v>
      </c>
      <c r="G174">
        <f t="shared" si="25"/>
        <v>-5.6707450006797444E-2</v>
      </c>
      <c r="K174">
        <f t="shared" si="30"/>
        <v>-5.6707450006797444E-2</v>
      </c>
      <c r="O174">
        <f t="shared" ca="1" si="26"/>
        <v>-5.679637722425751E-2</v>
      </c>
      <c r="Q174" s="2">
        <f t="shared" si="29"/>
        <v>41539.3007</v>
      </c>
    </row>
    <row r="175" spans="1:21" x14ac:dyDescent="0.2">
      <c r="A175" s="39" t="s">
        <v>94</v>
      </c>
      <c r="B175" s="32" t="s">
        <v>64</v>
      </c>
      <c r="C175" s="33">
        <v>56566.665099999998</v>
      </c>
      <c r="D175" s="33">
        <v>2.0000000000000001E-4</v>
      </c>
      <c r="E175" s="31">
        <f t="shared" si="27"/>
        <v>58096.898607370196</v>
      </c>
      <c r="F175">
        <f t="shared" si="28"/>
        <v>58097</v>
      </c>
      <c r="G175">
        <f t="shared" si="25"/>
        <v>-5.6170650001149625E-2</v>
      </c>
      <c r="K175">
        <f t="shared" si="30"/>
        <v>-5.6170650001149625E-2</v>
      </c>
      <c r="O175">
        <f t="shared" ref="O175:O202" ca="1" si="31">+C$11+C$12*F175</f>
        <v>-5.6836813381192119E-2</v>
      </c>
      <c r="Q175" s="2">
        <f t="shared" si="29"/>
        <v>41548.165099999998</v>
      </c>
    </row>
    <row r="176" spans="1:21" x14ac:dyDescent="0.2">
      <c r="A176" s="63" t="s">
        <v>654</v>
      </c>
      <c r="B176" s="64" t="s">
        <v>63</v>
      </c>
      <c r="C176" s="65">
        <v>56613.979500000001</v>
      </c>
      <c r="D176" s="25"/>
      <c r="E176" s="31">
        <f t="shared" si="27"/>
        <v>58182.304979616558</v>
      </c>
      <c r="F176">
        <f t="shared" si="28"/>
        <v>58182.5</v>
      </c>
      <c r="O176">
        <f t="shared" ca="1" si="31"/>
        <v>-5.7052894094811374E-2</v>
      </c>
      <c r="Q176" s="2">
        <f t="shared" si="29"/>
        <v>41595.479500000001</v>
      </c>
      <c r="U176">
        <f>+C176-(C$7+F176*C$8)</f>
        <v>-0.10803962500358466</v>
      </c>
    </row>
    <row r="177" spans="1:17" x14ac:dyDescent="0.2">
      <c r="A177" s="63" t="s">
        <v>654</v>
      </c>
      <c r="B177" s="64" t="s">
        <v>63</v>
      </c>
      <c r="C177" s="65">
        <v>56615.1397</v>
      </c>
      <c r="D177" s="25"/>
      <c r="E177" s="31">
        <f t="shared" si="27"/>
        <v>58184.399235764373</v>
      </c>
      <c r="F177">
        <f t="shared" si="28"/>
        <v>58184.5</v>
      </c>
      <c r="G177">
        <f t="shared" ref="G177:G202" si="32">+C177-(C$7+F177*C$8)</f>
        <v>-5.5822524998802692E-2</v>
      </c>
      <c r="K177">
        <f>G177</f>
        <v>-5.5822524998802692E-2</v>
      </c>
      <c r="O177">
        <f t="shared" ca="1" si="31"/>
        <v>-5.70579486144282E-2</v>
      </c>
      <c r="Q177" s="2">
        <f t="shared" si="29"/>
        <v>41596.6397</v>
      </c>
    </row>
    <row r="178" spans="1:17" x14ac:dyDescent="0.2">
      <c r="A178" s="45" t="s">
        <v>96</v>
      </c>
      <c r="B178" s="46" t="s">
        <v>64</v>
      </c>
      <c r="C178" s="25">
        <v>56663.611199999999</v>
      </c>
      <c r="D178" s="25">
        <v>1E-4</v>
      </c>
      <c r="E178" s="31">
        <f t="shared" si="27"/>
        <v>58271.894268404314</v>
      </c>
      <c r="F178">
        <f t="shared" si="28"/>
        <v>58272</v>
      </c>
      <c r="G178">
        <f t="shared" si="32"/>
        <v>-5.8574399998178706E-2</v>
      </c>
      <c r="K178">
        <f>G178</f>
        <v>-5.8574399998178706E-2</v>
      </c>
      <c r="O178">
        <f t="shared" ca="1" si="31"/>
        <v>-5.7279083847664253E-2</v>
      </c>
      <c r="Q178" s="2">
        <f t="shared" si="29"/>
        <v>41645.111199999999</v>
      </c>
    </row>
    <row r="179" spans="1:17" x14ac:dyDescent="0.2">
      <c r="A179" s="63" t="s">
        <v>669</v>
      </c>
      <c r="B179" s="64" t="s">
        <v>64</v>
      </c>
      <c r="C179" s="65">
        <v>56927.865100000003</v>
      </c>
      <c r="D179" s="25"/>
      <c r="E179" s="31">
        <f t="shared" si="27"/>
        <v>58748.894229324294</v>
      </c>
      <c r="F179">
        <f t="shared" si="28"/>
        <v>58749</v>
      </c>
      <c r="G179">
        <f t="shared" si="32"/>
        <v>-5.8596049995685462E-2</v>
      </c>
      <c r="O179">
        <f t="shared" ca="1" si="31"/>
        <v>-5.8484586776276937E-2</v>
      </c>
      <c r="Q179" s="2">
        <f t="shared" si="29"/>
        <v>41909.365100000003</v>
      </c>
    </row>
    <row r="180" spans="1:17" x14ac:dyDescent="0.2">
      <c r="A180" s="71" t="s">
        <v>2</v>
      </c>
      <c r="B180" s="72" t="s">
        <v>64</v>
      </c>
      <c r="C180" s="71">
        <v>56927.865100000003</v>
      </c>
      <c r="D180" s="71">
        <v>2.0000000000000001E-4</v>
      </c>
      <c r="E180" s="31">
        <f t="shared" si="27"/>
        <v>58748.894229324294</v>
      </c>
      <c r="F180">
        <f t="shared" si="28"/>
        <v>58749</v>
      </c>
      <c r="G180">
        <f t="shared" si="32"/>
        <v>-5.8596049995685462E-2</v>
      </c>
      <c r="K180">
        <f>G180</f>
        <v>-5.8596049995685462E-2</v>
      </c>
      <c r="O180">
        <f t="shared" ca="1" si="31"/>
        <v>-5.8484586776276937E-2</v>
      </c>
      <c r="Q180" s="2">
        <f t="shared" si="29"/>
        <v>41909.365100000003</v>
      </c>
    </row>
    <row r="181" spans="1:17" x14ac:dyDescent="0.2">
      <c r="A181" s="71" t="s">
        <v>2</v>
      </c>
      <c r="B181" s="72" t="s">
        <v>64</v>
      </c>
      <c r="C181" s="71">
        <v>56927.865100000003</v>
      </c>
      <c r="D181" s="71">
        <v>2.0000000000000001E-4</v>
      </c>
      <c r="E181" s="31">
        <f t="shared" ref="E181:E202" si="33">+(C181-C$7)/C$8</f>
        <v>58748.894229324294</v>
      </c>
      <c r="F181">
        <f t="shared" ref="F181:F204" si="34">ROUND(2*E181,0)/2</f>
        <v>58749</v>
      </c>
      <c r="G181">
        <f t="shared" si="32"/>
        <v>-5.8596049995685462E-2</v>
      </c>
      <c r="K181">
        <f>G181</f>
        <v>-5.8596049995685462E-2</v>
      </c>
      <c r="O181">
        <f t="shared" ca="1" si="31"/>
        <v>-5.8484586776276937E-2</v>
      </c>
      <c r="Q181" s="2">
        <f t="shared" ref="Q181:Q202" si="35">+C181-15018.5</f>
        <v>41909.365100000003</v>
      </c>
    </row>
    <row r="182" spans="1:17" x14ac:dyDescent="0.2">
      <c r="A182" s="63" t="s">
        <v>669</v>
      </c>
      <c r="B182" s="64" t="s">
        <v>64</v>
      </c>
      <c r="C182" s="65">
        <v>56982.710099999997</v>
      </c>
      <c r="D182" s="25"/>
      <c r="E182" s="31">
        <f t="shared" si="33"/>
        <v>58847.893952153943</v>
      </c>
      <c r="F182">
        <f t="shared" si="34"/>
        <v>58848</v>
      </c>
      <c r="G182">
        <f t="shared" si="32"/>
        <v>-5.8749600008013658E-2</v>
      </c>
      <c r="O182">
        <f t="shared" ca="1" si="31"/>
        <v>-5.8734785497309761E-2</v>
      </c>
      <c r="Q182" s="2">
        <f t="shared" si="35"/>
        <v>41964.210099999997</v>
      </c>
    </row>
    <row r="183" spans="1:17" x14ac:dyDescent="0.2">
      <c r="A183" s="71" t="s">
        <v>2</v>
      </c>
      <c r="B183" s="72" t="s">
        <v>64</v>
      </c>
      <c r="C183" s="71">
        <v>56982.710099999997</v>
      </c>
      <c r="D183" s="71">
        <v>2.0000000000000001E-4</v>
      </c>
      <c r="E183" s="31">
        <f t="shared" si="33"/>
        <v>58847.893952153943</v>
      </c>
      <c r="F183">
        <f t="shared" si="34"/>
        <v>58848</v>
      </c>
      <c r="G183">
        <f t="shared" si="32"/>
        <v>-5.8749600008013658E-2</v>
      </c>
      <c r="K183">
        <f>G183</f>
        <v>-5.8749600008013658E-2</v>
      </c>
      <c r="O183">
        <f t="shared" ca="1" si="31"/>
        <v>-5.8734785497309761E-2</v>
      </c>
      <c r="Q183" s="2">
        <f t="shared" si="35"/>
        <v>41964.210099999997</v>
      </c>
    </row>
    <row r="184" spans="1:17" x14ac:dyDescent="0.2">
      <c r="A184" s="71" t="s">
        <v>2</v>
      </c>
      <c r="B184" s="72" t="s">
        <v>64</v>
      </c>
      <c r="C184" s="71">
        <v>56982.710099999997</v>
      </c>
      <c r="D184" s="71">
        <v>2.0000000000000001E-4</v>
      </c>
      <c r="E184" s="31">
        <f t="shared" si="33"/>
        <v>58847.893952153943</v>
      </c>
      <c r="F184">
        <f t="shared" si="34"/>
        <v>58848</v>
      </c>
      <c r="G184">
        <f t="shared" si="32"/>
        <v>-5.8749600008013658E-2</v>
      </c>
      <c r="K184">
        <f>G184</f>
        <v>-5.8749600008013658E-2</v>
      </c>
      <c r="O184">
        <f t="shared" ca="1" si="31"/>
        <v>-5.8734785497309761E-2</v>
      </c>
      <c r="Q184" s="2">
        <f t="shared" si="35"/>
        <v>41964.210099999997</v>
      </c>
    </row>
    <row r="185" spans="1:17" x14ac:dyDescent="0.2">
      <c r="A185" s="47" t="s">
        <v>98</v>
      </c>
      <c r="B185" s="48"/>
      <c r="C185" s="47">
        <v>57000.437899999997</v>
      </c>
      <c r="D185" s="47">
        <v>2.0000000000000001E-4</v>
      </c>
      <c r="E185" s="31">
        <f t="shared" si="33"/>
        <v>58879.894085007982</v>
      </c>
      <c r="F185">
        <f t="shared" si="34"/>
        <v>58880</v>
      </c>
      <c r="G185">
        <f t="shared" si="32"/>
        <v>-5.8676000007835682E-2</v>
      </c>
      <c r="J185">
        <f>G185</f>
        <v>-5.8676000007835682E-2</v>
      </c>
      <c r="O185">
        <f t="shared" ca="1" si="31"/>
        <v>-5.8815657811178951E-2</v>
      </c>
      <c r="Q185" s="2">
        <f t="shared" si="35"/>
        <v>41981.937899999997</v>
      </c>
    </row>
    <row r="186" spans="1:17" x14ac:dyDescent="0.2">
      <c r="A186" s="71" t="s">
        <v>0</v>
      </c>
      <c r="B186" s="72" t="s">
        <v>64</v>
      </c>
      <c r="C186" s="71">
        <v>57280.757400000002</v>
      </c>
      <c r="D186" s="71">
        <v>2.0000000000000001E-4</v>
      </c>
      <c r="E186" s="31">
        <f t="shared" si="33"/>
        <v>59385.893771465249</v>
      </c>
      <c r="F186">
        <f t="shared" si="34"/>
        <v>59386</v>
      </c>
      <c r="G186">
        <f t="shared" si="32"/>
        <v>-5.8849699998972937E-2</v>
      </c>
      <c r="K186">
        <f t="shared" ref="K186:K202" si="36">G186</f>
        <v>-5.8849699998972937E-2</v>
      </c>
      <c r="O186">
        <f t="shared" ca="1" si="31"/>
        <v>-6.0094451274235572E-2</v>
      </c>
      <c r="Q186" s="2">
        <f t="shared" si="35"/>
        <v>42262.257400000002</v>
      </c>
    </row>
    <row r="187" spans="1:17" x14ac:dyDescent="0.2">
      <c r="A187" s="68" t="s">
        <v>680</v>
      </c>
      <c r="B187" s="69" t="s">
        <v>64</v>
      </c>
      <c r="C187" s="70">
        <v>57364.409899999999</v>
      </c>
      <c r="D187" s="70">
        <v>5.0000000000000001E-4</v>
      </c>
      <c r="E187" s="31">
        <f t="shared" si="33"/>
        <v>59536.893394293358</v>
      </c>
      <c r="F187">
        <f t="shared" si="34"/>
        <v>59537</v>
      </c>
      <c r="G187">
        <f t="shared" si="32"/>
        <v>-5.9058650003862567E-2</v>
      </c>
      <c r="K187">
        <f t="shared" si="36"/>
        <v>-5.9058650003862567E-2</v>
      </c>
      <c r="O187">
        <f t="shared" ca="1" si="31"/>
        <v>-6.0476067505305819E-2</v>
      </c>
      <c r="Q187" s="2">
        <f t="shared" si="35"/>
        <v>42345.909899999999</v>
      </c>
    </row>
    <row r="188" spans="1:17" x14ac:dyDescent="0.2">
      <c r="A188" s="71" t="s">
        <v>1</v>
      </c>
      <c r="B188" s="72" t="s">
        <v>64</v>
      </c>
      <c r="C188" s="71">
        <v>57671.873200000002</v>
      </c>
      <c r="D188" s="71">
        <v>2.0000000000000001E-4</v>
      </c>
      <c r="E188" s="31">
        <f t="shared" si="33"/>
        <v>60091.889865809309</v>
      </c>
      <c r="F188">
        <f t="shared" si="34"/>
        <v>60092</v>
      </c>
      <c r="G188">
        <f t="shared" si="32"/>
        <v>-6.1013400001684204E-2</v>
      </c>
      <c r="K188">
        <f t="shared" si="36"/>
        <v>-6.1013400001684204E-2</v>
      </c>
      <c r="O188">
        <f t="shared" ca="1" si="31"/>
        <v>-6.1878696698974667E-2</v>
      </c>
      <c r="Q188" s="2">
        <f t="shared" si="35"/>
        <v>42653.373200000002</v>
      </c>
    </row>
    <row r="189" spans="1:17" x14ac:dyDescent="0.2">
      <c r="A189" s="73" t="s">
        <v>3</v>
      </c>
      <c r="B189" s="74" t="s">
        <v>64</v>
      </c>
      <c r="C189" s="73">
        <v>57973.796499999997</v>
      </c>
      <c r="D189" s="73">
        <v>2.0000000000000001E-4</v>
      </c>
      <c r="E189" s="31">
        <f t="shared" si="33"/>
        <v>60636.886182990726</v>
      </c>
      <c r="F189">
        <f t="shared" si="34"/>
        <v>60637</v>
      </c>
      <c r="G189">
        <f t="shared" si="32"/>
        <v>-6.3053650010260753E-2</v>
      </c>
      <c r="K189">
        <f t="shared" si="36"/>
        <v>-6.3053650010260753E-2</v>
      </c>
      <c r="O189">
        <f t="shared" ca="1" si="31"/>
        <v>-6.3256053294559356E-2</v>
      </c>
      <c r="Q189" s="2">
        <f t="shared" si="35"/>
        <v>42955.296499999997</v>
      </c>
    </row>
    <row r="190" spans="1:17" x14ac:dyDescent="0.2">
      <c r="A190" s="73" t="s">
        <v>4</v>
      </c>
      <c r="B190" s="75" t="s">
        <v>64</v>
      </c>
      <c r="C190" s="73">
        <v>58009.806100000002</v>
      </c>
      <c r="D190" s="73">
        <v>1E-4</v>
      </c>
      <c r="E190" s="31">
        <f t="shared" si="33"/>
        <v>60701.886464132258</v>
      </c>
      <c r="F190">
        <f t="shared" si="34"/>
        <v>60702</v>
      </c>
      <c r="G190">
        <f t="shared" si="32"/>
        <v>-6.2897900003008544E-2</v>
      </c>
      <c r="K190">
        <f t="shared" si="36"/>
        <v>-6.2897900003008544E-2</v>
      </c>
      <c r="O190">
        <f t="shared" ca="1" si="31"/>
        <v>-6.3420325182106163E-2</v>
      </c>
      <c r="Q190" s="2">
        <f t="shared" si="35"/>
        <v>42991.306100000002</v>
      </c>
    </row>
    <row r="191" spans="1:17" x14ac:dyDescent="0.2">
      <c r="A191" s="73" t="s">
        <v>4</v>
      </c>
      <c r="B191" s="75" t="s">
        <v>64</v>
      </c>
      <c r="C191" s="73">
        <v>58025.872000000003</v>
      </c>
      <c r="D191" s="73">
        <v>1E-4</v>
      </c>
      <c r="E191" s="31">
        <f t="shared" si="33"/>
        <v>60730.886731194143</v>
      </c>
      <c r="F191">
        <f t="shared" si="34"/>
        <v>60731</v>
      </c>
      <c r="G191">
        <f t="shared" si="32"/>
        <v>-6.2749949996941723E-2</v>
      </c>
      <c r="K191">
        <f t="shared" si="36"/>
        <v>-6.2749949996941723E-2</v>
      </c>
      <c r="O191">
        <f t="shared" ca="1" si="31"/>
        <v>-6.3493615716550128E-2</v>
      </c>
      <c r="Q191" s="2">
        <f t="shared" si="35"/>
        <v>43007.372000000003</v>
      </c>
    </row>
    <row r="192" spans="1:17" x14ac:dyDescent="0.2">
      <c r="A192" s="73" t="s">
        <v>4</v>
      </c>
      <c r="B192" s="75" t="s">
        <v>64</v>
      </c>
      <c r="C192" s="73">
        <v>58090.689100000003</v>
      </c>
      <c r="D192" s="73">
        <v>1E-4</v>
      </c>
      <c r="E192" s="31">
        <f t="shared" si="33"/>
        <v>60847.886912334121</v>
      </c>
      <c r="F192">
        <f t="shared" si="34"/>
        <v>60848</v>
      </c>
      <c r="G192">
        <f t="shared" si="32"/>
        <v>-6.264960000407882E-2</v>
      </c>
      <c r="K192">
        <f t="shared" si="36"/>
        <v>-6.264960000407882E-2</v>
      </c>
      <c r="O192">
        <f t="shared" ca="1" si="31"/>
        <v>-6.3789305114134359E-2</v>
      </c>
      <c r="Q192" s="2">
        <f t="shared" si="35"/>
        <v>43072.189100000003</v>
      </c>
    </row>
    <row r="193" spans="1:17" x14ac:dyDescent="0.2">
      <c r="A193" s="76" t="s">
        <v>5</v>
      </c>
      <c r="B193" s="77" t="s">
        <v>64</v>
      </c>
      <c r="C193" s="76">
        <v>58384.857000000004</v>
      </c>
      <c r="D193" s="76">
        <v>2.0000000000000001E-4</v>
      </c>
      <c r="E193" s="31">
        <f t="shared" si="33"/>
        <v>61378.88409649644</v>
      </c>
      <c r="F193">
        <f t="shared" si="34"/>
        <v>61379</v>
      </c>
      <c r="G193">
        <f t="shared" si="32"/>
        <v>-6.4209549993393011E-2</v>
      </c>
      <c r="K193">
        <f t="shared" si="36"/>
        <v>-6.4209549993393011E-2</v>
      </c>
      <c r="O193">
        <f t="shared" ca="1" si="31"/>
        <v>-6.5131280072401293E-2</v>
      </c>
      <c r="Q193" s="2">
        <f t="shared" si="35"/>
        <v>43366.357000000004</v>
      </c>
    </row>
    <row r="194" spans="1:17" x14ac:dyDescent="0.2">
      <c r="A194" s="76" t="s">
        <v>5</v>
      </c>
      <c r="B194" s="77" t="s">
        <v>64</v>
      </c>
      <c r="C194" s="76">
        <v>58468.508099999999</v>
      </c>
      <c r="D194" s="76">
        <v>2.0000000000000001E-4</v>
      </c>
      <c r="E194" s="31">
        <f t="shared" si="33"/>
        <v>61529.881192209723</v>
      </c>
      <c r="F194">
        <f t="shared" si="34"/>
        <v>61530</v>
      </c>
      <c r="G194">
        <f t="shared" si="32"/>
        <v>-6.5818499999295454E-2</v>
      </c>
      <c r="K194">
        <f t="shared" si="36"/>
        <v>-6.5818499999295454E-2</v>
      </c>
      <c r="O194">
        <f t="shared" ca="1" si="31"/>
        <v>-6.5512896303471541E-2</v>
      </c>
      <c r="Q194" s="2">
        <f t="shared" si="35"/>
        <v>43450.008099999999</v>
      </c>
    </row>
    <row r="195" spans="1:17" x14ac:dyDescent="0.2">
      <c r="A195" s="76" t="s">
        <v>5</v>
      </c>
      <c r="B195" s="77" t="s">
        <v>64</v>
      </c>
      <c r="C195" s="76">
        <v>58489.560599999997</v>
      </c>
      <c r="D195" s="76">
        <v>1E-4</v>
      </c>
      <c r="E195" s="31">
        <f t="shared" si="33"/>
        <v>61567.882681221883</v>
      </c>
      <c r="F195">
        <f t="shared" si="34"/>
        <v>61568</v>
      </c>
      <c r="G195">
        <f t="shared" si="32"/>
        <v>-6.499360001180321E-2</v>
      </c>
      <c r="K195">
        <f t="shared" si="36"/>
        <v>-6.499360001180321E-2</v>
      </c>
      <c r="O195">
        <f t="shared" ca="1" si="31"/>
        <v>-6.5608932176191209E-2</v>
      </c>
      <c r="Q195" s="2">
        <f t="shared" si="35"/>
        <v>43471.060599999997</v>
      </c>
    </row>
    <row r="196" spans="1:17" x14ac:dyDescent="0.2">
      <c r="A196" s="78" t="s">
        <v>682</v>
      </c>
      <c r="B196" s="79" t="s">
        <v>64</v>
      </c>
      <c r="C196" s="80">
        <v>58788.714099999997</v>
      </c>
      <c r="D196" s="80">
        <v>2.0000000000000001E-4</v>
      </c>
      <c r="E196" s="31">
        <f t="shared" si="33"/>
        <v>62107.879282252456</v>
      </c>
      <c r="F196">
        <f t="shared" si="34"/>
        <v>62108</v>
      </c>
      <c r="G196">
        <f t="shared" si="32"/>
        <v>-6.687660000170581E-2</v>
      </c>
      <c r="K196">
        <f t="shared" si="36"/>
        <v>-6.687660000170581E-2</v>
      </c>
      <c r="O196">
        <f t="shared" ca="1" si="31"/>
        <v>-6.6973652472733874E-2</v>
      </c>
      <c r="Q196" s="2">
        <f t="shared" si="35"/>
        <v>43770.214099999997</v>
      </c>
    </row>
    <row r="197" spans="1:17" ht="12" customHeight="1" x14ac:dyDescent="0.2">
      <c r="A197" s="78" t="s">
        <v>682</v>
      </c>
      <c r="B197" s="79" t="s">
        <v>64</v>
      </c>
      <c r="C197" s="80">
        <v>58869.596799999999</v>
      </c>
      <c r="D197" s="80">
        <v>2.0000000000000001E-4</v>
      </c>
      <c r="E197" s="31">
        <f t="shared" si="33"/>
        <v>62253.879188929721</v>
      </c>
      <c r="F197">
        <f t="shared" si="34"/>
        <v>62254</v>
      </c>
      <c r="G197">
        <f t="shared" si="32"/>
        <v>-6.6928300002473406E-2</v>
      </c>
      <c r="K197">
        <f t="shared" si="36"/>
        <v>-6.6928300002473406E-2</v>
      </c>
      <c r="O197">
        <f t="shared" ca="1" si="31"/>
        <v>-6.7342632404762071E-2</v>
      </c>
      <c r="Q197" s="2">
        <f t="shared" si="35"/>
        <v>43851.096799999999</v>
      </c>
    </row>
    <row r="198" spans="1:17" ht="12" customHeight="1" x14ac:dyDescent="0.2">
      <c r="A198" s="81" t="s">
        <v>683</v>
      </c>
      <c r="B198" s="82" t="s">
        <v>64</v>
      </c>
      <c r="C198" s="83">
        <v>59161.548000000003</v>
      </c>
      <c r="D198" s="83">
        <v>2.0000000000000001E-4</v>
      </c>
      <c r="E198" s="31">
        <f t="shared" si="33"/>
        <v>62780.875047800822</v>
      </c>
      <c r="F198">
        <f t="shared" si="34"/>
        <v>62781</v>
      </c>
      <c r="G198">
        <f t="shared" si="32"/>
        <v>-6.922245000168914E-2</v>
      </c>
      <c r="K198">
        <f t="shared" si="36"/>
        <v>-6.922245000168914E-2</v>
      </c>
      <c r="O198">
        <f t="shared" ca="1" si="31"/>
        <v>-6.8674498323795352E-2</v>
      </c>
      <c r="Q198" s="2">
        <f t="shared" si="35"/>
        <v>44143.048000000003</v>
      </c>
    </row>
    <row r="199" spans="1:17" ht="12" customHeight="1" x14ac:dyDescent="0.2">
      <c r="A199" s="81" t="s">
        <v>683</v>
      </c>
      <c r="B199" s="82" t="s">
        <v>64</v>
      </c>
      <c r="C199" s="83">
        <v>59188.693500000001</v>
      </c>
      <c r="D199" s="83">
        <v>2.0000000000000001E-4</v>
      </c>
      <c r="E199" s="31">
        <f t="shared" si="33"/>
        <v>62829.874901498923</v>
      </c>
      <c r="F199">
        <f t="shared" si="34"/>
        <v>62830</v>
      </c>
      <c r="G199">
        <f t="shared" si="32"/>
        <v>-6.9303500007663388E-2</v>
      </c>
      <c r="K199">
        <f t="shared" si="36"/>
        <v>-6.9303500007663388E-2</v>
      </c>
      <c r="O199">
        <f t="shared" ca="1" si="31"/>
        <v>-6.8798334054407551E-2</v>
      </c>
      <c r="Q199" s="2">
        <f t="shared" si="35"/>
        <v>44170.193500000001</v>
      </c>
    </row>
    <row r="200" spans="1:17" ht="12" customHeight="1" x14ac:dyDescent="0.2">
      <c r="A200" s="84" t="s">
        <v>684</v>
      </c>
      <c r="B200" s="85" t="s">
        <v>64</v>
      </c>
      <c r="C200" s="86">
        <v>59461.810299999997</v>
      </c>
      <c r="D200" s="87">
        <v>2.0000000000000001E-4</v>
      </c>
      <c r="E200" s="31">
        <f t="shared" si="33"/>
        <v>63322.873123763908</v>
      </c>
      <c r="F200">
        <f t="shared" si="34"/>
        <v>63323</v>
      </c>
      <c r="G200">
        <f t="shared" si="32"/>
        <v>-7.0288350005284883E-2</v>
      </c>
      <c r="K200">
        <f t="shared" si="36"/>
        <v>-7.0288350005284883E-2</v>
      </c>
      <c r="O200">
        <f t="shared" ca="1" si="31"/>
        <v>-7.0044273139954816E-2</v>
      </c>
      <c r="Q200" s="2">
        <f t="shared" si="35"/>
        <v>44443.310299999997</v>
      </c>
    </row>
    <row r="201" spans="1:17" ht="12" customHeight="1" x14ac:dyDescent="0.2">
      <c r="A201" s="87" t="s">
        <v>685</v>
      </c>
      <c r="B201" s="85" t="s">
        <v>64</v>
      </c>
      <c r="C201" s="86">
        <v>59490.6175</v>
      </c>
      <c r="D201" s="87">
        <v>6.9999999999999999E-4</v>
      </c>
      <c r="E201" s="31">
        <f t="shared" si="33"/>
        <v>63374.872482237755</v>
      </c>
      <c r="F201">
        <f t="shared" si="34"/>
        <v>63375</v>
      </c>
      <c r="G201">
        <f t="shared" si="32"/>
        <v>-7.0643749997543637E-2</v>
      </c>
      <c r="K201">
        <f t="shared" si="36"/>
        <v>-7.0643749997543637E-2</v>
      </c>
      <c r="O201">
        <f t="shared" ca="1" si="31"/>
        <v>-7.0175690649992267E-2</v>
      </c>
      <c r="Q201" s="2">
        <f t="shared" si="35"/>
        <v>44472.1175</v>
      </c>
    </row>
    <row r="202" spans="1:17" ht="12" customHeight="1" x14ac:dyDescent="0.2">
      <c r="A202" s="84" t="s">
        <v>684</v>
      </c>
      <c r="B202" s="85" t="s">
        <v>63</v>
      </c>
      <c r="C202" s="86">
        <v>59583.4113</v>
      </c>
      <c r="D202" s="87">
        <v>1E-4</v>
      </c>
      <c r="E202" s="31">
        <f t="shared" si="33"/>
        <v>63542.372901242416</v>
      </c>
      <c r="F202">
        <f t="shared" si="34"/>
        <v>63542.5</v>
      </c>
      <c r="G202">
        <f t="shared" si="32"/>
        <v>-7.0411625005363021E-2</v>
      </c>
      <c r="K202">
        <f t="shared" si="36"/>
        <v>-7.0411625005363021E-2</v>
      </c>
      <c r="O202">
        <f t="shared" ca="1" si="31"/>
        <v>-7.059900666790131E-2</v>
      </c>
      <c r="Q202" s="2">
        <f t="shared" si="35"/>
        <v>44564.9113</v>
      </c>
    </row>
    <row r="203" spans="1:17" ht="12" customHeight="1" x14ac:dyDescent="0.2">
      <c r="A203" s="88" t="s">
        <v>686</v>
      </c>
      <c r="B203" s="89" t="s">
        <v>64</v>
      </c>
      <c r="C203" s="86">
        <v>59905.555500000002</v>
      </c>
      <c r="D203" s="87">
        <v>2.9999999999999997E-4</v>
      </c>
      <c r="E203" s="31">
        <f t="shared" ref="E203:E204" si="37">+(C203-C$7)/C$8</f>
        <v>64123.869601236634</v>
      </c>
      <c r="F203">
        <f t="shared" si="34"/>
        <v>64124</v>
      </c>
      <c r="G203">
        <f t="shared" ref="G203:G204" si="38">+C203-(C$7+F203*C$8)</f>
        <v>-7.2239800007082522E-2</v>
      </c>
      <c r="K203">
        <f t="shared" ref="K203:K204" si="39">G203</f>
        <v>-7.2239800007082522E-2</v>
      </c>
      <c r="O203">
        <f t="shared" ref="O203:O204" ca="1" si="40">+C$11+C$12*F203</f>
        <v>-7.2068608246493082E-2</v>
      </c>
      <c r="Q203" s="2">
        <f t="shared" ref="Q203:Q204" si="41">+C203-15018.5</f>
        <v>44887.055500000002</v>
      </c>
    </row>
    <row r="204" spans="1:17" ht="12" customHeight="1" x14ac:dyDescent="0.2">
      <c r="A204" s="88" t="s">
        <v>686</v>
      </c>
      <c r="B204" s="89" t="s">
        <v>64</v>
      </c>
      <c r="C204" s="86">
        <v>59970.371800000001</v>
      </c>
      <c r="D204" s="87">
        <v>1E-4</v>
      </c>
      <c r="E204" s="31">
        <f t="shared" si="37"/>
        <v>64240.868338310989</v>
      </c>
      <c r="F204">
        <f t="shared" si="34"/>
        <v>64241</v>
      </c>
      <c r="G204">
        <f t="shared" si="38"/>
        <v>-7.2939450001285877E-2</v>
      </c>
      <c r="K204">
        <f t="shared" si="39"/>
        <v>-7.2939450001285877E-2</v>
      </c>
      <c r="O204">
        <f t="shared" ca="1" si="40"/>
        <v>-7.2364297644077313E-2</v>
      </c>
      <c r="Q204" s="2">
        <f t="shared" si="41"/>
        <v>44951.871800000001</v>
      </c>
    </row>
    <row r="205" spans="1:17" x14ac:dyDescent="0.2">
      <c r="B205" s="5"/>
      <c r="C205" s="25"/>
      <c r="D205" s="25"/>
    </row>
    <row r="206" spans="1:17" x14ac:dyDescent="0.2">
      <c r="B206" s="5"/>
      <c r="C206" s="25"/>
      <c r="D206" s="25"/>
    </row>
    <row r="207" spans="1:17" x14ac:dyDescent="0.2">
      <c r="B207" s="5"/>
      <c r="C207" s="25"/>
      <c r="D207" s="25"/>
    </row>
    <row r="208" spans="1:17" x14ac:dyDescent="0.2">
      <c r="B208" s="5"/>
      <c r="C208" s="25"/>
      <c r="D208" s="25"/>
    </row>
    <row r="209" spans="2:4" x14ac:dyDescent="0.2">
      <c r="B209" s="5"/>
      <c r="C209" s="25"/>
      <c r="D209" s="25"/>
    </row>
    <row r="210" spans="2:4" x14ac:dyDescent="0.2">
      <c r="B210" s="5"/>
      <c r="C210" s="25"/>
      <c r="D210" s="25"/>
    </row>
    <row r="211" spans="2:4" x14ac:dyDescent="0.2">
      <c r="B211" s="5"/>
      <c r="C211" s="25"/>
      <c r="D211" s="25"/>
    </row>
    <row r="212" spans="2:4" x14ac:dyDescent="0.2">
      <c r="B212" s="5"/>
      <c r="C212" s="25"/>
      <c r="D212" s="25"/>
    </row>
    <row r="213" spans="2:4" x14ac:dyDescent="0.2">
      <c r="B213" s="5"/>
      <c r="C213" s="25"/>
      <c r="D213" s="25"/>
    </row>
    <row r="214" spans="2:4" x14ac:dyDescent="0.2">
      <c r="B214" s="5"/>
      <c r="C214" s="25"/>
      <c r="D214" s="25"/>
    </row>
    <row r="215" spans="2:4" x14ac:dyDescent="0.2">
      <c r="B215" s="5"/>
      <c r="C215" s="25"/>
      <c r="D215" s="25"/>
    </row>
    <row r="216" spans="2:4" x14ac:dyDescent="0.2">
      <c r="B216" s="5"/>
      <c r="C216" s="25"/>
      <c r="D216" s="25"/>
    </row>
    <row r="217" spans="2:4" x14ac:dyDescent="0.2">
      <c r="B217" s="5"/>
      <c r="C217" s="25"/>
      <c r="D217" s="25"/>
    </row>
    <row r="218" spans="2:4" x14ac:dyDescent="0.2">
      <c r="B218" s="5"/>
      <c r="C218" s="25"/>
      <c r="D218" s="25"/>
    </row>
    <row r="219" spans="2:4" x14ac:dyDescent="0.2">
      <c r="B219" s="5"/>
      <c r="C219" s="25"/>
      <c r="D219" s="25"/>
    </row>
    <row r="220" spans="2:4" x14ac:dyDescent="0.2">
      <c r="B220" s="5"/>
      <c r="C220" s="25"/>
      <c r="D220" s="25"/>
    </row>
    <row r="221" spans="2:4" x14ac:dyDescent="0.2">
      <c r="B221" s="5"/>
      <c r="C221" s="25"/>
      <c r="D221" s="25"/>
    </row>
    <row r="222" spans="2:4" x14ac:dyDescent="0.2">
      <c r="B222" s="5"/>
      <c r="C222" s="25"/>
      <c r="D222" s="25"/>
    </row>
    <row r="223" spans="2:4" x14ac:dyDescent="0.2">
      <c r="B223" s="5"/>
      <c r="C223" s="25"/>
      <c r="D223" s="25"/>
    </row>
    <row r="224" spans="2:4" x14ac:dyDescent="0.2">
      <c r="B224" s="5"/>
      <c r="C224" s="25"/>
      <c r="D224" s="25"/>
    </row>
    <row r="225" spans="2:4" x14ac:dyDescent="0.2">
      <c r="B225" s="5"/>
      <c r="C225" s="25"/>
      <c r="D225" s="25"/>
    </row>
    <row r="226" spans="2:4" x14ac:dyDescent="0.2">
      <c r="B226" s="5"/>
      <c r="C226" s="25"/>
      <c r="D226" s="25"/>
    </row>
    <row r="227" spans="2:4" x14ac:dyDescent="0.2">
      <c r="B227" s="5"/>
      <c r="C227" s="25"/>
      <c r="D227" s="25"/>
    </row>
    <row r="228" spans="2:4" x14ac:dyDescent="0.2">
      <c r="B228" s="5"/>
      <c r="C228" s="25"/>
      <c r="D228" s="25"/>
    </row>
    <row r="229" spans="2:4" x14ac:dyDescent="0.2">
      <c r="B229" s="5"/>
      <c r="C229" s="25"/>
      <c r="D229" s="25"/>
    </row>
    <row r="230" spans="2:4" x14ac:dyDescent="0.2">
      <c r="B230" s="5"/>
    </row>
    <row r="231" spans="2:4" x14ac:dyDescent="0.2">
      <c r="B231" s="5"/>
    </row>
    <row r="232" spans="2:4" x14ac:dyDescent="0.2">
      <c r="B232" s="5"/>
    </row>
    <row r="233" spans="2:4" x14ac:dyDescent="0.2">
      <c r="B233" s="5"/>
    </row>
    <row r="234" spans="2:4" x14ac:dyDescent="0.2">
      <c r="B234" s="5"/>
    </row>
    <row r="235" spans="2:4" x14ac:dyDescent="0.2">
      <c r="B235" s="5"/>
    </row>
    <row r="236" spans="2:4" x14ac:dyDescent="0.2">
      <c r="B236" s="5"/>
    </row>
    <row r="237" spans="2:4" x14ac:dyDescent="0.2">
      <c r="B237" s="5"/>
    </row>
    <row r="238" spans="2:4" x14ac:dyDescent="0.2">
      <c r="B238" s="5"/>
    </row>
    <row r="239" spans="2:4" x14ac:dyDescent="0.2">
      <c r="B239" s="5"/>
    </row>
    <row r="240" spans="2:4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  <row r="539" spans="2:2" x14ac:dyDescent="0.2">
      <c r="B539" s="5"/>
    </row>
    <row r="540" spans="2:2" x14ac:dyDescent="0.2">
      <c r="B540" s="5"/>
    </row>
    <row r="541" spans="2:2" x14ac:dyDescent="0.2">
      <c r="B541" s="5"/>
    </row>
    <row r="542" spans="2:2" x14ac:dyDescent="0.2">
      <c r="B542" s="5"/>
    </row>
    <row r="543" spans="2:2" x14ac:dyDescent="0.2">
      <c r="B543" s="5"/>
    </row>
    <row r="544" spans="2:2" x14ac:dyDescent="0.2">
      <c r="B544" s="5"/>
    </row>
    <row r="545" spans="2:2" x14ac:dyDescent="0.2">
      <c r="B545" s="5"/>
    </row>
    <row r="546" spans="2:2" x14ac:dyDescent="0.2">
      <c r="B546" s="5"/>
    </row>
    <row r="547" spans="2:2" x14ac:dyDescent="0.2">
      <c r="B547" s="5"/>
    </row>
    <row r="548" spans="2:2" x14ac:dyDescent="0.2">
      <c r="B548" s="5"/>
    </row>
    <row r="549" spans="2:2" x14ac:dyDescent="0.2">
      <c r="B549" s="5"/>
    </row>
    <row r="550" spans="2:2" x14ac:dyDescent="0.2">
      <c r="B550" s="5"/>
    </row>
    <row r="551" spans="2:2" x14ac:dyDescent="0.2">
      <c r="B551" s="5"/>
    </row>
    <row r="552" spans="2:2" x14ac:dyDescent="0.2">
      <c r="B552" s="5"/>
    </row>
    <row r="553" spans="2:2" x14ac:dyDescent="0.2">
      <c r="B553" s="5"/>
    </row>
    <row r="554" spans="2:2" x14ac:dyDescent="0.2">
      <c r="B554" s="5"/>
    </row>
    <row r="555" spans="2:2" x14ac:dyDescent="0.2">
      <c r="B555" s="5"/>
    </row>
    <row r="556" spans="2:2" x14ac:dyDescent="0.2">
      <c r="B556" s="5"/>
    </row>
    <row r="557" spans="2:2" x14ac:dyDescent="0.2">
      <c r="B557" s="5"/>
    </row>
    <row r="558" spans="2:2" x14ac:dyDescent="0.2">
      <c r="B558" s="5"/>
    </row>
    <row r="559" spans="2:2" x14ac:dyDescent="0.2">
      <c r="B559" s="5"/>
    </row>
    <row r="560" spans="2:2" x14ac:dyDescent="0.2">
      <c r="B560" s="5"/>
    </row>
    <row r="561" spans="2:2" x14ac:dyDescent="0.2">
      <c r="B561" s="5"/>
    </row>
    <row r="562" spans="2:2" x14ac:dyDescent="0.2">
      <c r="B562" s="5"/>
    </row>
    <row r="563" spans="2:2" x14ac:dyDescent="0.2">
      <c r="B563" s="5"/>
    </row>
    <row r="564" spans="2:2" x14ac:dyDescent="0.2">
      <c r="B564" s="5"/>
    </row>
    <row r="565" spans="2:2" x14ac:dyDescent="0.2">
      <c r="B565" s="5"/>
    </row>
    <row r="566" spans="2:2" x14ac:dyDescent="0.2">
      <c r="B566" s="5"/>
    </row>
    <row r="567" spans="2:2" x14ac:dyDescent="0.2">
      <c r="B567" s="5"/>
    </row>
    <row r="568" spans="2:2" x14ac:dyDescent="0.2">
      <c r="B568" s="5"/>
    </row>
    <row r="569" spans="2:2" x14ac:dyDescent="0.2">
      <c r="B569" s="5"/>
    </row>
    <row r="570" spans="2:2" x14ac:dyDescent="0.2">
      <c r="B570" s="5"/>
    </row>
    <row r="571" spans="2:2" x14ac:dyDescent="0.2">
      <c r="B571" s="5"/>
    </row>
    <row r="572" spans="2:2" x14ac:dyDescent="0.2">
      <c r="B572" s="5"/>
    </row>
    <row r="573" spans="2:2" x14ac:dyDescent="0.2">
      <c r="B573" s="5"/>
    </row>
    <row r="574" spans="2:2" x14ac:dyDescent="0.2">
      <c r="B574" s="5"/>
    </row>
    <row r="575" spans="2:2" x14ac:dyDescent="0.2">
      <c r="B575" s="5"/>
    </row>
    <row r="576" spans="2:2" x14ac:dyDescent="0.2">
      <c r="B576" s="5"/>
    </row>
    <row r="577" spans="2:2" x14ac:dyDescent="0.2">
      <c r="B577" s="5"/>
    </row>
    <row r="578" spans="2:2" x14ac:dyDescent="0.2">
      <c r="B578" s="5"/>
    </row>
    <row r="579" spans="2:2" x14ac:dyDescent="0.2">
      <c r="B579" s="5"/>
    </row>
    <row r="580" spans="2:2" x14ac:dyDescent="0.2">
      <c r="B580" s="5"/>
    </row>
    <row r="581" spans="2:2" x14ac:dyDescent="0.2">
      <c r="B581" s="5"/>
    </row>
    <row r="582" spans="2:2" x14ac:dyDescent="0.2">
      <c r="B582" s="5"/>
    </row>
    <row r="583" spans="2:2" x14ac:dyDescent="0.2">
      <c r="B583" s="5"/>
    </row>
    <row r="584" spans="2:2" x14ac:dyDescent="0.2">
      <c r="B584" s="5"/>
    </row>
    <row r="585" spans="2:2" x14ac:dyDescent="0.2">
      <c r="B585" s="5"/>
    </row>
    <row r="586" spans="2:2" x14ac:dyDescent="0.2">
      <c r="B586" s="5"/>
    </row>
    <row r="587" spans="2:2" x14ac:dyDescent="0.2">
      <c r="B587" s="5"/>
    </row>
    <row r="588" spans="2:2" x14ac:dyDescent="0.2">
      <c r="B588" s="5"/>
    </row>
    <row r="589" spans="2:2" x14ac:dyDescent="0.2">
      <c r="B589" s="5"/>
    </row>
    <row r="590" spans="2:2" x14ac:dyDescent="0.2">
      <c r="B590" s="5"/>
    </row>
    <row r="591" spans="2:2" x14ac:dyDescent="0.2">
      <c r="B591" s="5"/>
    </row>
    <row r="592" spans="2:2" x14ac:dyDescent="0.2">
      <c r="B592" s="5"/>
    </row>
    <row r="593" spans="2:2" x14ac:dyDescent="0.2">
      <c r="B593" s="5"/>
    </row>
    <row r="594" spans="2:2" x14ac:dyDescent="0.2">
      <c r="B594" s="5"/>
    </row>
    <row r="595" spans="2:2" x14ac:dyDescent="0.2">
      <c r="B595" s="5"/>
    </row>
    <row r="596" spans="2:2" x14ac:dyDescent="0.2">
      <c r="B596" s="5"/>
    </row>
    <row r="597" spans="2:2" x14ac:dyDescent="0.2">
      <c r="B597" s="5"/>
    </row>
    <row r="598" spans="2:2" x14ac:dyDescent="0.2">
      <c r="B598" s="5"/>
    </row>
    <row r="599" spans="2:2" x14ac:dyDescent="0.2">
      <c r="B599" s="5"/>
    </row>
    <row r="600" spans="2:2" x14ac:dyDescent="0.2">
      <c r="B600" s="5"/>
    </row>
    <row r="601" spans="2:2" x14ac:dyDescent="0.2">
      <c r="B601" s="5"/>
    </row>
    <row r="602" spans="2:2" x14ac:dyDescent="0.2">
      <c r="B602" s="5"/>
    </row>
    <row r="603" spans="2:2" x14ac:dyDescent="0.2">
      <c r="B603" s="5"/>
    </row>
    <row r="604" spans="2:2" x14ac:dyDescent="0.2">
      <c r="B604" s="5"/>
    </row>
    <row r="605" spans="2:2" x14ac:dyDescent="0.2">
      <c r="B605" s="5"/>
    </row>
    <row r="606" spans="2:2" x14ac:dyDescent="0.2">
      <c r="B606" s="5"/>
    </row>
    <row r="607" spans="2:2" x14ac:dyDescent="0.2">
      <c r="B607" s="5"/>
    </row>
    <row r="608" spans="2:2" x14ac:dyDescent="0.2">
      <c r="B608" s="5"/>
    </row>
    <row r="609" spans="2:2" x14ac:dyDescent="0.2">
      <c r="B609" s="5"/>
    </row>
    <row r="610" spans="2:2" x14ac:dyDescent="0.2">
      <c r="B610" s="5"/>
    </row>
    <row r="611" spans="2:2" x14ac:dyDescent="0.2">
      <c r="B611" s="5"/>
    </row>
    <row r="612" spans="2:2" x14ac:dyDescent="0.2">
      <c r="B612" s="5"/>
    </row>
    <row r="613" spans="2:2" x14ac:dyDescent="0.2">
      <c r="B613" s="5"/>
    </row>
    <row r="614" spans="2:2" x14ac:dyDescent="0.2">
      <c r="B614" s="5"/>
    </row>
    <row r="615" spans="2:2" x14ac:dyDescent="0.2">
      <c r="B615" s="5"/>
    </row>
    <row r="616" spans="2:2" x14ac:dyDescent="0.2">
      <c r="B616" s="5"/>
    </row>
    <row r="617" spans="2:2" x14ac:dyDescent="0.2">
      <c r="B617" s="5"/>
    </row>
    <row r="618" spans="2:2" x14ac:dyDescent="0.2">
      <c r="B618" s="5"/>
    </row>
    <row r="619" spans="2:2" x14ac:dyDescent="0.2">
      <c r="B619" s="5"/>
    </row>
    <row r="620" spans="2:2" x14ac:dyDescent="0.2">
      <c r="B620" s="5"/>
    </row>
    <row r="621" spans="2:2" x14ac:dyDescent="0.2">
      <c r="B621" s="5"/>
    </row>
    <row r="622" spans="2:2" x14ac:dyDescent="0.2">
      <c r="B622" s="5"/>
    </row>
    <row r="623" spans="2:2" x14ac:dyDescent="0.2">
      <c r="B623" s="5"/>
    </row>
    <row r="624" spans="2:2" x14ac:dyDescent="0.2">
      <c r="B624" s="5"/>
    </row>
    <row r="625" spans="2:2" x14ac:dyDescent="0.2">
      <c r="B625" s="5"/>
    </row>
    <row r="626" spans="2:2" x14ac:dyDescent="0.2">
      <c r="B626" s="5"/>
    </row>
    <row r="627" spans="2:2" x14ac:dyDescent="0.2">
      <c r="B627" s="5"/>
    </row>
    <row r="628" spans="2:2" x14ac:dyDescent="0.2">
      <c r="B628" s="5"/>
    </row>
    <row r="629" spans="2:2" x14ac:dyDescent="0.2">
      <c r="B629" s="5"/>
    </row>
    <row r="630" spans="2:2" x14ac:dyDescent="0.2">
      <c r="B630" s="5"/>
    </row>
    <row r="631" spans="2:2" x14ac:dyDescent="0.2">
      <c r="B631" s="5"/>
    </row>
    <row r="632" spans="2:2" x14ac:dyDescent="0.2">
      <c r="B632" s="5"/>
    </row>
    <row r="633" spans="2:2" x14ac:dyDescent="0.2">
      <c r="B633" s="5"/>
    </row>
    <row r="634" spans="2:2" x14ac:dyDescent="0.2">
      <c r="B634" s="5"/>
    </row>
    <row r="635" spans="2:2" x14ac:dyDescent="0.2">
      <c r="B635" s="5"/>
    </row>
    <row r="636" spans="2:2" x14ac:dyDescent="0.2">
      <c r="B636" s="5"/>
    </row>
    <row r="637" spans="2:2" x14ac:dyDescent="0.2">
      <c r="B637" s="5"/>
    </row>
    <row r="638" spans="2:2" x14ac:dyDescent="0.2">
      <c r="B638" s="5"/>
    </row>
    <row r="639" spans="2:2" x14ac:dyDescent="0.2">
      <c r="B639" s="5"/>
    </row>
    <row r="640" spans="2:2" x14ac:dyDescent="0.2">
      <c r="B640" s="5"/>
    </row>
    <row r="641" spans="2:2" x14ac:dyDescent="0.2">
      <c r="B641" s="5"/>
    </row>
    <row r="642" spans="2:2" x14ac:dyDescent="0.2">
      <c r="B642" s="5"/>
    </row>
    <row r="643" spans="2:2" x14ac:dyDescent="0.2">
      <c r="B643" s="5"/>
    </row>
    <row r="644" spans="2:2" x14ac:dyDescent="0.2">
      <c r="B644" s="5"/>
    </row>
    <row r="645" spans="2:2" x14ac:dyDescent="0.2">
      <c r="B645" s="5"/>
    </row>
    <row r="646" spans="2:2" x14ac:dyDescent="0.2">
      <c r="B646" s="5"/>
    </row>
    <row r="647" spans="2:2" x14ac:dyDescent="0.2">
      <c r="B647" s="5"/>
    </row>
    <row r="648" spans="2:2" x14ac:dyDescent="0.2">
      <c r="B648" s="5"/>
    </row>
    <row r="649" spans="2:2" x14ac:dyDescent="0.2">
      <c r="B649" s="5"/>
    </row>
    <row r="650" spans="2:2" x14ac:dyDescent="0.2">
      <c r="B650" s="5"/>
    </row>
    <row r="651" spans="2:2" x14ac:dyDescent="0.2">
      <c r="B651" s="5"/>
    </row>
    <row r="652" spans="2:2" x14ac:dyDescent="0.2">
      <c r="B652" s="5"/>
    </row>
    <row r="653" spans="2:2" x14ac:dyDescent="0.2">
      <c r="B653" s="5"/>
    </row>
    <row r="654" spans="2:2" x14ac:dyDescent="0.2">
      <c r="B654" s="5"/>
    </row>
    <row r="655" spans="2:2" x14ac:dyDescent="0.2">
      <c r="B655" s="5"/>
    </row>
    <row r="656" spans="2:2" x14ac:dyDescent="0.2">
      <c r="B656" s="5"/>
    </row>
    <row r="657" spans="2:2" x14ac:dyDescent="0.2">
      <c r="B657" s="5"/>
    </row>
    <row r="658" spans="2:2" x14ac:dyDescent="0.2">
      <c r="B658" s="5"/>
    </row>
    <row r="659" spans="2:2" x14ac:dyDescent="0.2">
      <c r="B659" s="5"/>
    </row>
    <row r="660" spans="2:2" x14ac:dyDescent="0.2">
      <c r="B660" s="5"/>
    </row>
    <row r="661" spans="2:2" x14ac:dyDescent="0.2">
      <c r="B661" s="5"/>
    </row>
    <row r="662" spans="2:2" x14ac:dyDescent="0.2">
      <c r="B662" s="5"/>
    </row>
    <row r="663" spans="2:2" x14ac:dyDescent="0.2">
      <c r="B663" s="5"/>
    </row>
    <row r="664" spans="2:2" x14ac:dyDescent="0.2">
      <c r="B664" s="5"/>
    </row>
    <row r="665" spans="2:2" x14ac:dyDescent="0.2">
      <c r="B665" s="5"/>
    </row>
    <row r="666" spans="2:2" x14ac:dyDescent="0.2">
      <c r="B666" s="5"/>
    </row>
    <row r="667" spans="2:2" x14ac:dyDescent="0.2">
      <c r="B667" s="5"/>
    </row>
    <row r="668" spans="2:2" x14ac:dyDescent="0.2">
      <c r="B668" s="5"/>
    </row>
    <row r="669" spans="2:2" x14ac:dyDescent="0.2">
      <c r="B669" s="5"/>
    </row>
    <row r="670" spans="2:2" x14ac:dyDescent="0.2">
      <c r="B670" s="5"/>
    </row>
    <row r="671" spans="2:2" x14ac:dyDescent="0.2">
      <c r="B671" s="5"/>
    </row>
    <row r="672" spans="2:2" x14ac:dyDescent="0.2">
      <c r="B672" s="5"/>
    </row>
    <row r="673" spans="2:2" x14ac:dyDescent="0.2">
      <c r="B673" s="5"/>
    </row>
    <row r="674" spans="2:2" x14ac:dyDescent="0.2">
      <c r="B674" s="5"/>
    </row>
    <row r="675" spans="2:2" x14ac:dyDescent="0.2">
      <c r="B675" s="5"/>
    </row>
    <row r="676" spans="2:2" x14ac:dyDescent="0.2">
      <c r="B676" s="5"/>
    </row>
    <row r="677" spans="2:2" x14ac:dyDescent="0.2">
      <c r="B677" s="5"/>
    </row>
    <row r="678" spans="2:2" x14ac:dyDescent="0.2">
      <c r="B678" s="5"/>
    </row>
    <row r="679" spans="2:2" x14ac:dyDescent="0.2">
      <c r="B679" s="5"/>
    </row>
    <row r="680" spans="2:2" x14ac:dyDescent="0.2">
      <c r="B680" s="5"/>
    </row>
    <row r="681" spans="2:2" x14ac:dyDescent="0.2">
      <c r="B681" s="5"/>
    </row>
    <row r="682" spans="2:2" x14ac:dyDescent="0.2">
      <c r="B682" s="5"/>
    </row>
    <row r="683" spans="2:2" x14ac:dyDescent="0.2">
      <c r="B683" s="5"/>
    </row>
    <row r="684" spans="2:2" x14ac:dyDescent="0.2">
      <c r="B684" s="5"/>
    </row>
    <row r="685" spans="2:2" x14ac:dyDescent="0.2">
      <c r="B685" s="5"/>
    </row>
    <row r="686" spans="2:2" x14ac:dyDescent="0.2">
      <c r="B686" s="5"/>
    </row>
    <row r="687" spans="2:2" x14ac:dyDescent="0.2">
      <c r="B687" s="5"/>
    </row>
    <row r="688" spans="2:2" x14ac:dyDescent="0.2">
      <c r="B688" s="5"/>
    </row>
    <row r="689" spans="2:2" x14ac:dyDescent="0.2">
      <c r="B689" s="5"/>
    </row>
    <row r="690" spans="2:2" x14ac:dyDescent="0.2">
      <c r="B690" s="5"/>
    </row>
    <row r="691" spans="2:2" x14ac:dyDescent="0.2">
      <c r="B691" s="5"/>
    </row>
    <row r="692" spans="2:2" x14ac:dyDescent="0.2">
      <c r="B692" s="5"/>
    </row>
    <row r="693" spans="2:2" x14ac:dyDescent="0.2">
      <c r="B693" s="5"/>
    </row>
    <row r="694" spans="2:2" x14ac:dyDescent="0.2">
      <c r="B694" s="5"/>
    </row>
    <row r="695" spans="2:2" x14ac:dyDescent="0.2">
      <c r="B695" s="5"/>
    </row>
    <row r="696" spans="2:2" x14ac:dyDescent="0.2">
      <c r="B696" s="5"/>
    </row>
    <row r="697" spans="2:2" x14ac:dyDescent="0.2">
      <c r="B697" s="5"/>
    </row>
    <row r="698" spans="2:2" x14ac:dyDescent="0.2">
      <c r="B698" s="5"/>
    </row>
    <row r="699" spans="2:2" x14ac:dyDescent="0.2">
      <c r="B699" s="5"/>
    </row>
    <row r="700" spans="2:2" x14ac:dyDescent="0.2">
      <c r="B700" s="5"/>
    </row>
    <row r="701" spans="2:2" x14ac:dyDescent="0.2">
      <c r="B701" s="5"/>
    </row>
    <row r="702" spans="2:2" x14ac:dyDescent="0.2">
      <c r="B702" s="5"/>
    </row>
    <row r="703" spans="2:2" x14ac:dyDescent="0.2">
      <c r="B703" s="5"/>
    </row>
    <row r="704" spans="2:2" x14ac:dyDescent="0.2">
      <c r="B704" s="5"/>
    </row>
    <row r="705" spans="2:2" x14ac:dyDescent="0.2">
      <c r="B705" s="5"/>
    </row>
    <row r="706" spans="2:2" x14ac:dyDescent="0.2">
      <c r="B706" s="5"/>
    </row>
    <row r="707" spans="2:2" x14ac:dyDescent="0.2">
      <c r="B707" s="5"/>
    </row>
    <row r="708" spans="2:2" x14ac:dyDescent="0.2">
      <c r="B708" s="5"/>
    </row>
    <row r="709" spans="2:2" x14ac:dyDescent="0.2">
      <c r="B709" s="5"/>
    </row>
    <row r="710" spans="2:2" x14ac:dyDescent="0.2">
      <c r="B710" s="5"/>
    </row>
    <row r="711" spans="2:2" x14ac:dyDescent="0.2">
      <c r="B711" s="5"/>
    </row>
    <row r="712" spans="2:2" x14ac:dyDescent="0.2">
      <c r="B712" s="5"/>
    </row>
    <row r="713" spans="2:2" x14ac:dyDescent="0.2">
      <c r="B713" s="5"/>
    </row>
    <row r="714" spans="2:2" x14ac:dyDescent="0.2">
      <c r="B714" s="5"/>
    </row>
    <row r="715" spans="2:2" x14ac:dyDescent="0.2">
      <c r="B715" s="5"/>
    </row>
    <row r="716" spans="2:2" x14ac:dyDescent="0.2">
      <c r="B716" s="5"/>
    </row>
    <row r="717" spans="2:2" x14ac:dyDescent="0.2">
      <c r="B717" s="5"/>
    </row>
    <row r="718" spans="2:2" x14ac:dyDescent="0.2">
      <c r="B718" s="5"/>
    </row>
    <row r="719" spans="2:2" x14ac:dyDescent="0.2">
      <c r="B719" s="5"/>
    </row>
    <row r="720" spans="2:2" x14ac:dyDescent="0.2">
      <c r="B720" s="5"/>
    </row>
    <row r="721" spans="2:2" x14ac:dyDescent="0.2">
      <c r="B721" s="5"/>
    </row>
    <row r="722" spans="2:2" x14ac:dyDescent="0.2">
      <c r="B722" s="5"/>
    </row>
    <row r="723" spans="2:2" x14ac:dyDescent="0.2">
      <c r="B723" s="5"/>
    </row>
    <row r="724" spans="2:2" x14ac:dyDescent="0.2">
      <c r="B724" s="5"/>
    </row>
    <row r="725" spans="2:2" x14ac:dyDescent="0.2">
      <c r="B725" s="5"/>
    </row>
    <row r="726" spans="2:2" x14ac:dyDescent="0.2">
      <c r="B726" s="5"/>
    </row>
    <row r="727" spans="2:2" x14ac:dyDescent="0.2">
      <c r="B727" s="5"/>
    </row>
    <row r="728" spans="2:2" x14ac:dyDescent="0.2">
      <c r="B728" s="5"/>
    </row>
    <row r="729" spans="2:2" x14ac:dyDescent="0.2">
      <c r="B729" s="5"/>
    </row>
    <row r="730" spans="2:2" x14ac:dyDescent="0.2">
      <c r="B730" s="5"/>
    </row>
    <row r="731" spans="2:2" x14ac:dyDescent="0.2">
      <c r="B731" s="5"/>
    </row>
    <row r="732" spans="2:2" x14ac:dyDescent="0.2">
      <c r="B732" s="5"/>
    </row>
    <row r="733" spans="2:2" x14ac:dyDescent="0.2">
      <c r="B733" s="5"/>
    </row>
    <row r="734" spans="2:2" x14ac:dyDescent="0.2">
      <c r="B734" s="5"/>
    </row>
    <row r="735" spans="2:2" x14ac:dyDescent="0.2">
      <c r="B735" s="5"/>
    </row>
    <row r="736" spans="2:2" x14ac:dyDescent="0.2">
      <c r="B736" s="5"/>
    </row>
    <row r="737" spans="2:2" x14ac:dyDescent="0.2">
      <c r="B737" s="5"/>
    </row>
    <row r="738" spans="2:2" x14ac:dyDescent="0.2">
      <c r="B738" s="5"/>
    </row>
    <row r="739" spans="2:2" x14ac:dyDescent="0.2">
      <c r="B739" s="5"/>
    </row>
    <row r="740" spans="2:2" x14ac:dyDescent="0.2">
      <c r="B740" s="5"/>
    </row>
    <row r="741" spans="2:2" x14ac:dyDescent="0.2">
      <c r="B741" s="5"/>
    </row>
    <row r="742" spans="2:2" x14ac:dyDescent="0.2">
      <c r="B742" s="5"/>
    </row>
    <row r="743" spans="2:2" x14ac:dyDescent="0.2">
      <c r="B743" s="5"/>
    </row>
    <row r="744" spans="2:2" x14ac:dyDescent="0.2">
      <c r="B744" s="5"/>
    </row>
    <row r="745" spans="2:2" x14ac:dyDescent="0.2">
      <c r="B745" s="5"/>
    </row>
    <row r="746" spans="2:2" x14ac:dyDescent="0.2">
      <c r="B746" s="5"/>
    </row>
    <row r="747" spans="2:2" x14ac:dyDescent="0.2">
      <c r="B747" s="5"/>
    </row>
    <row r="748" spans="2:2" x14ac:dyDescent="0.2">
      <c r="B748" s="5"/>
    </row>
    <row r="749" spans="2:2" x14ac:dyDescent="0.2">
      <c r="B749" s="5"/>
    </row>
    <row r="750" spans="2:2" x14ac:dyDescent="0.2">
      <c r="B750" s="5"/>
    </row>
    <row r="751" spans="2:2" x14ac:dyDescent="0.2">
      <c r="B751" s="5"/>
    </row>
    <row r="752" spans="2:2" x14ac:dyDescent="0.2">
      <c r="B752" s="5"/>
    </row>
    <row r="753" spans="2:2" x14ac:dyDescent="0.2">
      <c r="B753" s="5"/>
    </row>
    <row r="754" spans="2:2" x14ac:dyDescent="0.2">
      <c r="B754" s="5"/>
    </row>
    <row r="755" spans="2:2" x14ac:dyDescent="0.2">
      <c r="B755" s="5"/>
    </row>
    <row r="756" spans="2:2" x14ac:dyDescent="0.2">
      <c r="B756" s="5"/>
    </row>
    <row r="757" spans="2:2" x14ac:dyDescent="0.2">
      <c r="B757" s="5"/>
    </row>
    <row r="758" spans="2:2" x14ac:dyDescent="0.2">
      <c r="B758" s="5"/>
    </row>
    <row r="759" spans="2:2" x14ac:dyDescent="0.2">
      <c r="B759" s="5"/>
    </row>
    <row r="760" spans="2:2" x14ac:dyDescent="0.2">
      <c r="B760" s="5"/>
    </row>
    <row r="761" spans="2:2" x14ac:dyDescent="0.2">
      <c r="B761" s="5"/>
    </row>
    <row r="762" spans="2:2" x14ac:dyDescent="0.2">
      <c r="B762" s="5"/>
    </row>
    <row r="763" spans="2:2" x14ac:dyDescent="0.2">
      <c r="B763" s="5"/>
    </row>
    <row r="764" spans="2:2" x14ac:dyDescent="0.2">
      <c r="B764" s="5"/>
    </row>
    <row r="765" spans="2:2" x14ac:dyDescent="0.2">
      <c r="B765" s="5"/>
    </row>
    <row r="766" spans="2:2" x14ac:dyDescent="0.2">
      <c r="B766" s="5"/>
    </row>
    <row r="767" spans="2:2" x14ac:dyDescent="0.2">
      <c r="B767" s="5"/>
    </row>
    <row r="768" spans="2:2" x14ac:dyDescent="0.2">
      <c r="B768" s="5"/>
    </row>
    <row r="769" spans="2:2" x14ac:dyDescent="0.2">
      <c r="B769" s="5"/>
    </row>
    <row r="770" spans="2:2" x14ac:dyDescent="0.2">
      <c r="B770" s="5"/>
    </row>
    <row r="771" spans="2:2" x14ac:dyDescent="0.2">
      <c r="B771" s="5"/>
    </row>
    <row r="772" spans="2:2" x14ac:dyDescent="0.2">
      <c r="B772" s="5"/>
    </row>
    <row r="773" spans="2:2" x14ac:dyDescent="0.2">
      <c r="B773" s="5"/>
    </row>
    <row r="774" spans="2:2" x14ac:dyDescent="0.2">
      <c r="B774" s="5"/>
    </row>
    <row r="775" spans="2:2" x14ac:dyDescent="0.2">
      <c r="B775" s="5"/>
    </row>
    <row r="776" spans="2:2" x14ac:dyDescent="0.2">
      <c r="B776" s="5"/>
    </row>
    <row r="777" spans="2:2" x14ac:dyDescent="0.2">
      <c r="B777" s="5"/>
    </row>
    <row r="778" spans="2:2" x14ac:dyDescent="0.2">
      <c r="B778" s="5"/>
    </row>
    <row r="779" spans="2:2" x14ac:dyDescent="0.2">
      <c r="B779" s="5"/>
    </row>
    <row r="780" spans="2:2" x14ac:dyDescent="0.2">
      <c r="B780" s="5"/>
    </row>
    <row r="781" spans="2:2" x14ac:dyDescent="0.2">
      <c r="B781" s="5"/>
    </row>
    <row r="782" spans="2:2" x14ac:dyDescent="0.2">
      <c r="B782" s="5"/>
    </row>
    <row r="783" spans="2:2" x14ac:dyDescent="0.2">
      <c r="B783" s="5"/>
    </row>
    <row r="784" spans="2:2" x14ac:dyDescent="0.2">
      <c r="B784" s="5"/>
    </row>
    <row r="785" spans="2:2" x14ac:dyDescent="0.2">
      <c r="B785" s="5"/>
    </row>
    <row r="786" spans="2:2" x14ac:dyDescent="0.2">
      <c r="B786" s="5"/>
    </row>
    <row r="787" spans="2:2" x14ac:dyDescent="0.2">
      <c r="B787" s="5"/>
    </row>
    <row r="788" spans="2:2" x14ac:dyDescent="0.2">
      <c r="B788" s="5"/>
    </row>
    <row r="789" spans="2:2" x14ac:dyDescent="0.2">
      <c r="B789" s="5"/>
    </row>
    <row r="790" spans="2:2" x14ac:dyDescent="0.2">
      <c r="B790" s="5"/>
    </row>
    <row r="791" spans="2:2" x14ac:dyDescent="0.2">
      <c r="B791" s="5"/>
    </row>
    <row r="792" spans="2:2" x14ac:dyDescent="0.2">
      <c r="B792" s="5"/>
    </row>
    <row r="793" spans="2:2" x14ac:dyDescent="0.2">
      <c r="B793" s="5"/>
    </row>
    <row r="794" spans="2:2" x14ac:dyDescent="0.2">
      <c r="B794" s="5"/>
    </row>
    <row r="795" spans="2:2" x14ac:dyDescent="0.2">
      <c r="B795" s="5"/>
    </row>
    <row r="796" spans="2:2" x14ac:dyDescent="0.2">
      <c r="B796" s="5"/>
    </row>
    <row r="797" spans="2:2" x14ac:dyDescent="0.2">
      <c r="B797" s="5"/>
    </row>
    <row r="798" spans="2:2" x14ac:dyDescent="0.2">
      <c r="B798" s="5"/>
    </row>
    <row r="799" spans="2:2" x14ac:dyDescent="0.2">
      <c r="B799" s="5"/>
    </row>
    <row r="800" spans="2:2" x14ac:dyDescent="0.2">
      <c r="B800" s="5"/>
    </row>
    <row r="801" spans="2:2" x14ac:dyDescent="0.2">
      <c r="B801" s="5"/>
    </row>
    <row r="802" spans="2:2" x14ac:dyDescent="0.2">
      <c r="B802" s="5"/>
    </row>
    <row r="803" spans="2:2" x14ac:dyDescent="0.2">
      <c r="B803" s="5"/>
    </row>
    <row r="804" spans="2:2" x14ac:dyDescent="0.2">
      <c r="B804" s="5"/>
    </row>
    <row r="805" spans="2:2" x14ac:dyDescent="0.2">
      <c r="B805" s="5"/>
    </row>
    <row r="806" spans="2:2" x14ac:dyDescent="0.2">
      <c r="B806" s="5"/>
    </row>
    <row r="807" spans="2:2" x14ac:dyDescent="0.2">
      <c r="B807" s="5"/>
    </row>
    <row r="808" spans="2:2" x14ac:dyDescent="0.2">
      <c r="B808" s="5"/>
    </row>
    <row r="809" spans="2:2" x14ac:dyDescent="0.2">
      <c r="B809" s="5"/>
    </row>
    <row r="810" spans="2:2" x14ac:dyDescent="0.2">
      <c r="B810" s="5"/>
    </row>
    <row r="811" spans="2:2" x14ac:dyDescent="0.2">
      <c r="B811" s="5"/>
    </row>
    <row r="812" spans="2:2" x14ac:dyDescent="0.2">
      <c r="B812" s="5"/>
    </row>
    <row r="813" spans="2:2" x14ac:dyDescent="0.2">
      <c r="B813" s="5"/>
    </row>
    <row r="814" spans="2:2" x14ac:dyDescent="0.2">
      <c r="B814" s="5"/>
    </row>
    <row r="815" spans="2:2" x14ac:dyDescent="0.2">
      <c r="B815" s="5"/>
    </row>
    <row r="816" spans="2:2" x14ac:dyDescent="0.2">
      <c r="B816" s="5"/>
    </row>
    <row r="817" spans="2:2" x14ac:dyDescent="0.2">
      <c r="B817" s="5"/>
    </row>
    <row r="818" spans="2:2" x14ac:dyDescent="0.2">
      <c r="B818" s="5"/>
    </row>
    <row r="819" spans="2:2" x14ac:dyDescent="0.2">
      <c r="B819" s="5"/>
    </row>
    <row r="820" spans="2:2" x14ac:dyDescent="0.2">
      <c r="B820" s="5"/>
    </row>
    <row r="821" spans="2:2" x14ac:dyDescent="0.2">
      <c r="B821" s="5"/>
    </row>
    <row r="822" spans="2:2" x14ac:dyDescent="0.2">
      <c r="B822" s="5"/>
    </row>
    <row r="823" spans="2:2" x14ac:dyDescent="0.2">
      <c r="B823" s="5"/>
    </row>
    <row r="824" spans="2:2" x14ac:dyDescent="0.2">
      <c r="B824" s="5"/>
    </row>
    <row r="825" spans="2:2" x14ac:dyDescent="0.2">
      <c r="B825" s="5"/>
    </row>
    <row r="826" spans="2:2" x14ac:dyDescent="0.2">
      <c r="B826" s="5"/>
    </row>
    <row r="827" spans="2:2" x14ac:dyDescent="0.2">
      <c r="B827" s="5"/>
    </row>
    <row r="828" spans="2:2" x14ac:dyDescent="0.2">
      <c r="B828" s="5"/>
    </row>
    <row r="829" spans="2:2" x14ac:dyDescent="0.2">
      <c r="B829" s="5"/>
    </row>
    <row r="830" spans="2:2" x14ac:dyDescent="0.2">
      <c r="B830" s="5"/>
    </row>
    <row r="831" spans="2:2" x14ac:dyDescent="0.2">
      <c r="B831" s="5"/>
    </row>
    <row r="832" spans="2:2" x14ac:dyDescent="0.2">
      <c r="B832" s="5"/>
    </row>
    <row r="833" spans="2:2" x14ac:dyDescent="0.2">
      <c r="B833" s="5"/>
    </row>
    <row r="834" spans="2:2" x14ac:dyDescent="0.2">
      <c r="B834" s="5"/>
    </row>
    <row r="835" spans="2:2" x14ac:dyDescent="0.2">
      <c r="B835" s="5"/>
    </row>
    <row r="836" spans="2:2" x14ac:dyDescent="0.2">
      <c r="B836" s="5"/>
    </row>
    <row r="837" spans="2:2" x14ac:dyDescent="0.2">
      <c r="B837" s="5"/>
    </row>
    <row r="838" spans="2:2" x14ac:dyDescent="0.2">
      <c r="B838" s="5"/>
    </row>
    <row r="839" spans="2:2" x14ac:dyDescent="0.2">
      <c r="B839" s="5"/>
    </row>
    <row r="840" spans="2:2" x14ac:dyDescent="0.2">
      <c r="B840" s="5"/>
    </row>
    <row r="841" spans="2:2" x14ac:dyDescent="0.2">
      <c r="B841" s="5"/>
    </row>
    <row r="842" spans="2:2" x14ac:dyDescent="0.2">
      <c r="B842" s="5"/>
    </row>
    <row r="843" spans="2:2" x14ac:dyDescent="0.2">
      <c r="B843" s="5"/>
    </row>
    <row r="844" spans="2:2" x14ac:dyDescent="0.2">
      <c r="B844" s="5"/>
    </row>
    <row r="845" spans="2:2" x14ac:dyDescent="0.2">
      <c r="B845" s="5"/>
    </row>
    <row r="846" spans="2:2" x14ac:dyDescent="0.2">
      <c r="B846" s="5"/>
    </row>
    <row r="847" spans="2:2" x14ac:dyDescent="0.2">
      <c r="B847" s="5"/>
    </row>
    <row r="848" spans="2:2" x14ac:dyDescent="0.2">
      <c r="B848" s="5"/>
    </row>
    <row r="849" spans="2:2" x14ac:dyDescent="0.2">
      <c r="B849" s="5"/>
    </row>
    <row r="850" spans="2:2" x14ac:dyDescent="0.2">
      <c r="B850" s="5"/>
    </row>
    <row r="851" spans="2:2" x14ac:dyDescent="0.2">
      <c r="B851" s="5"/>
    </row>
    <row r="852" spans="2:2" x14ac:dyDescent="0.2">
      <c r="B852" s="5"/>
    </row>
    <row r="853" spans="2:2" x14ac:dyDescent="0.2">
      <c r="B853" s="5"/>
    </row>
    <row r="854" spans="2:2" x14ac:dyDescent="0.2">
      <c r="B854" s="5"/>
    </row>
    <row r="855" spans="2:2" x14ac:dyDescent="0.2">
      <c r="B855" s="5"/>
    </row>
    <row r="856" spans="2:2" x14ac:dyDescent="0.2">
      <c r="B856" s="5"/>
    </row>
    <row r="857" spans="2:2" x14ac:dyDescent="0.2">
      <c r="B857" s="5"/>
    </row>
    <row r="858" spans="2:2" x14ac:dyDescent="0.2">
      <c r="B858" s="5"/>
    </row>
    <row r="859" spans="2:2" x14ac:dyDescent="0.2">
      <c r="B859" s="5"/>
    </row>
    <row r="860" spans="2:2" x14ac:dyDescent="0.2">
      <c r="B860" s="5"/>
    </row>
    <row r="861" spans="2:2" x14ac:dyDescent="0.2">
      <c r="B861" s="5"/>
    </row>
    <row r="862" spans="2:2" x14ac:dyDescent="0.2">
      <c r="B862" s="5"/>
    </row>
    <row r="863" spans="2:2" x14ac:dyDescent="0.2">
      <c r="B863" s="5"/>
    </row>
    <row r="864" spans="2:2" x14ac:dyDescent="0.2">
      <c r="B864" s="5"/>
    </row>
    <row r="865" spans="2:2" x14ac:dyDescent="0.2">
      <c r="B865" s="5"/>
    </row>
    <row r="866" spans="2:2" x14ac:dyDescent="0.2">
      <c r="B866" s="5"/>
    </row>
    <row r="867" spans="2:2" x14ac:dyDescent="0.2">
      <c r="B867" s="5"/>
    </row>
    <row r="868" spans="2:2" x14ac:dyDescent="0.2">
      <c r="B868" s="5"/>
    </row>
    <row r="869" spans="2:2" x14ac:dyDescent="0.2">
      <c r="B869" s="5"/>
    </row>
    <row r="870" spans="2:2" x14ac:dyDescent="0.2">
      <c r="B870" s="5"/>
    </row>
    <row r="871" spans="2:2" x14ac:dyDescent="0.2">
      <c r="B871" s="5"/>
    </row>
    <row r="872" spans="2:2" x14ac:dyDescent="0.2">
      <c r="B872" s="5"/>
    </row>
    <row r="873" spans="2:2" x14ac:dyDescent="0.2">
      <c r="B873" s="5"/>
    </row>
    <row r="874" spans="2:2" x14ac:dyDescent="0.2">
      <c r="B874" s="5"/>
    </row>
    <row r="875" spans="2:2" x14ac:dyDescent="0.2">
      <c r="B875" s="5"/>
    </row>
    <row r="876" spans="2:2" x14ac:dyDescent="0.2">
      <c r="B876" s="5"/>
    </row>
    <row r="877" spans="2:2" x14ac:dyDescent="0.2">
      <c r="B877" s="5"/>
    </row>
    <row r="878" spans="2:2" x14ac:dyDescent="0.2">
      <c r="B878" s="5"/>
    </row>
    <row r="879" spans="2:2" x14ac:dyDescent="0.2">
      <c r="B879" s="5"/>
    </row>
    <row r="880" spans="2:2" x14ac:dyDescent="0.2">
      <c r="B880" s="5"/>
    </row>
    <row r="881" spans="2:2" x14ac:dyDescent="0.2">
      <c r="B881" s="5"/>
    </row>
    <row r="882" spans="2:2" x14ac:dyDescent="0.2">
      <c r="B882" s="5"/>
    </row>
    <row r="883" spans="2:2" x14ac:dyDescent="0.2">
      <c r="B883" s="5"/>
    </row>
    <row r="884" spans="2:2" x14ac:dyDescent="0.2">
      <c r="B884" s="5"/>
    </row>
    <row r="885" spans="2:2" x14ac:dyDescent="0.2">
      <c r="B885" s="5"/>
    </row>
    <row r="886" spans="2:2" x14ac:dyDescent="0.2">
      <c r="B886" s="5"/>
    </row>
    <row r="887" spans="2:2" x14ac:dyDescent="0.2">
      <c r="B887" s="5"/>
    </row>
    <row r="888" spans="2:2" x14ac:dyDescent="0.2">
      <c r="B888" s="5"/>
    </row>
    <row r="889" spans="2:2" x14ac:dyDescent="0.2">
      <c r="B889" s="5"/>
    </row>
    <row r="890" spans="2:2" x14ac:dyDescent="0.2">
      <c r="B890" s="5"/>
    </row>
    <row r="891" spans="2:2" x14ac:dyDescent="0.2">
      <c r="B891" s="5"/>
    </row>
    <row r="892" spans="2:2" x14ac:dyDescent="0.2">
      <c r="B892" s="5"/>
    </row>
    <row r="893" spans="2:2" x14ac:dyDescent="0.2">
      <c r="B893" s="5"/>
    </row>
    <row r="894" spans="2:2" x14ac:dyDescent="0.2">
      <c r="B894" s="5"/>
    </row>
    <row r="895" spans="2:2" x14ac:dyDescent="0.2">
      <c r="B895" s="5"/>
    </row>
    <row r="896" spans="2:2" x14ac:dyDescent="0.2">
      <c r="B896" s="5"/>
    </row>
    <row r="897" spans="2:2" x14ac:dyDescent="0.2">
      <c r="B897" s="5"/>
    </row>
    <row r="898" spans="2:2" x14ac:dyDescent="0.2">
      <c r="B898" s="5"/>
    </row>
    <row r="899" spans="2:2" x14ac:dyDescent="0.2">
      <c r="B899" s="5"/>
    </row>
    <row r="900" spans="2:2" x14ac:dyDescent="0.2">
      <c r="B900" s="5"/>
    </row>
    <row r="901" spans="2:2" x14ac:dyDescent="0.2">
      <c r="B901" s="5"/>
    </row>
    <row r="902" spans="2:2" x14ac:dyDescent="0.2">
      <c r="B902" s="5"/>
    </row>
    <row r="903" spans="2:2" x14ac:dyDescent="0.2">
      <c r="B903" s="5"/>
    </row>
    <row r="904" spans="2:2" x14ac:dyDescent="0.2">
      <c r="B904" s="5"/>
    </row>
    <row r="905" spans="2:2" x14ac:dyDescent="0.2">
      <c r="B905" s="5"/>
    </row>
    <row r="906" spans="2:2" x14ac:dyDescent="0.2">
      <c r="B906" s="5"/>
    </row>
    <row r="907" spans="2:2" x14ac:dyDescent="0.2">
      <c r="B907" s="5"/>
    </row>
    <row r="908" spans="2:2" x14ac:dyDescent="0.2">
      <c r="B908" s="5"/>
    </row>
    <row r="909" spans="2:2" x14ac:dyDescent="0.2">
      <c r="B909" s="5"/>
    </row>
    <row r="910" spans="2:2" x14ac:dyDescent="0.2">
      <c r="B910" s="5"/>
    </row>
    <row r="911" spans="2:2" x14ac:dyDescent="0.2">
      <c r="B911" s="5"/>
    </row>
    <row r="912" spans="2:2" x14ac:dyDescent="0.2">
      <c r="B912" s="5"/>
    </row>
    <row r="913" spans="2:2" x14ac:dyDescent="0.2">
      <c r="B913" s="5"/>
    </row>
    <row r="914" spans="2:2" x14ac:dyDescent="0.2">
      <c r="B914" s="5"/>
    </row>
    <row r="915" spans="2:2" x14ac:dyDescent="0.2">
      <c r="B915" s="5"/>
    </row>
    <row r="916" spans="2:2" x14ac:dyDescent="0.2">
      <c r="B916" s="5"/>
    </row>
    <row r="917" spans="2:2" x14ac:dyDescent="0.2">
      <c r="B917" s="5"/>
    </row>
    <row r="918" spans="2:2" x14ac:dyDescent="0.2">
      <c r="B918" s="5"/>
    </row>
    <row r="919" spans="2:2" x14ac:dyDescent="0.2">
      <c r="B919" s="5"/>
    </row>
    <row r="920" spans="2:2" x14ac:dyDescent="0.2">
      <c r="B920" s="5"/>
    </row>
    <row r="921" spans="2:2" x14ac:dyDescent="0.2">
      <c r="B921" s="5"/>
    </row>
    <row r="922" spans="2:2" x14ac:dyDescent="0.2">
      <c r="B922" s="5"/>
    </row>
    <row r="923" spans="2:2" x14ac:dyDescent="0.2">
      <c r="B923" s="5"/>
    </row>
    <row r="924" spans="2:2" x14ac:dyDescent="0.2">
      <c r="B924" s="5"/>
    </row>
    <row r="925" spans="2:2" x14ac:dyDescent="0.2">
      <c r="B925" s="5"/>
    </row>
    <row r="926" spans="2:2" x14ac:dyDescent="0.2">
      <c r="B926" s="5"/>
    </row>
    <row r="927" spans="2:2" x14ac:dyDescent="0.2">
      <c r="B927" s="5"/>
    </row>
    <row r="928" spans="2:2" x14ac:dyDescent="0.2">
      <c r="B928" s="5"/>
    </row>
    <row r="929" spans="2:2" x14ac:dyDescent="0.2">
      <c r="B929" s="5"/>
    </row>
    <row r="930" spans="2:2" x14ac:dyDescent="0.2">
      <c r="B930" s="5"/>
    </row>
    <row r="931" spans="2:2" x14ac:dyDescent="0.2">
      <c r="B931" s="5"/>
    </row>
    <row r="932" spans="2:2" x14ac:dyDescent="0.2">
      <c r="B932" s="5"/>
    </row>
    <row r="933" spans="2:2" x14ac:dyDescent="0.2">
      <c r="B933" s="5"/>
    </row>
    <row r="934" spans="2:2" x14ac:dyDescent="0.2">
      <c r="B934" s="5"/>
    </row>
    <row r="935" spans="2:2" x14ac:dyDescent="0.2">
      <c r="B935" s="5"/>
    </row>
    <row r="936" spans="2:2" x14ac:dyDescent="0.2">
      <c r="B936" s="5"/>
    </row>
    <row r="937" spans="2:2" x14ac:dyDescent="0.2">
      <c r="B937" s="5"/>
    </row>
    <row r="938" spans="2:2" x14ac:dyDescent="0.2">
      <c r="B938" s="5"/>
    </row>
    <row r="939" spans="2:2" x14ac:dyDescent="0.2">
      <c r="B939" s="5"/>
    </row>
    <row r="940" spans="2:2" x14ac:dyDescent="0.2">
      <c r="B940" s="5"/>
    </row>
    <row r="941" spans="2:2" x14ac:dyDescent="0.2">
      <c r="B941" s="5"/>
    </row>
    <row r="942" spans="2:2" x14ac:dyDescent="0.2">
      <c r="B942" s="5"/>
    </row>
    <row r="943" spans="2:2" x14ac:dyDescent="0.2">
      <c r="B943" s="5"/>
    </row>
    <row r="944" spans="2:2" x14ac:dyDescent="0.2">
      <c r="B944" s="5"/>
    </row>
    <row r="945" spans="2:2" x14ac:dyDescent="0.2">
      <c r="B945" s="5"/>
    </row>
    <row r="946" spans="2:2" x14ac:dyDescent="0.2">
      <c r="B946" s="5"/>
    </row>
    <row r="947" spans="2:2" x14ac:dyDescent="0.2">
      <c r="B947" s="5"/>
    </row>
    <row r="948" spans="2:2" x14ac:dyDescent="0.2">
      <c r="B948" s="5"/>
    </row>
    <row r="949" spans="2:2" x14ac:dyDescent="0.2">
      <c r="B949" s="5"/>
    </row>
    <row r="950" spans="2:2" x14ac:dyDescent="0.2">
      <c r="B950" s="5"/>
    </row>
    <row r="951" spans="2:2" x14ac:dyDescent="0.2">
      <c r="B951" s="5"/>
    </row>
    <row r="952" spans="2:2" x14ac:dyDescent="0.2">
      <c r="B952" s="5"/>
    </row>
    <row r="953" spans="2:2" x14ac:dyDescent="0.2">
      <c r="B953" s="5"/>
    </row>
    <row r="954" spans="2:2" x14ac:dyDescent="0.2">
      <c r="B954" s="5"/>
    </row>
    <row r="955" spans="2:2" x14ac:dyDescent="0.2">
      <c r="B955" s="5"/>
    </row>
    <row r="956" spans="2:2" x14ac:dyDescent="0.2">
      <c r="B956" s="5"/>
    </row>
    <row r="957" spans="2:2" x14ac:dyDescent="0.2">
      <c r="B957" s="5"/>
    </row>
    <row r="958" spans="2:2" x14ac:dyDescent="0.2">
      <c r="B958" s="5"/>
    </row>
    <row r="959" spans="2:2" x14ac:dyDescent="0.2">
      <c r="B959" s="5"/>
    </row>
    <row r="960" spans="2:2" x14ac:dyDescent="0.2">
      <c r="B960" s="5"/>
    </row>
    <row r="961" spans="2:2" x14ac:dyDescent="0.2">
      <c r="B961" s="5"/>
    </row>
    <row r="962" spans="2:2" x14ac:dyDescent="0.2">
      <c r="B962" s="5"/>
    </row>
    <row r="963" spans="2:2" x14ac:dyDescent="0.2">
      <c r="B963" s="5"/>
    </row>
    <row r="964" spans="2:2" x14ac:dyDescent="0.2">
      <c r="B964" s="5"/>
    </row>
    <row r="965" spans="2:2" x14ac:dyDescent="0.2">
      <c r="B965" s="5"/>
    </row>
    <row r="966" spans="2:2" x14ac:dyDescent="0.2">
      <c r="B966" s="5"/>
    </row>
    <row r="967" spans="2:2" x14ac:dyDescent="0.2">
      <c r="B967" s="5"/>
    </row>
    <row r="968" spans="2:2" x14ac:dyDescent="0.2">
      <c r="B968" s="5"/>
    </row>
    <row r="969" spans="2:2" x14ac:dyDescent="0.2">
      <c r="B969" s="5"/>
    </row>
    <row r="970" spans="2:2" x14ac:dyDescent="0.2">
      <c r="B970" s="5"/>
    </row>
    <row r="971" spans="2:2" x14ac:dyDescent="0.2">
      <c r="B971" s="5"/>
    </row>
    <row r="972" spans="2:2" x14ac:dyDescent="0.2">
      <c r="B972" s="5"/>
    </row>
    <row r="973" spans="2:2" x14ac:dyDescent="0.2">
      <c r="B973" s="5"/>
    </row>
    <row r="974" spans="2:2" x14ac:dyDescent="0.2">
      <c r="B974" s="5"/>
    </row>
    <row r="975" spans="2:2" x14ac:dyDescent="0.2">
      <c r="B975" s="5"/>
    </row>
    <row r="976" spans="2:2" x14ac:dyDescent="0.2">
      <c r="B976" s="5"/>
    </row>
    <row r="977" spans="2:2" x14ac:dyDescent="0.2">
      <c r="B977" s="5"/>
    </row>
    <row r="978" spans="2:2" x14ac:dyDescent="0.2">
      <c r="B978" s="5"/>
    </row>
    <row r="979" spans="2:2" x14ac:dyDescent="0.2">
      <c r="B979" s="5"/>
    </row>
    <row r="980" spans="2:2" x14ac:dyDescent="0.2">
      <c r="B980" s="5"/>
    </row>
    <row r="981" spans="2:2" x14ac:dyDescent="0.2">
      <c r="B981" s="5"/>
    </row>
    <row r="982" spans="2:2" x14ac:dyDescent="0.2">
      <c r="B982" s="5"/>
    </row>
    <row r="983" spans="2:2" x14ac:dyDescent="0.2">
      <c r="B983" s="5"/>
    </row>
    <row r="984" spans="2:2" x14ac:dyDescent="0.2">
      <c r="B984" s="5"/>
    </row>
    <row r="985" spans="2:2" x14ac:dyDescent="0.2">
      <c r="B985" s="5"/>
    </row>
    <row r="986" spans="2:2" x14ac:dyDescent="0.2">
      <c r="B986" s="5"/>
    </row>
    <row r="987" spans="2:2" x14ac:dyDescent="0.2">
      <c r="B987" s="5"/>
    </row>
    <row r="988" spans="2:2" x14ac:dyDescent="0.2">
      <c r="B988" s="5"/>
    </row>
    <row r="989" spans="2:2" x14ac:dyDescent="0.2">
      <c r="B989" s="5"/>
    </row>
    <row r="990" spans="2:2" x14ac:dyDescent="0.2">
      <c r="B990" s="5"/>
    </row>
    <row r="991" spans="2:2" x14ac:dyDescent="0.2">
      <c r="B991" s="5"/>
    </row>
    <row r="992" spans="2:2" x14ac:dyDescent="0.2">
      <c r="B992" s="5"/>
    </row>
    <row r="993" spans="2:2" x14ac:dyDescent="0.2">
      <c r="B993" s="5"/>
    </row>
    <row r="994" spans="2:2" x14ac:dyDescent="0.2">
      <c r="B994" s="5"/>
    </row>
    <row r="995" spans="2:2" x14ac:dyDescent="0.2">
      <c r="B995" s="5"/>
    </row>
    <row r="996" spans="2:2" x14ac:dyDescent="0.2">
      <c r="B996" s="5"/>
    </row>
    <row r="997" spans="2:2" x14ac:dyDescent="0.2">
      <c r="B997" s="5"/>
    </row>
    <row r="998" spans="2:2" x14ac:dyDescent="0.2">
      <c r="B998" s="5"/>
    </row>
    <row r="999" spans="2:2" x14ac:dyDescent="0.2">
      <c r="B999" s="5"/>
    </row>
    <row r="1000" spans="2:2" x14ac:dyDescent="0.2">
      <c r="B1000" s="5"/>
    </row>
    <row r="1001" spans="2:2" x14ac:dyDescent="0.2">
      <c r="B1001" s="5"/>
    </row>
    <row r="1002" spans="2:2" x14ac:dyDescent="0.2">
      <c r="B1002" s="5"/>
    </row>
    <row r="1003" spans="2:2" x14ac:dyDescent="0.2">
      <c r="B1003" s="5"/>
    </row>
    <row r="1004" spans="2:2" x14ac:dyDescent="0.2">
      <c r="B1004" s="5"/>
    </row>
    <row r="1005" spans="2:2" x14ac:dyDescent="0.2">
      <c r="B1005" s="5"/>
    </row>
    <row r="1006" spans="2:2" x14ac:dyDescent="0.2">
      <c r="B1006" s="5"/>
    </row>
    <row r="1007" spans="2:2" x14ac:dyDescent="0.2">
      <c r="B1007" s="5"/>
    </row>
    <row r="1008" spans="2:2" x14ac:dyDescent="0.2">
      <c r="B1008" s="5"/>
    </row>
    <row r="1009" spans="2:2" x14ac:dyDescent="0.2">
      <c r="B1009" s="5"/>
    </row>
    <row r="1010" spans="2:2" x14ac:dyDescent="0.2">
      <c r="B1010" s="5"/>
    </row>
    <row r="1011" spans="2:2" x14ac:dyDescent="0.2">
      <c r="B1011" s="5"/>
    </row>
    <row r="1012" spans="2:2" x14ac:dyDescent="0.2">
      <c r="B1012" s="5"/>
    </row>
    <row r="1013" spans="2:2" x14ac:dyDescent="0.2">
      <c r="B1013" s="5"/>
    </row>
    <row r="1014" spans="2:2" x14ac:dyDescent="0.2">
      <c r="B1014" s="5"/>
    </row>
    <row r="1015" spans="2:2" x14ac:dyDescent="0.2">
      <c r="B1015" s="5"/>
    </row>
    <row r="1016" spans="2:2" x14ac:dyDescent="0.2">
      <c r="B1016" s="5"/>
    </row>
    <row r="1017" spans="2:2" x14ac:dyDescent="0.2">
      <c r="B1017" s="5"/>
    </row>
    <row r="1018" spans="2:2" x14ac:dyDescent="0.2">
      <c r="B1018" s="5"/>
    </row>
    <row r="1019" spans="2:2" x14ac:dyDescent="0.2">
      <c r="B1019" s="5"/>
    </row>
    <row r="1020" spans="2:2" x14ac:dyDescent="0.2">
      <c r="B1020" s="5"/>
    </row>
    <row r="1021" spans="2:2" x14ac:dyDescent="0.2">
      <c r="B1021" s="5"/>
    </row>
    <row r="1022" spans="2:2" x14ac:dyDescent="0.2">
      <c r="B1022" s="5"/>
    </row>
    <row r="1023" spans="2:2" x14ac:dyDescent="0.2">
      <c r="B1023" s="5"/>
    </row>
    <row r="1024" spans="2:2" x14ac:dyDescent="0.2">
      <c r="B1024" s="5"/>
    </row>
    <row r="1025" spans="2:2" x14ac:dyDescent="0.2">
      <c r="B1025" s="5"/>
    </row>
    <row r="1026" spans="2:2" x14ac:dyDescent="0.2">
      <c r="B1026" s="5"/>
    </row>
    <row r="1027" spans="2:2" x14ac:dyDescent="0.2">
      <c r="B1027" s="5"/>
    </row>
    <row r="1028" spans="2:2" x14ac:dyDescent="0.2">
      <c r="B1028" s="5"/>
    </row>
    <row r="1029" spans="2:2" x14ac:dyDescent="0.2">
      <c r="B1029" s="5"/>
    </row>
    <row r="1030" spans="2:2" x14ac:dyDescent="0.2">
      <c r="B1030" s="5"/>
    </row>
    <row r="1031" spans="2:2" x14ac:dyDescent="0.2">
      <c r="B1031" s="5"/>
    </row>
    <row r="1032" spans="2:2" x14ac:dyDescent="0.2">
      <c r="B1032" s="5"/>
    </row>
    <row r="1033" spans="2:2" x14ac:dyDescent="0.2">
      <c r="B1033" s="5"/>
    </row>
    <row r="1034" spans="2:2" x14ac:dyDescent="0.2">
      <c r="B1034" s="5"/>
    </row>
    <row r="1035" spans="2:2" x14ac:dyDescent="0.2">
      <c r="B1035" s="5"/>
    </row>
    <row r="1036" spans="2:2" x14ac:dyDescent="0.2">
      <c r="B1036" s="5"/>
    </row>
    <row r="1037" spans="2:2" x14ac:dyDescent="0.2">
      <c r="B1037" s="5"/>
    </row>
    <row r="1038" spans="2:2" x14ac:dyDescent="0.2">
      <c r="B1038" s="5"/>
    </row>
    <row r="1039" spans="2:2" x14ac:dyDescent="0.2">
      <c r="B1039" s="5"/>
    </row>
    <row r="1040" spans="2:2" x14ac:dyDescent="0.2">
      <c r="B1040" s="5"/>
    </row>
    <row r="1041" spans="2:2" x14ac:dyDescent="0.2">
      <c r="B1041" s="5"/>
    </row>
    <row r="1042" spans="2:2" x14ac:dyDescent="0.2">
      <c r="B1042" s="5"/>
    </row>
    <row r="1043" spans="2:2" x14ac:dyDescent="0.2">
      <c r="B1043" s="5"/>
    </row>
    <row r="1044" spans="2:2" x14ac:dyDescent="0.2">
      <c r="B1044" s="5"/>
    </row>
    <row r="1045" spans="2:2" x14ac:dyDescent="0.2">
      <c r="B1045" s="5"/>
    </row>
    <row r="1046" spans="2:2" x14ac:dyDescent="0.2">
      <c r="B1046" s="5"/>
    </row>
    <row r="1047" spans="2:2" x14ac:dyDescent="0.2">
      <c r="B1047" s="5"/>
    </row>
    <row r="1048" spans="2:2" x14ac:dyDescent="0.2">
      <c r="B1048" s="5"/>
    </row>
    <row r="1049" spans="2:2" x14ac:dyDescent="0.2">
      <c r="B1049" s="5"/>
    </row>
    <row r="1050" spans="2:2" x14ac:dyDescent="0.2">
      <c r="B1050" s="5"/>
    </row>
    <row r="1051" spans="2:2" x14ac:dyDescent="0.2">
      <c r="B1051" s="5"/>
    </row>
    <row r="1052" spans="2:2" x14ac:dyDescent="0.2">
      <c r="B1052" s="5"/>
    </row>
    <row r="1053" spans="2:2" x14ac:dyDescent="0.2">
      <c r="B1053" s="5"/>
    </row>
    <row r="1054" spans="2:2" x14ac:dyDescent="0.2">
      <c r="B1054" s="5"/>
    </row>
    <row r="1055" spans="2:2" x14ac:dyDescent="0.2">
      <c r="B1055" s="5"/>
    </row>
    <row r="1056" spans="2:2" x14ac:dyDescent="0.2">
      <c r="B1056" s="5"/>
    </row>
    <row r="1057" spans="2:2" x14ac:dyDescent="0.2">
      <c r="B1057" s="5"/>
    </row>
    <row r="1058" spans="2:2" x14ac:dyDescent="0.2">
      <c r="B1058" s="5"/>
    </row>
    <row r="1059" spans="2:2" x14ac:dyDescent="0.2">
      <c r="B1059" s="5"/>
    </row>
    <row r="1060" spans="2:2" x14ac:dyDescent="0.2">
      <c r="B1060" s="5"/>
    </row>
    <row r="1061" spans="2:2" x14ac:dyDescent="0.2">
      <c r="B1061" s="5"/>
    </row>
    <row r="1062" spans="2:2" x14ac:dyDescent="0.2">
      <c r="B1062" s="5"/>
    </row>
    <row r="1063" spans="2:2" x14ac:dyDescent="0.2">
      <c r="B1063" s="5"/>
    </row>
    <row r="1064" spans="2:2" x14ac:dyDescent="0.2">
      <c r="B1064" s="5"/>
    </row>
    <row r="1065" spans="2:2" x14ac:dyDescent="0.2">
      <c r="B1065" s="5"/>
    </row>
    <row r="1066" spans="2:2" x14ac:dyDescent="0.2">
      <c r="B1066" s="5"/>
    </row>
    <row r="1067" spans="2:2" x14ac:dyDescent="0.2">
      <c r="B1067" s="5"/>
    </row>
    <row r="1068" spans="2:2" x14ac:dyDescent="0.2">
      <c r="B1068" s="5"/>
    </row>
    <row r="1069" spans="2:2" x14ac:dyDescent="0.2">
      <c r="B1069" s="5"/>
    </row>
    <row r="1070" spans="2:2" x14ac:dyDescent="0.2">
      <c r="B1070" s="5"/>
    </row>
    <row r="1071" spans="2:2" x14ac:dyDescent="0.2">
      <c r="B1071" s="5"/>
    </row>
    <row r="1072" spans="2:2" x14ac:dyDescent="0.2">
      <c r="B1072" s="5"/>
    </row>
    <row r="1073" spans="2:2" x14ac:dyDescent="0.2">
      <c r="B1073" s="5"/>
    </row>
    <row r="1074" spans="2:2" x14ac:dyDescent="0.2">
      <c r="B1074" s="5"/>
    </row>
    <row r="1075" spans="2:2" x14ac:dyDescent="0.2">
      <c r="B1075" s="5"/>
    </row>
    <row r="1076" spans="2:2" x14ac:dyDescent="0.2">
      <c r="B1076" s="5"/>
    </row>
    <row r="1077" spans="2:2" x14ac:dyDescent="0.2">
      <c r="B1077" s="5"/>
    </row>
    <row r="1078" spans="2:2" x14ac:dyDescent="0.2">
      <c r="B1078" s="5"/>
    </row>
    <row r="1079" spans="2:2" x14ac:dyDescent="0.2">
      <c r="B1079" s="5"/>
    </row>
    <row r="1080" spans="2:2" x14ac:dyDescent="0.2">
      <c r="B1080" s="5"/>
    </row>
    <row r="1081" spans="2:2" x14ac:dyDescent="0.2">
      <c r="B1081" s="5"/>
    </row>
    <row r="1082" spans="2:2" x14ac:dyDescent="0.2">
      <c r="B1082" s="5"/>
    </row>
    <row r="1083" spans="2:2" x14ac:dyDescent="0.2">
      <c r="B1083" s="5"/>
    </row>
    <row r="1084" spans="2:2" x14ac:dyDescent="0.2">
      <c r="B1084" s="5"/>
    </row>
    <row r="1085" spans="2:2" x14ac:dyDescent="0.2">
      <c r="B1085" s="5"/>
    </row>
    <row r="1086" spans="2:2" x14ac:dyDescent="0.2">
      <c r="B1086" s="5"/>
    </row>
    <row r="1087" spans="2:2" x14ac:dyDescent="0.2">
      <c r="B1087" s="5"/>
    </row>
    <row r="1088" spans="2:2" x14ac:dyDescent="0.2">
      <c r="B1088" s="5"/>
    </row>
    <row r="1089" spans="2:2" x14ac:dyDescent="0.2">
      <c r="B1089" s="5"/>
    </row>
    <row r="1090" spans="2:2" x14ac:dyDescent="0.2">
      <c r="B1090" s="5"/>
    </row>
    <row r="1091" spans="2:2" x14ac:dyDescent="0.2">
      <c r="B1091" s="5"/>
    </row>
    <row r="1092" spans="2:2" x14ac:dyDescent="0.2">
      <c r="B1092" s="5"/>
    </row>
    <row r="1093" spans="2:2" x14ac:dyDescent="0.2">
      <c r="B1093" s="5"/>
    </row>
    <row r="1094" spans="2:2" x14ac:dyDescent="0.2">
      <c r="B1094" s="5"/>
    </row>
    <row r="1095" spans="2:2" x14ac:dyDescent="0.2">
      <c r="B1095" s="5"/>
    </row>
    <row r="1096" spans="2:2" x14ac:dyDescent="0.2">
      <c r="B1096" s="5"/>
    </row>
    <row r="1097" spans="2:2" x14ac:dyDescent="0.2">
      <c r="B1097" s="5"/>
    </row>
    <row r="1098" spans="2:2" x14ac:dyDescent="0.2">
      <c r="B1098" s="5"/>
    </row>
    <row r="1099" spans="2:2" x14ac:dyDescent="0.2">
      <c r="B1099" s="5"/>
    </row>
    <row r="1100" spans="2:2" x14ac:dyDescent="0.2">
      <c r="B1100" s="5"/>
    </row>
    <row r="1101" spans="2:2" x14ac:dyDescent="0.2">
      <c r="B1101" s="5"/>
    </row>
    <row r="1102" spans="2:2" x14ac:dyDescent="0.2">
      <c r="B1102" s="5"/>
    </row>
    <row r="1103" spans="2:2" x14ac:dyDescent="0.2">
      <c r="B1103" s="5"/>
    </row>
    <row r="1104" spans="2:2" x14ac:dyDescent="0.2">
      <c r="B1104" s="5"/>
    </row>
    <row r="1105" spans="2:2" x14ac:dyDescent="0.2">
      <c r="B1105" s="5"/>
    </row>
    <row r="1106" spans="2:2" x14ac:dyDescent="0.2">
      <c r="B1106" s="5"/>
    </row>
    <row r="1107" spans="2:2" x14ac:dyDescent="0.2">
      <c r="B1107" s="5"/>
    </row>
    <row r="1108" spans="2:2" x14ac:dyDescent="0.2">
      <c r="B1108" s="5"/>
    </row>
    <row r="1109" spans="2:2" x14ac:dyDescent="0.2">
      <c r="B1109" s="5"/>
    </row>
    <row r="1110" spans="2:2" x14ac:dyDescent="0.2">
      <c r="B1110" s="5"/>
    </row>
    <row r="1111" spans="2:2" x14ac:dyDescent="0.2">
      <c r="B1111" s="5"/>
    </row>
    <row r="1112" spans="2:2" x14ac:dyDescent="0.2">
      <c r="B1112" s="5"/>
    </row>
    <row r="1113" spans="2:2" x14ac:dyDescent="0.2">
      <c r="B1113" s="5"/>
    </row>
    <row r="1114" spans="2:2" x14ac:dyDescent="0.2">
      <c r="B1114" s="5"/>
    </row>
    <row r="1115" spans="2:2" x14ac:dyDescent="0.2">
      <c r="B1115" s="5"/>
    </row>
    <row r="1116" spans="2:2" x14ac:dyDescent="0.2">
      <c r="B1116" s="5"/>
    </row>
    <row r="1117" spans="2:2" x14ac:dyDescent="0.2">
      <c r="B1117" s="5"/>
    </row>
    <row r="1118" spans="2:2" x14ac:dyDescent="0.2">
      <c r="B1118" s="5"/>
    </row>
    <row r="1119" spans="2:2" x14ac:dyDescent="0.2">
      <c r="B1119" s="5"/>
    </row>
    <row r="1120" spans="2:2" x14ac:dyDescent="0.2">
      <c r="B1120" s="5"/>
    </row>
    <row r="1121" spans="2:2" x14ac:dyDescent="0.2">
      <c r="B1121" s="5"/>
    </row>
    <row r="1122" spans="2:2" x14ac:dyDescent="0.2">
      <c r="B1122" s="5"/>
    </row>
    <row r="1123" spans="2:2" x14ac:dyDescent="0.2">
      <c r="B1123" s="5"/>
    </row>
    <row r="1124" spans="2:2" x14ac:dyDescent="0.2">
      <c r="B1124" s="5"/>
    </row>
    <row r="1125" spans="2:2" x14ac:dyDescent="0.2">
      <c r="B1125" s="5"/>
    </row>
    <row r="1126" spans="2:2" x14ac:dyDescent="0.2">
      <c r="B1126" s="5"/>
    </row>
    <row r="1127" spans="2:2" x14ac:dyDescent="0.2">
      <c r="B1127" s="5"/>
    </row>
    <row r="1128" spans="2:2" x14ac:dyDescent="0.2">
      <c r="B1128" s="5"/>
    </row>
    <row r="1129" spans="2:2" x14ac:dyDescent="0.2">
      <c r="B1129" s="5"/>
    </row>
    <row r="1130" spans="2:2" x14ac:dyDescent="0.2">
      <c r="B1130" s="5"/>
    </row>
    <row r="1131" spans="2:2" x14ac:dyDescent="0.2">
      <c r="B1131" s="5"/>
    </row>
    <row r="1132" spans="2:2" x14ac:dyDescent="0.2">
      <c r="B1132" s="5"/>
    </row>
    <row r="1133" spans="2:2" x14ac:dyDescent="0.2">
      <c r="B1133" s="5"/>
    </row>
    <row r="1134" spans="2:2" x14ac:dyDescent="0.2">
      <c r="B1134" s="5"/>
    </row>
    <row r="1135" spans="2:2" x14ac:dyDescent="0.2">
      <c r="B1135" s="5"/>
    </row>
    <row r="1136" spans="2:2" x14ac:dyDescent="0.2">
      <c r="B1136" s="5"/>
    </row>
    <row r="1137" spans="2:2" x14ac:dyDescent="0.2">
      <c r="B1137" s="5"/>
    </row>
    <row r="1138" spans="2:2" x14ac:dyDescent="0.2">
      <c r="B1138" s="5"/>
    </row>
    <row r="1139" spans="2:2" x14ac:dyDescent="0.2">
      <c r="B1139" s="5"/>
    </row>
    <row r="1140" spans="2:2" x14ac:dyDescent="0.2">
      <c r="B1140" s="5"/>
    </row>
    <row r="1141" spans="2:2" x14ac:dyDescent="0.2">
      <c r="B1141" s="5"/>
    </row>
    <row r="1142" spans="2:2" x14ac:dyDescent="0.2">
      <c r="B1142" s="5"/>
    </row>
    <row r="1143" spans="2:2" x14ac:dyDescent="0.2">
      <c r="B1143" s="5"/>
    </row>
    <row r="1144" spans="2:2" x14ac:dyDescent="0.2">
      <c r="B1144" s="5"/>
    </row>
    <row r="1145" spans="2:2" x14ac:dyDescent="0.2">
      <c r="B1145" s="5"/>
    </row>
    <row r="1146" spans="2:2" x14ac:dyDescent="0.2">
      <c r="B1146" s="5"/>
    </row>
    <row r="1147" spans="2:2" x14ac:dyDescent="0.2">
      <c r="B1147" s="5"/>
    </row>
    <row r="1148" spans="2:2" x14ac:dyDescent="0.2">
      <c r="B1148" s="5"/>
    </row>
    <row r="1149" spans="2:2" x14ac:dyDescent="0.2">
      <c r="B1149" s="5"/>
    </row>
    <row r="1150" spans="2:2" x14ac:dyDescent="0.2">
      <c r="B1150" s="5"/>
    </row>
    <row r="1151" spans="2:2" x14ac:dyDescent="0.2">
      <c r="B1151" s="5"/>
    </row>
    <row r="1152" spans="2:2" x14ac:dyDescent="0.2">
      <c r="B1152" s="5"/>
    </row>
    <row r="1153" spans="2:2" x14ac:dyDescent="0.2">
      <c r="B1153" s="5"/>
    </row>
    <row r="1154" spans="2:2" x14ac:dyDescent="0.2">
      <c r="B1154" s="5"/>
    </row>
    <row r="1155" spans="2:2" x14ac:dyDescent="0.2">
      <c r="B1155" s="5"/>
    </row>
    <row r="1156" spans="2:2" x14ac:dyDescent="0.2">
      <c r="B1156" s="5"/>
    </row>
    <row r="1157" spans="2:2" x14ac:dyDescent="0.2">
      <c r="B1157" s="5"/>
    </row>
    <row r="1158" spans="2:2" x14ac:dyDescent="0.2">
      <c r="B1158" s="5"/>
    </row>
    <row r="1159" spans="2:2" x14ac:dyDescent="0.2">
      <c r="B1159" s="5"/>
    </row>
    <row r="1160" spans="2:2" x14ac:dyDescent="0.2">
      <c r="B1160" s="5"/>
    </row>
    <row r="1161" spans="2:2" x14ac:dyDescent="0.2">
      <c r="B1161" s="5"/>
    </row>
    <row r="1162" spans="2:2" x14ac:dyDescent="0.2">
      <c r="B1162" s="5"/>
    </row>
    <row r="1163" spans="2:2" x14ac:dyDescent="0.2">
      <c r="B1163" s="5"/>
    </row>
    <row r="1164" spans="2:2" x14ac:dyDescent="0.2">
      <c r="B1164" s="5"/>
    </row>
    <row r="1165" spans="2:2" x14ac:dyDescent="0.2">
      <c r="B1165" s="5"/>
    </row>
    <row r="1166" spans="2:2" x14ac:dyDescent="0.2">
      <c r="B1166" s="5"/>
    </row>
    <row r="1167" spans="2:2" x14ac:dyDescent="0.2">
      <c r="B1167" s="5"/>
    </row>
    <row r="1168" spans="2:2" x14ac:dyDescent="0.2">
      <c r="B1168" s="5"/>
    </row>
    <row r="1169" spans="2:2" x14ac:dyDescent="0.2">
      <c r="B1169" s="5"/>
    </row>
    <row r="1170" spans="2:2" x14ac:dyDescent="0.2">
      <c r="B1170" s="5"/>
    </row>
    <row r="1171" spans="2:2" x14ac:dyDescent="0.2">
      <c r="B1171" s="5"/>
    </row>
    <row r="1172" spans="2:2" x14ac:dyDescent="0.2">
      <c r="B1172" s="5"/>
    </row>
    <row r="1173" spans="2:2" x14ac:dyDescent="0.2">
      <c r="B1173" s="5"/>
    </row>
    <row r="1174" spans="2:2" x14ac:dyDescent="0.2">
      <c r="B1174" s="5"/>
    </row>
    <row r="1175" spans="2:2" x14ac:dyDescent="0.2">
      <c r="B1175" s="5"/>
    </row>
    <row r="1176" spans="2:2" x14ac:dyDescent="0.2">
      <c r="B1176" s="5"/>
    </row>
    <row r="1177" spans="2:2" x14ac:dyDescent="0.2">
      <c r="B1177" s="5"/>
    </row>
    <row r="1178" spans="2:2" x14ac:dyDescent="0.2">
      <c r="B1178" s="5"/>
    </row>
    <row r="1179" spans="2:2" x14ac:dyDescent="0.2">
      <c r="B1179" s="5"/>
    </row>
    <row r="1180" spans="2:2" x14ac:dyDescent="0.2">
      <c r="B1180" s="5"/>
    </row>
    <row r="1181" spans="2:2" x14ac:dyDescent="0.2">
      <c r="B1181" s="5"/>
    </row>
    <row r="1182" spans="2:2" x14ac:dyDescent="0.2">
      <c r="B1182" s="5"/>
    </row>
    <row r="1183" spans="2:2" x14ac:dyDescent="0.2">
      <c r="B1183" s="5"/>
    </row>
    <row r="1184" spans="2:2" x14ac:dyDescent="0.2">
      <c r="B1184" s="5"/>
    </row>
    <row r="1185" spans="2:2" x14ac:dyDescent="0.2">
      <c r="B1185" s="5"/>
    </row>
    <row r="1186" spans="2:2" x14ac:dyDescent="0.2">
      <c r="B1186" s="5"/>
    </row>
    <row r="1187" spans="2:2" x14ac:dyDescent="0.2">
      <c r="B1187" s="5"/>
    </row>
    <row r="1188" spans="2:2" x14ac:dyDescent="0.2">
      <c r="B1188" s="5"/>
    </row>
    <row r="1189" spans="2:2" x14ac:dyDescent="0.2">
      <c r="B1189" s="5"/>
    </row>
    <row r="1190" spans="2:2" x14ac:dyDescent="0.2">
      <c r="B1190" s="5"/>
    </row>
    <row r="1191" spans="2:2" x14ac:dyDescent="0.2">
      <c r="B1191" s="5"/>
    </row>
    <row r="1192" spans="2:2" x14ac:dyDescent="0.2">
      <c r="B1192" s="5"/>
    </row>
    <row r="1193" spans="2:2" x14ac:dyDescent="0.2">
      <c r="B1193" s="5"/>
    </row>
    <row r="1194" spans="2:2" x14ac:dyDescent="0.2">
      <c r="B1194" s="5"/>
    </row>
    <row r="1195" spans="2:2" x14ac:dyDescent="0.2">
      <c r="B1195" s="5"/>
    </row>
    <row r="1196" spans="2:2" x14ac:dyDescent="0.2">
      <c r="B1196" s="5"/>
    </row>
    <row r="1197" spans="2:2" x14ac:dyDescent="0.2">
      <c r="B1197" s="5"/>
    </row>
    <row r="1198" spans="2:2" x14ac:dyDescent="0.2">
      <c r="B1198" s="5"/>
    </row>
    <row r="1199" spans="2:2" x14ac:dyDescent="0.2">
      <c r="B1199" s="5"/>
    </row>
    <row r="1200" spans="2:2" x14ac:dyDescent="0.2">
      <c r="B1200" s="5"/>
    </row>
    <row r="1201" spans="2:2" x14ac:dyDescent="0.2">
      <c r="B1201" s="5"/>
    </row>
    <row r="1202" spans="2:2" x14ac:dyDescent="0.2">
      <c r="B1202" s="5"/>
    </row>
    <row r="1203" spans="2:2" x14ac:dyDescent="0.2">
      <c r="B1203" s="5"/>
    </row>
    <row r="1204" spans="2:2" x14ac:dyDescent="0.2">
      <c r="B1204" s="5"/>
    </row>
    <row r="1205" spans="2:2" x14ac:dyDescent="0.2">
      <c r="B1205" s="5"/>
    </row>
    <row r="1206" spans="2:2" x14ac:dyDescent="0.2">
      <c r="B1206" s="5"/>
    </row>
    <row r="1207" spans="2:2" x14ac:dyDescent="0.2">
      <c r="B1207" s="5"/>
    </row>
    <row r="1208" spans="2:2" x14ac:dyDescent="0.2">
      <c r="B1208" s="5"/>
    </row>
    <row r="1209" spans="2:2" x14ac:dyDescent="0.2">
      <c r="B1209" s="5"/>
    </row>
    <row r="1210" spans="2:2" x14ac:dyDescent="0.2">
      <c r="B1210" s="5"/>
    </row>
    <row r="1211" spans="2:2" x14ac:dyDescent="0.2">
      <c r="B1211" s="5"/>
    </row>
    <row r="1212" spans="2:2" x14ac:dyDescent="0.2">
      <c r="B1212" s="5"/>
    </row>
    <row r="1213" spans="2:2" x14ac:dyDescent="0.2">
      <c r="B1213" s="5"/>
    </row>
    <row r="1214" spans="2:2" x14ac:dyDescent="0.2">
      <c r="B1214" s="5"/>
    </row>
    <row r="1215" spans="2:2" x14ac:dyDescent="0.2">
      <c r="B1215" s="5"/>
    </row>
    <row r="1216" spans="2:2" x14ac:dyDescent="0.2">
      <c r="B1216" s="5"/>
    </row>
    <row r="1217" spans="2:2" x14ac:dyDescent="0.2">
      <c r="B1217" s="5"/>
    </row>
    <row r="1218" spans="2:2" x14ac:dyDescent="0.2">
      <c r="B1218" s="5"/>
    </row>
    <row r="1219" spans="2:2" x14ac:dyDescent="0.2">
      <c r="B1219" s="5"/>
    </row>
    <row r="1220" spans="2:2" x14ac:dyDescent="0.2">
      <c r="B1220" s="5"/>
    </row>
    <row r="1221" spans="2:2" x14ac:dyDescent="0.2">
      <c r="B1221" s="5"/>
    </row>
    <row r="1222" spans="2:2" x14ac:dyDescent="0.2">
      <c r="B1222" s="5"/>
    </row>
    <row r="1223" spans="2:2" x14ac:dyDescent="0.2">
      <c r="B1223" s="5"/>
    </row>
    <row r="1224" spans="2:2" x14ac:dyDescent="0.2">
      <c r="B1224" s="5"/>
    </row>
    <row r="1225" spans="2:2" x14ac:dyDescent="0.2">
      <c r="B1225" s="5"/>
    </row>
    <row r="1226" spans="2:2" x14ac:dyDescent="0.2">
      <c r="B1226" s="5"/>
    </row>
    <row r="1227" spans="2:2" x14ac:dyDescent="0.2">
      <c r="B1227" s="5"/>
    </row>
    <row r="1228" spans="2:2" x14ac:dyDescent="0.2">
      <c r="B1228" s="5"/>
    </row>
    <row r="1229" spans="2:2" x14ac:dyDescent="0.2">
      <c r="B1229" s="5"/>
    </row>
    <row r="1230" spans="2:2" x14ac:dyDescent="0.2">
      <c r="B1230" s="5"/>
    </row>
    <row r="1231" spans="2:2" x14ac:dyDescent="0.2">
      <c r="B1231" s="5"/>
    </row>
    <row r="1232" spans="2:2" x14ac:dyDescent="0.2">
      <c r="B1232" s="5"/>
    </row>
    <row r="1233" spans="2:2" x14ac:dyDescent="0.2">
      <c r="B1233" s="5"/>
    </row>
    <row r="1234" spans="2:2" x14ac:dyDescent="0.2">
      <c r="B1234" s="5"/>
    </row>
    <row r="1235" spans="2:2" x14ac:dyDescent="0.2">
      <c r="B1235" s="5"/>
    </row>
    <row r="1236" spans="2:2" x14ac:dyDescent="0.2">
      <c r="B1236" s="5"/>
    </row>
    <row r="1237" spans="2:2" x14ac:dyDescent="0.2">
      <c r="B1237" s="5"/>
    </row>
    <row r="1238" spans="2:2" x14ac:dyDescent="0.2">
      <c r="B1238" s="5"/>
    </row>
    <row r="1239" spans="2:2" x14ac:dyDescent="0.2">
      <c r="B1239" s="5"/>
    </row>
    <row r="1240" spans="2:2" x14ac:dyDescent="0.2">
      <c r="B1240" s="5"/>
    </row>
    <row r="1241" spans="2:2" x14ac:dyDescent="0.2">
      <c r="B1241" s="5"/>
    </row>
    <row r="1242" spans="2:2" x14ac:dyDescent="0.2">
      <c r="B1242" s="5"/>
    </row>
    <row r="1243" spans="2:2" x14ac:dyDescent="0.2">
      <c r="B1243" s="5"/>
    </row>
    <row r="1244" spans="2:2" x14ac:dyDescent="0.2">
      <c r="B1244" s="5"/>
    </row>
    <row r="1245" spans="2:2" x14ac:dyDescent="0.2">
      <c r="B1245" s="5"/>
    </row>
    <row r="1246" spans="2:2" x14ac:dyDescent="0.2">
      <c r="B1246" s="5"/>
    </row>
    <row r="1247" spans="2:2" x14ac:dyDescent="0.2">
      <c r="B1247" s="5"/>
    </row>
    <row r="1248" spans="2:2" x14ac:dyDescent="0.2">
      <c r="B1248" s="5"/>
    </row>
    <row r="1249" spans="2:2" x14ac:dyDescent="0.2">
      <c r="B1249" s="5"/>
    </row>
    <row r="1250" spans="2:2" x14ac:dyDescent="0.2">
      <c r="B1250" s="5"/>
    </row>
    <row r="1251" spans="2:2" x14ac:dyDescent="0.2">
      <c r="B1251" s="5"/>
    </row>
    <row r="1252" spans="2:2" x14ac:dyDescent="0.2">
      <c r="B1252" s="5"/>
    </row>
    <row r="1253" spans="2:2" x14ac:dyDescent="0.2">
      <c r="B1253" s="5"/>
    </row>
    <row r="1254" spans="2:2" x14ac:dyDescent="0.2">
      <c r="B1254" s="5"/>
    </row>
    <row r="1255" spans="2:2" x14ac:dyDescent="0.2">
      <c r="B1255" s="5"/>
    </row>
    <row r="1256" spans="2:2" x14ac:dyDescent="0.2">
      <c r="B1256" s="5"/>
    </row>
    <row r="1257" spans="2:2" x14ac:dyDescent="0.2">
      <c r="B1257" s="5"/>
    </row>
    <row r="1258" spans="2:2" x14ac:dyDescent="0.2">
      <c r="B1258" s="5"/>
    </row>
    <row r="1259" spans="2:2" x14ac:dyDescent="0.2">
      <c r="B1259" s="5"/>
    </row>
    <row r="1260" spans="2:2" x14ac:dyDescent="0.2">
      <c r="B1260" s="5"/>
    </row>
    <row r="1261" spans="2:2" x14ac:dyDescent="0.2">
      <c r="B1261" s="5"/>
    </row>
    <row r="1262" spans="2:2" x14ac:dyDescent="0.2">
      <c r="B1262" s="5"/>
    </row>
    <row r="1263" spans="2:2" x14ac:dyDescent="0.2">
      <c r="B1263" s="5"/>
    </row>
    <row r="1264" spans="2:2" x14ac:dyDescent="0.2">
      <c r="B1264" s="5"/>
    </row>
    <row r="1265" spans="2:2" x14ac:dyDescent="0.2">
      <c r="B1265" s="5"/>
    </row>
    <row r="1266" spans="2:2" x14ac:dyDescent="0.2">
      <c r="B1266" s="5"/>
    </row>
    <row r="1267" spans="2:2" x14ac:dyDescent="0.2">
      <c r="B1267" s="5"/>
    </row>
    <row r="1268" spans="2:2" x14ac:dyDescent="0.2">
      <c r="B1268" s="5"/>
    </row>
    <row r="1269" spans="2:2" x14ac:dyDescent="0.2">
      <c r="B1269" s="5"/>
    </row>
    <row r="1270" spans="2:2" x14ac:dyDescent="0.2">
      <c r="B1270" s="5"/>
    </row>
    <row r="1271" spans="2:2" x14ac:dyDescent="0.2">
      <c r="B1271" s="5"/>
    </row>
    <row r="1272" spans="2:2" x14ac:dyDescent="0.2">
      <c r="B1272" s="5"/>
    </row>
    <row r="1273" spans="2:2" x14ac:dyDescent="0.2">
      <c r="B1273" s="5"/>
    </row>
    <row r="1274" spans="2:2" x14ac:dyDescent="0.2">
      <c r="B1274" s="5"/>
    </row>
    <row r="1275" spans="2:2" x14ac:dyDescent="0.2">
      <c r="B1275" s="5"/>
    </row>
    <row r="1276" spans="2:2" x14ac:dyDescent="0.2">
      <c r="B1276" s="5"/>
    </row>
    <row r="1277" spans="2:2" x14ac:dyDescent="0.2">
      <c r="B1277" s="5"/>
    </row>
    <row r="1278" spans="2:2" x14ac:dyDescent="0.2">
      <c r="B1278" s="5"/>
    </row>
    <row r="1279" spans="2:2" x14ac:dyDescent="0.2">
      <c r="B1279" s="5"/>
    </row>
    <row r="1280" spans="2:2" x14ac:dyDescent="0.2">
      <c r="B1280" s="5"/>
    </row>
    <row r="1281" spans="2:2" x14ac:dyDescent="0.2">
      <c r="B1281" s="5"/>
    </row>
    <row r="1282" spans="2:2" x14ac:dyDescent="0.2">
      <c r="B1282" s="5"/>
    </row>
    <row r="1283" spans="2:2" x14ac:dyDescent="0.2">
      <c r="B1283" s="5"/>
    </row>
    <row r="1284" spans="2:2" x14ac:dyDescent="0.2">
      <c r="B1284" s="5"/>
    </row>
    <row r="1285" spans="2:2" x14ac:dyDescent="0.2">
      <c r="B1285" s="5"/>
    </row>
    <row r="1286" spans="2:2" x14ac:dyDescent="0.2">
      <c r="B1286" s="5"/>
    </row>
    <row r="1287" spans="2:2" x14ac:dyDescent="0.2">
      <c r="B1287" s="5"/>
    </row>
    <row r="1288" spans="2:2" x14ac:dyDescent="0.2">
      <c r="B1288" s="5"/>
    </row>
    <row r="1289" spans="2:2" x14ac:dyDescent="0.2">
      <c r="B1289" s="5"/>
    </row>
    <row r="1290" spans="2:2" x14ac:dyDescent="0.2">
      <c r="B1290" s="5"/>
    </row>
    <row r="1291" spans="2:2" x14ac:dyDescent="0.2">
      <c r="B1291" s="5"/>
    </row>
    <row r="1292" spans="2:2" x14ac:dyDescent="0.2">
      <c r="B1292" s="5"/>
    </row>
    <row r="1293" spans="2:2" x14ac:dyDescent="0.2">
      <c r="B1293" s="5"/>
    </row>
    <row r="1294" spans="2:2" x14ac:dyDescent="0.2">
      <c r="B1294" s="5"/>
    </row>
    <row r="1295" spans="2:2" x14ac:dyDescent="0.2">
      <c r="B1295" s="5"/>
    </row>
    <row r="1296" spans="2:2" x14ac:dyDescent="0.2">
      <c r="B1296" s="5"/>
    </row>
    <row r="1297" spans="2:2" x14ac:dyDescent="0.2">
      <c r="B1297" s="5"/>
    </row>
    <row r="1298" spans="2:2" x14ac:dyDescent="0.2">
      <c r="B1298" s="5"/>
    </row>
    <row r="1299" spans="2:2" x14ac:dyDescent="0.2">
      <c r="B1299" s="5"/>
    </row>
    <row r="1300" spans="2:2" x14ac:dyDescent="0.2">
      <c r="B1300" s="5"/>
    </row>
    <row r="1301" spans="2:2" x14ac:dyDescent="0.2">
      <c r="B1301" s="5"/>
    </row>
    <row r="1302" spans="2:2" x14ac:dyDescent="0.2">
      <c r="B1302" s="5"/>
    </row>
    <row r="1303" spans="2:2" x14ac:dyDescent="0.2">
      <c r="B1303" s="5"/>
    </row>
    <row r="1304" spans="2:2" x14ac:dyDescent="0.2">
      <c r="B1304" s="5"/>
    </row>
    <row r="1305" spans="2:2" x14ac:dyDescent="0.2">
      <c r="B1305" s="5"/>
    </row>
    <row r="1306" spans="2:2" x14ac:dyDescent="0.2">
      <c r="B1306" s="5"/>
    </row>
    <row r="1307" spans="2:2" x14ac:dyDescent="0.2">
      <c r="B1307" s="5"/>
    </row>
    <row r="1308" spans="2:2" x14ac:dyDescent="0.2">
      <c r="B1308" s="5"/>
    </row>
    <row r="1309" spans="2:2" x14ac:dyDescent="0.2">
      <c r="B1309" s="5"/>
    </row>
    <row r="1310" spans="2:2" x14ac:dyDescent="0.2">
      <c r="B1310" s="5"/>
    </row>
    <row r="1311" spans="2:2" x14ac:dyDescent="0.2">
      <c r="B1311" s="5"/>
    </row>
    <row r="1312" spans="2:2" x14ac:dyDescent="0.2">
      <c r="B1312" s="5"/>
    </row>
    <row r="1313" spans="2:2" x14ac:dyDescent="0.2">
      <c r="B1313" s="5"/>
    </row>
    <row r="1314" spans="2:2" x14ac:dyDescent="0.2">
      <c r="B1314" s="5"/>
    </row>
    <row r="1315" spans="2:2" x14ac:dyDescent="0.2">
      <c r="B1315" s="5"/>
    </row>
    <row r="1316" spans="2:2" x14ac:dyDescent="0.2">
      <c r="B1316" s="5"/>
    </row>
    <row r="1317" spans="2:2" x14ac:dyDescent="0.2">
      <c r="B1317" s="5"/>
    </row>
    <row r="1318" spans="2:2" x14ac:dyDescent="0.2">
      <c r="B1318" s="5"/>
    </row>
    <row r="1319" spans="2:2" x14ac:dyDescent="0.2">
      <c r="B1319" s="5"/>
    </row>
    <row r="1320" spans="2:2" x14ac:dyDescent="0.2">
      <c r="B1320" s="5"/>
    </row>
    <row r="1321" spans="2:2" x14ac:dyDescent="0.2">
      <c r="B1321" s="5"/>
    </row>
    <row r="1322" spans="2:2" x14ac:dyDescent="0.2">
      <c r="B1322" s="5"/>
    </row>
    <row r="1323" spans="2:2" x14ac:dyDescent="0.2">
      <c r="B1323" s="5"/>
    </row>
    <row r="1324" spans="2:2" x14ac:dyDescent="0.2">
      <c r="B1324" s="5"/>
    </row>
    <row r="1325" spans="2:2" x14ac:dyDescent="0.2">
      <c r="B1325" s="5"/>
    </row>
    <row r="1326" spans="2:2" x14ac:dyDescent="0.2">
      <c r="B1326" s="5"/>
    </row>
    <row r="1327" spans="2:2" x14ac:dyDescent="0.2">
      <c r="B1327" s="5"/>
    </row>
    <row r="1328" spans="2:2" x14ac:dyDescent="0.2">
      <c r="B1328" s="5"/>
    </row>
    <row r="1329" spans="2:2" x14ac:dyDescent="0.2">
      <c r="B1329" s="5"/>
    </row>
    <row r="1330" spans="2:2" x14ac:dyDescent="0.2">
      <c r="B1330" s="5"/>
    </row>
    <row r="1331" spans="2:2" x14ac:dyDescent="0.2">
      <c r="B1331" s="5"/>
    </row>
    <row r="1332" spans="2:2" x14ac:dyDescent="0.2">
      <c r="B1332" s="5"/>
    </row>
    <row r="1333" spans="2:2" x14ac:dyDescent="0.2">
      <c r="B1333" s="5"/>
    </row>
    <row r="1334" spans="2:2" x14ac:dyDescent="0.2">
      <c r="B1334" s="5"/>
    </row>
    <row r="1335" spans="2:2" x14ac:dyDescent="0.2">
      <c r="B1335" s="5"/>
    </row>
    <row r="1336" spans="2:2" x14ac:dyDescent="0.2">
      <c r="B1336" s="5"/>
    </row>
    <row r="1337" spans="2:2" x14ac:dyDescent="0.2">
      <c r="B1337" s="5"/>
    </row>
    <row r="1338" spans="2:2" x14ac:dyDescent="0.2">
      <c r="B1338" s="5"/>
    </row>
    <row r="1339" spans="2:2" x14ac:dyDescent="0.2">
      <c r="B1339" s="5"/>
    </row>
    <row r="1340" spans="2:2" x14ac:dyDescent="0.2">
      <c r="B1340" s="5"/>
    </row>
    <row r="1341" spans="2:2" x14ac:dyDescent="0.2">
      <c r="B1341" s="5"/>
    </row>
    <row r="1342" spans="2:2" x14ac:dyDescent="0.2">
      <c r="B1342" s="5"/>
    </row>
    <row r="1343" spans="2:2" x14ac:dyDescent="0.2">
      <c r="B1343" s="5"/>
    </row>
    <row r="1344" spans="2:2" x14ac:dyDescent="0.2">
      <c r="B1344" s="5"/>
    </row>
    <row r="1345" spans="2:2" x14ac:dyDescent="0.2">
      <c r="B1345" s="5"/>
    </row>
    <row r="1346" spans="2:2" x14ac:dyDescent="0.2">
      <c r="B1346" s="5"/>
    </row>
    <row r="1347" spans="2:2" x14ac:dyDescent="0.2">
      <c r="B1347" s="5"/>
    </row>
    <row r="1348" spans="2:2" x14ac:dyDescent="0.2">
      <c r="B1348" s="5"/>
    </row>
    <row r="1349" spans="2:2" x14ac:dyDescent="0.2">
      <c r="B1349" s="5"/>
    </row>
    <row r="1350" spans="2:2" x14ac:dyDescent="0.2">
      <c r="B1350" s="5"/>
    </row>
    <row r="1351" spans="2:2" x14ac:dyDescent="0.2">
      <c r="B1351" s="5"/>
    </row>
    <row r="1352" spans="2:2" x14ac:dyDescent="0.2">
      <c r="B1352" s="5"/>
    </row>
    <row r="1353" spans="2:2" x14ac:dyDescent="0.2">
      <c r="B1353" s="5"/>
    </row>
    <row r="1354" spans="2:2" x14ac:dyDescent="0.2">
      <c r="B1354" s="5"/>
    </row>
    <row r="1355" spans="2:2" x14ac:dyDescent="0.2">
      <c r="B1355" s="5"/>
    </row>
    <row r="1356" spans="2:2" x14ac:dyDescent="0.2">
      <c r="B1356" s="5"/>
    </row>
    <row r="1357" spans="2:2" x14ac:dyDescent="0.2">
      <c r="B1357" s="5"/>
    </row>
    <row r="1358" spans="2:2" x14ac:dyDescent="0.2">
      <c r="B1358" s="5"/>
    </row>
    <row r="1359" spans="2:2" x14ac:dyDescent="0.2">
      <c r="B1359" s="5"/>
    </row>
    <row r="1360" spans="2:2" x14ac:dyDescent="0.2">
      <c r="B1360" s="5"/>
    </row>
    <row r="1361" spans="2:2" x14ac:dyDescent="0.2">
      <c r="B1361" s="5"/>
    </row>
    <row r="1362" spans="2:2" x14ac:dyDescent="0.2">
      <c r="B1362" s="5"/>
    </row>
    <row r="1363" spans="2:2" x14ac:dyDescent="0.2">
      <c r="B1363" s="5"/>
    </row>
    <row r="1364" spans="2:2" x14ac:dyDescent="0.2">
      <c r="B1364" s="5"/>
    </row>
    <row r="1365" spans="2:2" x14ac:dyDescent="0.2">
      <c r="B1365" s="5"/>
    </row>
    <row r="1366" spans="2:2" x14ac:dyDescent="0.2">
      <c r="B1366" s="5"/>
    </row>
    <row r="1367" spans="2:2" x14ac:dyDescent="0.2">
      <c r="B1367" s="5"/>
    </row>
    <row r="1368" spans="2:2" x14ac:dyDescent="0.2">
      <c r="B1368" s="5"/>
    </row>
    <row r="1369" spans="2:2" x14ac:dyDescent="0.2">
      <c r="B1369" s="5"/>
    </row>
    <row r="1370" spans="2:2" x14ac:dyDescent="0.2">
      <c r="B1370" s="5"/>
    </row>
    <row r="1371" spans="2:2" x14ac:dyDescent="0.2">
      <c r="B1371" s="5"/>
    </row>
    <row r="1372" spans="2:2" x14ac:dyDescent="0.2">
      <c r="B1372" s="5"/>
    </row>
    <row r="1373" spans="2:2" x14ac:dyDescent="0.2">
      <c r="B1373" s="5"/>
    </row>
    <row r="1374" spans="2:2" x14ac:dyDescent="0.2">
      <c r="B1374" s="5"/>
    </row>
    <row r="1375" spans="2:2" x14ac:dyDescent="0.2">
      <c r="B1375" s="5"/>
    </row>
    <row r="1376" spans="2:2" x14ac:dyDescent="0.2">
      <c r="B1376" s="5"/>
    </row>
    <row r="1377" spans="2:2" x14ac:dyDescent="0.2">
      <c r="B1377" s="5"/>
    </row>
    <row r="1378" spans="2:2" x14ac:dyDescent="0.2">
      <c r="B1378" s="5"/>
    </row>
    <row r="1379" spans="2:2" x14ac:dyDescent="0.2">
      <c r="B1379" s="5"/>
    </row>
    <row r="1380" spans="2:2" x14ac:dyDescent="0.2">
      <c r="B1380" s="5"/>
    </row>
    <row r="1381" spans="2:2" x14ac:dyDescent="0.2">
      <c r="B1381" s="5"/>
    </row>
    <row r="1382" spans="2:2" x14ac:dyDescent="0.2">
      <c r="B1382" s="5"/>
    </row>
    <row r="1383" spans="2:2" x14ac:dyDescent="0.2">
      <c r="B1383" s="5"/>
    </row>
    <row r="1384" spans="2:2" x14ac:dyDescent="0.2">
      <c r="B1384" s="5"/>
    </row>
    <row r="1385" spans="2:2" x14ac:dyDescent="0.2">
      <c r="B1385" s="5"/>
    </row>
    <row r="1386" spans="2:2" x14ac:dyDescent="0.2">
      <c r="B1386" s="5"/>
    </row>
    <row r="1387" spans="2:2" x14ac:dyDescent="0.2">
      <c r="B1387" s="5"/>
    </row>
    <row r="1388" spans="2:2" x14ac:dyDescent="0.2">
      <c r="B1388" s="5"/>
    </row>
    <row r="1389" spans="2:2" x14ac:dyDescent="0.2">
      <c r="B1389" s="5"/>
    </row>
    <row r="1390" spans="2:2" x14ac:dyDescent="0.2">
      <c r="B1390" s="5"/>
    </row>
    <row r="1391" spans="2:2" x14ac:dyDescent="0.2">
      <c r="B1391" s="5"/>
    </row>
    <row r="1392" spans="2:2" x14ac:dyDescent="0.2">
      <c r="B1392" s="5"/>
    </row>
    <row r="1393" spans="2:2" x14ac:dyDescent="0.2">
      <c r="B1393" s="5"/>
    </row>
    <row r="1394" spans="2:2" x14ac:dyDescent="0.2">
      <c r="B1394" s="5"/>
    </row>
    <row r="1395" spans="2:2" x14ac:dyDescent="0.2">
      <c r="B1395" s="5"/>
    </row>
    <row r="1396" spans="2:2" x14ac:dyDescent="0.2">
      <c r="B1396" s="5"/>
    </row>
    <row r="1397" spans="2:2" x14ac:dyDescent="0.2">
      <c r="B1397" s="5"/>
    </row>
    <row r="1398" spans="2:2" x14ac:dyDescent="0.2">
      <c r="B1398" s="5"/>
    </row>
    <row r="1399" spans="2:2" x14ac:dyDescent="0.2">
      <c r="B1399" s="5"/>
    </row>
    <row r="1400" spans="2:2" x14ac:dyDescent="0.2">
      <c r="B1400" s="5"/>
    </row>
    <row r="1401" spans="2:2" x14ac:dyDescent="0.2">
      <c r="B1401" s="5"/>
    </row>
    <row r="1402" spans="2:2" x14ac:dyDescent="0.2">
      <c r="B1402" s="5"/>
    </row>
    <row r="1403" spans="2:2" x14ac:dyDescent="0.2">
      <c r="B1403" s="5"/>
    </row>
    <row r="1404" spans="2:2" x14ac:dyDescent="0.2">
      <c r="B1404" s="5"/>
    </row>
    <row r="1405" spans="2:2" x14ac:dyDescent="0.2">
      <c r="B1405" s="5"/>
    </row>
    <row r="1406" spans="2:2" x14ac:dyDescent="0.2">
      <c r="B1406" s="5"/>
    </row>
    <row r="1407" spans="2:2" x14ac:dyDescent="0.2">
      <c r="B1407" s="5"/>
    </row>
    <row r="1408" spans="2:2" x14ac:dyDescent="0.2">
      <c r="B1408" s="5"/>
    </row>
    <row r="1409" spans="2:2" x14ac:dyDescent="0.2">
      <c r="B1409" s="5"/>
    </row>
    <row r="1410" spans="2:2" x14ac:dyDescent="0.2">
      <c r="B1410" s="5"/>
    </row>
    <row r="1411" spans="2:2" x14ac:dyDescent="0.2">
      <c r="B1411" s="5"/>
    </row>
    <row r="1412" spans="2:2" x14ac:dyDescent="0.2">
      <c r="B1412" s="5"/>
    </row>
    <row r="1413" spans="2:2" x14ac:dyDescent="0.2">
      <c r="B1413" s="5"/>
    </row>
    <row r="1414" spans="2:2" x14ac:dyDescent="0.2">
      <c r="B1414" s="5"/>
    </row>
    <row r="1415" spans="2:2" x14ac:dyDescent="0.2">
      <c r="B1415" s="5"/>
    </row>
    <row r="1416" spans="2:2" x14ac:dyDescent="0.2">
      <c r="B1416" s="5"/>
    </row>
    <row r="1417" spans="2:2" x14ac:dyDescent="0.2">
      <c r="B1417" s="5"/>
    </row>
    <row r="1418" spans="2:2" x14ac:dyDescent="0.2">
      <c r="B1418" s="5"/>
    </row>
    <row r="1419" spans="2:2" x14ac:dyDescent="0.2">
      <c r="B1419" s="5"/>
    </row>
    <row r="1420" spans="2:2" x14ac:dyDescent="0.2">
      <c r="B1420" s="5"/>
    </row>
    <row r="1421" spans="2:2" x14ac:dyDescent="0.2">
      <c r="B1421" s="5"/>
    </row>
    <row r="1422" spans="2:2" x14ac:dyDescent="0.2">
      <c r="B1422" s="5"/>
    </row>
    <row r="1423" spans="2:2" x14ac:dyDescent="0.2">
      <c r="B1423" s="5"/>
    </row>
    <row r="1424" spans="2:2" x14ac:dyDescent="0.2">
      <c r="B1424" s="5"/>
    </row>
    <row r="1425" spans="2:2" x14ac:dyDescent="0.2">
      <c r="B1425" s="5"/>
    </row>
    <row r="1426" spans="2:2" x14ac:dyDescent="0.2">
      <c r="B1426" s="5"/>
    </row>
    <row r="1427" spans="2:2" x14ac:dyDescent="0.2">
      <c r="B1427" s="5"/>
    </row>
    <row r="1428" spans="2:2" x14ac:dyDescent="0.2">
      <c r="B1428" s="5"/>
    </row>
    <row r="1429" spans="2:2" x14ac:dyDescent="0.2">
      <c r="B1429" s="5"/>
    </row>
    <row r="1430" spans="2:2" x14ac:dyDescent="0.2">
      <c r="B1430" s="5"/>
    </row>
    <row r="1431" spans="2:2" x14ac:dyDescent="0.2">
      <c r="B1431" s="5"/>
    </row>
    <row r="1432" spans="2:2" x14ac:dyDescent="0.2">
      <c r="B1432" s="5"/>
    </row>
    <row r="1433" spans="2:2" x14ac:dyDescent="0.2">
      <c r="B1433" s="5"/>
    </row>
    <row r="1434" spans="2:2" x14ac:dyDescent="0.2">
      <c r="B1434" s="5"/>
    </row>
    <row r="1435" spans="2:2" x14ac:dyDescent="0.2">
      <c r="B1435" s="5"/>
    </row>
    <row r="1436" spans="2:2" x14ac:dyDescent="0.2">
      <c r="B1436" s="5"/>
    </row>
    <row r="1437" spans="2:2" x14ac:dyDescent="0.2">
      <c r="B1437" s="5"/>
    </row>
    <row r="1438" spans="2:2" x14ac:dyDescent="0.2">
      <c r="B1438" s="5"/>
    </row>
    <row r="1439" spans="2:2" x14ac:dyDescent="0.2">
      <c r="B1439" s="5"/>
    </row>
    <row r="1440" spans="2:2" x14ac:dyDescent="0.2">
      <c r="B1440" s="5"/>
    </row>
    <row r="1441" spans="2:2" x14ac:dyDescent="0.2">
      <c r="B1441" s="5"/>
    </row>
    <row r="1442" spans="2:2" x14ac:dyDescent="0.2">
      <c r="B1442" s="5"/>
    </row>
    <row r="1443" spans="2:2" x14ac:dyDescent="0.2">
      <c r="B1443" s="5"/>
    </row>
    <row r="1444" spans="2:2" x14ac:dyDescent="0.2">
      <c r="B1444" s="5"/>
    </row>
    <row r="1445" spans="2:2" x14ac:dyDescent="0.2">
      <c r="B1445" s="5"/>
    </row>
    <row r="1446" spans="2:2" x14ac:dyDescent="0.2">
      <c r="B1446" s="5"/>
    </row>
    <row r="1447" spans="2:2" x14ac:dyDescent="0.2">
      <c r="B1447" s="5"/>
    </row>
    <row r="1448" spans="2:2" x14ac:dyDescent="0.2">
      <c r="B1448" s="5"/>
    </row>
    <row r="1449" spans="2:2" x14ac:dyDescent="0.2">
      <c r="B1449" s="5"/>
    </row>
    <row r="1450" spans="2:2" x14ac:dyDescent="0.2">
      <c r="B1450" s="5"/>
    </row>
    <row r="1451" spans="2:2" x14ac:dyDescent="0.2">
      <c r="B1451" s="5"/>
    </row>
    <row r="1452" spans="2:2" x14ac:dyDescent="0.2">
      <c r="B1452" s="5"/>
    </row>
    <row r="1453" spans="2:2" x14ac:dyDescent="0.2">
      <c r="B1453" s="5"/>
    </row>
    <row r="1454" spans="2:2" x14ac:dyDescent="0.2">
      <c r="B1454" s="5"/>
    </row>
    <row r="1455" spans="2:2" x14ac:dyDescent="0.2">
      <c r="B1455" s="5"/>
    </row>
    <row r="1456" spans="2:2" x14ac:dyDescent="0.2">
      <c r="B1456" s="5"/>
    </row>
    <row r="1457" spans="2:2" x14ac:dyDescent="0.2">
      <c r="B1457" s="5"/>
    </row>
    <row r="1458" spans="2:2" x14ac:dyDescent="0.2">
      <c r="B1458" s="5"/>
    </row>
    <row r="1459" spans="2:2" x14ac:dyDescent="0.2">
      <c r="B1459" s="5"/>
    </row>
    <row r="1460" spans="2:2" x14ac:dyDescent="0.2">
      <c r="B1460" s="5"/>
    </row>
    <row r="1461" spans="2:2" x14ac:dyDescent="0.2">
      <c r="B1461" s="5"/>
    </row>
    <row r="1462" spans="2:2" x14ac:dyDescent="0.2">
      <c r="B1462" s="5"/>
    </row>
    <row r="1463" spans="2:2" x14ac:dyDescent="0.2">
      <c r="B1463" s="5"/>
    </row>
    <row r="1464" spans="2:2" x14ac:dyDescent="0.2">
      <c r="B1464" s="5"/>
    </row>
    <row r="1465" spans="2:2" x14ac:dyDescent="0.2">
      <c r="B1465" s="5"/>
    </row>
    <row r="1466" spans="2:2" x14ac:dyDescent="0.2">
      <c r="B1466" s="5"/>
    </row>
    <row r="1467" spans="2:2" x14ac:dyDescent="0.2">
      <c r="B1467" s="5"/>
    </row>
    <row r="1468" spans="2:2" x14ac:dyDescent="0.2">
      <c r="B1468" s="5"/>
    </row>
    <row r="1469" spans="2:2" x14ac:dyDescent="0.2">
      <c r="B1469" s="5"/>
    </row>
    <row r="1470" spans="2:2" x14ac:dyDescent="0.2">
      <c r="B1470" s="5"/>
    </row>
    <row r="1471" spans="2:2" x14ac:dyDescent="0.2">
      <c r="B1471" s="5"/>
    </row>
    <row r="1472" spans="2:2" x14ac:dyDescent="0.2">
      <c r="B1472" s="5"/>
    </row>
    <row r="1473" spans="2:2" x14ac:dyDescent="0.2">
      <c r="B1473" s="5"/>
    </row>
    <row r="1474" spans="2:2" x14ac:dyDescent="0.2">
      <c r="B1474" s="5"/>
    </row>
    <row r="1475" spans="2:2" x14ac:dyDescent="0.2">
      <c r="B1475" s="5"/>
    </row>
    <row r="1476" spans="2:2" x14ac:dyDescent="0.2">
      <c r="B1476" s="5"/>
    </row>
    <row r="1477" spans="2:2" x14ac:dyDescent="0.2">
      <c r="B1477" s="5"/>
    </row>
    <row r="1478" spans="2:2" x14ac:dyDescent="0.2">
      <c r="B1478" s="5"/>
    </row>
    <row r="1479" spans="2:2" x14ac:dyDescent="0.2">
      <c r="B1479" s="5"/>
    </row>
    <row r="1480" spans="2:2" x14ac:dyDescent="0.2">
      <c r="B1480" s="5"/>
    </row>
    <row r="1481" spans="2:2" x14ac:dyDescent="0.2">
      <c r="B1481" s="5"/>
    </row>
    <row r="1482" spans="2:2" x14ac:dyDescent="0.2">
      <c r="B1482" s="5"/>
    </row>
    <row r="1483" spans="2:2" x14ac:dyDescent="0.2">
      <c r="B1483" s="5"/>
    </row>
    <row r="1484" spans="2:2" x14ac:dyDescent="0.2">
      <c r="B1484" s="5"/>
    </row>
    <row r="1485" spans="2:2" x14ac:dyDescent="0.2">
      <c r="B1485" s="5"/>
    </row>
    <row r="1486" spans="2:2" x14ac:dyDescent="0.2">
      <c r="B1486" s="5"/>
    </row>
    <row r="1487" spans="2:2" x14ac:dyDescent="0.2">
      <c r="B1487" s="5"/>
    </row>
    <row r="1488" spans="2:2" x14ac:dyDescent="0.2">
      <c r="B1488" s="5"/>
    </row>
    <row r="1489" spans="2:2" x14ac:dyDescent="0.2">
      <c r="B1489" s="5"/>
    </row>
    <row r="1490" spans="2:2" x14ac:dyDescent="0.2">
      <c r="B1490" s="5"/>
    </row>
    <row r="1491" spans="2:2" x14ac:dyDescent="0.2">
      <c r="B1491" s="5"/>
    </row>
    <row r="1492" spans="2:2" x14ac:dyDescent="0.2">
      <c r="B1492" s="5"/>
    </row>
    <row r="1493" spans="2:2" x14ac:dyDescent="0.2">
      <c r="B1493" s="5"/>
    </row>
    <row r="1494" spans="2:2" x14ac:dyDescent="0.2">
      <c r="B1494" s="5"/>
    </row>
    <row r="1495" spans="2:2" x14ac:dyDescent="0.2">
      <c r="B1495" s="5"/>
    </row>
    <row r="1496" spans="2:2" x14ac:dyDescent="0.2">
      <c r="B1496" s="5"/>
    </row>
    <row r="1497" spans="2:2" x14ac:dyDescent="0.2">
      <c r="B1497" s="5"/>
    </row>
    <row r="1498" spans="2:2" x14ac:dyDescent="0.2">
      <c r="B1498" s="5"/>
    </row>
    <row r="1499" spans="2:2" x14ac:dyDescent="0.2">
      <c r="B1499" s="5"/>
    </row>
    <row r="1500" spans="2:2" x14ac:dyDescent="0.2">
      <c r="B1500" s="5"/>
    </row>
    <row r="1501" spans="2:2" x14ac:dyDescent="0.2">
      <c r="B1501" s="5"/>
    </row>
    <row r="1502" spans="2:2" x14ac:dyDescent="0.2">
      <c r="B1502" s="5"/>
    </row>
    <row r="1503" spans="2:2" x14ac:dyDescent="0.2">
      <c r="B1503" s="5"/>
    </row>
    <row r="1504" spans="2:2" x14ac:dyDescent="0.2">
      <c r="B1504" s="5"/>
    </row>
    <row r="1505" spans="2:2" x14ac:dyDescent="0.2">
      <c r="B1505" s="5"/>
    </row>
    <row r="1506" spans="2:2" x14ac:dyDescent="0.2">
      <c r="B1506" s="5"/>
    </row>
    <row r="1507" spans="2:2" x14ac:dyDescent="0.2">
      <c r="B1507" s="5"/>
    </row>
    <row r="1508" spans="2:2" x14ac:dyDescent="0.2">
      <c r="B1508" s="5"/>
    </row>
    <row r="1509" spans="2:2" x14ac:dyDescent="0.2">
      <c r="B1509" s="5"/>
    </row>
    <row r="1510" spans="2:2" x14ac:dyDescent="0.2">
      <c r="B1510" s="5"/>
    </row>
    <row r="1511" spans="2:2" x14ac:dyDescent="0.2">
      <c r="B1511" s="5"/>
    </row>
    <row r="1512" spans="2:2" x14ac:dyDescent="0.2">
      <c r="B1512" s="5"/>
    </row>
    <row r="1513" spans="2:2" x14ac:dyDescent="0.2">
      <c r="B1513" s="5"/>
    </row>
    <row r="1514" spans="2:2" x14ac:dyDescent="0.2">
      <c r="B1514" s="5"/>
    </row>
    <row r="1515" spans="2:2" x14ac:dyDescent="0.2">
      <c r="B1515" s="5"/>
    </row>
    <row r="1516" spans="2:2" x14ac:dyDescent="0.2">
      <c r="B1516" s="5"/>
    </row>
    <row r="1517" spans="2:2" x14ac:dyDescent="0.2">
      <c r="B1517" s="5"/>
    </row>
    <row r="1518" spans="2:2" x14ac:dyDescent="0.2">
      <c r="B1518" s="5"/>
    </row>
    <row r="1519" spans="2:2" x14ac:dyDescent="0.2">
      <c r="B1519" s="5"/>
    </row>
    <row r="1520" spans="2:2" x14ac:dyDescent="0.2">
      <c r="B1520" s="5"/>
    </row>
    <row r="1521" spans="2:2" x14ac:dyDescent="0.2">
      <c r="B1521" s="5"/>
    </row>
    <row r="1522" spans="2:2" x14ac:dyDescent="0.2">
      <c r="B1522" s="5"/>
    </row>
    <row r="1523" spans="2:2" x14ac:dyDescent="0.2">
      <c r="B1523" s="5"/>
    </row>
    <row r="1524" spans="2:2" x14ac:dyDescent="0.2">
      <c r="B1524" s="5"/>
    </row>
    <row r="1525" spans="2:2" x14ac:dyDescent="0.2">
      <c r="B1525" s="5"/>
    </row>
    <row r="1526" spans="2:2" x14ac:dyDescent="0.2">
      <c r="B1526" s="5"/>
    </row>
    <row r="1527" spans="2:2" x14ac:dyDescent="0.2">
      <c r="B1527" s="5"/>
    </row>
    <row r="1528" spans="2:2" x14ac:dyDescent="0.2">
      <c r="B1528" s="5"/>
    </row>
    <row r="1529" spans="2:2" x14ac:dyDescent="0.2">
      <c r="B1529" s="5"/>
    </row>
    <row r="1530" spans="2:2" x14ac:dyDescent="0.2">
      <c r="B1530" s="5"/>
    </row>
    <row r="1531" spans="2:2" x14ac:dyDescent="0.2">
      <c r="B1531" s="5"/>
    </row>
    <row r="1532" spans="2:2" x14ac:dyDescent="0.2">
      <c r="B1532" s="5"/>
    </row>
    <row r="1533" spans="2:2" x14ac:dyDescent="0.2">
      <c r="B1533" s="5"/>
    </row>
    <row r="1534" spans="2:2" x14ac:dyDescent="0.2">
      <c r="B1534" s="5"/>
    </row>
    <row r="1535" spans="2:2" x14ac:dyDescent="0.2">
      <c r="B1535" s="5"/>
    </row>
    <row r="1536" spans="2:2" x14ac:dyDescent="0.2">
      <c r="B1536" s="5"/>
    </row>
    <row r="1537" spans="2:2" x14ac:dyDescent="0.2">
      <c r="B1537" s="5"/>
    </row>
    <row r="1538" spans="2:2" x14ac:dyDescent="0.2">
      <c r="B1538" s="5"/>
    </row>
    <row r="1539" spans="2:2" x14ac:dyDescent="0.2">
      <c r="B1539" s="5"/>
    </row>
    <row r="1540" spans="2:2" x14ac:dyDescent="0.2">
      <c r="B1540" s="5"/>
    </row>
    <row r="1541" spans="2:2" x14ac:dyDescent="0.2">
      <c r="B1541" s="5"/>
    </row>
    <row r="1542" spans="2:2" x14ac:dyDescent="0.2">
      <c r="B1542" s="5"/>
    </row>
    <row r="1543" spans="2:2" x14ac:dyDescent="0.2">
      <c r="B1543" s="5"/>
    </row>
    <row r="1544" spans="2:2" x14ac:dyDescent="0.2">
      <c r="B1544" s="5"/>
    </row>
    <row r="1545" spans="2:2" x14ac:dyDescent="0.2">
      <c r="B1545" s="5"/>
    </row>
    <row r="1546" spans="2:2" x14ac:dyDescent="0.2">
      <c r="B1546" s="5"/>
    </row>
    <row r="1547" spans="2:2" x14ac:dyDescent="0.2">
      <c r="B1547" s="5"/>
    </row>
    <row r="1548" spans="2:2" x14ac:dyDescent="0.2">
      <c r="B1548" s="5"/>
    </row>
    <row r="1549" spans="2:2" x14ac:dyDescent="0.2">
      <c r="B1549" s="5"/>
    </row>
    <row r="1550" spans="2:2" x14ac:dyDescent="0.2">
      <c r="B1550" s="5"/>
    </row>
    <row r="1551" spans="2:2" x14ac:dyDescent="0.2">
      <c r="B1551" s="5"/>
    </row>
    <row r="1552" spans="2:2" x14ac:dyDescent="0.2">
      <c r="B1552" s="5"/>
    </row>
    <row r="1553" spans="2:2" x14ac:dyDescent="0.2">
      <c r="B1553" s="5"/>
    </row>
    <row r="1554" spans="2:2" x14ac:dyDescent="0.2">
      <c r="B1554" s="5"/>
    </row>
    <row r="1555" spans="2:2" x14ac:dyDescent="0.2">
      <c r="B1555" s="5"/>
    </row>
    <row r="1556" spans="2:2" x14ac:dyDescent="0.2">
      <c r="B1556" s="5"/>
    </row>
    <row r="1557" spans="2:2" x14ac:dyDescent="0.2">
      <c r="B1557" s="5"/>
    </row>
    <row r="1558" spans="2:2" x14ac:dyDescent="0.2">
      <c r="B1558" s="5"/>
    </row>
    <row r="1559" spans="2:2" x14ac:dyDescent="0.2">
      <c r="B1559" s="5"/>
    </row>
    <row r="1560" spans="2:2" x14ac:dyDescent="0.2">
      <c r="B1560" s="5"/>
    </row>
    <row r="1561" spans="2:2" x14ac:dyDescent="0.2">
      <c r="B1561" s="5"/>
    </row>
    <row r="1562" spans="2:2" x14ac:dyDescent="0.2">
      <c r="B1562" s="5"/>
    </row>
    <row r="1563" spans="2:2" x14ac:dyDescent="0.2">
      <c r="B1563" s="5"/>
    </row>
    <row r="1564" spans="2:2" x14ac:dyDescent="0.2">
      <c r="B1564" s="5"/>
    </row>
    <row r="1565" spans="2:2" x14ac:dyDescent="0.2">
      <c r="B1565" s="5"/>
    </row>
    <row r="1566" spans="2:2" x14ac:dyDescent="0.2">
      <c r="B1566" s="5"/>
    </row>
    <row r="1567" spans="2:2" x14ac:dyDescent="0.2">
      <c r="B1567" s="5"/>
    </row>
    <row r="1568" spans="2:2" x14ac:dyDescent="0.2">
      <c r="B1568" s="5"/>
    </row>
    <row r="1569" spans="2:2" x14ac:dyDescent="0.2">
      <c r="B1569" s="5"/>
    </row>
    <row r="1570" spans="2:2" x14ac:dyDescent="0.2">
      <c r="B1570" s="5"/>
    </row>
    <row r="1571" spans="2:2" x14ac:dyDescent="0.2">
      <c r="B1571" s="5"/>
    </row>
    <row r="1572" spans="2:2" x14ac:dyDescent="0.2">
      <c r="B1572" s="5"/>
    </row>
    <row r="1573" spans="2:2" x14ac:dyDescent="0.2">
      <c r="B1573" s="5"/>
    </row>
    <row r="1574" spans="2:2" x14ac:dyDescent="0.2">
      <c r="B1574" s="5"/>
    </row>
    <row r="1575" spans="2:2" x14ac:dyDescent="0.2">
      <c r="B1575" s="5"/>
    </row>
    <row r="1576" spans="2:2" x14ac:dyDescent="0.2">
      <c r="B1576" s="5"/>
    </row>
    <row r="1577" spans="2:2" x14ac:dyDescent="0.2">
      <c r="B1577" s="5"/>
    </row>
    <row r="1578" spans="2:2" x14ac:dyDescent="0.2">
      <c r="B1578" s="5"/>
    </row>
    <row r="1579" spans="2:2" x14ac:dyDescent="0.2">
      <c r="B1579" s="5"/>
    </row>
    <row r="1580" spans="2:2" x14ac:dyDescent="0.2">
      <c r="B1580" s="5"/>
    </row>
    <row r="1581" spans="2:2" x14ac:dyDescent="0.2">
      <c r="B1581" s="5"/>
    </row>
    <row r="1582" spans="2:2" x14ac:dyDescent="0.2">
      <c r="B1582" s="5"/>
    </row>
    <row r="1583" spans="2:2" x14ac:dyDescent="0.2">
      <c r="B1583" s="5"/>
    </row>
    <row r="1584" spans="2:2" x14ac:dyDescent="0.2">
      <c r="B1584" s="5"/>
    </row>
    <row r="1585" spans="2:2" x14ac:dyDescent="0.2">
      <c r="B1585" s="5"/>
    </row>
    <row r="1586" spans="2:2" x14ac:dyDescent="0.2">
      <c r="B1586" s="5"/>
    </row>
    <row r="1587" spans="2:2" x14ac:dyDescent="0.2">
      <c r="B1587" s="5"/>
    </row>
    <row r="1588" spans="2:2" x14ac:dyDescent="0.2">
      <c r="B1588" s="5"/>
    </row>
    <row r="1589" spans="2:2" x14ac:dyDescent="0.2">
      <c r="B1589" s="5"/>
    </row>
    <row r="1590" spans="2:2" x14ac:dyDescent="0.2">
      <c r="B1590" s="5"/>
    </row>
    <row r="1591" spans="2:2" x14ac:dyDescent="0.2">
      <c r="B1591" s="5"/>
    </row>
    <row r="1592" spans="2:2" x14ac:dyDescent="0.2">
      <c r="B1592" s="5"/>
    </row>
    <row r="1593" spans="2:2" x14ac:dyDescent="0.2">
      <c r="B1593" s="5"/>
    </row>
    <row r="1594" spans="2:2" x14ac:dyDescent="0.2">
      <c r="B1594" s="5"/>
    </row>
    <row r="1595" spans="2:2" x14ac:dyDescent="0.2">
      <c r="B1595" s="5"/>
    </row>
    <row r="1596" spans="2:2" x14ac:dyDescent="0.2">
      <c r="B1596" s="5"/>
    </row>
    <row r="1597" spans="2:2" x14ac:dyDescent="0.2">
      <c r="B1597" s="5"/>
    </row>
    <row r="1598" spans="2:2" x14ac:dyDescent="0.2">
      <c r="B1598" s="5"/>
    </row>
    <row r="1599" spans="2:2" x14ac:dyDescent="0.2">
      <c r="B1599" s="5"/>
    </row>
    <row r="1600" spans="2:2" x14ac:dyDescent="0.2">
      <c r="B1600" s="5"/>
    </row>
    <row r="1601" spans="2:2" x14ac:dyDescent="0.2">
      <c r="B1601" s="5"/>
    </row>
    <row r="1602" spans="2:2" x14ac:dyDescent="0.2">
      <c r="B1602" s="5"/>
    </row>
    <row r="1603" spans="2:2" x14ac:dyDescent="0.2">
      <c r="B1603" s="5"/>
    </row>
    <row r="1604" spans="2:2" x14ac:dyDescent="0.2">
      <c r="B1604" s="5"/>
    </row>
    <row r="1605" spans="2:2" x14ac:dyDescent="0.2">
      <c r="B1605" s="5"/>
    </row>
    <row r="1606" spans="2:2" x14ac:dyDescent="0.2">
      <c r="B1606" s="5"/>
    </row>
    <row r="1607" spans="2:2" x14ac:dyDescent="0.2">
      <c r="B1607" s="5"/>
    </row>
    <row r="1608" spans="2:2" x14ac:dyDescent="0.2">
      <c r="B1608" s="5"/>
    </row>
    <row r="1609" spans="2:2" x14ac:dyDescent="0.2">
      <c r="B1609" s="5"/>
    </row>
    <row r="1610" spans="2:2" x14ac:dyDescent="0.2">
      <c r="B1610" s="5"/>
    </row>
    <row r="1611" spans="2:2" x14ac:dyDescent="0.2">
      <c r="B1611" s="5"/>
    </row>
    <row r="1612" spans="2:2" x14ac:dyDescent="0.2">
      <c r="B1612" s="5"/>
    </row>
    <row r="1613" spans="2:2" x14ac:dyDescent="0.2">
      <c r="B1613" s="5"/>
    </row>
    <row r="1614" spans="2:2" x14ac:dyDescent="0.2">
      <c r="B1614" s="5"/>
    </row>
    <row r="1615" spans="2:2" x14ac:dyDescent="0.2">
      <c r="B1615" s="5"/>
    </row>
    <row r="1616" spans="2:2" x14ac:dyDescent="0.2">
      <c r="B1616" s="5"/>
    </row>
    <row r="1617" spans="2:2" x14ac:dyDescent="0.2">
      <c r="B1617" s="5"/>
    </row>
    <row r="1618" spans="2:2" x14ac:dyDescent="0.2">
      <c r="B1618" s="5"/>
    </row>
    <row r="1619" spans="2:2" x14ac:dyDescent="0.2">
      <c r="B1619" s="5"/>
    </row>
    <row r="1620" spans="2:2" x14ac:dyDescent="0.2">
      <c r="B1620" s="5"/>
    </row>
    <row r="1621" spans="2:2" x14ac:dyDescent="0.2">
      <c r="B1621" s="5"/>
    </row>
    <row r="1622" spans="2:2" x14ac:dyDescent="0.2">
      <c r="B1622" s="5"/>
    </row>
    <row r="1623" spans="2:2" x14ac:dyDescent="0.2">
      <c r="B1623" s="5"/>
    </row>
    <row r="1624" spans="2:2" x14ac:dyDescent="0.2">
      <c r="B1624" s="5"/>
    </row>
    <row r="1625" spans="2:2" x14ac:dyDescent="0.2">
      <c r="B1625" s="5"/>
    </row>
    <row r="1626" spans="2:2" x14ac:dyDescent="0.2">
      <c r="B1626" s="5"/>
    </row>
    <row r="1627" spans="2:2" x14ac:dyDescent="0.2">
      <c r="B1627" s="5"/>
    </row>
    <row r="1628" spans="2:2" x14ac:dyDescent="0.2">
      <c r="B1628" s="5"/>
    </row>
    <row r="1629" spans="2:2" x14ac:dyDescent="0.2">
      <c r="B1629" s="5"/>
    </row>
    <row r="1630" spans="2:2" x14ac:dyDescent="0.2">
      <c r="B1630" s="5"/>
    </row>
    <row r="1631" spans="2:2" x14ac:dyDescent="0.2">
      <c r="B1631" s="5"/>
    </row>
    <row r="1632" spans="2:2" x14ac:dyDescent="0.2">
      <c r="B1632" s="5"/>
    </row>
    <row r="1633" spans="2:2" x14ac:dyDescent="0.2">
      <c r="B1633" s="5"/>
    </row>
    <row r="1634" spans="2:2" x14ac:dyDescent="0.2">
      <c r="B1634" s="5"/>
    </row>
    <row r="1635" spans="2:2" x14ac:dyDescent="0.2">
      <c r="B1635" s="5"/>
    </row>
    <row r="1636" spans="2:2" x14ac:dyDescent="0.2">
      <c r="B1636" s="5"/>
    </row>
    <row r="1637" spans="2:2" x14ac:dyDescent="0.2">
      <c r="B1637" s="5"/>
    </row>
    <row r="1638" spans="2:2" x14ac:dyDescent="0.2">
      <c r="B1638" s="5"/>
    </row>
    <row r="1639" spans="2:2" x14ac:dyDescent="0.2">
      <c r="B1639" s="5"/>
    </row>
    <row r="1640" spans="2:2" x14ac:dyDescent="0.2">
      <c r="B1640" s="5"/>
    </row>
    <row r="1641" spans="2:2" x14ac:dyDescent="0.2">
      <c r="B1641" s="5"/>
    </row>
    <row r="1642" spans="2:2" x14ac:dyDescent="0.2">
      <c r="B1642" s="5"/>
    </row>
    <row r="1643" spans="2:2" x14ac:dyDescent="0.2">
      <c r="B1643" s="5"/>
    </row>
    <row r="1644" spans="2:2" x14ac:dyDescent="0.2">
      <c r="B1644" s="5"/>
    </row>
    <row r="1645" spans="2:2" x14ac:dyDescent="0.2">
      <c r="B1645" s="5"/>
    </row>
    <row r="1646" spans="2:2" x14ac:dyDescent="0.2">
      <c r="B1646" s="5"/>
    </row>
    <row r="1647" spans="2:2" x14ac:dyDescent="0.2">
      <c r="B1647" s="5"/>
    </row>
    <row r="1648" spans="2:2" x14ac:dyDescent="0.2">
      <c r="B1648" s="5"/>
    </row>
    <row r="1649" spans="2:2" x14ac:dyDescent="0.2">
      <c r="B1649" s="5"/>
    </row>
    <row r="1650" spans="2:2" x14ac:dyDescent="0.2">
      <c r="B1650" s="5"/>
    </row>
    <row r="1651" spans="2:2" x14ac:dyDescent="0.2">
      <c r="B1651" s="5"/>
    </row>
    <row r="1652" spans="2:2" x14ac:dyDescent="0.2">
      <c r="B1652" s="5"/>
    </row>
    <row r="1653" spans="2:2" x14ac:dyDescent="0.2">
      <c r="B1653" s="5"/>
    </row>
    <row r="1654" spans="2:2" x14ac:dyDescent="0.2">
      <c r="B1654" s="5"/>
    </row>
    <row r="1655" spans="2:2" x14ac:dyDescent="0.2">
      <c r="B1655" s="5"/>
    </row>
    <row r="1656" spans="2:2" x14ac:dyDescent="0.2">
      <c r="B1656" s="5"/>
    </row>
    <row r="1657" spans="2:2" x14ac:dyDescent="0.2">
      <c r="B1657" s="5"/>
    </row>
    <row r="1658" spans="2:2" x14ac:dyDescent="0.2">
      <c r="B1658" s="5"/>
    </row>
    <row r="1659" spans="2:2" x14ac:dyDescent="0.2">
      <c r="B1659" s="5"/>
    </row>
    <row r="1660" spans="2:2" x14ac:dyDescent="0.2">
      <c r="B1660" s="5"/>
    </row>
    <row r="1661" spans="2:2" x14ac:dyDescent="0.2">
      <c r="B1661" s="5"/>
    </row>
    <row r="1662" spans="2:2" x14ac:dyDescent="0.2">
      <c r="B1662" s="5"/>
    </row>
    <row r="1663" spans="2:2" x14ac:dyDescent="0.2">
      <c r="B1663" s="5"/>
    </row>
    <row r="1664" spans="2:2" x14ac:dyDescent="0.2">
      <c r="B1664" s="5"/>
    </row>
    <row r="1665" spans="2:2" x14ac:dyDescent="0.2">
      <c r="B1665" s="5"/>
    </row>
    <row r="1666" spans="2:2" x14ac:dyDescent="0.2">
      <c r="B1666" s="5"/>
    </row>
    <row r="1667" spans="2:2" x14ac:dyDescent="0.2">
      <c r="B1667" s="5"/>
    </row>
    <row r="1668" spans="2:2" x14ac:dyDescent="0.2">
      <c r="B1668" s="5"/>
    </row>
    <row r="1669" spans="2:2" x14ac:dyDescent="0.2">
      <c r="B1669" s="5"/>
    </row>
    <row r="1670" spans="2:2" x14ac:dyDescent="0.2">
      <c r="B1670" s="5"/>
    </row>
    <row r="1671" spans="2:2" x14ac:dyDescent="0.2">
      <c r="B1671" s="5"/>
    </row>
    <row r="1672" spans="2:2" x14ac:dyDescent="0.2">
      <c r="B1672" s="5"/>
    </row>
    <row r="1673" spans="2:2" x14ac:dyDescent="0.2">
      <c r="B1673" s="5"/>
    </row>
    <row r="1674" spans="2:2" x14ac:dyDescent="0.2">
      <c r="B1674" s="5"/>
    </row>
    <row r="1675" spans="2:2" x14ac:dyDescent="0.2">
      <c r="B1675" s="5"/>
    </row>
    <row r="1676" spans="2:2" x14ac:dyDescent="0.2">
      <c r="B1676" s="5"/>
    </row>
    <row r="1677" spans="2:2" x14ac:dyDescent="0.2">
      <c r="B1677" s="5"/>
    </row>
    <row r="1678" spans="2:2" x14ac:dyDescent="0.2">
      <c r="B1678" s="5"/>
    </row>
    <row r="1679" spans="2:2" x14ac:dyDescent="0.2">
      <c r="B1679" s="5"/>
    </row>
    <row r="1680" spans="2:2" x14ac:dyDescent="0.2">
      <c r="B1680" s="5"/>
    </row>
    <row r="1681" spans="2:2" x14ac:dyDescent="0.2">
      <c r="B1681" s="5"/>
    </row>
    <row r="1682" spans="2:2" x14ac:dyDescent="0.2">
      <c r="B1682" s="5"/>
    </row>
    <row r="1683" spans="2:2" x14ac:dyDescent="0.2">
      <c r="B1683" s="5"/>
    </row>
    <row r="1684" spans="2:2" x14ac:dyDescent="0.2">
      <c r="B1684" s="5"/>
    </row>
    <row r="1685" spans="2:2" x14ac:dyDescent="0.2">
      <c r="B1685" s="5"/>
    </row>
    <row r="1686" spans="2:2" x14ac:dyDescent="0.2">
      <c r="B1686" s="5"/>
    </row>
    <row r="1687" spans="2:2" x14ac:dyDescent="0.2">
      <c r="B1687" s="5"/>
    </row>
    <row r="1688" spans="2:2" x14ac:dyDescent="0.2">
      <c r="B1688" s="5"/>
    </row>
    <row r="1689" spans="2:2" x14ac:dyDescent="0.2">
      <c r="B1689" s="5"/>
    </row>
    <row r="1690" spans="2:2" x14ac:dyDescent="0.2">
      <c r="B1690" s="5"/>
    </row>
    <row r="1691" spans="2:2" x14ac:dyDescent="0.2">
      <c r="B1691" s="5"/>
    </row>
    <row r="1692" spans="2:2" x14ac:dyDescent="0.2">
      <c r="B1692" s="5"/>
    </row>
    <row r="1693" spans="2:2" x14ac:dyDescent="0.2">
      <c r="B1693" s="5"/>
    </row>
    <row r="1694" spans="2:2" x14ac:dyDescent="0.2">
      <c r="B1694" s="5"/>
    </row>
    <row r="1695" spans="2:2" x14ac:dyDescent="0.2">
      <c r="B1695" s="5"/>
    </row>
    <row r="1696" spans="2:2" x14ac:dyDescent="0.2">
      <c r="B1696" s="5"/>
    </row>
    <row r="1697" spans="2:2" x14ac:dyDescent="0.2">
      <c r="B1697" s="5"/>
    </row>
    <row r="1698" spans="2:2" x14ac:dyDescent="0.2">
      <c r="B1698" s="5"/>
    </row>
    <row r="1699" spans="2:2" x14ac:dyDescent="0.2">
      <c r="B1699" s="5"/>
    </row>
    <row r="1700" spans="2:2" x14ac:dyDescent="0.2">
      <c r="B1700" s="5"/>
    </row>
    <row r="1701" spans="2:2" x14ac:dyDescent="0.2">
      <c r="B1701" s="5"/>
    </row>
    <row r="1702" spans="2:2" x14ac:dyDescent="0.2">
      <c r="B1702" s="5"/>
    </row>
    <row r="1703" spans="2:2" x14ac:dyDescent="0.2">
      <c r="B1703" s="5"/>
    </row>
    <row r="1704" spans="2:2" x14ac:dyDescent="0.2">
      <c r="B1704" s="5"/>
    </row>
    <row r="1705" spans="2:2" x14ac:dyDescent="0.2">
      <c r="B1705" s="5"/>
    </row>
    <row r="1706" spans="2:2" x14ac:dyDescent="0.2">
      <c r="B1706" s="5"/>
    </row>
    <row r="1707" spans="2:2" x14ac:dyDescent="0.2">
      <c r="B1707" s="5"/>
    </row>
    <row r="1708" spans="2:2" x14ac:dyDescent="0.2">
      <c r="B1708" s="5"/>
    </row>
    <row r="1709" spans="2:2" x14ac:dyDescent="0.2">
      <c r="B1709" s="5"/>
    </row>
    <row r="1710" spans="2:2" x14ac:dyDescent="0.2">
      <c r="B1710" s="5"/>
    </row>
    <row r="1711" spans="2:2" x14ac:dyDescent="0.2">
      <c r="B1711" s="5"/>
    </row>
    <row r="1712" spans="2:2" x14ac:dyDescent="0.2">
      <c r="B1712" s="5"/>
    </row>
    <row r="1713" spans="2:2" x14ac:dyDescent="0.2">
      <c r="B1713" s="5"/>
    </row>
    <row r="1714" spans="2:2" x14ac:dyDescent="0.2">
      <c r="B1714" s="5"/>
    </row>
    <row r="1715" spans="2:2" x14ac:dyDescent="0.2">
      <c r="B1715" s="5"/>
    </row>
    <row r="1716" spans="2:2" x14ac:dyDescent="0.2">
      <c r="B1716" s="5"/>
    </row>
    <row r="1717" spans="2:2" x14ac:dyDescent="0.2">
      <c r="B1717" s="5"/>
    </row>
    <row r="1718" spans="2:2" x14ac:dyDescent="0.2">
      <c r="B1718" s="5"/>
    </row>
    <row r="1719" spans="2:2" x14ac:dyDescent="0.2">
      <c r="B1719" s="5"/>
    </row>
    <row r="1720" spans="2:2" x14ac:dyDescent="0.2">
      <c r="B1720" s="5"/>
    </row>
    <row r="1721" spans="2:2" x14ac:dyDescent="0.2">
      <c r="B1721" s="5"/>
    </row>
    <row r="1722" spans="2:2" x14ac:dyDescent="0.2">
      <c r="B1722" s="5"/>
    </row>
    <row r="1723" spans="2:2" x14ac:dyDescent="0.2">
      <c r="B1723" s="5"/>
    </row>
    <row r="1724" spans="2:2" x14ac:dyDescent="0.2">
      <c r="B1724" s="5"/>
    </row>
    <row r="1725" spans="2:2" x14ac:dyDescent="0.2">
      <c r="B1725" s="5"/>
    </row>
    <row r="1726" spans="2:2" x14ac:dyDescent="0.2">
      <c r="B1726" s="5"/>
    </row>
    <row r="1727" spans="2:2" x14ac:dyDescent="0.2">
      <c r="B1727" s="5"/>
    </row>
    <row r="1728" spans="2:2" x14ac:dyDescent="0.2">
      <c r="B1728" s="5"/>
    </row>
    <row r="1729" spans="2:2" x14ac:dyDescent="0.2">
      <c r="B1729" s="5"/>
    </row>
    <row r="1730" spans="2:2" x14ac:dyDescent="0.2">
      <c r="B1730" s="5"/>
    </row>
    <row r="1731" spans="2:2" x14ac:dyDescent="0.2">
      <c r="B1731" s="5"/>
    </row>
    <row r="1732" spans="2:2" x14ac:dyDescent="0.2">
      <c r="B1732" s="5"/>
    </row>
    <row r="1733" spans="2:2" x14ac:dyDescent="0.2">
      <c r="B1733" s="5"/>
    </row>
    <row r="1734" spans="2:2" x14ac:dyDescent="0.2">
      <c r="B1734" s="5"/>
    </row>
    <row r="1735" spans="2:2" x14ac:dyDescent="0.2">
      <c r="B1735" s="5"/>
    </row>
    <row r="1736" spans="2:2" x14ac:dyDescent="0.2">
      <c r="B1736" s="5"/>
    </row>
    <row r="1737" spans="2:2" x14ac:dyDescent="0.2">
      <c r="B1737" s="5"/>
    </row>
    <row r="1738" spans="2:2" x14ac:dyDescent="0.2">
      <c r="B1738" s="5"/>
    </row>
    <row r="1739" spans="2:2" x14ac:dyDescent="0.2">
      <c r="B1739" s="5"/>
    </row>
    <row r="1740" spans="2:2" x14ac:dyDescent="0.2">
      <c r="B1740" s="5"/>
    </row>
    <row r="1741" spans="2:2" x14ac:dyDescent="0.2">
      <c r="B1741" s="5"/>
    </row>
    <row r="1742" spans="2:2" x14ac:dyDescent="0.2">
      <c r="B1742" s="5"/>
    </row>
    <row r="1743" spans="2:2" x14ac:dyDescent="0.2">
      <c r="B1743" s="5"/>
    </row>
    <row r="1744" spans="2:2" x14ac:dyDescent="0.2">
      <c r="B1744" s="5"/>
    </row>
    <row r="1745" spans="2:2" x14ac:dyDescent="0.2">
      <c r="B1745" s="5"/>
    </row>
    <row r="1746" spans="2:2" x14ac:dyDescent="0.2">
      <c r="B1746" s="5"/>
    </row>
    <row r="1747" spans="2:2" x14ac:dyDescent="0.2">
      <c r="B1747" s="5"/>
    </row>
    <row r="1748" spans="2:2" x14ac:dyDescent="0.2">
      <c r="B1748" s="5"/>
    </row>
    <row r="1749" spans="2:2" x14ac:dyDescent="0.2">
      <c r="B1749" s="5"/>
    </row>
    <row r="1750" spans="2:2" x14ac:dyDescent="0.2">
      <c r="B1750" s="5"/>
    </row>
    <row r="1751" spans="2:2" x14ac:dyDescent="0.2">
      <c r="B1751" s="5"/>
    </row>
    <row r="1752" spans="2:2" x14ac:dyDescent="0.2">
      <c r="B1752" s="5"/>
    </row>
    <row r="1753" spans="2:2" x14ac:dyDescent="0.2">
      <c r="B1753" s="5"/>
    </row>
    <row r="1754" spans="2:2" x14ac:dyDescent="0.2">
      <c r="B1754" s="5"/>
    </row>
    <row r="1755" spans="2:2" x14ac:dyDescent="0.2">
      <c r="B1755" s="5"/>
    </row>
    <row r="1756" spans="2:2" x14ac:dyDescent="0.2">
      <c r="B1756" s="5"/>
    </row>
    <row r="1757" spans="2:2" x14ac:dyDescent="0.2">
      <c r="B1757" s="5"/>
    </row>
    <row r="1758" spans="2:2" x14ac:dyDescent="0.2">
      <c r="B1758" s="5"/>
    </row>
    <row r="1759" spans="2:2" x14ac:dyDescent="0.2">
      <c r="B1759" s="5"/>
    </row>
    <row r="1760" spans="2:2" x14ac:dyDescent="0.2">
      <c r="B1760" s="5"/>
    </row>
    <row r="1761" spans="2:2" x14ac:dyDescent="0.2">
      <c r="B1761" s="5"/>
    </row>
    <row r="1762" spans="2:2" x14ac:dyDescent="0.2">
      <c r="B1762" s="5"/>
    </row>
    <row r="1763" spans="2:2" x14ac:dyDescent="0.2">
      <c r="B1763" s="5"/>
    </row>
    <row r="1764" spans="2:2" x14ac:dyDescent="0.2">
      <c r="B1764" s="5"/>
    </row>
    <row r="1765" spans="2:2" x14ac:dyDescent="0.2">
      <c r="B1765" s="5"/>
    </row>
    <row r="1766" spans="2:2" x14ac:dyDescent="0.2">
      <c r="B1766" s="5"/>
    </row>
    <row r="1767" spans="2:2" x14ac:dyDescent="0.2">
      <c r="B1767" s="5"/>
    </row>
    <row r="1768" spans="2:2" x14ac:dyDescent="0.2">
      <c r="B1768" s="5"/>
    </row>
    <row r="1769" spans="2:2" x14ac:dyDescent="0.2">
      <c r="B1769" s="5"/>
    </row>
    <row r="1770" spans="2:2" x14ac:dyDescent="0.2">
      <c r="B1770" s="5"/>
    </row>
    <row r="1771" spans="2:2" x14ac:dyDescent="0.2">
      <c r="B1771" s="5"/>
    </row>
    <row r="1772" spans="2:2" x14ac:dyDescent="0.2">
      <c r="B1772" s="5"/>
    </row>
    <row r="1773" spans="2:2" x14ac:dyDescent="0.2">
      <c r="B1773" s="5"/>
    </row>
    <row r="1774" spans="2:2" x14ac:dyDescent="0.2">
      <c r="B1774" s="5"/>
    </row>
    <row r="1775" spans="2:2" x14ac:dyDescent="0.2">
      <c r="B1775" s="5"/>
    </row>
    <row r="1776" spans="2:2" x14ac:dyDescent="0.2">
      <c r="B1776" s="5"/>
    </row>
    <row r="1777" spans="2:2" x14ac:dyDescent="0.2">
      <c r="B1777" s="5"/>
    </row>
    <row r="1778" spans="2:2" x14ac:dyDescent="0.2">
      <c r="B1778" s="5"/>
    </row>
    <row r="1779" spans="2:2" x14ac:dyDescent="0.2">
      <c r="B1779" s="5"/>
    </row>
    <row r="1780" spans="2:2" x14ac:dyDescent="0.2">
      <c r="B1780" s="5"/>
    </row>
    <row r="1781" spans="2:2" x14ac:dyDescent="0.2">
      <c r="B1781" s="5"/>
    </row>
    <row r="1782" spans="2:2" x14ac:dyDescent="0.2">
      <c r="B1782" s="5"/>
    </row>
    <row r="1783" spans="2:2" x14ac:dyDescent="0.2">
      <c r="B1783" s="5"/>
    </row>
    <row r="1784" spans="2:2" x14ac:dyDescent="0.2">
      <c r="B1784" s="5"/>
    </row>
    <row r="1785" spans="2:2" x14ac:dyDescent="0.2">
      <c r="B1785" s="5"/>
    </row>
    <row r="1786" spans="2:2" x14ac:dyDescent="0.2">
      <c r="B1786" s="5"/>
    </row>
    <row r="1787" spans="2:2" x14ac:dyDescent="0.2">
      <c r="B1787" s="5"/>
    </row>
    <row r="1788" spans="2:2" x14ac:dyDescent="0.2">
      <c r="B1788" s="5"/>
    </row>
    <row r="1789" spans="2:2" x14ac:dyDescent="0.2">
      <c r="B1789" s="5"/>
    </row>
    <row r="1790" spans="2:2" x14ac:dyDescent="0.2">
      <c r="B1790" s="5"/>
    </row>
    <row r="1791" spans="2:2" x14ac:dyDescent="0.2">
      <c r="B1791" s="5"/>
    </row>
    <row r="1792" spans="2:2" x14ac:dyDescent="0.2">
      <c r="B1792" s="5"/>
    </row>
    <row r="1793" spans="2:2" x14ac:dyDescent="0.2">
      <c r="B1793" s="5"/>
    </row>
    <row r="1794" spans="2:2" x14ac:dyDescent="0.2">
      <c r="B1794" s="5"/>
    </row>
    <row r="1795" spans="2:2" x14ac:dyDescent="0.2">
      <c r="B1795" s="5"/>
    </row>
    <row r="1796" spans="2:2" x14ac:dyDescent="0.2">
      <c r="B1796" s="5"/>
    </row>
    <row r="1797" spans="2:2" x14ac:dyDescent="0.2">
      <c r="B1797" s="5"/>
    </row>
    <row r="1798" spans="2:2" x14ac:dyDescent="0.2">
      <c r="B1798" s="5"/>
    </row>
    <row r="1799" spans="2:2" x14ac:dyDescent="0.2">
      <c r="B1799" s="5"/>
    </row>
    <row r="1800" spans="2:2" x14ac:dyDescent="0.2">
      <c r="B1800" s="5"/>
    </row>
    <row r="1801" spans="2:2" x14ac:dyDescent="0.2">
      <c r="B1801" s="5"/>
    </row>
    <row r="1802" spans="2:2" x14ac:dyDescent="0.2">
      <c r="B1802" s="5"/>
    </row>
    <row r="1803" spans="2:2" x14ac:dyDescent="0.2">
      <c r="B1803" s="5"/>
    </row>
    <row r="1804" spans="2:2" x14ac:dyDescent="0.2">
      <c r="B1804" s="5"/>
    </row>
    <row r="1805" spans="2:2" x14ac:dyDescent="0.2">
      <c r="B1805" s="5"/>
    </row>
    <row r="1806" spans="2:2" x14ac:dyDescent="0.2">
      <c r="B1806" s="5"/>
    </row>
    <row r="1807" spans="2:2" x14ac:dyDescent="0.2">
      <c r="B1807" s="5"/>
    </row>
    <row r="1808" spans="2:2" x14ac:dyDescent="0.2">
      <c r="B1808" s="5"/>
    </row>
    <row r="1809" spans="2:2" x14ac:dyDescent="0.2">
      <c r="B1809" s="5"/>
    </row>
    <row r="1810" spans="2:2" x14ac:dyDescent="0.2">
      <c r="B1810" s="5"/>
    </row>
    <row r="1811" spans="2:2" x14ac:dyDescent="0.2">
      <c r="B1811" s="5"/>
    </row>
    <row r="1812" spans="2:2" x14ac:dyDescent="0.2">
      <c r="B1812" s="5"/>
    </row>
    <row r="1813" spans="2:2" x14ac:dyDescent="0.2">
      <c r="B1813" s="5"/>
    </row>
    <row r="1814" spans="2:2" x14ac:dyDescent="0.2">
      <c r="B1814" s="5"/>
    </row>
    <row r="1815" spans="2:2" x14ac:dyDescent="0.2">
      <c r="B1815" s="5"/>
    </row>
    <row r="1816" spans="2:2" x14ac:dyDescent="0.2">
      <c r="B1816" s="5"/>
    </row>
    <row r="1817" spans="2:2" x14ac:dyDescent="0.2">
      <c r="B1817" s="5"/>
    </row>
    <row r="1818" spans="2:2" x14ac:dyDescent="0.2">
      <c r="B1818" s="5"/>
    </row>
    <row r="1819" spans="2:2" x14ac:dyDescent="0.2">
      <c r="B1819" s="5"/>
    </row>
    <row r="1820" spans="2:2" x14ac:dyDescent="0.2">
      <c r="B1820" s="5"/>
    </row>
    <row r="1821" spans="2:2" x14ac:dyDescent="0.2">
      <c r="B1821" s="5"/>
    </row>
    <row r="1822" spans="2:2" x14ac:dyDescent="0.2">
      <c r="B1822" s="5"/>
    </row>
    <row r="1823" spans="2:2" x14ac:dyDescent="0.2">
      <c r="B1823" s="5"/>
    </row>
    <row r="1824" spans="2:2" x14ac:dyDescent="0.2">
      <c r="B1824" s="5"/>
    </row>
    <row r="1825" spans="2:2" x14ac:dyDescent="0.2">
      <c r="B1825" s="5"/>
    </row>
    <row r="1826" spans="2:2" x14ac:dyDescent="0.2">
      <c r="B1826" s="5"/>
    </row>
    <row r="1827" spans="2:2" x14ac:dyDescent="0.2">
      <c r="B1827" s="5"/>
    </row>
    <row r="1828" spans="2:2" x14ac:dyDescent="0.2">
      <c r="B1828" s="5"/>
    </row>
    <row r="1829" spans="2:2" x14ac:dyDescent="0.2">
      <c r="B1829" s="5"/>
    </row>
    <row r="1830" spans="2:2" x14ac:dyDescent="0.2">
      <c r="B1830" s="5"/>
    </row>
    <row r="1831" spans="2:2" x14ac:dyDescent="0.2">
      <c r="B1831" s="5"/>
    </row>
    <row r="1832" spans="2:2" x14ac:dyDescent="0.2">
      <c r="B1832" s="5"/>
    </row>
    <row r="1833" spans="2:2" x14ac:dyDescent="0.2">
      <c r="B1833" s="5"/>
    </row>
    <row r="1834" spans="2:2" x14ac:dyDescent="0.2">
      <c r="B1834" s="5"/>
    </row>
    <row r="1835" spans="2:2" x14ac:dyDescent="0.2">
      <c r="B1835" s="5"/>
    </row>
    <row r="1836" spans="2:2" x14ac:dyDescent="0.2">
      <c r="B1836" s="5"/>
    </row>
    <row r="1837" spans="2:2" x14ac:dyDescent="0.2">
      <c r="B1837" s="5"/>
    </row>
    <row r="1838" spans="2:2" x14ac:dyDescent="0.2">
      <c r="B1838" s="5"/>
    </row>
    <row r="1839" spans="2:2" x14ac:dyDescent="0.2">
      <c r="B1839" s="5"/>
    </row>
    <row r="1840" spans="2:2" x14ac:dyDescent="0.2">
      <c r="B1840" s="5"/>
    </row>
    <row r="1841" spans="2:2" x14ac:dyDescent="0.2">
      <c r="B1841" s="5"/>
    </row>
    <row r="1842" spans="2:2" x14ac:dyDescent="0.2">
      <c r="B1842" s="5"/>
    </row>
    <row r="1843" spans="2:2" x14ac:dyDescent="0.2">
      <c r="B1843" s="5"/>
    </row>
    <row r="1844" spans="2:2" x14ac:dyDescent="0.2">
      <c r="B1844" s="5"/>
    </row>
    <row r="1845" spans="2:2" x14ac:dyDescent="0.2">
      <c r="B1845" s="5"/>
    </row>
    <row r="1846" spans="2:2" x14ac:dyDescent="0.2">
      <c r="B1846" s="5"/>
    </row>
    <row r="1847" spans="2:2" x14ac:dyDescent="0.2">
      <c r="B1847" s="5"/>
    </row>
    <row r="1848" spans="2:2" x14ac:dyDescent="0.2">
      <c r="B1848" s="5"/>
    </row>
    <row r="1849" spans="2:2" x14ac:dyDescent="0.2">
      <c r="B1849" s="5"/>
    </row>
    <row r="1850" spans="2:2" x14ac:dyDescent="0.2">
      <c r="B1850" s="5"/>
    </row>
    <row r="1851" spans="2:2" x14ac:dyDescent="0.2">
      <c r="B1851" s="5"/>
    </row>
    <row r="1852" spans="2:2" x14ac:dyDescent="0.2">
      <c r="B1852" s="5"/>
    </row>
    <row r="1853" spans="2:2" x14ac:dyDescent="0.2">
      <c r="B1853" s="5"/>
    </row>
    <row r="1854" spans="2:2" x14ac:dyDescent="0.2">
      <c r="B1854" s="5"/>
    </row>
    <row r="1855" spans="2:2" x14ac:dyDescent="0.2">
      <c r="B1855" s="5"/>
    </row>
    <row r="1856" spans="2:2" x14ac:dyDescent="0.2">
      <c r="B1856" s="5"/>
    </row>
    <row r="1857" spans="2:2" x14ac:dyDescent="0.2">
      <c r="B1857" s="5"/>
    </row>
    <row r="1858" spans="2:2" x14ac:dyDescent="0.2">
      <c r="B1858" s="5"/>
    </row>
    <row r="1859" spans="2:2" x14ac:dyDescent="0.2">
      <c r="B1859" s="5"/>
    </row>
    <row r="1860" spans="2:2" x14ac:dyDescent="0.2">
      <c r="B1860" s="5"/>
    </row>
    <row r="1861" spans="2:2" x14ac:dyDescent="0.2">
      <c r="B1861" s="5"/>
    </row>
    <row r="1862" spans="2:2" x14ac:dyDescent="0.2">
      <c r="B1862" s="5"/>
    </row>
    <row r="1863" spans="2:2" x14ac:dyDescent="0.2">
      <c r="B1863" s="5"/>
    </row>
    <row r="1864" spans="2:2" x14ac:dyDescent="0.2">
      <c r="B1864" s="5"/>
    </row>
    <row r="1865" spans="2:2" x14ac:dyDescent="0.2">
      <c r="B1865" s="5"/>
    </row>
    <row r="1866" spans="2:2" x14ac:dyDescent="0.2">
      <c r="B1866" s="5"/>
    </row>
    <row r="1867" spans="2:2" x14ac:dyDescent="0.2">
      <c r="B1867" s="5"/>
    </row>
    <row r="1868" spans="2:2" x14ac:dyDescent="0.2">
      <c r="B1868" s="5"/>
    </row>
    <row r="1869" spans="2:2" x14ac:dyDescent="0.2">
      <c r="B1869" s="5"/>
    </row>
    <row r="1870" spans="2:2" x14ac:dyDescent="0.2">
      <c r="B1870" s="5"/>
    </row>
    <row r="1871" spans="2:2" x14ac:dyDescent="0.2">
      <c r="B1871" s="5"/>
    </row>
    <row r="1872" spans="2:2" x14ac:dyDescent="0.2">
      <c r="B1872" s="5"/>
    </row>
    <row r="1873" spans="2:2" x14ac:dyDescent="0.2">
      <c r="B1873" s="5"/>
    </row>
    <row r="1874" spans="2:2" x14ac:dyDescent="0.2">
      <c r="B1874" s="5"/>
    </row>
    <row r="1875" spans="2:2" x14ac:dyDescent="0.2">
      <c r="B1875" s="5"/>
    </row>
    <row r="1876" spans="2:2" x14ac:dyDescent="0.2">
      <c r="B1876" s="5"/>
    </row>
    <row r="1877" spans="2:2" x14ac:dyDescent="0.2">
      <c r="B1877" s="5"/>
    </row>
    <row r="1878" spans="2:2" x14ac:dyDescent="0.2">
      <c r="B1878" s="5"/>
    </row>
    <row r="1879" spans="2:2" x14ac:dyDescent="0.2">
      <c r="B1879" s="5"/>
    </row>
    <row r="1880" spans="2:2" x14ac:dyDescent="0.2">
      <c r="B1880" s="5"/>
    </row>
    <row r="1881" spans="2:2" x14ac:dyDescent="0.2">
      <c r="B1881" s="5"/>
    </row>
    <row r="1882" spans="2:2" x14ac:dyDescent="0.2">
      <c r="B1882" s="5"/>
    </row>
    <row r="1883" spans="2:2" x14ac:dyDescent="0.2">
      <c r="B1883" s="5"/>
    </row>
    <row r="1884" spans="2:2" x14ac:dyDescent="0.2">
      <c r="B1884" s="5"/>
    </row>
    <row r="1885" spans="2:2" x14ac:dyDescent="0.2">
      <c r="B1885" s="5"/>
    </row>
    <row r="1886" spans="2:2" x14ac:dyDescent="0.2">
      <c r="B1886" s="5"/>
    </row>
    <row r="1887" spans="2:2" x14ac:dyDescent="0.2">
      <c r="B1887" s="5"/>
    </row>
    <row r="1888" spans="2:2" x14ac:dyDescent="0.2">
      <c r="B1888" s="5"/>
    </row>
    <row r="1889" spans="2:2" x14ac:dyDescent="0.2">
      <c r="B1889" s="5"/>
    </row>
    <row r="1890" spans="2:2" x14ac:dyDescent="0.2">
      <c r="B1890" s="5"/>
    </row>
    <row r="1891" spans="2:2" x14ac:dyDescent="0.2">
      <c r="B1891" s="5"/>
    </row>
    <row r="1892" spans="2:2" x14ac:dyDescent="0.2">
      <c r="B1892" s="5"/>
    </row>
    <row r="1893" spans="2:2" x14ac:dyDescent="0.2">
      <c r="B1893" s="5"/>
    </row>
    <row r="1894" spans="2:2" x14ac:dyDescent="0.2">
      <c r="B1894" s="5"/>
    </row>
    <row r="1895" spans="2:2" x14ac:dyDescent="0.2">
      <c r="B1895" s="5"/>
    </row>
    <row r="1896" spans="2:2" x14ac:dyDescent="0.2">
      <c r="B1896" s="5"/>
    </row>
    <row r="1897" spans="2:2" x14ac:dyDescent="0.2">
      <c r="B1897" s="5"/>
    </row>
    <row r="1898" spans="2:2" x14ac:dyDescent="0.2">
      <c r="B1898" s="5"/>
    </row>
    <row r="1899" spans="2:2" x14ac:dyDescent="0.2">
      <c r="B1899" s="5"/>
    </row>
    <row r="1900" spans="2:2" x14ac:dyDescent="0.2">
      <c r="B1900" s="5"/>
    </row>
    <row r="1901" spans="2:2" x14ac:dyDescent="0.2">
      <c r="B1901" s="5"/>
    </row>
    <row r="1902" spans="2:2" x14ac:dyDescent="0.2">
      <c r="B1902" s="5"/>
    </row>
    <row r="1903" spans="2:2" x14ac:dyDescent="0.2">
      <c r="B1903" s="5"/>
    </row>
    <row r="1904" spans="2:2" x14ac:dyDescent="0.2">
      <c r="B1904" s="5"/>
    </row>
    <row r="1905" spans="2:2" x14ac:dyDescent="0.2">
      <c r="B1905" s="5"/>
    </row>
    <row r="1906" spans="2:2" x14ac:dyDescent="0.2">
      <c r="B1906" s="5"/>
    </row>
    <row r="1907" spans="2:2" x14ac:dyDescent="0.2">
      <c r="B1907" s="5"/>
    </row>
    <row r="1908" spans="2:2" x14ac:dyDescent="0.2">
      <c r="B1908" s="5"/>
    </row>
    <row r="1909" spans="2:2" x14ac:dyDescent="0.2">
      <c r="B1909" s="5"/>
    </row>
    <row r="1910" spans="2:2" x14ac:dyDescent="0.2">
      <c r="B1910" s="5"/>
    </row>
    <row r="1911" spans="2:2" x14ac:dyDescent="0.2">
      <c r="B1911" s="5"/>
    </row>
    <row r="1912" spans="2:2" x14ac:dyDescent="0.2">
      <c r="B1912" s="5"/>
    </row>
    <row r="1913" spans="2:2" x14ac:dyDescent="0.2">
      <c r="B1913" s="5"/>
    </row>
    <row r="1914" spans="2:2" x14ac:dyDescent="0.2">
      <c r="B1914" s="5"/>
    </row>
    <row r="1915" spans="2:2" x14ac:dyDescent="0.2">
      <c r="B1915" s="5"/>
    </row>
    <row r="1916" spans="2:2" x14ac:dyDescent="0.2">
      <c r="B1916" s="5"/>
    </row>
    <row r="1917" spans="2:2" x14ac:dyDescent="0.2">
      <c r="B1917" s="5"/>
    </row>
    <row r="1918" spans="2:2" x14ac:dyDescent="0.2">
      <c r="B1918" s="5"/>
    </row>
    <row r="1919" spans="2:2" x14ac:dyDescent="0.2">
      <c r="B1919" s="5"/>
    </row>
    <row r="1920" spans="2:2" x14ac:dyDescent="0.2">
      <c r="B1920" s="5"/>
    </row>
    <row r="1921" spans="2:2" x14ac:dyDescent="0.2">
      <c r="B1921" s="5"/>
    </row>
    <row r="1922" spans="2:2" x14ac:dyDescent="0.2">
      <c r="B1922" s="5"/>
    </row>
    <row r="1923" spans="2:2" x14ac:dyDescent="0.2">
      <c r="B1923" s="5"/>
    </row>
    <row r="1924" spans="2:2" x14ac:dyDescent="0.2">
      <c r="B1924" s="5"/>
    </row>
    <row r="1925" spans="2:2" x14ac:dyDescent="0.2">
      <c r="B1925" s="5"/>
    </row>
    <row r="1926" spans="2:2" x14ac:dyDescent="0.2">
      <c r="B1926" s="5"/>
    </row>
    <row r="1927" spans="2:2" x14ac:dyDescent="0.2">
      <c r="B1927" s="5"/>
    </row>
    <row r="1928" spans="2:2" x14ac:dyDescent="0.2">
      <c r="B1928" s="5"/>
    </row>
    <row r="1929" spans="2:2" x14ac:dyDescent="0.2">
      <c r="B1929" s="5"/>
    </row>
    <row r="1930" spans="2:2" x14ac:dyDescent="0.2">
      <c r="B1930" s="5"/>
    </row>
    <row r="1931" spans="2:2" x14ac:dyDescent="0.2">
      <c r="B1931" s="5"/>
    </row>
    <row r="1932" spans="2:2" x14ac:dyDescent="0.2">
      <c r="B1932" s="5"/>
    </row>
    <row r="1933" spans="2:2" x14ac:dyDescent="0.2">
      <c r="B1933" s="5"/>
    </row>
    <row r="1934" spans="2:2" x14ac:dyDescent="0.2">
      <c r="B1934" s="5"/>
    </row>
    <row r="1935" spans="2:2" x14ac:dyDescent="0.2">
      <c r="B1935" s="5"/>
    </row>
    <row r="1936" spans="2:2" x14ac:dyDescent="0.2">
      <c r="B1936" s="5"/>
    </row>
    <row r="1937" spans="2:2" x14ac:dyDescent="0.2">
      <c r="B1937" s="5"/>
    </row>
    <row r="1938" spans="2:2" x14ac:dyDescent="0.2">
      <c r="B1938" s="5"/>
    </row>
    <row r="1939" spans="2:2" x14ac:dyDescent="0.2">
      <c r="B1939" s="5"/>
    </row>
    <row r="1940" spans="2:2" x14ac:dyDescent="0.2">
      <c r="B1940" s="5"/>
    </row>
    <row r="1941" spans="2:2" x14ac:dyDescent="0.2">
      <c r="B1941" s="5"/>
    </row>
    <row r="1942" spans="2:2" x14ac:dyDescent="0.2">
      <c r="B1942" s="5"/>
    </row>
    <row r="1943" spans="2:2" x14ac:dyDescent="0.2">
      <c r="B1943" s="5"/>
    </row>
    <row r="1944" spans="2:2" x14ac:dyDescent="0.2">
      <c r="B1944" s="5"/>
    </row>
    <row r="1945" spans="2:2" x14ac:dyDescent="0.2">
      <c r="B1945" s="5"/>
    </row>
    <row r="1946" spans="2:2" x14ac:dyDescent="0.2">
      <c r="B1946" s="5"/>
    </row>
    <row r="1947" spans="2:2" x14ac:dyDescent="0.2">
      <c r="B1947" s="5"/>
    </row>
    <row r="1948" spans="2:2" x14ac:dyDescent="0.2">
      <c r="B1948" s="5"/>
    </row>
    <row r="1949" spans="2:2" x14ac:dyDescent="0.2">
      <c r="B1949" s="5"/>
    </row>
    <row r="1950" spans="2:2" x14ac:dyDescent="0.2">
      <c r="B1950" s="5"/>
    </row>
    <row r="1951" spans="2:2" x14ac:dyDescent="0.2">
      <c r="B1951" s="5"/>
    </row>
    <row r="1952" spans="2:2" x14ac:dyDescent="0.2">
      <c r="B1952" s="5"/>
    </row>
    <row r="1953" spans="2:2" x14ac:dyDescent="0.2">
      <c r="B1953" s="5"/>
    </row>
    <row r="1954" spans="2:2" x14ac:dyDescent="0.2">
      <c r="B1954" s="5"/>
    </row>
    <row r="1955" spans="2:2" x14ac:dyDescent="0.2">
      <c r="B1955" s="5"/>
    </row>
    <row r="1956" spans="2:2" x14ac:dyDescent="0.2">
      <c r="B1956" s="5"/>
    </row>
    <row r="1957" spans="2:2" x14ac:dyDescent="0.2">
      <c r="B1957" s="5"/>
    </row>
    <row r="1958" spans="2:2" x14ac:dyDescent="0.2">
      <c r="B1958" s="5"/>
    </row>
    <row r="1959" spans="2:2" x14ac:dyDescent="0.2">
      <c r="B1959" s="5"/>
    </row>
    <row r="1960" spans="2:2" x14ac:dyDescent="0.2">
      <c r="B1960" s="5"/>
    </row>
    <row r="1961" spans="2:2" x14ac:dyDescent="0.2">
      <c r="B1961" s="5"/>
    </row>
    <row r="1962" spans="2:2" x14ac:dyDescent="0.2">
      <c r="B1962" s="5"/>
    </row>
    <row r="1963" spans="2:2" x14ac:dyDescent="0.2">
      <c r="B1963" s="5"/>
    </row>
    <row r="1964" spans="2:2" x14ac:dyDescent="0.2">
      <c r="B1964" s="5"/>
    </row>
    <row r="1965" spans="2:2" x14ac:dyDescent="0.2">
      <c r="B1965" s="5"/>
    </row>
    <row r="1966" spans="2:2" x14ac:dyDescent="0.2">
      <c r="B1966" s="5"/>
    </row>
    <row r="1967" spans="2:2" x14ac:dyDescent="0.2">
      <c r="B1967" s="5"/>
    </row>
    <row r="1968" spans="2:2" x14ac:dyDescent="0.2">
      <c r="B1968" s="5"/>
    </row>
    <row r="1969" spans="2:2" x14ac:dyDescent="0.2">
      <c r="B1969" s="5"/>
    </row>
    <row r="1970" spans="2:2" x14ac:dyDescent="0.2">
      <c r="B1970" s="5"/>
    </row>
    <row r="1971" spans="2:2" x14ac:dyDescent="0.2">
      <c r="B1971" s="5"/>
    </row>
    <row r="1972" spans="2:2" x14ac:dyDescent="0.2">
      <c r="B1972" s="5"/>
    </row>
    <row r="1973" spans="2:2" x14ac:dyDescent="0.2">
      <c r="B1973" s="5"/>
    </row>
    <row r="1974" spans="2:2" x14ac:dyDescent="0.2">
      <c r="B1974" s="5"/>
    </row>
    <row r="1975" spans="2:2" x14ac:dyDescent="0.2">
      <c r="B1975" s="5"/>
    </row>
    <row r="1976" spans="2:2" x14ac:dyDescent="0.2">
      <c r="B1976" s="5"/>
    </row>
    <row r="1977" spans="2:2" x14ac:dyDescent="0.2">
      <c r="B1977" s="5"/>
    </row>
    <row r="1978" spans="2:2" x14ac:dyDescent="0.2">
      <c r="B1978" s="5"/>
    </row>
    <row r="1979" spans="2:2" x14ac:dyDescent="0.2">
      <c r="B1979" s="5"/>
    </row>
    <row r="1980" spans="2:2" x14ac:dyDescent="0.2">
      <c r="B1980" s="5"/>
    </row>
    <row r="1981" spans="2:2" x14ac:dyDescent="0.2">
      <c r="B1981" s="5"/>
    </row>
    <row r="1982" spans="2:2" x14ac:dyDescent="0.2">
      <c r="B1982" s="5"/>
    </row>
    <row r="1983" spans="2:2" x14ac:dyDescent="0.2">
      <c r="B1983" s="5"/>
    </row>
    <row r="1984" spans="2:2" x14ac:dyDescent="0.2">
      <c r="B1984" s="5"/>
    </row>
    <row r="1985" spans="2:2" x14ac:dyDescent="0.2">
      <c r="B1985" s="5"/>
    </row>
    <row r="1986" spans="2:2" x14ac:dyDescent="0.2">
      <c r="B1986" s="5"/>
    </row>
    <row r="1987" spans="2:2" x14ac:dyDescent="0.2">
      <c r="B1987" s="5"/>
    </row>
    <row r="1988" spans="2:2" x14ac:dyDescent="0.2">
      <c r="B1988" s="5"/>
    </row>
    <row r="1989" spans="2:2" x14ac:dyDescent="0.2">
      <c r="B1989" s="5"/>
    </row>
    <row r="1990" spans="2:2" x14ac:dyDescent="0.2">
      <c r="B1990" s="5"/>
    </row>
    <row r="1991" spans="2:2" x14ac:dyDescent="0.2">
      <c r="B1991" s="5"/>
    </row>
    <row r="1992" spans="2:2" x14ac:dyDescent="0.2">
      <c r="B1992" s="5"/>
    </row>
    <row r="1993" spans="2:2" x14ac:dyDescent="0.2">
      <c r="B1993" s="5"/>
    </row>
    <row r="1994" spans="2:2" x14ac:dyDescent="0.2">
      <c r="B1994" s="5"/>
    </row>
    <row r="1995" spans="2:2" x14ac:dyDescent="0.2">
      <c r="B1995" s="5"/>
    </row>
    <row r="1996" spans="2:2" x14ac:dyDescent="0.2">
      <c r="B1996" s="5"/>
    </row>
    <row r="1997" spans="2:2" x14ac:dyDescent="0.2">
      <c r="B1997" s="5"/>
    </row>
    <row r="1998" spans="2:2" x14ac:dyDescent="0.2">
      <c r="B1998" s="5"/>
    </row>
    <row r="1999" spans="2:2" x14ac:dyDescent="0.2">
      <c r="B1999" s="5"/>
    </row>
    <row r="2000" spans="2:2" x14ac:dyDescent="0.2">
      <c r="B2000" s="5"/>
    </row>
    <row r="2001" spans="2:2" x14ac:dyDescent="0.2">
      <c r="B2001" s="5"/>
    </row>
    <row r="2002" spans="2:2" x14ac:dyDescent="0.2">
      <c r="B2002" s="5"/>
    </row>
    <row r="2003" spans="2:2" x14ac:dyDescent="0.2">
      <c r="B2003" s="5"/>
    </row>
    <row r="2004" spans="2:2" x14ac:dyDescent="0.2">
      <c r="B2004" s="5"/>
    </row>
    <row r="2005" spans="2:2" x14ac:dyDescent="0.2">
      <c r="B2005" s="5"/>
    </row>
    <row r="2006" spans="2:2" x14ac:dyDescent="0.2">
      <c r="B2006" s="5"/>
    </row>
    <row r="2007" spans="2:2" x14ac:dyDescent="0.2">
      <c r="B2007" s="5"/>
    </row>
    <row r="2008" spans="2:2" x14ac:dyDescent="0.2">
      <c r="B2008" s="5"/>
    </row>
    <row r="2009" spans="2:2" x14ac:dyDescent="0.2">
      <c r="B2009" s="5"/>
    </row>
    <row r="2010" spans="2:2" x14ac:dyDescent="0.2">
      <c r="B2010" s="5"/>
    </row>
    <row r="2011" spans="2:2" x14ac:dyDescent="0.2">
      <c r="B2011" s="5"/>
    </row>
    <row r="2012" spans="2:2" x14ac:dyDescent="0.2">
      <c r="B2012" s="5"/>
    </row>
    <row r="2013" spans="2:2" x14ac:dyDescent="0.2">
      <c r="B2013" s="5"/>
    </row>
    <row r="2014" spans="2:2" x14ac:dyDescent="0.2">
      <c r="B2014" s="5"/>
    </row>
    <row r="2015" spans="2:2" x14ac:dyDescent="0.2">
      <c r="B2015" s="5"/>
    </row>
    <row r="2016" spans="2:2" x14ac:dyDescent="0.2">
      <c r="B2016" s="5"/>
    </row>
    <row r="2017" spans="2:2" x14ac:dyDescent="0.2">
      <c r="B2017" s="5"/>
    </row>
    <row r="2018" spans="2:2" x14ac:dyDescent="0.2">
      <c r="B2018" s="5"/>
    </row>
    <row r="2019" spans="2:2" x14ac:dyDescent="0.2">
      <c r="B2019" s="5"/>
    </row>
    <row r="2020" spans="2:2" x14ac:dyDescent="0.2">
      <c r="B2020" s="5"/>
    </row>
    <row r="2021" spans="2:2" x14ac:dyDescent="0.2">
      <c r="B2021" s="5"/>
    </row>
    <row r="2022" spans="2:2" x14ac:dyDescent="0.2">
      <c r="B2022" s="5"/>
    </row>
    <row r="2023" spans="2:2" x14ac:dyDescent="0.2">
      <c r="B2023" s="5"/>
    </row>
    <row r="2024" spans="2:2" x14ac:dyDescent="0.2">
      <c r="B2024" s="5"/>
    </row>
    <row r="2025" spans="2:2" x14ac:dyDescent="0.2">
      <c r="B2025" s="5"/>
    </row>
    <row r="2026" spans="2:2" x14ac:dyDescent="0.2">
      <c r="B2026" s="5"/>
    </row>
    <row r="2027" spans="2:2" x14ac:dyDescent="0.2">
      <c r="B2027" s="5"/>
    </row>
    <row r="2028" spans="2:2" x14ac:dyDescent="0.2">
      <c r="B2028" s="5"/>
    </row>
    <row r="2029" spans="2:2" x14ac:dyDescent="0.2">
      <c r="B2029" s="5"/>
    </row>
    <row r="2030" spans="2:2" x14ac:dyDescent="0.2">
      <c r="B2030" s="5"/>
    </row>
    <row r="2031" spans="2:2" x14ac:dyDescent="0.2">
      <c r="B2031" s="5"/>
    </row>
    <row r="2032" spans="2:2" x14ac:dyDescent="0.2">
      <c r="B2032" s="5"/>
    </row>
    <row r="2033" spans="2:2" x14ac:dyDescent="0.2">
      <c r="B2033" s="5"/>
    </row>
    <row r="2034" spans="2:2" x14ac:dyDescent="0.2">
      <c r="B2034" s="5"/>
    </row>
    <row r="2035" spans="2:2" x14ac:dyDescent="0.2">
      <c r="B2035" s="5"/>
    </row>
    <row r="2036" spans="2:2" x14ac:dyDescent="0.2">
      <c r="B2036" s="5"/>
    </row>
    <row r="2037" spans="2:2" x14ac:dyDescent="0.2">
      <c r="B2037" s="5"/>
    </row>
    <row r="2038" spans="2:2" x14ac:dyDescent="0.2">
      <c r="B2038" s="5"/>
    </row>
    <row r="2039" spans="2:2" x14ac:dyDescent="0.2">
      <c r="B2039" s="5"/>
    </row>
    <row r="2040" spans="2:2" x14ac:dyDescent="0.2">
      <c r="B2040" s="5"/>
    </row>
    <row r="2041" spans="2:2" x14ac:dyDescent="0.2">
      <c r="B2041" s="5"/>
    </row>
    <row r="2042" spans="2:2" x14ac:dyDescent="0.2">
      <c r="B2042" s="5"/>
    </row>
    <row r="2043" spans="2:2" x14ac:dyDescent="0.2">
      <c r="B2043" s="5"/>
    </row>
    <row r="2044" spans="2:2" x14ac:dyDescent="0.2">
      <c r="B2044" s="5"/>
    </row>
    <row r="2045" spans="2:2" x14ac:dyDescent="0.2">
      <c r="B2045" s="5"/>
    </row>
    <row r="2046" spans="2:2" x14ac:dyDescent="0.2">
      <c r="B2046" s="5"/>
    </row>
    <row r="2047" spans="2:2" x14ac:dyDescent="0.2">
      <c r="B2047" s="5"/>
    </row>
    <row r="2048" spans="2:2" x14ac:dyDescent="0.2">
      <c r="B2048" s="5"/>
    </row>
    <row r="2049" spans="2:2" x14ac:dyDescent="0.2">
      <c r="B2049" s="5"/>
    </row>
    <row r="2050" spans="2:2" x14ac:dyDescent="0.2">
      <c r="B2050" s="5"/>
    </row>
    <row r="2051" spans="2:2" x14ac:dyDescent="0.2">
      <c r="B2051" s="5"/>
    </row>
    <row r="2052" spans="2:2" x14ac:dyDescent="0.2">
      <c r="B2052" s="5"/>
    </row>
    <row r="2053" spans="2:2" x14ac:dyDescent="0.2">
      <c r="B2053" s="5"/>
    </row>
    <row r="2054" spans="2:2" x14ac:dyDescent="0.2">
      <c r="B2054" s="5"/>
    </row>
    <row r="2055" spans="2:2" x14ac:dyDescent="0.2">
      <c r="B2055" s="5"/>
    </row>
    <row r="2056" spans="2:2" x14ac:dyDescent="0.2">
      <c r="B2056" s="5"/>
    </row>
    <row r="2057" spans="2:2" x14ac:dyDescent="0.2">
      <c r="B2057" s="5"/>
    </row>
    <row r="2058" spans="2:2" x14ac:dyDescent="0.2">
      <c r="B2058" s="5"/>
    </row>
    <row r="2059" spans="2:2" x14ac:dyDescent="0.2">
      <c r="B2059" s="5"/>
    </row>
    <row r="2060" spans="2:2" x14ac:dyDescent="0.2">
      <c r="B2060" s="5"/>
    </row>
    <row r="2061" spans="2:2" x14ac:dyDescent="0.2">
      <c r="B2061" s="5"/>
    </row>
    <row r="2062" spans="2:2" x14ac:dyDescent="0.2">
      <c r="B2062" s="5"/>
    </row>
    <row r="2063" spans="2:2" x14ac:dyDescent="0.2">
      <c r="B2063" s="5"/>
    </row>
    <row r="2064" spans="2:2" x14ac:dyDescent="0.2">
      <c r="B2064" s="5"/>
    </row>
    <row r="2065" spans="2:2" x14ac:dyDescent="0.2">
      <c r="B2065" s="5"/>
    </row>
    <row r="2066" spans="2:2" x14ac:dyDescent="0.2">
      <c r="B2066" s="5"/>
    </row>
    <row r="2067" spans="2:2" x14ac:dyDescent="0.2">
      <c r="B2067" s="5"/>
    </row>
    <row r="2068" spans="2:2" x14ac:dyDescent="0.2">
      <c r="B2068" s="5"/>
    </row>
    <row r="2069" spans="2:2" x14ac:dyDescent="0.2">
      <c r="B2069" s="5"/>
    </row>
    <row r="2070" spans="2:2" x14ac:dyDescent="0.2">
      <c r="B2070" s="5"/>
    </row>
    <row r="2071" spans="2:2" x14ac:dyDescent="0.2">
      <c r="B2071" s="5"/>
    </row>
    <row r="2072" spans="2:2" x14ac:dyDescent="0.2">
      <c r="B2072" s="5"/>
    </row>
    <row r="2073" spans="2:2" x14ac:dyDescent="0.2">
      <c r="B2073" s="5"/>
    </row>
    <row r="2074" spans="2:2" x14ac:dyDescent="0.2">
      <c r="B2074" s="5"/>
    </row>
    <row r="2075" spans="2:2" x14ac:dyDescent="0.2">
      <c r="B2075" s="5"/>
    </row>
    <row r="2076" spans="2:2" x14ac:dyDescent="0.2">
      <c r="B2076" s="5"/>
    </row>
    <row r="2077" spans="2:2" x14ac:dyDescent="0.2">
      <c r="B2077" s="5"/>
    </row>
    <row r="2078" spans="2:2" x14ac:dyDescent="0.2">
      <c r="B2078" s="5"/>
    </row>
    <row r="2079" spans="2:2" x14ac:dyDescent="0.2">
      <c r="B2079" s="5"/>
    </row>
    <row r="2080" spans="2:2" x14ac:dyDescent="0.2">
      <c r="B2080" s="5"/>
    </row>
    <row r="2081" spans="2:2" x14ac:dyDescent="0.2">
      <c r="B2081" s="5"/>
    </row>
    <row r="2082" spans="2:2" x14ac:dyDescent="0.2">
      <c r="B2082" s="5"/>
    </row>
    <row r="2083" spans="2:2" x14ac:dyDescent="0.2">
      <c r="B2083" s="5"/>
    </row>
    <row r="2084" spans="2:2" x14ac:dyDescent="0.2">
      <c r="B2084" s="5"/>
    </row>
    <row r="2085" spans="2:2" x14ac:dyDescent="0.2">
      <c r="B2085" s="5"/>
    </row>
    <row r="2086" spans="2:2" x14ac:dyDescent="0.2">
      <c r="B2086" s="5"/>
    </row>
    <row r="2087" spans="2:2" x14ac:dyDescent="0.2">
      <c r="B2087" s="5"/>
    </row>
    <row r="2088" spans="2:2" x14ac:dyDescent="0.2">
      <c r="B2088" s="5"/>
    </row>
    <row r="2089" spans="2:2" x14ac:dyDescent="0.2">
      <c r="B2089" s="5"/>
    </row>
    <row r="2090" spans="2:2" x14ac:dyDescent="0.2">
      <c r="B2090" s="5"/>
    </row>
    <row r="2091" spans="2:2" x14ac:dyDescent="0.2">
      <c r="B2091" s="5"/>
    </row>
    <row r="2092" spans="2:2" x14ac:dyDescent="0.2">
      <c r="B2092" s="5"/>
    </row>
    <row r="2093" spans="2:2" x14ac:dyDescent="0.2">
      <c r="B2093" s="5"/>
    </row>
    <row r="2094" spans="2:2" x14ac:dyDescent="0.2">
      <c r="B2094" s="5"/>
    </row>
    <row r="2095" spans="2:2" x14ac:dyDescent="0.2">
      <c r="B2095" s="5"/>
    </row>
    <row r="2096" spans="2:2" x14ac:dyDescent="0.2">
      <c r="B2096" s="5"/>
    </row>
    <row r="2097" spans="2:2" x14ac:dyDescent="0.2">
      <c r="B2097" s="5"/>
    </row>
    <row r="2098" spans="2:2" x14ac:dyDescent="0.2">
      <c r="B2098" s="5"/>
    </row>
    <row r="2099" spans="2:2" x14ac:dyDescent="0.2">
      <c r="B2099" s="5"/>
    </row>
    <row r="2100" spans="2:2" x14ac:dyDescent="0.2">
      <c r="B2100" s="5"/>
    </row>
    <row r="2101" spans="2:2" x14ac:dyDescent="0.2">
      <c r="B2101" s="5"/>
    </row>
    <row r="2102" spans="2:2" x14ac:dyDescent="0.2">
      <c r="B2102" s="5"/>
    </row>
    <row r="2103" spans="2:2" x14ac:dyDescent="0.2">
      <c r="B2103" s="5"/>
    </row>
    <row r="2104" spans="2:2" x14ac:dyDescent="0.2">
      <c r="B2104" s="5"/>
    </row>
    <row r="2105" spans="2:2" x14ac:dyDescent="0.2">
      <c r="B2105" s="5"/>
    </row>
    <row r="2106" spans="2:2" x14ac:dyDescent="0.2">
      <c r="B2106" s="5"/>
    </row>
    <row r="2107" spans="2:2" x14ac:dyDescent="0.2">
      <c r="B2107" s="5"/>
    </row>
    <row r="2108" spans="2:2" x14ac:dyDescent="0.2">
      <c r="B2108" s="5"/>
    </row>
    <row r="2109" spans="2:2" x14ac:dyDescent="0.2">
      <c r="B2109" s="5"/>
    </row>
    <row r="2110" spans="2:2" x14ac:dyDescent="0.2">
      <c r="B2110" s="5"/>
    </row>
    <row r="2111" spans="2:2" x14ac:dyDescent="0.2">
      <c r="B2111" s="5"/>
    </row>
    <row r="2112" spans="2:2" x14ac:dyDescent="0.2">
      <c r="B2112" s="5"/>
    </row>
    <row r="2113" spans="2:2" x14ac:dyDescent="0.2">
      <c r="B2113" s="5"/>
    </row>
    <row r="2114" spans="2:2" x14ac:dyDescent="0.2">
      <c r="B2114" s="5"/>
    </row>
    <row r="2115" spans="2:2" x14ac:dyDescent="0.2">
      <c r="B2115" s="5"/>
    </row>
    <row r="2116" spans="2:2" x14ac:dyDescent="0.2">
      <c r="B2116" s="5"/>
    </row>
    <row r="2117" spans="2:2" x14ac:dyDescent="0.2">
      <c r="B2117" s="5"/>
    </row>
    <row r="2118" spans="2:2" x14ac:dyDescent="0.2">
      <c r="B2118" s="5"/>
    </row>
    <row r="2119" spans="2:2" x14ac:dyDescent="0.2">
      <c r="B2119" s="5"/>
    </row>
    <row r="2120" spans="2:2" x14ac:dyDescent="0.2">
      <c r="B2120" s="5"/>
    </row>
    <row r="2121" spans="2:2" x14ac:dyDescent="0.2">
      <c r="B2121" s="5"/>
    </row>
    <row r="2122" spans="2:2" x14ac:dyDescent="0.2">
      <c r="B2122" s="5"/>
    </row>
    <row r="2123" spans="2:2" x14ac:dyDescent="0.2">
      <c r="B2123" s="5"/>
    </row>
    <row r="2124" spans="2:2" x14ac:dyDescent="0.2">
      <c r="B2124" s="5"/>
    </row>
    <row r="2125" spans="2:2" x14ac:dyDescent="0.2">
      <c r="B2125" s="5"/>
    </row>
    <row r="2126" spans="2:2" x14ac:dyDescent="0.2">
      <c r="B2126" s="5"/>
    </row>
    <row r="2127" spans="2:2" x14ac:dyDescent="0.2">
      <c r="B2127" s="5"/>
    </row>
    <row r="2128" spans="2:2" x14ac:dyDescent="0.2">
      <c r="B2128" s="5"/>
    </row>
    <row r="2129" spans="2:2" x14ac:dyDescent="0.2">
      <c r="B2129" s="5"/>
    </row>
    <row r="2130" spans="2:2" x14ac:dyDescent="0.2">
      <c r="B2130" s="5"/>
    </row>
    <row r="2131" spans="2:2" x14ac:dyDescent="0.2">
      <c r="B2131" s="5"/>
    </row>
    <row r="2132" spans="2:2" x14ac:dyDescent="0.2">
      <c r="B2132" s="5"/>
    </row>
    <row r="2133" spans="2:2" x14ac:dyDescent="0.2">
      <c r="B2133" s="5"/>
    </row>
    <row r="2134" spans="2:2" x14ac:dyDescent="0.2">
      <c r="B2134" s="5"/>
    </row>
    <row r="2135" spans="2:2" x14ac:dyDescent="0.2">
      <c r="B2135" s="5"/>
    </row>
    <row r="2136" spans="2:2" x14ac:dyDescent="0.2">
      <c r="B2136" s="5"/>
    </row>
    <row r="2137" spans="2:2" x14ac:dyDescent="0.2">
      <c r="B2137" s="5"/>
    </row>
    <row r="2138" spans="2:2" x14ac:dyDescent="0.2">
      <c r="B2138" s="5"/>
    </row>
    <row r="2139" spans="2:2" x14ac:dyDescent="0.2">
      <c r="B2139" s="5"/>
    </row>
    <row r="2140" spans="2:2" x14ac:dyDescent="0.2">
      <c r="B2140" s="5"/>
    </row>
    <row r="2141" spans="2:2" x14ac:dyDescent="0.2">
      <c r="B2141" s="5"/>
    </row>
    <row r="2142" spans="2:2" x14ac:dyDescent="0.2">
      <c r="B2142" s="5"/>
    </row>
    <row r="2143" spans="2:2" x14ac:dyDescent="0.2">
      <c r="B2143" s="5"/>
    </row>
    <row r="2144" spans="2:2" x14ac:dyDescent="0.2">
      <c r="B2144" s="5"/>
    </row>
    <row r="2145" spans="2:2" x14ac:dyDescent="0.2">
      <c r="B2145" s="5"/>
    </row>
    <row r="2146" spans="2:2" x14ac:dyDescent="0.2">
      <c r="B2146" s="5"/>
    </row>
    <row r="2147" spans="2:2" x14ac:dyDescent="0.2">
      <c r="B2147" s="5"/>
    </row>
    <row r="2148" spans="2:2" x14ac:dyDescent="0.2">
      <c r="B2148" s="5"/>
    </row>
    <row r="2149" spans="2:2" x14ac:dyDescent="0.2">
      <c r="B2149" s="5"/>
    </row>
    <row r="2150" spans="2:2" x14ac:dyDescent="0.2">
      <c r="B2150" s="5"/>
    </row>
    <row r="2151" spans="2:2" x14ac:dyDescent="0.2">
      <c r="B2151" s="5"/>
    </row>
    <row r="2152" spans="2:2" x14ac:dyDescent="0.2">
      <c r="B2152" s="5"/>
    </row>
    <row r="2153" spans="2:2" x14ac:dyDescent="0.2">
      <c r="B2153" s="5"/>
    </row>
    <row r="2154" spans="2:2" x14ac:dyDescent="0.2">
      <c r="B2154" s="5"/>
    </row>
    <row r="2155" spans="2:2" x14ac:dyDescent="0.2">
      <c r="B2155" s="5"/>
    </row>
    <row r="2156" spans="2:2" x14ac:dyDescent="0.2">
      <c r="B2156" s="5"/>
    </row>
    <row r="2157" spans="2:2" x14ac:dyDescent="0.2">
      <c r="B2157" s="5"/>
    </row>
    <row r="2158" spans="2:2" x14ac:dyDescent="0.2">
      <c r="B2158" s="5"/>
    </row>
    <row r="2159" spans="2:2" x14ac:dyDescent="0.2">
      <c r="B2159" s="5"/>
    </row>
    <row r="2160" spans="2:2" x14ac:dyDescent="0.2">
      <c r="B2160" s="5"/>
    </row>
    <row r="2161" spans="2:2" x14ac:dyDescent="0.2">
      <c r="B2161" s="5"/>
    </row>
    <row r="2162" spans="2:2" x14ac:dyDescent="0.2">
      <c r="B2162" s="5"/>
    </row>
    <row r="2163" spans="2:2" x14ac:dyDescent="0.2">
      <c r="B2163" s="5"/>
    </row>
    <row r="2164" spans="2:2" x14ac:dyDescent="0.2">
      <c r="B2164" s="5"/>
    </row>
    <row r="2165" spans="2:2" x14ac:dyDescent="0.2">
      <c r="B2165" s="5"/>
    </row>
    <row r="2166" spans="2:2" x14ac:dyDescent="0.2">
      <c r="B2166" s="5"/>
    </row>
    <row r="2167" spans="2:2" x14ac:dyDescent="0.2">
      <c r="B2167" s="5"/>
    </row>
    <row r="2168" spans="2:2" x14ac:dyDescent="0.2">
      <c r="B2168" s="5"/>
    </row>
    <row r="2169" spans="2:2" x14ac:dyDescent="0.2">
      <c r="B2169" s="5"/>
    </row>
    <row r="2170" spans="2:2" x14ac:dyDescent="0.2">
      <c r="B2170" s="5"/>
    </row>
    <row r="2171" spans="2:2" x14ac:dyDescent="0.2">
      <c r="B2171" s="5"/>
    </row>
    <row r="2172" spans="2:2" x14ac:dyDescent="0.2">
      <c r="B2172" s="5"/>
    </row>
    <row r="2173" spans="2:2" x14ac:dyDescent="0.2">
      <c r="B2173" s="5"/>
    </row>
    <row r="2174" spans="2:2" x14ac:dyDescent="0.2">
      <c r="B2174" s="5"/>
    </row>
    <row r="2175" spans="2:2" x14ac:dyDescent="0.2">
      <c r="B2175" s="5"/>
    </row>
    <row r="2176" spans="2:2" x14ac:dyDescent="0.2">
      <c r="B2176" s="5"/>
    </row>
    <row r="2177" spans="2:2" x14ac:dyDescent="0.2">
      <c r="B2177" s="5"/>
    </row>
    <row r="2178" spans="2:2" x14ac:dyDescent="0.2">
      <c r="B2178" s="5"/>
    </row>
    <row r="2179" spans="2:2" x14ac:dyDescent="0.2">
      <c r="B2179" s="5"/>
    </row>
    <row r="2180" spans="2:2" x14ac:dyDescent="0.2">
      <c r="B2180" s="5"/>
    </row>
    <row r="2181" spans="2:2" x14ac:dyDescent="0.2">
      <c r="B2181" s="5"/>
    </row>
    <row r="2182" spans="2:2" x14ac:dyDescent="0.2">
      <c r="B2182" s="5"/>
    </row>
    <row r="2183" spans="2:2" x14ac:dyDescent="0.2">
      <c r="B2183" s="5"/>
    </row>
    <row r="2184" spans="2:2" x14ac:dyDescent="0.2">
      <c r="B2184" s="5"/>
    </row>
    <row r="2185" spans="2:2" x14ac:dyDescent="0.2">
      <c r="B2185" s="5"/>
    </row>
    <row r="2186" spans="2:2" x14ac:dyDescent="0.2">
      <c r="B2186" s="5"/>
    </row>
    <row r="2187" spans="2:2" x14ac:dyDescent="0.2">
      <c r="B2187" s="5"/>
    </row>
    <row r="2188" spans="2:2" x14ac:dyDescent="0.2">
      <c r="B2188" s="5"/>
    </row>
    <row r="2189" spans="2:2" x14ac:dyDescent="0.2">
      <c r="B2189" s="5"/>
    </row>
    <row r="2190" spans="2:2" x14ac:dyDescent="0.2">
      <c r="B2190" s="5"/>
    </row>
    <row r="2191" spans="2:2" x14ac:dyDescent="0.2">
      <c r="B2191" s="5"/>
    </row>
    <row r="2192" spans="2:2" x14ac:dyDescent="0.2">
      <c r="B2192" s="5"/>
    </row>
    <row r="2193" spans="2:2" x14ac:dyDescent="0.2">
      <c r="B2193" s="5"/>
    </row>
    <row r="2194" spans="2:2" x14ac:dyDescent="0.2">
      <c r="B2194" s="5"/>
    </row>
    <row r="2195" spans="2:2" x14ac:dyDescent="0.2">
      <c r="B2195" s="5"/>
    </row>
    <row r="2196" spans="2:2" x14ac:dyDescent="0.2">
      <c r="B2196" s="5"/>
    </row>
    <row r="2197" spans="2:2" x14ac:dyDescent="0.2">
      <c r="B2197" s="5"/>
    </row>
    <row r="2198" spans="2:2" x14ac:dyDescent="0.2">
      <c r="B2198" s="5"/>
    </row>
    <row r="2199" spans="2:2" x14ac:dyDescent="0.2">
      <c r="B2199" s="5"/>
    </row>
    <row r="2200" spans="2:2" x14ac:dyDescent="0.2">
      <c r="B2200" s="5"/>
    </row>
    <row r="2201" spans="2:2" x14ac:dyDescent="0.2">
      <c r="B2201" s="5"/>
    </row>
    <row r="2202" spans="2:2" x14ac:dyDescent="0.2">
      <c r="B2202" s="5"/>
    </row>
    <row r="2203" spans="2:2" x14ac:dyDescent="0.2">
      <c r="B2203" s="5"/>
    </row>
    <row r="2204" spans="2:2" x14ac:dyDescent="0.2">
      <c r="B2204" s="5"/>
    </row>
    <row r="2205" spans="2:2" x14ac:dyDescent="0.2">
      <c r="B2205" s="5"/>
    </row>
    <row r="2206" spans="2:2" x14ac:dyDescent="0.2">
      <c r="B2206" s="5"/>
    </row>
    <row r="2207" spans="2:2" x14ac:dyDescent="0.2">
      <c r="B2207" s="5"/>
    </row>
    <row r="2208" spans="2:2" x14ac:dyDescent="0.2">
      <c r="B2208" s="5"/>
    </row>
    <row r="2209" spans="2:2" x14ac:dyDescent="0.2">
      <c r="B2209" s="5"/>
    </row>
    <row r="2210" spans="2:2" x14ac:dyDescent="0.2">
      <c r="B2210" s="5"/>
    </row>
    <row r="2211" spans="2:2" x14ac:dyDescent="0.2">
      <c r="B2211" s="5"/>
    </row>
    <row r="2212" spans="2:2" x14ac:dyDescent="0.2">
      <c r="B2212" s="5"/>
    </row>
    <row r="2213" spans="2:2" x14ac:dyDescent="0.2">
      <c r="B2213" s="5"/>
    </row>
    <row r="2214" spans="2:2" x14ac:dyDescent="0.2">
      <c r="B2214" s="5"/>
    </row>
    <row r="2215" spans="2:2" x14ac:dyDescent="0.2">
      <c r="B2215" s="5"/>
    </row>
    <row r="2216" spans="2:2" x14ac:dyDescent="0.2">
      <c r="B2216" s="5"/>
    </row>
    <row r="2217" spans="2:2" x14ac:dyDescent="0.2">
      <c r="B2217" s="5"/>
    </row>
    <row r="2218" spans="2:2" x14ac:dyDescent="0.2">
      <c r="B2218" s="5"/>
    </row>
    <row r="2219" spans="2:2" x14ac:dyDescent="0.2">
      <c r="B2219" s="5"/>
    </row>
    <row r="2220" spans="2:2" x14ac:dyDescent="0.2">
      <c r="B2220" s="5"/>
    </row>
    <row r="2221" spans="2:2" x14ac:dyDescent="0.2">
      <c r="B2221" s="5"/>
    </row>
    <row r="2222" spans="2:2" x14ac:dyDescent="0.2">
      <c r="B2222" s="5"/>
    </row>
    <row r="2223" spans="2:2" x14ac:dyDescent="0.2">
      <c r="B2223" s="5"/>
    </row>
    <row r="2224" spans="2:2" x14ac:dyDescent="0.2">
      <c r="B2224" s="5"/>
    </row>
    <row r="2225" spans="2:2" x14ac:dyDescent="0.2">
      <c r="B2225" s="5"/>
    </row>
    <row r="2226" spans="2:2" x14ac:dyDescent="0.2">
      <c r="B2226" s="5"/>
    </row>
    <row r="2227" spans="2:2" x14ac:dyDescent="0.2">
      <c r="B2227" s="5"/>
    </row>
    <row r="2228" spans="2:2" x14ac:dyDescent="0.2">
      <c r="B2228" s="5"/>
    </row>
    <row r="2229" spans="2:2" x14ac:dyDescent="0.2">
      <c r="B2229" s="5"/>
    </row>
    <row r="2230" spans="2:2" x14ac:dyDescent="0.2">
      <c r="B2230" s="5"/>
    </row>
    <row r="2231" spans="2:2" x14ac:dyDescent="0.2">
      <c r="B2231" s="5"/>
    </row>
    <row r="2232" spans="2:2" x14ac:dyDescent="0.2">
      <c r="B2232" s="5"/>
    </row>
    <row r="2233" spans="2:2" x14ac:dyDescent="0.2">
      <c r="B2233" s="5"/>
    </row>
    <row r="2234" spans="2:2" x14ac:dyDescent="0.2">
      <c r="B2234" s="5"/>
    </row>
    <row r="2235" spans="2:2" x14ac:dyDescent="0.2">
      <c r="B2235" s="5"/>
    </row>
    <row r="2236" spans="2:2" x14ac:dyDescent="0.2">
      <c r="B2236" s="5"/>
    </row>
    <row r="2237" spans="2:2" x14ac:dyDescent="0.2">
      <c r="B2237" s="5"/>
    </row>
    <row r="2238" spans="2:2" x14ac:dyDescent="0.2">
      <c r="B2238" s="5"/>
    </row>
    <row r="2239" spans="2:2" x14ac:dyDescent="0.2">
      <c r="B2239" s="5"/>
    </row>
    <row r="2240" spans="2:2" x14ac:dyDescent="0.2">
      <c r="B2240" s="5"/>
    </row>
    <row r="2241" spans="2:2" x14ac:dyDescent="0.2">
      <c r="B2241" s="5"/>
    </row>
    <row r="2242" spans="2:2" x14ac:dyDescent="0.2">
      <c r="B2242" s="5"/>
    </row>
    <row r="2243" spans="2:2" x14ac:dyDescent="0.2">
      <c r="B2243" s="5"/>
    </row>
    <row r="2244" spans="2:2" x14ac:dyDescent="0.2">
      <c r="B2244" s="5"/>
    </row>
    <row r="2245" spans="2:2" x14ac:dyDescent="0.2">
      <c r="B2245" s="5"/>
    </row>
    <row r="2246" spans="2:2" x14ac:dyDescent="0.2">
      <c r="B2246" s="5"/>
    </row>
    <row r="2247" spans="2:2" x14ac:dyDescent="0.2">
      <c r="B2247" s="5"/>
    </row>
    <row r="2248" spans="2:2" x14ac:dyDescent="0.2">
      <c r="B2248" s="5"/>
    </row>
    <row r="2249" spans="2:2" x14ac:dyDescent="0.2">
      <c r="B2249" s="5"/>
    </row>
    <row r="2250" spans="2:2" x14ac:dyDescent="0.2">
      <c r="B2250" s="5"/>
    </row>
    <row r="2251" spans="2:2" x14ac:dyDescent="0.2">
      <c r="B2251" s="5"/>
    </row>
    <row r="2252" spans="2:2" x14ac:dyDescent="0.2">
      <c r="B2252" s="5"/>
    </row>
    <row r="2253" spans="2:2" x14ac:dyDescent="0.2">
      <c r="B2253" s="5"/>
    </row>
    <row r="2254" spans="2:2" x14ac:dyDescent="0.2">
      <c r="B2254" s="5"/>
    </row>
    <row r="2255" spans="2:2" x14ac:dyDescent="0.2">
      <c r="B2255" s="5"/>
    </row>
    <row r="2256" spans="2:2" x14ac:dyDescent="0.2">
      <c r="B2256" s="5"/>
    </row>
    <row r="2257" spans="2:2" x14ac:dyDescent="0.2">
      <c r="B2257" s="5"/>
    </row>
    <row r="2258" spans="2:2" x14ac:dyDescent="0.2">
      <c r="B2258" s="5"/>
    </row>
    <row r="2259" spans="2:2" x14ac:dyDescent="0.2">
      <c r="B2259" s="5"/>
    </row>
    <row r="2260" spans="2:2" x14ac:dyDescent="0.2">
      <c r="B2260" s="5"/>
    </row>
    <row r="2261" spans="2:2" x14ac:dyDescent="0.2">
      <c r="B2261" s="5"/>
    </row>
    <row r="2262" spans="2:2" x14ac:dyDescent="0.2">
      <c r="B2262" s="5"/>
    </row>
    <row r="2263" spans="2:2" x14ac:dyDescent="0.2">
      <c r="B2263" s="5"/>
    </row>
    <row r="2264" spans="2:2" x14ac:dyDescent="0.2">
      <c r="B2264" s="5"/>
    </row>
    <row r="2265" spans="2:2" x14ac:dyDescent="0.2">
      <c r="B2265" s="5"/>
    </row>
    <row r="2266" spans="2:2" x14ac:dyDescent="0.2">
      <c r="B2266" s="5"/>
    </row>
    <row r="2267" spans="2:2" x14ac:dyDescent="0.2">
      <c r="B2267" s="5"/>
    </row>
    <row r="2268" spans="2:2" x14ac:dyDescent="0.2">
      <c r="B2268" s="5"/>
    </row>
    <row r="2269" spans="2:2" x14ac:dyDescent="0.2">
      <c r="B2269" s="5"/>
    </row>
    <row r="2270" spans="2:2" x14ac:dyDescent="0.2">
      <c r="B2270" s="5"/>
    </row>
    <row r="2271" spans="2:2" x14ac:dyDescent="0.2">
      <c r="B2271" s="5"/>
    </row>
    <row r="2272" spans="2:2" x14ac:dyDescent="0.2">
      <c r="B2272" s="5"/>
    </row>
    <row r="2273" spans="2:2" x14ac:dyDescent="0.2">
      <c r="B2273" s="5"/>
    </row>
    <row r="2274" spans="2:2" x14ac:dyDescent="0.2">
      <c r="B2274" s="5"/>
    </row>
    <row r="2275" spans="2:2" x14ac:dyDescent="0.2">
      <c r="B2275" s="5"/>
    </row>
    <row r="2276" spans="2:2" x14ac:dyDescent="0.2">
      <c r="B2276" s="5"/>
    </row>
    <row r="2277" spans="2:2" x14ac:dyDescent="0.2">
      <c r="B2277" s="5"/>
    </row>
    <row r="2278" spans="2:2" x14ac:dyDescent="0.2">
      <c r="B2278" s="5"/>
    </row>
    <row r="2279" spans="2:2" x14ac:dyDescent="0.2">
      <c r="B2279" s="5"/>
    </row>
  </sheetData>
  <protectedRanges>
    <protectedRange sqref="A196:D196" name="Range1"/>
  </protectedRanges>
  <sortState xmlns:xlrd2="http://schemas.microsoft.com/office/spreadsheetml/2017/richdata2" ref="A21:AD202">
    <sortCondition ref="C21:C202"/>
  </sortState>
  <phoneticPr fontId="0" type="noConversion"/>
  <hyperlinks>
    <hyperlink ref="H63317" r:id="rId1" display="http://vsolj.cetus-net.org/bulletin.html" xr:uid="{00000000-0004-0000-0000-000000000000}"/>
    <hyperlink ref="H63310" r:id="rId2" display="https://www.aavso.org/ejaavso" xr:uid="{00000000-0004-0000-0000-000001000000}"/>
    <hyperlink ref="I63317" r:id="rId3" display="http://vsolj.cetus-net.org/bulletin.html" xr:uid="{00000000-0004-0000-0000-000002000000}"/>
    <hyperlink ref="AQ56968" r:id="rId4" display="http://cdsbib.u-strasbg.fr/cgi-bin/cdsbib?1990RMxAA..21..381G" xr:uid="{00000000-0004-0000-0000-000003000000}"/>
    <hyperlink ref="H63314" r:id="rId5" display="https://www.aavso.org/ejaavso" xr:uid="{00000000-0004-0000-0000-000004000000}"/>
    <hyperlink ref="AP4332" r:id="rId6" display="http://cdsbib.u-strasbg.fr/cgi-bin/cdsbib?1990RMxAA..21..381G" xr:uid="{00000000-0004-0000-0000-000005000000}"/>
    <hyperlink ref="AP4335" r:id="rId7" display="http://cdsbib.u-strasbg.fr/cgi-bin/cdsbib?1990RMxAA..21..381G" xr:uid="{00000000-0004-0000-0000-000006000000}"/>
    <hyperlink ref="AP4333" r:id="rId8" display="http://cdsbib.u-strasbg.fr/cgi-bin/cdsbib?1990RMxAA..21..381G" xr:uid="{00000000-0004-0000-0000-000007000000}"/>
    <hyperlink ref="AP4317" r:id="rId9" display="http://cdsbib.u-strasbg.fr/cgi-bin/cdsbib?1990RMxAA..21..381G" xr:uid="{00000000-0004-0000-0000-000008000000}"/>
    <hyperlink ref="AQ4546" r:id="rId10" display="http://cdsbib.u-strasbg.fr/cgi-bin/cdsbib?1990RMxAA..21..381G" xr:uid="{00000000-0004-0000-0000-000009000000}"/>
    <hyperlink ref="AQ4550" r:id="rId11" display="http://cdsbib.u-strasbg.fr/cgi-bin/cdsbib?1990RMxAA..21..381G" xr:uid="{00000000-0004-0000-0000-00000A000000}"/>
    <hyperlink ref="AQ64230" r:id="rId12" display="http://cdsbib.u-strasbg.fr/cgi-bin/cdsbib?1990RMxAA..21..381G" xr:uid="{00000000-0004-0000-0000-00000B000000}"/>
    <hyperlink ref="I1438" r:id="rId13" display="http://vsolj.cetus-net.org/bulletin.html" xr:uid="{00000000-0004-0000-0000-00000C000000}"/>
    <hyperlink ref="H1438" r:id="rId14" display="http://vsolj.cetus-net.org/bulletin.html" xr:uid="{00000000-0004-0000-0000-00000D000000}"/>
    <hyperlink ref="AQ64891" r:id="rId15" display="http://cdsbib.u-strasbg.fr/cgi-bin/cdsbib?1990RMxAA..21..381G" xr:uid="{00000000-0004-0000-0000-00000E000000}"/>
    <hyperlink ref="AQ64890" r:id="rId16" display="http://cdsbib.u-strasbg.fr/cgi-bin/cdsbib?1990RMxAA..21..381G" xr:uid="{00000000-0004-0000-0000-00000F000000}"/>
    <hyperlink ref="AP2608" r:id="rId17" display="http://cdsbib.u-strasbg.fr/cgi-bin/cdsbib?1990RMxAA..21..381G" xr:uid="{00000000-0004-0000-0000-000010000000}"/>
    <hyperlink ref="AP2626" r:id="rId18" display="http://cdsbib.u-strasbg.fr/cgi-bin/cdsbib?1990RMxAA..21..381G" xr:uid="{00000000-0004-0000-0000-000011000000}"/>
    <hyperlink ref="AP2627" r:id="rId19" display="http://cdsbib.u-strasbg.fr/cgi-bin/cdsbib?1990RMxAA..21..381G" xr:uid="{00000000-0004-0000-0000-000012000000}"/>
    <hyperlink ref="AP2623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5"/>
  <sheetViews>
    <sheetView topLeftCell="A118" workbookViewId="0">
      <selection activeCell="A81" sqref="A81:C167"/>
    </sheetView>
  </sheetViews>
  <sheetFormatPr defaultRowHeight="12.75" x14ac:dyDescent="0.2"/>
  <cols>
    <col min="1" max="1" width="19.7109375" style="50" customWidth="1"/>
    <col min="2" max="2" width="4.42578125" style="13" customWidth="1"/>
    <col min="3" max="3" width="12.7109375" style="50" customWidth="1"/>
    <col min="4" max="4" width="5.42578125" style="13" customWidth="1"/>
    <col min="5" max="5" width="14.85546875" style="13" customWidth="1"/>
    <col min="6" max="6" width="9.140625" style="13"/>
    <col min="7" max="7" width="12" style="13" customWidth="1"/>
    <col min="8" max="8" width="14.140625" style="50" customWidth="1"/>
    <col min="9" max="9" width="22.570312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03125" style="13" customWidth="1"/>
    <col min="14" max="14" width="14.140625" style="13" customWidth="1"/>
    <col min="15" max="15" width="23.42578125" style="13" customWidth="1"/>
    <col min="16" max="16" width="16.5703125" style="13" customWidth="1"/>
    <col min="17" max="17" width="41" style="13" customWidth="1"/>
    <col min="18" max="16384" width="9.140625" style="13"/>
  </cols>
  <sheetData>
    <row r="1" spans="1:16" ht="15.75" x14ac:dyDescent="0.25">
      <c r="A1" s="49" t="s">
        <v>99</v>
      </c>
      <c r="I1" s="51" t="s">
        <v>100</v>
      </c>
      <c r="J1" s="52" t="s">
        <v>101</v>
      </c>
    </row>
    <row r="2" spans="1:16" x14ac:dyDescent="0.2">
      <c r="I2" s="53" t="s">
        <v>102</v>
      </c>
      <c r="J2" s="54" t="s">
        <v>103</v>
      </c>
    </row>
    <row r="3" spans="1:16" x14ac:dyDescent="0.2">
      <c r="A3" s="55" t="s">
        <v>104</v>
      </c>
      <c r="I3" s="53" t="s">
        <v>105</v>
      </c>
      <c r="J3" s="54" t="s">
        <v>106</v>
      </c>
    </row>
    <row r="4" spans="1:16" x14ac:dyDescent="0.2">
      <c r="I4" s="53" t="s">
        <v>107</v>
      </c>
      <c r="J4" s="54" t="s">
        <v>106</v>
      </c>
    </row>
    <row r="5" spans="1:16" ht="13.5" thickBot="1" x14ac:dyDescent="0.25">
      <c r="I5" s="56" t="s">
        <v>108</v>
      </c>
      <c r="J5" s="57" t="s">
        <v>81</v>
      </c>
    </row>
    <row r="10" spans="1:16" ht="13.5" thickBot="1" x14ac:dyDescent="0.25"/>
    <row r="11" spans="1:16" ht="12.75" customHeight="1" thickBot="1" x14ac:dyDescent="0.25">
      <c r="A11" s="50" t="str">
        <f t="shared" ref="A11:A42" si="0">P11</f>
        <v>IBVS 1182 </v>
      </c>
      <c r="B11" s="5" t="str">
        <f t="shared" ref="B11:B42" si="1">IF(H11=INT(H11),"I","II")</f>
        <v>I</v>
      </c>
      <c r="C11" s="50">
        <f t="shared" ref="C11:C42" si="2">1*G11</f>
        <v>28347.5065</v>
      </c>
      <c r="D11" s="13" t="str">
        <f t="shared" ref="D11:D42" si="3">VLOOKUP(F11,I$1:J$5,2,FALSE)</f>
        <v>vis</v>
      </c>
      <c r="E11" s="58">
        <f>VLOOKUP(C11,Active!C$21:E$966,3,FALSE)</f>
        <v>7159.0030856974408</v>
      </c>
      <c r="F11" s="5" t="s">
        <v>108</v>
      </c>
      <c r="G11" s="13" t="str">
        <f t="shared" ref="G11:G42" si="4">MID(I11,3,LEN(I11)-3)</f>
        <v>28347.5065</v>
      </c>
      <c r="H11" s="50">
        <f t="shared" ref="H11:H42" si="5">1*K11</f>
        <v>7159</v>
      </c>
      <c r="I11" s="59" t="s">
        <v>214</v>
      </c>
      <c r="J11" s="60" t="s">
        <v>215</v>
      </c>
      <c r="K11" s="59">
        <v>7159</v>
      </c>
      <c r="L11" s="59" t="s">
        <v>216</v>
      </c>
      <c r="M11" s="60" t="s">
        <v>114</v>
      </c>
      <c r="N11" s="60"/>
      <c r="O11" s="61" t="s">
        <v>171</v>
      </c>
      <c r="P11" s="62" t="s">
        <v>217</v>
      </c>
    </row>
    <row r="12" spans="1:16" ht="12.75" customHeight="1" thickBot="1" x14ac:dyDescent="0.25">
      <c r="A12" s="50" t="str">
        <f t="shared" si="0"/>
        <v>IBVS 1182 </v>
      </c>
      <c r="B12" s="5" t="str">
        <f t="shared" si="1"/>
        <v>I</v>
      </c>
      <c r="C12" s="50">
        <f t="shared" si="2"/>
        <v>28362.462</v>
      </c>
      <c r="D12" s="13" t="str">
        <f t="shared" si="3"/>
        <v>vis</v>
      </c>
      <c r="E12" s="58">
        <f>VLOOKUP(C12,Active!C$21:E$966,3,FALSE)</f>
        <v>7185.9989896955985</v>
      </c>
      <c r="F12" s="5" t="s">
        <v>108</v>
      </c>
      <c r="G12" s="13" t="str">
        <f t="shared" si="4"/>
        <v>28362.4620</v>
      </c>
      <c r="H12" s="50">
        <f t="shared" si="5"/>
        <v>7186</v>
      </c>
      <c r="I12" s="59" t="s">
        <v>218</v>
      </c>
      <c r="J12" s="60" t="s">
        <v>219</v>
      </c>
      <c r="K12" s="59">
        <v>7186</v>
      </c>
      <c r="L12" s="59" t="s">
        <v>220</v>
      </c>
      <c r="M12" s="60" t="s">
        <v>114</v>
      </c>
      <c r="N12" s="60"/>
      <c r="O12" s="61" t="s">
        <v>171</v>
      </c>
      <c r="P12" s="62" t="s">
        <v>217</v>
      </c>
    </row>
    <row r="13" spans="1:16" ht="12.75" customHeight="1" thickBot="1" x14ac:dyDescent="0.25">
      <c r="A13" s="50" t="str">
        <f t="shared" si="0"/>
        <v>IBVS 1182 </v>
      </c>
      <c r="B13" s="5" t="str">
        <f t="shared" si="1"/>
        <v>I</v>
      </c>
      <c r="C13" s="50">
        <f t="shared" si="2"/>
        <v>28367.448499999999</v>
      </c>
      <c r="D13" s="13" t="str">
        <f t="shared" si="3"/>
        <v>vis</v>
      </c>
      <c r="E13" s="58">
        <f>VLOOKUP(C13,Active!C$21:E$966,3,FALSE)</f>
        <v>7195.0000311376625</v>
      </c>
      <c r="F13" s="5" t="s">
        <v>108</v>
      </c>
      <c r="G13" s="13" t="str">
        <f t="shared" si="4"/>
        <v>28367.4485</v>
      </c>
      <c r="H13" s="50">
        <f t="shared" si="5"/>
        <v>7195</v>
      </c>
      <c r="I13" s="59" t="s">
        <v>221</v>
      </c>
      <c r="J13" s="60" t="s">
        <v>222</v>
      </c>
      <c r="K13" s="59">
        <v>7195</v>
      </c>
      <c r="L13" s="59" t="s">
        <v>223</v>
      </c>
      <c r="M13" s="60" t="s">
        <v>114</v>
      </c>
      <c r="N13" s="60"/>
      <c r="O13" s="61" t="s">
        <v>171</v>
      </c>
      <c r="P13" s="62" t="s">
        <v>217</v>
      </c>
    </row>
    <row r="14" spans="1:16" ht="12.75" customHeight="1" thickBot="1" x14ac:dyDescent="0.25">
      <c r="A14" s="50" t="str">
        <f t="shared" si="0"/>
        <v>IBVS 1182 </v>
      </c>
      <c r="B14" s="5" t="str">
        <f t="shared" si="1"/>
        <v>I</v>
      </c>
      <c r="C14" s="50">
        <f t="shared" si="2"/>
        <v>28372.440500000001</v>
      </c>
      <c r="D14" s="13" t="str">
        <f t="shared" si="3"/>
        <v>vis</v>
      </c>
      <c r="E14" s="58">
        <f>VLOOKUP(C14,Active!C$21:E$966,3,FALSE)</f>
        <v>7204.0110005307852</v>
      </c>
      <c r="F14" s="5" t="s">
        <v>108</v>
      </c>
      <c r="G14" s="13" t="str">
        <f t="shared" si="4"/>
        <v>28372.4405</v>
      </c>
      <c r="H14" s="50">
        <f t="shared" si="5"/>
        <v>7204</v>
      </c>
      <c r="I14" s="59" t="s">
        <v>224</v>
      </c>
      <c r="J14" s="60" t="s">
        <v>225</v>
      </c>
      <c r="K14" s="59">
        <v>7204</v>
      </c>
      <c r="L14" s="59" t="s">
        <v>226</v>
      </c>
      <c r="M14" s="60" t="s">
        <v>114</v>
      </c>
      <c r="N14" s="60"/>
      <c r="O14" s="61" t="s">
        <v>171</v>
      </c>
      <c r="P14" s="62" t="s">
        <v>217</v>
      </c>
    </row>
    <row r="15" spans="1:16" ht="12.75" customHeight="1" thickBot="1" x14ac:dyDescent="0.25">
      <c r="A15" s="50" t="str">
        <f t="shared" si="0"/>
        <v>IBVS 1182 </v>
      </c>
      <c r="B15" s="5" t="str">
        <f t="shared" si="1"/>
        <v>II</v>
      </c>
      <c r="C15" s="50">
        <f t="shared" si="2"/>
        <v>28390.440500000001</v>
      </c>
      <c r="D15" s="13" t="str">
        <f t="shared" si="3"/>
        <v>vis</v>
      </c>
      <c r="E15" s="58">
        <f>VLOOKUP(C15,Active!C$21:E$966,3,FALSE)</f>
        <v>7236.5024767079003</v>
      </c>
      <c r="F15" s="5" t="s">
        <v>108</v>
      </c>
      <c r="G15" s="13" t="str">
        <f t="shared" si="4"/>
        <v>28390.4405</v>
      </c>
      <c r="H15" s="50">
        <f t="shared" si="5"/>
        <v>7236.5</v>
      </c>
      <c r="I15" s="59" t="s">
        <v>227</v>
      </c>
      <c r="J15" s="60" t="s">
        <v>228</v>
      </c>
      <c r="K15" s="59">
        <v>7236.5</v>
      </c>
      <c r="L15" s="59" t="s">
        <v>229</v>
      </c>
      <c r="M15" s="60" t="s">
        <v>114</v>
      </c>
      <c r="N15" s="60"/>
      <c r="O15" s="61" t="s">
        <v>171</v>
      </c>
      <c r="P15" s="62" t="s">
        <v>217</v>
      </c>
    </row>
    <row r="16" spans="1:16" ht="12.75" customHeight="1" thickBot="1" x14ac:dyDescent="0.25">
      <c r="A16" s="50" t="str">
        <f t="shared" si="0"/>
        <v>IBVS 1182 </v>
      </c>
      <c r="B16" s="5" t="str">
        <f t="shared" si="1"/>
        <v>II</v>
      </c>
      <c r="C16" s="50">
        <f t="shared" si="2"/>
        <v>28391.55</v>
      </c>
      <c r="D16" s="13" t="str">
        <f t="shared" si="3"/>
        <v>vis</v>
      </c>
      <c r="E16" s="58">
        <f>VLOOKUP(C16,Active!C$21:E$966,3,FALSE)</f>
        <v>7238.5052151978143</v>
      </c>
      <c r="F16" s="5" t="s">
        <v>108</v>
      </c>
      <c r="G16" s="13" t="str">
        <f t="shared" si="4"/>
        <v>28391.5500</v>
      </c>
      <c r="H16" s="50">
        <f t="shared" si="5"/>
        <v>7238.5</v>
      </c>
      <c r="I16" s="59" t="s">
        <v>230</v>
      </c>
      <c r="J16" s="60" t="s">
        <v>231</v>
      </c>
      <c r="K16" s="59">
        <v>7238.5</v>
      </c>
      <c r="L16" s="59" t="s">
        <v>232</v>
      </c>
      <c r="M16" s="60" t="s">
        <v>114</v>
      </c>
      <c r="N16" s="60"/>
      <c r="O16" s="61" t="s">
        <v>171</v>
      </c>
      <c r="P16" s="62" t="s">
        <v>217</v>
      </c>
    </row>
    <row r="17" spans="1:16" ht="12.75" customHeight="1" thickBot="1" x14ac:dyDescent="0.25">
      <c r="A17" s="50" t="str">
        <f t="shared" si="0"/>
        <v>IBVS 978 </v>
      </c>
      <c r="B17" s="5" t="str">
        <f t="shared" si="1"/>
        <v>I</v>
      </c>
      <c r="C17" s="50">
        <f t="shared" si="2"/>
        <v>41988.432999999997</v>
      </c>
      <c r="D17" s="13" t="str">
        <f t="shared" si="3"/>
        <v>vis</v>
      </c>
      <c r="E17" s="58">
        <f>VLOOKUP(C17,Active!C$21:E$966,3,FALSE)</f>
        <v>31781.994108392821</v>
      </c>
      <c r="F17" s="5" t="s">
        <v>108</v>
      </c>
      <c r="G17" s="13" t="str">
        <f t="shared" si="4"/>
        <v>41988.433</v>
      </c>
      <c r="H17" s="50">
        <f t="shared" si="5"/>
        <v>31782</v>
      </c>
      <c r="I17" s="59" t="s">
        <v>262</v>
      </c>
      <c r="J17" s="60" t="s">
        <v>263</v>
      </c>
      <c r="K17" s="59">
        <v>31782</v>
      </c>
      <c r="L17" s="59" t="s">
        <v>109</v>
      </c>
      <c r="M17" s="60" t="s">
        <v>110</v>
      </c>
      <c r="N17" s="60"/>
      <c r="O17" s="61" t="s">
        <v>264</v>
      </c>
      <c r="P17" s="62" t="s">
        <v>265</v>
      </c>
    </row>
    <row r="18" spans="1:16" ht="12.75" customHeight="1" thickBot="1" x14ac:dyDescent="0.25">
      <c r="A18" s="50" t="str">
        <f t="shared" si="0"/>
        <v> BBS 25 </v>
      </c>
      <c r="B18" s="5" t="str">
        <f t="shared" si="1"/>
        <v>I</v>
      </c>
      <c r="C18" s="50">
        <f t="shared" si="2"/>
        <v>42777.313999999998</v>
      </c>
      <c r="D18" s="13" t="str">
        <f t="shared" si="3"/>
        <v>vis</v>
      </c>
      <c r="E18" s="58">
        <f>VLOOKUP(C18,Active!C$21:E$966,3,FALSE)</f>
        <v>33205.989009397163</v>
      </c>
      <c r="F18" s="5" t="s">
        <v>108</v>
      </c>
      <c r="G18" s="13" t="str">
        <f t="shared" si="4"/>
        <v>42777.314</v>
      </c>
      <c r="H18" s="50">
        <f t="shared" si="5"/>
        <v>33206</v>
      </c>
      <c r="I18" s="59" t="s">
        <v>266</v>
      </c>
      <c r="J18" s="60" t="s">
        <v>267</v>
      </c>
      <c r="K18" s="59">
        <v>33206</v>
      </c>
      <c r="L18" s="59" t="s">
        <v>268</v>
      </c>
      <c r="M18" s="60" t="s">
        <v>114</v>
      </c>
      <c r="N18" s="60"/>
      <c r="O18" s="61" t="s">
        <v>269</v>
      </c>
      <c r="P18" s="61" t="s">
        <v>270</v>
      </c>
    </row>
    <row r="19" spans="1:16" ht="12.75" customHeight="1" thickBot="1" x14ac:dyDescent="0.25">
      <c r="A19" s="50" t="str">
        <f t="shared" si="0"/>
        <v> AN 301.328 </v>
      </c>
      <c r="B19" s="5" t="str">
        <f t="shared" si="1"/>
        <v>I</v>
      </c>
      <c r="C19" s="50">
        <f t="shared" si="2"/>
        <v>43019.417000000001</v>
      </c>
      <c r="D19" s="13" t="str">
        <f t="shared" si="3"/>
        <v>vis</v>
      </c>
      <c r="E19" s="58">
        <f>VLOOKUP(C19,Active!C$21:E$966,3,FALSE)</f>
        <v>33643.004779225383</v>
      </c>
      <c r="F19" s="5" t="s">
        <v>108</v>
      </c>
      <c r="G19" s="13" t="str">
        <f t="shared" si="4"/>
        <v>43019.417</v>
      </c>
      <c r="H19" s="50">
        <f t="shared" si="5"/>
        <v>33643</v>
      </c>
      <c r="I19" s="59" t="s">
        <v>271</v>
      </c>
      <c r="J19" s="60" t="s">
        <v>272</v>
      </c>
      <c r="K19" s="59">
        <v>33643</v>
      </c>
      <c r="L19" s="59" t="s">
        <v>113</v>
      </c>
      <c r="M19" s="60" t="s">
        <v>114</v>
      </c>
      <c r="N19" s="60"/>
      <c r="O19" s="61" t="s">
        <v>273</v>
      </c>
      <c r="P19" s="61" t="s">
        <v>274</v>
      </c>
    </row>
    <row r="20" spans="1:16" ht="12.75" customHeight="1" thickBot="1" x14ac:dyDescent="0.25">
      <c r="A20" s="50" t="str">
        <f t="shared" si="0"/>
        <v> BBS 35 </v>
      </c>
      <c r="B20" s="5" t="str">
        <f t="shared" si="1"/>
        <v>I</v>
      </c>
      <c r="C20" s="50">
        <f t="shared" si="2"/>
        <v>43429.357000000004</v>
      </c>
      <c r="D20" s="13" t="str">
        <f t="shared" si="3"/>
        <v>vis</v>
      </c>
      <c r="E20" s="58">
        <f>VLOOKUP(C20,Active!C$21:E$966,3,FALSE)</f>
        <v>34382.980098339067</v>
      </c>
      <c r="F20" s="5" t="s">
        <v>108</v>
      </c>
      <c r="G20" s="13" t="str">
        <f t="shared" si="4"/>
        <v>43429.357</v>
      </c>
      <c r="H20" s="50">
        <f t="shared" si="5"/>
        <v>34383</v>
      </c>
      <c r="I20" s="59" t="s">
        <v>275</v>
      </c>
      <c r="J20" s="60" t="s">
        <v>276</v>
      </c>
      <c r="K20" s="59">
        <v>34383</v>
      </c>
      <c r="L20" s="59" t="s">
        <v>249</v>
      </c>
      <c r="M20" s="60" t="s">
        <v>114</v>
      </c>
      <c r="N20" s="60"/>
      <c r="O20" s="61" t="s">
        <v>269</v>
      </c>
      <c r="P20" s="61" t="s">
        <v>277</v>
      </c>
    </row>
    <row r="21" spans="1:16" ht="12.75" customHeight="1" thickBot="1" x14ac:dyDescent="0.25">
      <c r="A21" s="50" t="str">
        <f t="shared" si="0"/>
        <v> BBS 35 </v>
      </c>
      <c r="B21" s="5" t="str">
        <f t="shared" si="1"/>
        <v>II</v>
      </c>
      <c r="C21" s="50">
        <f t="shared" si="2"/>
        <v>43431.307000000001</v>
      </c>
      <c r="D21" s="13" t="str">
        <f t="shared" si="3"/>
        <v>vis</v>
      </c>
      <c r="E21" s="58">
        <f>VLOOKUP(C21,Active!C$21:E$966,3,FALSE)</f>
        <v>34386.500008258248</v>
      </c>
      <c r="F21" s="5" t="s">
        <v>108</v>
      </c>
      <c r="G21" s="13" t="str">
        <f t="shared" si="4"/>
        <v>43431.307</v>
      </c>
      <c r="H21" s="50">
        <f t="shared" si="5"/>
        <v>34386.5</v>
      </c>
      <c r="I21" s="59" t="s">
        <v>278</v>
      </c>
      <c r="J21" s="60" t="s">
        <v>279</v>
      </c>
      <c r="K21" s="59">
        <v>34386.5</v>
      </c>
      <c r="L21" s="59" t="s">
        <v>175</v>
      </c>
      <c r="M21" s="60" t="s">
        <v>114</v>
      </c>
      <c r="N21" s="60"/>
      <c r="O21" s="61" t="s">
        <v>269</v>
      </c>
      <c r="P21" s="61" t="s">
        <v>277</v>
      </c>
    </row>
    <row r="22" spans="1:16" ht="12.75" customHeight="1" thickBot="1" x14ac:dyDescent="0.25">
      <c r="A22" s="50" t="str">
        <f t="shared" si="0"/>
        <v> AOEB 5 </v>
      </c>
      <c r="B22" s="5" t="str">
        <f t="shared" si="1"/>
        <v>I</v>
      </c>
      <c r="C22" s="50">
        <f t="shared" si="2"/>
        <v>43452.663999999997</v>
      </c>
      <c r="D22" s="13" t="str">
        <f t="shared" si="3"/>
        <v>vis</v>
      </c>
      <c r="E22" s="58">
        <f>VLOOKUP(C22,Active!C$21:E$966,3,FALSE)</f>
        <v>34425.051144742385</v>
      </c>
      <c r="F22" s="5" t="s">
        <v>108</v>
      </c>
      <c r="G22" s="13" t="str">
        <f t="shared" si="4"/>
        <v>43452.664</v>
      </c>
      <c r="H22" s="50">
        <f t="shared" si="5"/>
        <v>34425</v>
      </c>
      <c r="I22" s="59" t="s">
        <v>280</v>
      </c>
      <c r="J22" s="60" t="s">
        <v>281</v>
      </c>
      <c r="K22" s="59">
        <v>34425</v>
      </c>
      <c r="L22" s="59" t="s">
        <v>282</v>
      </c>
      <c r="M22" s="60" t="s">
        <v>114</v>
      </c>
      <c r="N22" s="60"/>
      <c r="O22" s="61" t="s">
        <v>283</v>
      </c>
      <c r="P22" s="61" t="s">
        <v>284</v>
      </c>
    </row>
    <row r="23" spans="1:16" ht="12.75" customHeight="1" thickBot="1" x14ac:dyDescent="0.25">
      <c r="A23" s="50" t="str">
        <f t="shared" si="0"/>
        <v> BBS 36 </v>
      </c>
      <c r="B23" s="5" t="str">
        <f t="shared" si="1"/>
        <v>I</v>
      </c>
      <c r="C23" s="50">
        <f t="shared" si="2"/>
        <v>43485.313999999998</v>
      </c>
      <c r="D23" s="13" t="str">
        <f t="shared" si="3"/>
        <v>vis</v>
      </c>
      <c r="E23" s="58">
        <f>VLOOKUP(C23,Active!C$21:E$966,3,FALSE)</f>
        <v>34483.987072363656</v>
      </c>
      <c r="F23" s="5" t="s">
        <v>108</v>
      </c>
      <c r="G23" s="13" t="str">
        <f t="shared" si="4"/>
        <v>43485.314</v>
      </c>
      <c r="H23" s="50">
        <f t="shared" si="5"/>
        <v>34484</v>
      </c>
      <c r="I23" s="59" t="s">
        <v>285</v>
      </c>
      <c r="J23" s="60" t="s">
        <v>286</v>
      </c>
      <c r="K23" s="59">
        <v>34484</v>
      </c>
      <c r="L23" s="59" t="s">
        <v>138</v>
      </c>
      <c r="M23" s="60" t="s">
        <v>114</v>
      </c>
      <c r="N23" s="60"/>
      <c r="O23" s="61" t="s">
        <v>287</v>
      </c>
      <c r="P23" s="61" t="s">
        <v>288</v>
      </c>
    </row>
    <row r="24" spans="1:16" ht="12.75" customHeight="1" thickBot="1" x14ac:dyDescent="0.25">
      <c r="A24" s="50" t="str">
        <f t="shared" si="0"/>
        <v> AOEB 5 </v>
      </c>
      <c r="B24" s="5" t="str">
        <f t="shared" si="1"/>
        <v>I</v>
      </c>
      <c r="C24" s="50">
        <f t="shared" si="2"/>
        <v>43755.686999999998</v>
      </c>
      <c r="D24" s="13" t="str">
        <f t="shared" si="3"/>
        <v>vis</v>
      </c>
      <c r="E24" s="58">
        <f>VLOOKUP(C24,Active!C$21:E$966,3,FALSE)</f>
        <v>34972.032510610043</v>
      </c>
      <c r="F24" s="5" t="s">
        <v>108</v>
      </c>
      <c r="G24" s="13" t="str">
        <f t="shared" si="4"/>
        <v>43755.687</v>
      </c>
      <c r="H24" s="50">
        <f t="shared" si="5"/>
        <v>34972</v>
      </c>
      <c r="I24" s="59" t="s">
        <v>289</v>
      </c>
      <c r="J24" s="60" t="s">
        <v>290</v>
      </c>
      <c r="K24" s="59">
        <v>34972</v>
      </c>
      <c r="L24" s="59" t="s">
        <v>291</v>
      </c>
      <c r="M24" s="60" t="s">
        <v>114</v>
      </c>
      <c r="N24" s="60"/>
      <c r="O24" s="61" t="s">
        <v>292</v>
      </c>
      <c r="P24" s="61" t="s">
        <v>284</v>
      </c>
    </row>
    <row r="25" spans="1:16" ht="12.75" customHeight="1" thickBot="1" x14ac:dyDescent="0.25">
      <c r="A25" s="50" t="str">
        <f t="shared" si="0"/>
        <v> AOEB 5 </v>
      </c>
      <c r="B25" s="5" t="str">
        <f t="shared" si="1"/>
        <v>I</v>
      </c>
      <c r="C25" s="50">
        <f t="shared" si="2"/>
        <v>44191.654000000002</v>
      </c>
      <c r="D25" s="13" t="str">
        <f t="shared" si="3"/>
        <v>vis</v>
      </c>
      <c r="E25" s="58">
        <f>VLOOKUP(C25,Active!C$21:E$966,3,FALSE)</f>
        <v>35758.988699193826</v>
      </c>
      <c r="F25" s="5" t="s">
        <v>108</v>
      </c>
      <c r="G25" s="13" t="str">
        <f t="shared" si="4"/>
        <v>44191.654</v>
      </c>
      <c r="H25" s="50">
        <f t="shared" si="5"/>
        <v>35759</v>
      </c>
      <c r="I25" s="59" t="s">
        <v>293</v>
      </c>
      <c r="J25" s="60" t="s">
        <v>294</v>
      </c>
      <c r="K25" s="59">
        <v>35759</v>
      </c>
      <c r="L25" s="59" t="s">
        <v>268</v>
      </c>
      <c r="M25" s="60" t="s">
        <v>114</v>
      </c>
      <c r="N25" s="60"/>
      <c r="O25" s="61" t="s">
        <v>292</v>
      </c>
      <c r="P25" s="61" t="s">
        <v>284</v>
      </c>
    </row>
    <row r="26" spans="1:16" ht="12.75" customHeight="1" thickBot="1" x14ac:dyDescent="0.25">
      <c r="A26" s="50" t="str">
        <f t="shared" si="0"/>
        <v> AOEB 5 </v>
      </c>
      <c r="B26" s="5" t="str">
        <f t="shared" si="1"/>
        <v>I</v>
      </c>
      <c r="C26" s="50">
        <f t="shared" si="2"/>
        <v>44474.752999999997</v>
      </c>
      <c r="D26" s="13" t="str">
        <f t="shared" si="3"/>
        <v>vis</v>
      </c>
      <c r="E26" s="58">
        <f>VLOOKUP(C26,Active!C$21:E$966,3,FALSE)</f>
        <v>36270.005611097418</v>
      </c>
      <c r="F26" s="5" t="s">
        <v>108</v>
      </c>
      <c r="G26" s="13" t="str">
        <f t="shared" si="4"/>
        <v>44474.753</v>
      </c>
      <c r="H26" s="50">
        <f t="shared" si="5"/>
        <v>36270</v>
      </c>
      <c r="I26" s="59" t="s">
        <v>295</v>
      </c>
      <c r="J26" s="60" t="s">
        <v>296</v>
      </c>
      <c r="K26" s="59">
        <v>36270</v>
      </c>
      <c r="L26" s="59" t="s">
        <v>113</v>
      </c>
      <c r="M26" s="60" t="s">
        <v>114</v>
      </c>
      <c r="N26" s="60"/>
      <c r="O26" s="61" t="s">
        <v>292</v>
      </c>
      <c r="P26" s="61" t="s">
        <v>284</v>
      </c>
    </row>
    <row r="27" spans="1:16" ht="12.75" customHeight="1" thickBot="1" x14ac:dyDescent="0.25">
      <c r="A27" s="50" t="str">
        <f t="shared" si="0"/>
        <v> AOEB 5 </v>
      </c>
      <c r="B27" s="5" t="str">
        <f t="shared" si="1"/>
        <v>I</v>
      </c>
      <c r="C27" s="50">
        <f t="shared" si="2"/>
        <v>45552.822999999997</v>
      </c>
      <c r="D27" s="13" t="str">
        <f t="shared" si="3"/>
        <v>vis</v>
      </c>
      <c r="E27" s="58">
        <f>VLOOKUP(C27,Active!C$21:E$966,3,FALSE)</f>
        <v>38216.010373445286</v>
      </c>
      <c r="F27" s="5" t="s">
        <v>108</v>
      </c>
      <c r="G27" s="13" t="str">
        <f t="shared" si="4"/>
        <v>45552.823</v>
      </c>
      <c r="H27" s="50">
        <f t="shared" si="5"/>
        <v>38216</v>
      </c>
      <c r="I27" s="59" t="s">
        <v>297</v>
      </c>
      <c r="J27" s="60" t="s">
        <v>298</v>
      </c>
      <c r="K27" s="59">
        <v>38216</v>
      </c>
      <c r="L27" s="59" t="s">
        <v>207</v>
      </c>
      <c r="M27" s="60" t="s">
        <v>114</v>
      </c>
      <c r="N27" s="60"/>
      <c r="O27" s="61" t="s">
        <v>292</v>
      </c>
      <c r="P27" s="61" t="s">
        <v>284</v>
      </c>
    </row>
    <row r="28" spans="1:16" ht="12.75" customHeight="1" thickBot="1" x14ac:dyDescent="0.25">
      <c r="A28" s="50" t="str">
        <f t="shared" si="0"/>
        <v> BBS 69 </v>
      </c>
      <c r="B28" s="5" t="str">
        <f t="shared" si="1"/>
        <v>II</v>
      </c>
      <c r="C28" s="50">
        <f t="shared" si="2"/>
        <v>45647.254999999997</v>
      </c>
      <c r="D28" s="13" t="str">
        <f t="shared" si="3"/>
        <v>vis</v>
      </c>
      <c r="E28" s="58">
        <f>VLOOKUP(C28,Active!C$21:E$966,3,FALSE)</f>
        <v>38386.467877798466</v>
      </c>
      <c r="F28" s="5" t="str">
        <f>LEFT(M28,1)</f>
        <v>V</v>
      </c>
      <c r="G28" s="13" t="str">
        <f t="shared" si="4"/>
        <v>45647.255</v>
      </c>
      <c r="H28" s="50">
        <f t="shared" si="5"/>
        <v>38386.5</v>
      </c>
      <c r="I28" s="59" t="s">
        <v>299</v>
      </c>
      <c r="J28" s="60" t="s">
        <v>300</v>
      </c>
      <c r="K28" s="59">
        <v>38386.5</v>
      </c>
      <c r="L28" s="59" t="s">
        <v>301</v>
      </c>
      <c r="M28" s="60" t="s">
        <v>114</v>
      </c>
      <c r="N28" s="60"/>
      <c r="O28" s="61" t="s">
        <v>302</v>
      </c>
      <c r="P28" s="61" t="s">
        <v>303</v>
      </c>
    </row>
    <row r="29" spans="1:16" ht="12.75" customHeight="1" thickBot="1" x14ac:dyDescent="0.25">
      <c r="A29" s="50" t="str">
        <f t="shared" si="0"/>
        <v> VSSC 61.19 </v>
      </c>
      <c r="B29" s="5" t="str">
        <f t="shared" si="1"/>
        <v>I</v>
      </c>
      <c r="C29" s="50">
        <f t="shared" si="2"/>
        <v>45934.506999999998</v>
      </c>
      <c r="D29" s="13" t="str">
        <f t="shared" si="3"/>
        <v>vis</v>
      </c>
      <c r="E29" s="58">
        <f>VLOOKUP(C29,Active!C$21:E$966,3,FALSE)</f>
        <v>38904.981295288933</v>
      </c>
      <c r="F29" s="5" t="str">
        <f>LEFT(M29,1)</f>
        <v>V</v>
      </c>
      <c r="G29" s="13" t="str">
        <f t="shared" si="4"/>
        <v>45934.507</v>
      </c>
      <c r="H29" s="50">
        <f t="shared" si="5"/>
        <v>38905</v>
      </c>
      <c r="I29" s="59" t="s">
        <v>304</v>
      </c>
      <c r="J29" s="60" t="s">
        <v>305</v>
      </c>
      <c r="K29" s="59">
        <v>38905</v>
      </c>
      <c r="L29" s="59" t="s">
        <v>193</v>
      </c>
      <c r="M29" s="60" t="s">
        <v>114</v>
      </c>
      <c r="N29" s="60"/>
      <c r="O29" s="61" t="s">
        <v>306</v>
      </c>
      <c r="P29" s="61" t="s">
        <v>307</v>
      </c>
    </row>
    <row r="30" spans="1:16" ht="12.75" customHeight="1" thickBot="1" x14ac:dyDescent="0.25">
      <c r="A30" s="50" t="str">
        <f t="shared" si="0"/>
        <v> VSSC 61.19 </v>
      </c>
      <c r="B30" s="5" t="str">
        <f t="shared" si="1"/>
        <v>I</v>
      </c>
      <c r="C30" s="50">
        <f t="shared" si="2"/>
        <v>45974.383999999998</v>
      </c>
      <c r="D30" s="13" t="str">
        <f t="shared" si="3"/>
        <v>vis</v>
      </c>
      <c r="E30" s="58">
        <f>VLOOKUP(C30,Active!C$21:E$966,3,FALSE)</f>
        <v>38976.962550595315</v>
      </c>
      <c r="F30" s="5" t="str">
        <f>LEFT(M30,1)</f>
        <v>V</v>
      </c>
      <c r="G30" s="13" t="str">
        <f t="shared" si="4"/>
        <v>45974.384</v>
      </c>
      <c r="H30" s="50">
        <f t="shared" si="5"/>
        <v>38977</v>
      </c>
      <c r="I30" s="59" t="s">
        <v>308</v>
      </c>
      <c r="J30" s="60" t="s">
        <v>309</v>
      </c>
      <c r="K30" s="59">
        <v>38977</v>
      </c>
      <c r="L30" s="59" t="s">
        <v>310</v>
      </c>
      <c r="M30" s="60" t="s">
        <v>114</v>
      </c>
      <c r="N30" s="60"/>
      <c r="O30" s="61" t="s">
        <v>306</v>
      </c>
      <c r="P30" s="61" t="s">
        <v>307</v>
      </c>
    </row>
    <row r="31" spans="1:16" ht="12.75" customHeight="1" thickBot="1" x14ac:dyDescent="0.25">
      <c r="A31" s="50" t="str">
        <f t="shared" si="0"/>
        <v> VSSC 61.19 </v>
      </c>
      <c r="B31" s="5" t="str">
        <f t="shared" si="1"/>
        <v>II</v>
      </c>
      <c r="C31" s="50">
        <f t="shared" si="2"/>
        <v>45976.337</v>
      </c>
      <c r="D31" s="13" t="str">
        <f t="shared" si="3"/>
        <v>vis</v>
      </c>
      <c r="E31" s="58">
        <f>VLOOKUP(C31,Active!C$21:E$966,3,FALSE)</f>
        <v>38980.487875760533</v>
      </c>
      <c r="F31" s="5" t="str">
        <f>LEFT(M31,1)</f>
        <v>V</v>
      </c>
      <c r="G31" s="13" t="str">
        <f t="shared" si="4"/>
        <v>45976.337</v>
      </c>
      <c r="H31" s="50">
        <f t="shared" si="5"/>
        <v>38980.5</v>
      </c>
      <c r="I31" s="59" t="s">
        <v>311</v>
      </c>
      <c r="J31" s="60" t="s">
        <v>312</v>
      </c>
      <c r="K31" s="59">
        <v>38980.5</v>
      </c>
      <c r="L31" s="59" t="s">
        <v>138</v>
      </c>
      <c r="M31" s="60" t="s">
        <v>114</v>
      </c>
      <c r="N31" s="60"/>
      <c r="O31" s="61" t="s">
        <v>306</v>
      </c>
      <c r="P31" s="61" t="s">
        <v>307</v>
      </c>
    </row>
    <row r="32" spans="1:16" ht="12.75" customHeight="1" thickBot="1" x14ac:dyDescent="0.25">
      <c r="A32" s="50" t="str">
        <f t="shared" si="0"/>
        <v> BBS 74 </v>
      </c>
      <c r="B32" s="5" t="str">
        <f t="shared" si="1"/>
        <v>II</v>
      </c>
      <c r="C32" s="50">
        <f t="shared" si="2"/>
        <v>45991.294000000002</v>
      </c>
      <c r="D32" s="13" t="str">
        <f t="shared" si="3"/>
        <v>vis</v>
      </c>
      <c r="E32" s="58">
        <f>VLOOKUP(C32,Active!C$21:E$966,3,FALSE)</f>
        <v>39007.486487381713</v>
      </c>
      <c r="F32" s="5" t="str">
        <f>LEFT(M32,1)</f>
        <v>V</v>
      </c>
      <c r="G32" s="13" t="str">
        <f t="shared" si="4"/>
        <v>45991.294</v>
      </c>
      <c r="H32" s="50">
        <f t="shared" si="5"/>
        <v>39007.5</v>
      </c>
      <c r="I32" s="59" t="s">
        <v>313</v>
      </c>
      <c r="J32" s="60" t="s">
        <v>314</v>
      </c>
      <c r="K32" s="59">
        <v>39007.5</v>
      </c>
      <c r="L32" s="59" t="s">
        <v>138</v>
      </c>
      <c r="M32" s="60" t="s">
        <v>114</v>
      </c>
      <c r="N32" s="60"/>
      <c r="O32" s="61" t="s">
        <v>302</v>
      </c>
      <c r="P32" s="61" t="s">
        <v>315</v>
      </c>
    </row>
    <row r="33" spans="1:16" ht="12.75" customHeight="1" thickBot="1" x14ac:dyDescent="0.25">
      <c r="A33" s="50" t="str">
        <f t="shared" si="0"/>
        <v> AOEB 5 </v>
      </c>
      <c r="B33" s="5" t="str">
        <f t="shared" si="1"/>
        <v>I</v>
      </c>
      <c r="C33" s="50">
        <f t="shared" si="2"/>
        <v>46017.612999999998</v>
      </c>
      <c r="D33" s="13" t="str">
        <f t="shared" si="3"/>
        <v>vis</v>
      </c>
      <c r="E33" s="58">
        <f>VLOOKUP(C33,Active!C$21:E$966,3,FALSE)</f>
        <v>39054.99444079867</v>
      </c>
      <c r="F33" s="5" t="s">
        <v>108</v>
      </c>
      <c r="G33" s="13" t="str">
        <f t="shared" si="4"/>
        <v>46017.613</v>
      </c>
      <c r="H33" s="50">
        <f t="shared" si="5"/>
        <v>39055</v>
      </c>
      <c r="I33" s="59" t="s">
        <v>316</v>
      </c>
      <c r="J33" s="60" t="s">
        <v>317</v>
      </c>
      <c r="K33" s="59">
        <v>39055</v>
      </c>
      <c r="L33" s="59" t="s">
        <v>109</v>
      </c>
      <c r="M33" s="60" t="s">
        <v>114</v>
      </c>
      <c r="N33" s="60"/>
      <c r="O33" s="61" t="s">
        <v>292</v>
      </c>
      <c r="P33" s="61" t="s">
        <v>284</v>
      </c>
    </row>
    <row r="34" spans="1:16" ht="12.75" customHeight="1" thickBot="1" x14ac:dyDescent="0.25">
      <c r="A34" s="50" t="str">
        <f t="shared" si="0"/>
        <v> AOEB 5 </v>
      </c>
      <c r="B34" s="5" t="str">
        <f t="shared" si="1"/>
        <v>I</v>
      </c>
      <c r="C34" s="50">
        <f t="shared" si="2"/>
        <v>47161.612000000001</v>
      </c>
      <c r="D34" s="13" t="str">
        <f t="shared" si="3"/>
        <v>vis</v>
      </c>
      <c r="E34" s="58">
        <f>VLOOKUP(C34,Active!C$21:E$966,3,FALSE)</f>
        <v>41120.006454973263</v>
      </c>
      <c r="F34" s="5" t="s">
        <v>108</v>
      </c>
      <c r="G34" s="13" t="str">
        <f t="shared" si="4"/>
        <v>47161.612</v>
      </c>
      <c r="H34" s="50">
        <f t="shared" si="5"/>
        <v>41120</v>
      </c>
      <c r="I34" s="59" t="s">
        <v>324</v>
      </c>
      <c r="J34" s="60" t="s">
        <v>325</v>
      </c>
      <c r="K34" s="59">
        <v>41120</v>
      </c>
      <c r="L34" s="59" t="s">
        <v>200</v>
      </c>
      <c r="M34" s="60" t="s">
        <v>114</v>
      </c>
      <c r="N34" s="60"/>
      <c r="O34" s="61" t="s">
        <v>292</v>
      </c>
      <c r="P34" s="61" t="s">
        <v>284</v>
      </c>
    </row>
    <row r="35" spans="1:16" ht="12.75" customHeight="1" thickBot="1" x14ac:dyDescent="0.25">
      <c r="A35" s="50" t="str">
        <f t="shared" si="0"/>
        <v> AOEB 5 </v>
      </c>
      <c r="B35" s="5" t="str">
        <f t="shared" si="1"/>
        <v>I</v>
      </c>
      <c r="C35" s="50">
        <f t="shared" si="2"/>
        <v>47197.614000000001</v>
      </c>
      <c r="D35" s="13" t="str">
        <f t="shared" si="3"/>
        <v>vis</v>
      </c>
      <c r="E35" s="58">
        <f>VLOOKUP(C35,Active!C$21:E$966,3,FALSE)</f>
        <v>41184.993017491513</v>
      </c>
      <c r="F35" s="5" t="s">
        <v>108</v>
      </c>
      <c r="G35" s="13" t="str">
        <f t="shared" si="4"/>
        <v>47197.614</v>
      </c>
      <c r="H35" s="50">
        <f t="shared" si="5"/>
        <v>41185</v>
      </c>
      <c r="I35" s="59" t="s">
        <v>326</v>
      </c>
      <c r="J35" s="60" t="s">
        <v>327</v>
      </c>
      <c r="K35" s="59">
        <v>41185</v>
      </c>
      <c r="L35" s="59" t="s">
        <v>153</v>
      </c>
      <c r="M35" s="60" t="s">
        <v>114</v>
      </c>
      <c r="N35" s="60"/>
      <c r="O35" s="61" t="s">
        <v>292</v>
      </c>
      <c r="P35" s="61" t="s">
        <v>284</v>
      </c>
    </row>
    <row r="36" spans="1:16" ht="12.75" customHeight="1" thickBot="1" x14ac:dyDescent="0.25">
      <c r="A36" s="50" t="str">
        <f t="shared" si="0"/>
        <v> BRNO 31 </v>
      </c>
      <c r="B36" s="5" t="str">
        <f t="shared" si="1"/>
        <v>I</v>
      </c>
      <c r="C36" s="50">
        <f t="shared" si="2"/>
        <v>48156.571000000004</v>
      </c>
      <c r="D36" s="13" t="str">
        <f t="shared" si="3"/>
        <v>vis</v>
      </c>
      <c r="E36" s="58">
        <f>VLOOKUP(C36,Active!C$21:E$966,3,FALSE)</f>
        <v>42915.989046401352</v>
      </c>
      <c r="F36" s="5" t="s">
        <v>108</v>
      </c>
      <c r="G36" s="13" t="str">
        <f t="shared" si="4"/>
        <v>48156.571</v>
      </c>
      <c r="H36" s="50">
        <f t="shared" si="5"/>
        <v>42916</v>
      </c>
      <c r="I36" s="59" t="s">
        <v>336</v>
      </c>
      <c r="J36" s="60" t="s">
        <v>337</v>
      </c>
      <c r="K36" s="59">
        <v>42916</v>
      </c>
      <c r="L36" s="59" t="s">
        <v>268</v>
      </c>
      <c r="M36" s="60" t="s">
        <v>114</v>
      </c>
      <c r="N36" s="60"/>
      <c r="O36" s="61" t="s">
        <v>331</v>
      </c>
      <c r="P36" s="61" t="s">
        <v>338</v>
      </c>
    </row>
    <row r="37" spans="1:16" ht="12.75" customHeight="1" thickBot="1" x14ac:dyDescent="0.25">
      <c r="A37" s="50" t="str">
        <f t="shared" si="0"/>
        <v> AOEB 5 </v>
      </c>
      <c r="B37" s="5" t="str">
        <f t="shared" si="1"/>
        <v>I</v>
      </c>
      <c r="C37" s="50">
        <f t="shared" si="2"/>
        <v>48176.529000000002</v>
      </c>
      <c r="D37" s="13" t="str">
        <f t="shared" si="3"/>
        <v>vis</v>
      </c>
      <c r="E37" s="58">
        <f>VLOOKUP(C37,Active!C$21:E$966,3,FALSE)</f>
        <v>42952.014873153727</v>
      </c>
      <c r="F37" s="5" t="s">
        <v>108</v>
      </c>
      <c r="G37" s="13" t="str">
        <f t="shared" si="4"/>
        <v>48176.529</v>
      </c>
      <c r="H37" s="50">
        <f t="shared" si="5"/>
        <v>42952</v>
      </c>
      <c r="I37" s="59" t="s">
        <v>339</v>
      </c>
      <c r="J37" s="60" t="s">
        <v>340</v>
      </c>
      <c r="K37" s="59">
        <v>42952</v>
      </c>
      <c r="L37" s="59" t="s">
        <v>341</v>
      </c>
      <c r="M37" s="60" t="s">
        <v>114</v>
      </c>
      <c r="N37" s="60"/>
      <c r="O37" s="61" t="s">
        <v>292</v>
      </c>
      <c r="P37" s="61" t="s">
        <v>284</v>
      </c>
    </row>
    <row r="38" spans="1:16" ht="12.75" customHeight="1" thickBot="1" x14ac:dyDescent="0.25">
      <c r="A38" s="50" t="str">
        <f t="shared" si="0"/>
        <v> BBS 96 </v>
      </c>
      <c r="B38" s="5" t="str">
        <f t="shared" si="1"/>
        <v>II</v>
      </c>
      <c r="C38" s="50">
        <f t="shared" si="2"/>
        <v>48187.273999999998</v>
      </c>
      <c r="D38" s="13" t="str">
        <f t="shared" si="3"/>
        <v>vis</v>
      </c>
      <c r="E38" s="58">
        <f>VLOOKUP(C38,Active!C$21:E$966,3,FALSE)</f>
        <v>42971.410479349448</v>
      </c>
      <c r="F38" s="5" t="s">
        <v>108</v>
      </c>
      <c r="G38" s="13" t="str">
        <f t="shared" si="4"/>
        <v>48187.274</v>
      </c>
      <c r="H38" s="50">
        <f t="shared" si="5"/>
        <v>42971.5</v>
      </c>
      <c r="I38" s="59" t="s">
        <v>342</v>
      </c>
      <c r="J38" s="60" t="s">
        <v>343</v>
      </c>
      <c r="K38" s="59">
        <v>42971.5</v>
      </c>
      <c r="L38" s="59" t="s">
        <v>344</v>
      </c>
      <c r="M38" s="60" t="s">
        <v>114</v>
      </c>
      <c r="N38" s="60"/>
      <c r="O38" s="61" t="s">
        <v>287</v>
      </c>
      <c r="P38" s="61" t="s">
        <v>345</v>
      </c>
    </row>
    <row r="39" spans="1:16" ht="12.75" customHeight="1" thickBot="1" x14ac:dyDescent="0.25">
      <c r="A39" s="50" t="str">
        <f t="shared" si="0"/>
        <v> BBS 97 </v>
      </c>
      <c r="B39" s="5" t="str">
        <f t="shared" si="1"/>
        <v>I</v>
      </c>
      <c r="C39" s="50">
        <f t="shared" si="2"/>
        <v>48205.31</v>
      </c>
      <c r="D39" s="13" t="str">
        <f t="shared" si="3"/>
        <v>vis</v>
      </c>
      <c r="E39" s="58">
        <f>VLOOKUP(C39,Active!C$21:E$966,3,FALSE)</f>
        <v>43003.966938478916</v>
      </c>
      <c r="F39" s="5" t="s">
        <v>108</v>
      </c>
      <c r="G39" s="13" t="str">
        <f t="shared" si="4"/>
        <v>48205.310</v>
      </c>
      <c r="H39" s="50">
        <f t="shared" si="5"/>
        <v>43004</v>
      </c>
      <c r="I39" s="59" t="s">
        <v>346</v>
      </c>
      <c r="J39" s="60" t="s">
        <v>347</v>
      </c>
      <c r="K39" s="59">
        <v>43004</v>
      </c>
      <c r="L39" s="59" t="s">
        <v>301</v>
      </c>
      <c r="M39" s="60" t="s">
        <v>114</v>
      </c>
      <c r="N39" s="60"/>
      <c r="O39" s="61" t="s">
        <v>287</v>
      </c>
      <c r="P39" s="61" t="s">
        <v>348</v>
      </c>
    </row>
    <row r="40" spans="1:16" ht="12.75" customHeight="1" thickBot="1" x14ac:dyDescent="0.25">
      <c r="A40" s="50" t="str">
        <f t="shared" si="0"/>
        <v> AOEB 5 </v>
      </c>
      <c r="B40" s="5" t="str">
        <f t="shared" si="1"/>
        <v>I</v>
      </c>
      <c r="C40" s="50">
        <f t="shared" si="2"/>
        <v>48219.733</v>
      </c>
      <c r="D40" s="13" t="str">
        <f t="shared" si="3"/>
        <v>vis</v>
      </c>
      <c r="E40" s="58">
        <f>VLOOKUP(C40,Active!C$21:E$966,3,FALSE)</f>
        <v>43030.001636306843</v>
      </c>
      <c r="F40" s="5" t="s">
        <v>108</v>
      </c>
      <c r="G40" s="13" t="str">
        <f t="shared" si="4"/>
        <v>48219.733</v>
      </c>
      <c r="H40" s="50">
        <f t="shared" si="5"/>
        <v>43030</v>
      </c>
      <c r="I40" s="59" t="s">
        <v>349</v>
      </c>
      <c r="J40" s="60" t="s">
        <v>350</v>
      </c>
      <c r="K40" s="59">
        <v>43030</v>
      </c>
      <c r="L40" s="59" t="s">
        <v>180</v>
      </c>
      <c r="M40" s="60" t="s">
        <v>114</v>
      </c>
      <c r="N40" s="60"/>
      <c r="O40" s="61" t="s">
        <v>292</v>
      </c>
      <c r="P40" s="61" t="s">
        <v>284</v>
      </c>
    </row>
    <row r="41" spans="1:16" ht="12.75" customHeight="1" thickBot="1" x14ac:dyDescent="0.25">
      <c r="A41" s="50" t="str">
        <f t="shared" si="0"/>
        <v> BRNO 31 </v>
      </c>
      <c r="B41" s="5" t="str">
        <f t="shared" si="1"/>
        <v>II</v>
      </c>
      <c r="C41" s="50">
        <f t="shared" si="2"/>
        <v>48557.368999999999</v>
      </c>
      <c r="D41" s="13" t="str">
        <f t="shared" si="3"/>
        <v>vis</v>
      </c>
      <c r="E41" s="58">
        <f>VLOOKUP(C41,Active!C$21:E$966,3,FALSE)</f>
        <v>43639.462305781068</v>
      </c>
      <c r="F41" s="5" t="s">
        <v>108</v>
      </c>
      <c r="G41" s="13" t="str">
        <f t="shared" si="4"/>
        <v>48557.369</v>
      </c>
      <c r="H41" s="50">
        <f t="shared" si="5"/>
        <v>43639.5</v>
      </c>
      <c r="I41" s="59" t="s">
        <v>351</v>
      </c>
      <c r="J41" s="60" t="s">
        <v>352</v>
      </c>
      <c r="K41" s="59">
        <v>43639.5</v>
      </c>
      <c r="L41" s="59" t="s">
        <v>310</v>
      </c>
      <c r="M41" s="60" t="s">
        <v>114</v>
      </c>
      <c r="N41" s="60"/>
      <c r="O41" s="61" t="s">
        <v>353</v>
      </c>
      <c r="P41" s="61" t="s">
        <v>338</v>
      </c>
    </row>
    <row r="42" spans="1:16" ht="12.75" customHeight="1" thickBot="1" x14ac:dyDescent="0.25">
      <c r="A42" s="50" t="str">
        <f t="shared" si="0"/>
        <v> AOEB 5 </v>
      </c>
      <c r="B42" s="5" t="str">
        <f t="shared" si="1"/>
        <v>I</v>
      </c>
      <c r="C42" s="50">
        <f t="shared" si="2"/>
        <v>48900.572</v>
      </c>
      <c r="D42" s="13" t="str">
        <f t="shared" si="3"/>
        <v>vis</v>
      </c>
      <c r="E42" s="58">
        <f>VLOOKUP(C42,Active!C$21:E$966,3,FALSE)</f>
        <v>44258.97186680408</v>
      </c>
      <c r="F42" s="5" t="s">
        <v>108</v>
      </c>
      <c r="G42" s="13" t="str">
        <f t="shared" si="4"/>
        <v>48900.572</v>
      </c>
      <c r="H42" s="50">
        <f t="shared" si="5"/>
        <v>44259</v>
      </c>
      <c r="I42" s="59" t="s">
        <v>354</v>
      </c>
      <c r="J42" s="60" t="s">
        <v>355</v>
      </c>
      <c r="K42" s="59">
        <v>44259</v>
      </c>
      <c r="L42" s="59" t="s">
        <v>119</v>
      </c>
      <c r="M42" s="60" t="s">
        <v>114</v>
      </c>
      <c r="N42" s="60"/>
      <c r="O42" s="61" t="s">
        <v>292</v>
      </c>
      <c r="P42" s="61" t="s">
        <v>284</v>
      </c>
    </row>
    <row r="43" spans="1:16" ht="12.75" customHeight="1" thickBot="1" x14ac:dyDescent="0.25">
      <c r="A43" s="50" t="str">
        <f t="shared" ref="A43:A74" si="6">P43</f>
        <v> BRNO 31 </v>
      </c>
      <c r="B43" s="5" t="str">
        <f t="shared" ref="B43:B74" si="7">IF(H43=INT(H43),"I","II")</f>
        <v>I</v>
      </c>
      <c r="C43" s="50">
        <f t="shared" ref="C43:C74" si="8">1*G43</f>
        <v>49212.451999999997</v>
      </c>
      <c r="D43" s="13" t="str">
        <f t="shared" ref="D43:D74" si="9">VLOOKUP(F43,I$1:J$5,2,FALSE)</f>
        <v>vis</v>
      </c>
      <c r="E43" s="58">
        <f>VLOOKUP(C43,Active!C$21:E$966,3,FALSE)</f>
        <v>44821.940844032877</v>
      </c>
      <c r="F43" s="5" t="s">
        <v>108</v>
      </c>
      <c r="G43" s="13" t="str">
        <f t="shared" ref="G43:G74" si="10">MID(I43,3,LEN(I43)-3)</f>
        <v>49212.452</v>
      </c>
      <c r="H43" s="50">
        <f t="shared" ref="H43:H74" si="11">1*K43</f>
        <v>44822</v>
      </c>
      <c r="I43" s="59" t="s">
        <v>356</v>
      </c>
      <c r="J43" s="60" t="s">
        <v>357</v>
      </c>
      <c r="K43" s="59">
        <v>44822</v>
      </c>
      <c r="L43" s="59" t="s">
        <v>358</v>
      </c>
      <c r="M43" s="60" t="s">
        <v>114</v>
      </c>
      <c r="N43" s="60"/>
      <c r="O43" s="61" t="s">
        <v>331</v>
      </c>
      <c r="P43" s="61" t="s">
        <v>338</v>
      </c>
    </row>
    <row r="44" spans="1:16" ht="12.75" customHeight="1" thickBot="1" x14ac:dyDescent="0.25">
      <c r="A44" s="50" t="str">
        <f t="shared" si="6"/>
        <v> AOEB 5 </v>
      </c>
      <c r="B44" s="5" t="str">
        <f t="shared" si="7"/>
        <v>I</v>
      </c>
      <c r="C44" s="50">
        <f t="shared" si="8"/>
        <v>49988.624000000003</v>
      </c>
      <c r="D44" s="13" t="str">
        <f t="shared" si="9"/>
        <v>vis</v>
      </c>
      <c r="E44" s="58">
        <f>VLOOKUP(C44,Active!C$21:E$966,3,FALSE)</f>
        <v>46222.994957774172</v>
      </c>
      <c r="F44" s="5" t="s">
        <v>108</v>
      </c>
      <c r="G44" s="13" t="str">
        <f t="shared" si="10"/>
        <v>49988.624</v>
      </c>
      <c r="H44" s="50">
        <f t="shared" si="11"/>
        <v>46223</v>
      </c>
      <c r="I44" s="59" t="s">
        <v>359</v>
      </c>
      <c r="J44" s="60" t="s">
        <v>360</v>
      </c>
      <c r="K44" s="59">
        <v>46223</v>
      </c>
      <c r="L44" s="59" t="s">
        <v>109</v>
      </c>
      <c r="M44" s="60" t="s">
        <v>114</v>
      </c>
      <c r="N44" s="60"/>
      <c r="O44" s="61" t="s">
        <v>292</v>
      </c>
      <c r="P44" s="61" t="s">
        <v>284</v>
      </c>
    </row>
    <row r="45" spans="1:16" ht="12.75" customHeight="1" thickBot="1" x14ac:dyDescent="0.25">
      <c r="A45" s="50" t="str">
        <f t="shared" si="6"/>
        <v> BBS 113 </v>
      </c>
      <c r="B45" s="5" t="str">
        <f t="shared" si="7"/>
        <v>I</v>
      </c>
      <c r="C45" s="50">
        <f t="shared" si="8"/>
        <v>50360.319600000003</v>
      </c>
      <c r="D45" s="13" t="str">
        <f t="shared" si="9"/>
        <v>vis</v>
      </c>
      <c r="E45" s="58">
        <f>VLOOKUP(C45,Active!C$21:E$966,3,FALSE)</f>
        <v>46893.935998470733</v>
      </c>
      <c r="F45" s="5" t="s">
        <v>108</v>
      </c>
      <c r="G45" s="13" t="str">
        <f t="shared" si="10"/>
        <v>50360.3196</v>
      </c>
      <c r="H45" s="50">
        <f t="shared" si="11"/>
        <v>46894</v>
      </c>
      <c r="I45" s="59" t="s">
        <v>373</v>
      </c>
      <c r="J45" s="60" t="s">
        <v>374</v>
      </c>
      <c r="K45" s="59">
        <v>46894</v>
      </c>
      <c r="L45" s="59" t="s">
        <v>375</v>
      </c>
      <c r="M45" s="60" t="s">
        <v>376</v>
      </c>
      <c r="N45" s="60" t="s">
        <v>377</v>
      </c>
      <c r="O45" s="61" t="s">
        <v>378</v>
      </c>
      <c r="P45" s="61" t="s">
        <v>379</v>
      </c>
    </row>
    <row r="46" spans="1:16" ht="12.75" customHeight="1" thickBot="1" x14ac:dyDescent="0.25">
      <c r="A46" s="50" t="str">
        <f t="shared" si="6"/>
        <v> AOEB 5 </v>
      </c>
      <c r="B46" s="5" t="str">
        <f t="shared" si="7"/>
        <v>I</v>
      </c>
      <c r="C46" s="50">
        <f t="shared" si="8"/>
        <v>50367.55</v>
      </c>
      <c r="D46" s="13" t="str">
        <f t="shared" si="9"/>
        <v>vis</v>
      </c>
      <c r="E46" s="58">
        <f>VLOOKUP(C46,Active!C$21:E$966,3,FALSE)</f>
        <v>46906.987463434678</v>
      </c>
      <c r="F46" s="5" t="s">
        <v>108</v>
      </c>
      <c r="G46" s="13" t="str">
        <f t="shared" si="10"/>
        <v>50367.550</v>
      </c>
      <c r="H46" s="50">
        <f t="shared" si="11"/>
        <v>46907</v>
      </c>
      <c r="I46" s="59" t="s">
        <v>380</v>
      </c>
      <c r="J46" s="60" t="s">
        <v>381</v>
      </c>
      <c r="K46" s="59">
        <v>46907</v>
      </c>
      <c r="L46" s="59" t="s">
        <v>138</v>
      </c>
      <c r="M46" s="60" t="s">
        <v>114</v>
      </c>
      <c r="N46" s="60"/>
      <c r="O46" s="61" t="s">
        <v>292</v>
      </c>
      <c r="P46" s="61" t="s">
        <v>284</v>
      </c>
    </row>
    <row r="47" spans="1:16" ht="12.75" customHeight="1" thickBot="1" x14ac:dyDescent="0.25">
      <c r="A47" s="50" t="str">
        <f t="shared" si="6"/>
        <v> BBS 116 </v>
      </c>
      <c r="B47" s="5" t="str">
        <f t="shared" si="7"/>
        <v>I</v>
      </c>
      <c r="C47" s="50">
        <f t="shared" si="8"/>
        <v>50755.318299999999</v>
      </c>
      <c r="D47" s="13" t="str">
        <f t="shared" si="9"/>
        <v>vis</v>
      </c>
      <c r="E47" s="58">
        <f>VLOOKUP(C47,Active!C$21:E$966,3,FALSE)</f>
        <v>47606.941045750791</v>
      </c>
      <c r="F47" s="5" t="s">
        <v>108</v>
      </c>
      <c r="G47" s="13" t="str">
        <f t="shared" si="10"/>
        <v>50755.3183</v>
      </c>
      <c r="H47" s="50">
        <f t="shared" si="11"/>
        <v>47607</v>
      </c>
      <c r="I47" s="59" t="s">
        <v>382</v>
      </c>
      <c r="J47" s="60" t="s">
        <v>383</v>
      </c>
      <c r="K47" s="59">
        <v>47607</v>
      </c>
      <c r="L47" s="59" t="s">
        <v>384</v>
      </c>
      <c r="M47" s="60" t="s">
        <v>376</v>
      </c>
      <c r="N47" s="60" t="s">
        <v>377</v>
      </c>
      <c r="O47" s="61" t="s">
        <v>269</v>
      </c>
      <c r="P47" s="61" t="s">
        <v>385</v>
      </c>
    </row>
    <row r="48" spans="1:16" ht="12.75" customHeight="1" thickBot="1" x14ac:dyDescent="0.25">
      <c r="A48" s="50" t="str">
        <f t="shared" si="6"/>
        <v> AOEB 5 </v>
      </c>
      <c r="B48" s="5" t="str">
        <f t="shared" si="7"/>
        <v>I</v>
      </c>
      <c r="C48" s="50">
        <f t="shared" si="8"/>
        <v>51041.767999999996</v>
      </c>
      <c r="D48" s="13" t="str">
        <f t="shared" si="9"/>
        <v>vis</v>
      </c>
      <c r="E48" s="58">
        <f>VLOOKUP(C48,Active!C$21:E$966,3,FALSE)</f>
        <v>48124.006245944758</v>
      </c>
      <c r="F48" s="5" t="s">
        <v>108</v>
      </c>
      <c r="G48" s="13" t="str">
        <f t="shared" si="10"/>
        <v>51041.768</v>
      </c>
      <c r="H48" s="50">
        <f t="shared" si="11"/>
        <v>48124</v>
      </c>
      <c r="I48" s="59" t="s">
        <v>386</v>
      </c>
      <c r="J48" s="60" t="s">
        <v>387</v>
      </c>
      <c r="K48" s="59">
        <v>48124</v>
      </c>
      <c r="L48" s="59" t="s">
        <v>113</v>
      </c>
      <c r="M48" s="60" t="s">
        <v>114</v>
      </c>
      <c r="N48" s="60"/>
      <c r="O48" s="61" t="s">
        <v>292</v>
      </c>
      <c r="P48" s="61" t="s">
        <v>284</v>
      </c>
    </row>
    <row r="49" spans="1:16" ht="12.75" customHeight="1" thickBot="1" x14ac:dyDescent="0.25">
      <c r="A49" s="50" t="str">
        <f t="shared" si="6"/>
        <v> AOEB 5 </v>
      </c>
      <c r="B49" s="5" t="str">
        <f t="shared" si="7"/>
        <v>I</v>
      </c>
      <c r="C49" s="50">
        <f t="shared" si="8"/>
        <v>51224.56</v>
      </c>
      <c r="D49" s="13" t="str">
        <f t="shared" si="9"/>
        <v>vis</v>
      </c>
      <c r="E49" s="58">
        <f>VLOOKUP(C49,Active!C$21:E$966,3,FALSE)</f>
        <v>48453.960796687381</v>
      </c>
      <c r="F49" s="5" t="s">
        <v>108</v>
      </c>
      <c r="G49" s="13" t="str">
        <f t="shared" si="10"/>
        <v>51224.560</v>
      </c>
      <c r="H49" s="50">
        <f t="shared" si="11"/>
        <v>48454</v>
      </c>
      <c r="I49" s="59" t="s">
        <v>388</v>
      </c>
      <c r="J49" s="60" t="s">
        <v>389</v>
      </c>
      <c r="K49" s="59">
        <v>48454</v>
      </c>
      <c r="L49" s="59" t="s">
        <v>390</v>
      </c>
      <c r="M49" s="60" t="s">
        <v>114</v>
      </c>
      <c r="N49" s="60"/>
      <c r="O49" s="61" t="s">
        <v>292</v>
      </c>
      <c r="P49" s="61" t="s">
        <v>284</v>
      </c>
    </row>
    <row r="50" spans="1:16" ht="12.75" customHeight="1" thickBot="1" x14ac:dyDescent="0.25">
      <c r="A50" s="50" t="str">
        <f t="shared" si="6"/>
        <v>OEJV 0074 </v>
      </c>
      <c r="B50" s="5" t="str">
        <f t="shared" si="7"/>
        <v>I</v>
      </c>
      <c r="C50" s="50">
        <f t="shared" si="8"/>
        <v>51838.369960000004</v>
      </c>
      <c r="D50" s="13" t="str">
        <f t="shared" si="9"/>
        <v>vis</v>
      </c>
      <c r="E50" s="58">
        <f>VLOOKUP(C50,Active!C$21:E$966,3,FALSE)</f>
        <v>49561.938112943804</v>
      </c>
      <c r="F50" s="5" t="s">
        <v>108</v>
      </c>
      <c r="G50" s="13" t="str">
        <f t="shared" si="10"/>
        <v>51838.36996</v>
      </c>
      <c r="H50" s="50">
        <f t="shared" si="11"/>
        <v>49562</v>
      </c>
      <c r="I50" s="59" t="s">
        <v>396</v>
      </c>
      <c r="J50" s="60" t="s">
        <v>397</v>
      </c>
      <c r="K50" s="59">
        <v>49562</v>
      </c>
      <c r="L50" s="59" t="s">
        <v>398</v>
      </c>
      <c r="M50" s="60" t="s">
        <v>399</v>
      </c>
      <c r="N50" s="60" t="s">
        <v>400</v>
      </c>
      <c r="O50" s="61" t="s">
        <v>401</v>
      </c>
      <c r="P50" s="62" t="s">
        <v>395</v>
      </c>
    </row>
    <row r="51" spans="1:16" ht="12.75" customHeight="1" thickBot="1" x14ac:dyDescent="0.25">
      <c r="A51" s="50" t="str">
        <f t="shared" si="6"/>
        <v>OEJV 0074 </v>
      </c>
      <c r="B51" s="5" t="str">
        <f t="shared" si="7"/>
        <v>I</v>
      </c>
      <c r="C51" s="50">
        <f t="shared" si="8"/>
        <v>52151.373269999996</v>
      </c>
      <c r="D51" s="13" t="str">
        <f t="shared" si="9"/>
        <v>vis</v>
      </c>
      <c r="E51" s="58">
        <f>VLOOKUP(C51,Active!C$21:E$966,3,FALSE)</f>
        <v>50126.934756845061</v>
      </c>
      <c r="F51" s="5" t="s">
        <v>108</v>
      </c>
      <c r="G51" s="13" t="str">
        <f t="shared" si="10"/>
        <v>52151.37327</v>
      </c>
      <c r="H51" s="50">
        <f t="shared" si="11"/>
        <v>50127</v>
      </c>
      <c r="I51" s="59" t="s">
        <v>406</v>
      </c>
      <c r="J51" s="60" t="s">
        <v>407</v>
      </c>
      <c r="K51" s="59">
        <v>50127</v>
      </c>
      <c r="L51" s="59" t="s">
        <v>408</v>
      </c>
      <c r="M51" s="60" t="s">
        <v>399</v>
      </c>
      <c r="N51" s="60" t="s">
        <v>400</v>
      </c>
      <c r="O51" s="61" t="s">
        <v>401</v>
      </c>
      <c r="P51" s="62" t="s">
        <v>395</v>
      </c>
    </row>
    <row r="52" spans="1:16" ht="12.75" customHeight="1" thickBot="1" x14ac:dyDescent="0.25">
      <c r="A52" s="50" t="str">
        <f t="shared" si="6"/>
        <v>IBVS 5493 </v>
      </c>
      <c r="B52" s="5" t="str">
        <f t="shared" si="7"/>
        <v>I</v>
      </c>
      <c r="C52" s="50">
        <f t="shared" si="8"/>
        <v>52894.826699999998</v>
      </c>
      <c r="D52" s="13" t="str">
        <f t="shared" si="9"/>
        <v>vis</v>
      </c>
      <c r="E52" s="58">
        <f>VLOOKUP(C52,Active!C$21:E$966,3,FALSE)</f>
        <v>51468.929168491675</v>
      </c>
      <c r="F52" s="5" t="s">
        <v>108</v>
      </c>
      <c r="G52" s="13" t="str">
        <f t="shared" si="10"/>
        <v>52894.8267</v>
      </c>
      <c r="H52" s="50">
        <f t="shared" si="11"/>
        <v>51469</v>
      </c>
      <c r="I52" s="59" t="s">
        <v>428</v>
      </c>
      <c r="J52" s="60" t="s">
        <v>429</v>
      </c>
      <c r="K52" s="59">
        <v>51469</v>
      </c>
      <c r="L52" s="59" t="s">
        <v>430</v>
      </c>
      <c r="M52" s="60" t="s">
        <v>376</v>
      </c>
      <c r="N52" s="60" t="s">
        <v>377</v>
      </c>
      <c r="O52" s="61" t="s">
        <v>431</v>
      </c>
      <c r="P52" s="62" t="s">
        <v>432</v>
      </c>
    </row>
    <row r="53" spans="1:16" ht="12.75" customHeight="1" thickBot="1" x14ac:dyDescent="0.25">
      <c r="A53" s="50" t="str">
        <f t="shared" si="6"/>
        <v>BAVM 172 </v>
      </c>
      <c r="B53" s="5" t="str">
        <f t="shared" si="7"/>
        <v>I</v>
      </c>
      <c r="C53" s="50">
        <f t="shared" si="8"/>
        <v>52992.370600000002</v>
      </c>
      <c r="D53" s="13" t="str">
        <f t="shared" si="9"/>
        <v>vis</v>
      </c>
      <c r="E53" s="58">
        <f>VLOOKUP(C53,Active!C$21:E$966,3,FALSE)</f>
        <v>51645.003907551283</v>
      </c>
      <c r="F53" s="5" t="s">
        <v>108</v>
      </c>
      <c r="G53" s="13" t="str">
        <f t="shared" si="10"/>
        <v>52992.3706</v>
      </c>
      <c r="H53" s="50">
        <f t="shared" si="11"/>
        <v>51645</v>
      </c>
      <c r="I53" s="59" t="s">
        <v>433</v>
      </c>
      <c r="J53" s="60" t="s">
        <v>434</v>
      </c>
      <c r="K53" s="59">
        <v>51645</v>
      </c>
      <c r="L53" s="59" t="s">
        <v>435</v>
      </c>
      <c r="M53" s="60" t="s">
        <v>376</v>
      </c>
      <c r="N53" s="60" t="s">
        <v>400</v>
      </c>
      <c r="O53" s="61" t="s">
        <v>436</v>
      </c>
      <c r="P53" s="62" t="s">
        <v>437</v>
      </c>
    </row>
    <row r="54" spans="1:16" ht="12.75" customHeight="1" thickBot="1" x14ac:dyDescent="0.25">
      <c r="A54" s="50" t="str">
        <f t="shared" si="6"/>
        <v>BAVM 173 </v>
      </c>
      <c r="B54" s="5" t="str">
        <f t="shared" si="7"/>
        <v>II</v>
      </c>
      <c r="C54" s="50">
        <f t="shared" si="8"/>
        <v>53303.392599999999</v>
      </c>
      <c r="D54" s="13" t="str">
        <f t="shared" si="9"/>
        <v>vis</v>
      </c>
      <c r="E54" s="58">
        <f>VLOOKUP(C54,Active!C$21:E$966,3,FALSE)</f>
        <v>52206.424124415636</v>
      </c>
      <c r="F54" s="5" t="s">
        <v>108</v>
      </c>
      <c r="G54" s="13" t="str">
        <f t="shared" si="10"/>
        <v>53303.3926</v>
      </c>
      <c r="H54" s="50">
        <f t="shared" si="11"/>
        <v>52206.5</v>
      </c>
      <c r="I54" s="59" t="s">
        <v>444</v>
      </c>
      <c r="J54" s="60" t="s">
        <v>445</v>
      </c>
      <c r="K54" s="59">
        <v>52206.5</v>
      </c>
      <c r="L54" s="59" t="s">
        <v>446</v>
      </c>
      <c r="M54" s="60" t="s">
        <v>376</v>
      </c>
      <c r="N54" s="60" t="s">
        <v>447</v>
      </c>
      <c r="O54" s="61" t="s">
        <v>448</v>
      </c>
      <c r="P54" s="62" t="s">
        <v>449</v>
      </c>
    </row>
    <row r="55" spans="1:16" ht="12.75" customHeight="1" thickBot="1" x14ac:dyDescent="0.25">
      <c r="A55" s="50" t="str">
        <f t="shared" si="6"/>
        <v>BAVM 173 </v>
      </c>
      <c r="B55" s="5" t="str">
        <f t="shared" si="7"/>
        <v>I</v>
      </c>
      <c r="C55" s="50">
        <f t="shared" si="8"/>
        <v>53316.411099999998</v>
      </c>
      <c r="D55" s="13" t="str">
        <f t="shared" si="9"/>
        <v>vis</v>
      </c>
      <c r="E55" s="58">
        <f>VLOOKUP(C55,Active!C$21:E$966,3,FALSE)</f>
        <v>52229.923584560725</v>
      </c>
      <c r="F55" s="5" t="s">
        <v>108</v>
      </c>
      <c r="G55" s="13" t="str">
        <f t="shared" si="10"/>
        <v>53316.4111</v>
      </c>
      <c r="H55" s="50">
        <f t="shared" si="11"/>
        <v>52230</v>
      </c>
      <c r="I55" s="59" t="s">
        <v>455</v>
      </c>
      <c r="J55" s="60" t="s">
        <v>456</v>
      </c>
      <c r="K55" s="59" t="s">
        <v>457</v>
      </c>
      <c r="L55" s="59" t="s">
        <v>458</v>
      </c>
      <c r="M55" s="60" t="s">
        <v>376</v>
      </c>
      <c r="N55" s="60" t="s">
        <v>447</v>
      </c>
      <c r="O55" s="61" t="s">
        <v>459</v>
      </c>
      <c r="P55" s="62" t="s">
        <v>449</v>
      </c>
    </row>
    <row r="56" spans="1:16" ht="12.75" customHeight="1" thickBot="1" x14ac:dyDescent="0.25">
      <c r="A56" s="50" t="str">
        <f t="shared" si="6"/>
        <v>BAVM 173 </v>
      </c>
      <c r="B56" s="5" t="str">
        <f t="shared" si="7"/>
        <v>I</v>
      </c>
      <c r="C56" s="50">
        <f t="shared" si="8"/>
        <v>53361.2857</v>
      </c>
      <c r="D56" s="13" t="str">
        <f t="shared" si="9"/>
        <v>vis</v>
      </c>
      <c r="E56" s="58">
        <f>VLOOKUP(C56,Active!C$21:E$966,3,FALSE)</f>
        <v>52310.925917719484</v>
      </c>
      <c r="F56" s="5" t="s">
        <v>108</v>
      </c>
      <c r="G56" s="13" t="str">
        <f t="shared" si="10"/>
        <v>53361.2857</v>
      </c>
      <c r="H56" s="50">
        <f t="shared" si="11"/>
        <v>52311</v>
      </c>
      <c r="I56" s="59" t="s">
        <v>460</v>
      </c>
      <c r="J56" s="60" t="s">
        <v>461</v>
      </c>
      <c r="K56" s="59" t="s">
        <v>462</v>
      </c>
      <c r="L56" s="59" t="s">
        <v>463</v>
      </c>
      <c r="M56" s="60" t="s">
        <v>376</v>
      </c>
      <c r="N56" s="60" t="s">
        <v>400</v>
      </c>
      <c r="O56" s="61" t="s">
        <v>436</v>
      </c>
      <c r="P56" s="62" t="s">
        <v>449</v>
      </c>
    </row>
    <row r="57" spans="1:16" ht="12.75" customHeight="1" thickBot="1" x14ac:dyDescent="0.25">
      <c r="A57" s="50" t="str">
        <f t="shared" si="6"/>
        <v>BAVM 178 </v>
      </c>
      <c r="B57" s="5" t="str">
        <f t="shared" si="7"/>
        <v>II</v>
      </c>
      <c r="C57" s="50">
        <f t="shared" si="8"/>
        <v>53662.376100000001</v>
      </c>
      <c r="D57" s="13" t="str">
        <f t="shared" si="9"/>
        <v>vis</v>
      </c>
      <c r="E57" s="58">
        <f>VLOOKUP(C57,Active!C$21:E$966,3,FALSE)</f>
        <v>52854.418782094923</v>
      </c>
      <c r="F57" s="5" t="s">
        <v>108</v>
      </c>
      <c r="G57" s="13" t="str">
        <f t="shared" si="10"/>
        <v>53662.3761</v>
      </c>
      <c r="H57" s="50">
        <f t="shared" si="11"/>
        <v>52854.5</v>
      </c>
      <c r="I57" s="59" t="s">
        <v>474</v>
      </c>
      <c r="J57" s="60" t="s">
        <v>475</v>
      </c>
      <c r="K57" s="59" t="s">
        <v>476</v>
      </c>
      <c r="L57" s="59" t="s">
        <v>477</v>
      </c>
      <c r="M57" s="60" t="s">
        <v>399</v>
      </c>
      <c r="N57" s="60" t="s">
        <v>447</v>
      </c>
      <c r="O57" s="61" t="s">
        <v>448</v>
      </c>
      <c r="P57" s="62" t="s">
        <v>478</v>
      </c>
    </row>
    <row r="58" spans="1:16" ht="12.75" customHeight="1" thickBot="1" x14ac:dyDescent="0.25">
      <c r="A58" s="50" t="str">
        <f t="shared" si="6"/>
        <v>BAVM 178 </v>
      </c>
      <c r="B58" s="5" t="str">
        <f t="shared" si="7"/>
        <v>I</v>
      </c>
      <c r="C58" s="50">
        <f t="shared" si="8"/>
        <v>53662.650900000001</v>
      </c>
      <c r="D58" s="13" t="str">
        <f t="shared" si="9"/>
        <v>vis</v>
      </c>
      <c r="E58" s="58">
        <f>VLOOKUP(C58,Active!C$21:E$966,3,FALSE)</f>
        <v>52854.914818631223</v>
      </c>
      <c r="F58" s="5" t="s">
        <v>108</v>
      </c>
      <c r="G58" s="13" t="str">
        <f t="shared" si="10"/>
        <v>53662.6509</v>
      </c>
      <c r="H58" s="50">
        <f t="shared" si="11"/>
        <v>52855</v>
      </c>
      <c r="I58" s="59" t="s">
        <v>479</v>
      </c>
      <c r="J58" s="60" t="s">
        <v>480</v>
      </c>
      <c r="K58" s="59" t="s">
        <v>481</v>
      </c>
      <c r="L58" s="59" t="s">
        <v>482</v>
      </c>
      <c r="M58" s="60" t="s">
        <v>399</v>
      </c>
      <c r="N58" s="60" t="s">
        <v>447</v>
      </c>
      <c r="O58" s="61" t="s">
        <v>448</v>
      </c>
      <c r="P58" s="62" t="s">
        <v>478</v>
      </c>
    </row>
    <row r="59" spans="1:16" ht="12.75" customHeight="1" thickBot="1" x14ac:dyDescent="0.25">
      <c r="A59" s="50" t="str">
        <f t="shared" si="6"/>
        <v>IBVS 5672 </v>
      </c>
      <c r="B59" s="5" t="str">
        <f t="shared" si="7"/>
        <v>I</v>
      </c>
      <c r="C59" s="50">
        <f t="shared" si="8"/>
        <v>53673.733800000002</v>
      </c>
      <c r="D59" s="13" t="str">
        <f t="shared" si="9"/>
        <v>vis</v>
      </c>
      <c r="E59" s="58">
        <f>VLOOKUP(C59,Active!C$21:E$966,3,FALSE)</f>
        <v>52874.920362038079</v>
      </c>
      <c r="F59" s="5" t="s">
        <v>108</v>
      </c>
      <c r="G59" s="13" t="str">
        <f t="shared" si="10"/>
        <v>53673.7338</v>
      </c>
      <c r="H59" s="50">
        <f t="shared" si="11"/>
        <v>52875</v>
      </c>
      <c r="I59" s="59" t="s">
        <v>483</v>
      </c>
      <c r="J59" s="60" t="s">
        <v>484</v>
      </c>
      <c r="K59" s="59" t="s">
        <v>485</v>
      </c>
      <c r="L59" s="59" t="s">
        <v>486</v>
      </c>
      <c r="M59" s="60" t="s">
        <v>376</v>
      </c>
      <c r="N59" s="60" t="s">
        <v>377</v>
      </c>
      <c r="O59" s="61" t="s">
        <v>431</v>
      </c>
      <c r="P59" s="62" t="s">
        <v>487</v>
      </c>
    </row>
    <row r="60" spans="1:16" ht="12.75" customHeight="1" thickBot="1" x14ac:dyDescent="0.25">
      <c r="A60" s="50" t="str">
        <f t="shared" si="6"/>
        <v>BAVM 178 </v>
      </c>
      <c r="B60" s="5" t="str">
        <f t="shared" si="7"/>
        <v>I</v>
      </c>
      <c r="C60" s="50">
        <f t="shared" si="8"/>
        <v>53700.324999999997</v>
      </c>
      <c r="D60" s="13" t="str">
        <f t="shared" si="9"/>
        <v>vis</v>
      </c>
      <c r="E60" s="58">
        <f>VLOOKUP(C60,Active!C$21:E$966,3,FALSE)</f>
        <v>52922.919658778119</v>
      </c>
      <c r="F60" s="5" t="s">
        <v>108</v>
      </c>
      <c r="G60" s="13" t="str">
        <f t="shared" si="10"/>
        <v>53700.3250</v>
      </c>
      <c r="H60" s="50">
        <f t="shared" si="11"/>
        <v>52923</v>
      </c>
      <c r="I60" s="59" t="s">
        <v>500</v>
      </c>
      <c r="J60" s="60" t="s">
        <v>501</v>
      </c>
      <c r="K60" s="59" t="s">
        <v>502</v>
      </c>
      <c r="L60" s="59" t="s">
        <v>473</v>
      </c>
      <c r="M60" s="60" t="s">
        <v>399</v>
      </c>
      <c r="N60" s="60" t="s">
        <v>400</v>
      </c>
      <c r="O60" s="61" t="s">
        <v>436</v>
      </c>
      <c r="P60" s="62" t="s">
        <v>478</v>
      </c>
    </row>
    <row r="61" spans="1:16" ht="12.75" customHeight="1" thickBot="1" x14ac:dyDescent="0.25">
      <c r="A61" s="50" t="str">
        <f t="shared" si="6"/>
        <v>IBVS 5820 </v>
      </c>
      <c r="B61" s="5" t="str">
        <f t="shared" si="7"/>
        <v>I</v>
      </c>
      <c r="C61" s="50">
        <f t="shared" si="8"/>
        <v>54423.834699999999</v>
      </c>
      <c r="D61" s="13" t="str">
        <f t="shared" si="9"/>
        <v>vis</v>
      </c>
      <c r="E61" s="58">
        <f>VLOOKUP(C61,Active!C$21:E$966,3,FALSE)</f>
        <v>54228.914002192629</v>
      </c>
      <c r="F61" s="5" t="s">
        <v>108</v>
      </c>
      <c r="G61" s="13" t="str">
        <f t="shared" si="10"/>
        <v>54423.8347</v>
      </c>
      <c r="H61" s="50">
        <f t="shared" si="11"/>
        <v>54229</v>
      </c>
      <c r="I61" s="59" t="s">
        <v>532</v>
      </c>
      <c r="J61" s="60" t="s">
        <v>533</v>
      </c>
      <c r="K61" s="59" t="s">
        <v>534</v>
      </c>
      <c r="L61" s="59" t="s">
        <v>535</v>
      </c>
      <c r="M61" s="60" t="s">
        <v>399</v>
      </c>
      <c r="N61" s="60" t="s">
        <v>536</v>
      </c>
      <c r="O61" s="61" t="s">
        <v>431</v>
      </c>
      <c r="P61" s="62" t="s">
        <v>537</v>
      </c>
    </row>
    <row r="62" spans="1:16" ht="12.75" customHeight="1" thickBot="1" x14ac:dyDescent="0.25">
      <c r="A62" s="50" t="str">
        <f t="shared" si="6"/>
        <v>BAVM 201 </v>
      </c>
      <c r="B62" s="5" t="str">
        <f t="shared" si="7"/>
        <v>I</v>
      </c>
      <c r="C62" s="50">
        <f t="shared" si="8"/>
        <v>54455.413</v>
      </c>
      <c r="D62" s="13" t="str">
        <f t="shared" si="9"/>
        <v>vis</v>
      </c>
      <c r="E62" s="58">
        <f>VLOOKUP(C62,Active!C$21:E$966,3,FALSE)</f>
        <v>54285.915423423947</v>
      </c>
      <c r="F62" s="5" t="s">
        <v>108</v>
      </c>
      <c r="G62" s="13" t="str">
        <f t="shared" si="10"/>
        <v>54455.4130</v>
      </c>
      <c r="H62" s="50">
        <f t="shared" si="11"/>
        <v>54286</v>
      </c>
      <c r="I62" s="59" t="s">
        <v>538</v>
      </c>
      <c r="J62" s="60" t="s">
        <v>539</v>
      </c>
      <c r="K62" s="59" t="s">
        <v>540</v>
      </c>
      <c r="L62" s="59" t="s">
        <v>541</v>
      </c>
      <c r="M62" s="60" t="s">
        <v>399</v>
      </c>
      <c r="N62" s="60" t="s">
        <v>400</v>
      </c>
      <c r="O62" s="61" t="s">
        <v>542</v>
      </c>
      <c r="P62" s="62" t="s">
        <v>543</v>
      </c>
    </row>
    <row r="63" spans="1:16" ht="12.75" customHeight="1" thickBot="1" x14ac:dyDescent="0.25">
      <c r="A63" s="50" t="str">
        <f t="shared" si="6"/>
        <v>JAAVSO 37(1);44 </v>
      </c>
      <c r="B63" s="5" t="str">
        <f t="shared" si="7"/>
        <v>I</v>
      </c>
      <c r="C63" s="50">
        <f t="shared" si="8"/>
        <v>54726.867100000003</v>
      </c>
      <c r="D63" s="13" t="str">
        <f t="shared" si="9"/>
        <v>vis</v>
      </c>
      <c r="E63" s="58">
        <f>VLOOKUP(C63,Active!C$21:E$966,3,FALSE)</f>
        <v>54775.912335831177</v>
      </c>
      <c r="F63" s="5" t="s">
        <v>108</v>
      </c>
      <c r="G63" s="13" t="str">
        <f t="shared" si="10"/>
        <v>54726.8671</v>
      </c>
      <c r="H63" s="50">
        <f t="shared" si="11"/>
        <v>54776</v>
      </c>
      <c r="I63" s="59" t="s">
        <v>544</v>
      </c>
      <c r="J63" s="60" t="s">
        <v>545</v>
      </c>
      <c r="K63" s="59" t="s">
        <v>546</v>
      </c>
      <c r="L63" s="59" t="s">
        <v>547</v>
      </c>
      <c r="M63" s="60" t="s">
        <v>399</v>
      </c>
      <c r="N63" s="60" t="s">
        <v>412</v>
      </c>
      <c r="O63" s="61" t="s">
        <v>292</v>
      </c>
      <c r="P63" s="62" t="s">
        <v>548</v>
      </c>
    </row>
    <row r="64" spans="1:16" ht="12.75" customHeight="1" thickBot="1" x14ac:dyDescent="0.25">
      <c r="A64" s="50" t="str">
        <f t="shared" si="6"/>
        <v> JAAVSO 38;120 </v>
      </c>
      <c r="B64" s="5" t="str">
        <f t="shared" si="7"/>
        <v>I</v>
      </c>
      <c r="C64" s="50">
        <f t="shared" si="8"/>
        <v>55058.703999999998</v>
      </c>
      <c r="D64" s="13" t="str">
        <f t="shared" si="9"/>
        <v>vis</v>
      </c>
      <c r="E64" s="58">
        <f>VLOOKUP(C64,Active!C$21:E$966,3,FALSE)</f>
        <v>55374.905154222135</v>
      </c>
      <c r="F64" s="5" t="s">
        <v>108</v>
      </c>
      <c r="G64" s="13" t="str">
        <f t="shared" si="10"/>
        <v>55058.7040</v>
      </c>
      <c r="H64" s="50">
        <f t="shared" si="11"/>
        <v>55375</v>
      </c>
      <c r="I64" s="59" t="s">
        <v>560</v>
      </c>
      <c r="J64" s="60" t="s">
        <v>561</v>
      </c>
      <c r="K64" s="59" t="s">
        <v>562</v>
      </c>
      <c r="L64" s="59" t="s">
        <v>563</v>
      </c>
      <c r="M64" s="60" t="s">
        <v>399</v>
      </c>
      <c r="N64" s="60" t="s">
        <v>412</v>
      </c>
      <c r="O64" s="61" t="s">
        <v>564</v>
      </c>
      <c r="P64" s="61" t="s">
        <v>565</v>
      </c>
    </row>
    <row r="65" spans="1:16" ht="12.75" customHeight="1" thickBot="1" x14ac:dyDescent="0.25">
      <c r="A65" s="50" t="str">
        <f t="shared" si="6"/>
        <v> JAAVSO 38;120 </v>
      </c>
      <c r="B65" s="5" t="str">
        <f t="shared" si="7"/>
        <v>I</v>
      </c>
      <c r="C65" s="50">
        <f t="shared" si="8"/>
        <v>55115.7673</v>
      </c>
      <c r="D65" s="13" t="str">
        <f t="shared" si="9"/>
        <v>vis</v>
      </c>
      <c r="E65" s="58">
        <f>VLOOKUP(C65,Active!C$21:E$966,3,FALSE)</f>
        <v>55477.909090474226</v>
      </c>
      <c r="F65" s="5" t="s">
        <v>108</v>
      </c>
      <c r="G65" s="13" t="str">
        <f t="shared" si="10"/>
        <v>55115.7673</v>
      </c>
      <c r="H65" s="50">
        <f t="shared" si="11"/>
        <v>55478</v>
      </c>
      <c r="I65" s="59" t="s">
        <v>566</v>
      </c>
      <c r="J65" s="60" t="s">
        <v>567</v>
      </c>
      <c r="K65" s="59" t="s">
        <v>568</v>
      </c>
      <c r="L65" s="59" t="s">
        <v>569</v>
      </c>
      <c r="M65" s="60" t="s">
        <v>399</v>
      </c>
      <c r="N65" s="60" t="s">
        <v>412</v>
      </c>
      <c r="O65" s="61" t="s">
        <v>292</v>
      </c>
      <c r="P65" s="61" t="s">
        <v>565</v>
      </c>
    </row>
    <row r="66" spans="1:16" ht="12.75" customHeight="1" thickBot="1" x14ac:dyDescent="0.25">
      <c r="A66" s="50" t="str">
        <f t="shared" si="6"/>
        <v> JAAVSO 38;120 </v>
      </c>
      <c r="B66" s="5" t="str">
        <f t="shared" si="7"/>
        <v>I</v>
      </c>
      <c r="C66" s="50">
        <f t="shared" si="8"/>
        <v>55116.315799999997</v>
      </c>
      <c r="D66" s="13" t="str">
        <f t="shared" si="9"/>
        <v>vis</v>
      </c>
      <c r="E66" s="58">
        <f>VLOOKUP(C66,Active!C$21:E$966,3,FALSE)</f>
        <v>55478.89917795662</v>
      </c>
      <c r="F66" s="5" t="s">
        <v>108</v>
      </c>
      <c r="G66" s="13" t="str">
        <f t="shared" si="10"/>
        <v>55116.3158</v>
      </c>
      <c r="H66" s="50">
        <f t="shared" si="11"/>
        <v>55479</v>
      </c>
      <c r="I66" s="59" t="s">
        <v>570</v>
      </c>
      <c r="J66" s="60" t="s">
        <v>571</v>
      </c>
      <c r="K66" s="59" t="s">
        <v>572</v>
      </c>
      <c r="L66" s="59" t="s">
        <v>573</v>
      </c>
      <c r="M66" s="60" t="s">
        <v>399</v>
      </c>
      <c r="N66" s="60" t="s">
        <v>412</v>
      </c>
      <c r="O66" s="61" t="s">
        <v>574</v>
      </c>
      <c r="P66" s="61" t="s">
        <v>565</v>
      </c>
    </row>
    <row r="67" spans="1:16" ht="12.75" customHeight="1" thickBot="1" x14ac:dyDescent="0.25">
      <c r="A67" s="50" t="str">
        <f t="shared" si="6"/>
        <v>IBVS 5929 </v>
      </c>
      <c r="B67" s="5" t="str">
        <f t="shared" si="7"/>
        <v>I</v>
      </c>
      <c r="C67" s="50">
        <f t="shared" si="8"/>
        <v>55185.569600000003</v>
      </c>
      <c r="D67" s="13" t="str">
        <f t="shared" si="9"/>
        <v>vis</v>
      </c>
      <c r="E67" s="58">
        <f>VLOOKUP(C67,Active!C$21:E$966,3,FALSE)</f>
        <v>55603.90796644966</v>
      </c>
      <c r="F67" s="5" t="s">
        <v>108</v>
      </c>
      <c r="G67" s="13" t="str">
        <f t="shared" si="10"/>
        <v>55185.5696</v>
      </c>
      <c r="H67" s="50">
        <f t="shared" si="11"/>
        <v>55604</v>
      </c>
      <c r="I67" s="59" t="s">
        <v>575</v>
      </c>
      <c r="J67" s="60" t="s">
        <v>576</v>
      </c>
      <c r="K67" s="59" t="s">
        <v>577</v>
      </c>
      <c r="L67" s="59" t="s">
        <v>578</v>
      </c>
      <c r="M67" s="60" t="s">
        <v>399</v>
      </c>
      <c r="N67" s="60" t="s">
        <v>536</v>
      </c>
      <c r="O67" s="61" t="s">
        <v>431</v>
      </c>
      <c r="P67" s="62" t="s">
        <v>579</v>
      </c>
    </row>
    <row r="68" spans="1:16" ht="12.75" customHeight="1" thickBot="1" x14ac:dyDescent="0.25">
      <c r="A68" s="50" t="str">
        <f t="shared" si="6"/>
        <v>BAVM 215 </v>
      </c>
      <c r="B68" s="5" t="str">
        <f t="shared" si="7"/>
        <v>I</v>
      </c>
      <c r="C68" s="50">
        <f t="shared" si="8"/>
        <v>55461.4571</v>
      </c>
      <c r="D68" s="13" t="str">
        <f t="shared" si="9"/>
        <v>vis</v>
      </c>
      <c r="E68" s="58">
        <f>VLOOKUP(C68,Active!C$21:E$966,3,FALSE)</f>
        <v>56101.907529439304</v>
      </c>
      <c r="F68" s="5" t="s">
        <v>108</v>
      </c>
      <c r="G68" s="13" t="str">
        <f t="shared" si="10"/>
        <v>55461.4571</v>
      </c>
      <c r="H68" s="50">
        <f t="shared" si="11"/>
        <v>56102</v>
      </c>
      <c r="I68" s="59" t="s">
        <v>580</v>
      </c>
      <c r="J68" s="60" t="s">
        <v>581</v>
      </c>
      <c r="K68" s="59" t="s">
        <v>582</v>
      </c>
      <c r="L68" s="59" t="s">
        <v>583</v>
      </c>
      <c r="M68" s="60" t="s">
        <v>399</v>
      </c>
      <c r="N68" s="60" t="s">
        <v>447</v>
      </c>
      <c r="O68" s="61" t="s">
        <v>448</v>
      </c>
      <c r="P68" s="62" t="s">
        <v>584</v>
      </c>
    </row>
    <row r="69" spans="1:16" ht="12.75" customHeight="1" thickBot="1" x14ac:dyDescent="0.25">
      <c r="A69" s="50" t="str">
        <f t="shared" si="6"/>
        <v>OEJV 0160 </v>
      </c>
      <c r="B69" s="5" t="str">
        <f t="shared" si="7"/>
        <v>I</v>
      </c>
      <c r="C69" s="50">
        <f t="shared" si="8"/>
        <v>55865.314250000003</v>
      </c>
      <c r="D69" s="13" t="str">
        <f t="shared" si="9"/>
        <v>vis</v>
      </c>
      <c r="E69" s="58">
        <f>VLOOKUP(C69,Active!C$21:E$966,3,FALSE)</f>
        <v>56830.902805449434</v>
      </c>
      <c r="F69" s="5" t="s">
        <v>108</v>
      </c>
      <c r="G69" s="13" t="str">
        <f t="shared" si="10"/>
        <v>55865.31425</v>
      </c>
      <c r="H69" s="50">
        <f t="shared" si="11"/>
        <v>56831</v>
      </c>
      <c r="I69" s="59" t="s">
        <v>591</v>
      </c>
      <c r="J69" s="60" t="s">
        <v>592</v>
      </c>
      <c r="K69" s="59" t="s">
        <v>593</v>
      </c>
      <c r="L69" s="59" t="s">
        <v>594</v>
      </c>
      <c r="M69" s="60" t="s">
        <v>399</v>
      </c>
      <c r="N69" s="60" t="s">
        <v>100</v>
      </c>
      <c r="O69" s="61" t="s">
        <v>595</v>
      </c>
      <c r="P69" s="62" t="s">
        <v>596</v>
      </c>
    </row>
    <row r="70" spans="1:16" ht="12.75" customHeight="1" thickBot="1" x14ac:dyDescent="0.25">
      <c r="A70" s="50" t="str">
        <f t="shared" si="6"/>
        <v>OEJV 0160 </v>
      </c>
      <c r="B70" s="5" t="str">
        <f t="shared" si="7"/>
        <v>II</v>
      </c>
      <c r="C70" s="50">
        <f t="shared" si="8"/>
        <v>55868.358970000001</v>
      </c>
      <c r="D70" s="13" t="str">
        <f t="shared" si="9"/>
        <v>vis</v>
      </c>
      <c r="E70" s="58">
        <f>VLOOKUP(C70,Active!C$21:E$966,3,FALSE)</f>
        <v>56836.398774746434</v>
      </c>
      <c r="F70" s="5" t="s">
        <v>108</v>
      </c>
      <c r="G70" s="13" t="str">
        <f t="shared" si="10"/>
        <v>55868.35897</v>
      </c>
      <c r="H70" s="50">
        <f t="shared" si="11"/>
        <v>56836.5</v>
      </c>
      <c r="I70" s="59" t="s">
        <v>597</v>
      </c>
      <c r="J70" s="60" t="s">
        <v>598</v>
      </c>
      <c r="K70" s="59" t="s">
        <v>599</v>
      </c>
      <c r="L70" s="59" t="s">
        <v>600</v>
      </c>
      <c r="M70" s="60" t="s">
        <v>399</v>
      </c>
      <c r="N70" s="60" t="s">
        <v>100</v>
      </c>
      <c r="O70" s="61" t="s">
        <v>595</v>
      </c>
      <c r="P70" s="62" t="s">
        <v>596</v>
      </c>
    </row>
    <row r="71" spans="1:16" ht="12.75" customHeight="1" thickBot="1" x14ac:dyDescent="0.25">
      <c r="A71" s="50" t="str">
        <f t="shared" si="6"/>
        <v> JAAVSO 40;975 </v>
      </c>
      <c r="B71" s="5" t="str">
        <f t="shared" si="7"/>
        <v>I</v>
      </c>
      <c r="C71" s="50">
        <f t="shared" si="8"/>
        <v>55868.639300000003</v>
      </c>
      <c r="D71" s="13" t="str">
        <f t="shared" si="9"/>
        <v>vis</v>
      </c>
      <c r="E71" s="58">
        <f>VLOOKUP(C71,Active!C$21:E$966,3,FALSE)</f>
        <v>56836.904793386253</v>
      </c>
      <c r="F71" s="5" t="s">
        <v>108</v>
      </c>
      <c r="G71" s="13" t="str">
        <f t="shared" si="10"/>
        <v>55868.6393</v>
      </c>
      <c r="H71" s="50">
        <f t="shared" si="11"/>
        <v>56837</v>
      </c>
      <c r="I71" s="59" t="s">
        <v>601</v>
      </c>
      <c r="J71" s="60" t="s">
        <v>602</v>
      </c>
      <c r="K71" s="59" t="s">
        <v>603</v>
      </c>
      <c r="L71" s="59" t="s">
        <v>588</v>
      </c>
      <c r="M71" s="60" t="s">
        <v>399</v>
      </c>
      <c r="N71" s="60" t="s">
        <v>108</v>
      </c>
      <c r="O71" s="61" t="s">
        <v>604</v>
      </c>
      <c r="P71" s="61" t="s">
        <v>605</v>
      </c>
    </row>
    <row r="72" spans="1:16" ht="12.75" customHeight="1" thickBot="1" x14ac:dyDescent="0.25">
      <c r="A72" s="50" t="str">
        <f t="shared" si="6"/>
        <v>IBVS 6011 </v>
      </c>
      <c r="B72" s="5" t="str">
        <f t="shared" si="7"/>
        <v>I</v>
      </c>
      <c r="C72" s="50">
        <f t="shared" si="8"/>
        <v>55894.676200000002</v>
      </c>
      <c r="D72" s="13" t="str">
        <f t="shared" si="9"/>
        <v>vis</v>
      </c>
      <c r="E72" s="58">
        <f>VLOOKUP(C72,Active!C$21:E$966,3,FALSE)</f>
        <v>56883.903533168246</v>
      </c>
      <c r="F72" s="5" t="s">
        <v>108</v>
      </c>
      <c r="G72" s="13" t="str">
        <f t="shared" si="10"/>
        <v>55894.6762</v>
      </c>
      <c r="H72" s="50">
        <f t="shared" si="11"/>
        <v>56884</v>
      </c>
      <c r="I72" s="59" t="s">
        <v>610</v>
      </c>
      <c r="J72" s="60" t="s">
        <v>611</v>
      </c>
      <c r="K72" s="59" t="s">
        <v>612</v>
      </c>
      <c r="L72" s="59" t="s">
        <v>613</v>
      </c>
      <c r="M72" s="60" t="s">
        <v>399</v>
      </c>
      <c r="N72" s="60" t="s">
        <v>108</v>
      </c>
      <c r="O72" s="61" t="s">
        <v>269</v>
      </c>
      <c r="P72" s="62" t="s">
        <v>614</v>
      </c>
    </row>
    <row r="73" spans="1:16" ht="12.75" customHeight="1" thickBot="1" x14ac:dyDescent="0.25">
      <c r="A73" s="50" t="str">
        <f t="shared" si="6"/>
        <v>BAVM 232 </v>
      </c>
      <c r="B73" s="5" t="str">
        <f t="shared" si="7"/>
        <v>I</v>
      </c>
      <c r="C73" s="50">
        <f t="shared" si="8"/>
        <v>55962.262000000002</v>
      </c>
      <c r="D73" s="13" t="str">
        <f t="shared" si="9"/>
        <v>vis</v>
      </c>
      <c r="E73" s="58">
        <f>VLOOKUP(C73,Active!C$21:E$966,3,FALSE)</f>
        <v>57005.901444868869</v>
      </c>
      <c r="F73" s="5" t="s">
        <v>108</v>
      </c>
      <c r="G73" s="13" t="str">
        <f t="shared" si="10"/>
        <v>55962.2620</v>
      </c>
      <c r="H73" s="50">
        <f t="shared" si="11"/>
        <v>57006</v>
      </c>
      <c r="I73" s="59" t="s">
        <v>615</v>
      </c>
      <c r="J73" s="60" t="s">
        <v>616</v>
      </c>
      <c r="K73" s="59" t="s">
        <v>617</v>
      </c>
      <c r="L73" s="59" t="s">
        <v>618</v>
      </c>
      <c r="M73" s="60" t="s">
        <v>399</v>
      </c>
      <c r="N73" s="60" t="s">
        <v>447</v>
      </c>
      <c r="O73" s="61" t="s">
        <v>619</v>
      </c>
      <c r="P73" s="62" t="s">
        <v>620</v>
      </c>
    </row>
    <row r="74" spans="1:16" ht="12.75" customHeight="1" thickBot="1" x14ac:dyDescent="0.25">
      <c r="A74" s="50" t="str">
        <f t="shared" si="6"/>
        <v> JAAVSO 41;122 </v>
      </c>
      <c r="B74" s="5" t="str">
        <f t="shared" si="7"/>
        <v>I</v>
      </c>
      <c r="C74" s="50">
        <f t="shared" si="8"/>
        <v>56257.539599999996</v>
      </c>
      <c r="D74" s="13" t="str">
        <f t="shared" si="9"/>
        <v>vis</v>
      </c>
      <c r="E74" s="58">
        <f>VLOOKUP(C74,Active!C$21:E$966,3,FALSE)</f>
        <v>57538.901728537494</v>
      </c>
      <c r="F74" s="5" t="s">
        <v>108</v>
      </c>
      <c r="G74" s="13" t="str">
        <f t="shared" si="10"/>
        <v>56257.5396</v>
      </c>
      <c r="H74" s="50">
        <f t="shared" si="11"/>
        <v>57539</v>
      </c>
      <c r="I74" s="59" t="s">
        <v>626</v>
      </c>
      <c r="J74" s="60" t="s">
        <v>627</v>
      </c>
      <c r="K74" s="59" t="s">
        <v>628</v>
      </c>
      <c r="L74" s="59" t="s">
        <v>629</v>
      </c>
      <c r="M74" s="60" t="s">
        <v>399</v>
      </c>
      <c r="N74" s="60" t="s">
        <v>108</v>
      </c>
      <c r="O74" s="61" t="s">
        <v>630</v>
      </c>
      <c r="P74" s="61" t="s">
        <v>631</v>
      </c>
    </row>
    <row r="75" spans="1:16" ht="12.75" customHeight="1" thickBot="1" x14ac:dyDescent="0.25">
      <c r="A75" s="50" t="str">
        <f t="shared" ref="A75:A106" si="12">P75</f>
        <v> JAAVSO 41;328 </v>
      </c>
      <c r="B75" s="5" t="str">
        <f t="shared" ref="B75:B106" si="13">IF(H75=INT(H75),"I","II")</f>
        <v>I</v>
      </c>
      <c r="C75" s="50">
        <f t="shared" ref="C75:C106" si="14">1*G75</f>
        <v>56303.519899999999</v>
      </c>
      <c r="D75" s="13" t="str">
        <f t="shared" ref="D75:D106" si="15">VLOOKUP(F75,I$1:J$5,2,FALSE)</f>
        <v>vis</v>
      </c>
      <c r="E75" s="58">
        <f>VLOOKUP(C75,Active!C$21:E$966,3,FALSE)</f>
        <v>57621.899940874529</v>
      </c>
      <c r="F75" s="5" t="s">
        <v>108</v>
      </c>
      <c r="G75" s="13" t="str">
        <f t="shared" ref="G75:G106" si="16">MID(I75,3,LEN(I75)-3)</f>
        <v>56303.5199</v>
      </c>
      <c r="H75" s="50">
        <f t="shared" ref="H75:H106" si="17">1*K75</f>
        <v>57622</v>
      </c>
      <c r="I75" s="59" t="s">
        <v>632</v>
      </c>
      <c r="J75" s="60" t="s">
        <v>633</v>
      </c>
      <c r="K75" s="59" t="s">
        <v>634</v>
      </c>
      <c r="L75" s="59" t="s">
        <v>635</v>
      </c>
      <c r="M75" s="60" t="s">
        <v>399</v>
      </c>
      <c r="N75" s="60" t="s">
        <v>108</v>
      </c>
      <c r="O75" s="61" t="s">
        <v>630</v>
      </c>
      <c r="P75" s="61" t="s">
        <v>636</v>
      </c>
    </row>
    <row r="76" spans="1:16" ht="12.75" customHeight="1" thickBot="1" x14ac:dyDescent="0.25">
      <c r="A76" s="50" t="str">
        <f t="shared" si="12"/>
        <v> JAAVSO 41;328 </v>
      </c>
      <c r="B76" s="5" t="str">
        <f t="shared" si="13"/>
        <v>I</v>
      </c>
      <c r="C76" s="50">
        <f t="shared" si="14"/>
        <v>56521.7909</v>
      </c>
      <c r="D76" s="13" t="str">
        <f t="shared" si="15"/>
        <v>vis</v>
      </c>
      <c r="E76" s="58">
        <f>VLOOKUP(C76,Active!C$21:E$966,3,FALSE)</f>
        <v>58015.89699624425</v>
      </c>
      <c r="F76" s="5" t="s">
        <v>108</v>
      </c>
      <c r="G76" s="13" t="str">
        <f t="shared" si="16"/>
        <v>56521.7909</v>
      </c>
      <c r="H76" s="50">
        <f t="shared" si="17"/>
        <v>58016</v>
      </c>
      <c r="I76" s="59" t="s">
        <v>637</v>
      </c>
      <c r="J76" s="60" t="s">
        <v>638</v>
      </c>
      <c r="K76" s="59" t="s">
        <v>639</v>
      </c>
      <c r="L76" s="59" t="s">
        <v>640</v>
      </c>
      <c r="M76" s="60" t="s">
        <v>399</v>
      </c>
      <c r="N76" s="60" t="s">
        <v>108</v>
      </c>
      <c r="O76" s="61" t="s">
        <v>641</v>
      </c>
      <c r="P76" s="61" t="s">
        <v>636</v>
      </c>
    </row>
    <row r="77" spans="1:16" ht="12.75" customHeight="1" thickBot="1" x14ac:dyDescent="0.25">
      <c r="A77" s="50" t="str">
        <f t="shared" si="12"/>
        <v> JAAVSO 41;328 </v>
      </c>
      <c r="B77" s="5" t="str">
        <f t="shared" si="13"/>
        <v>I</v>
      </c>
      <c r="C77" s="50">
        <f t="shared" si="14"/>
        <v>56557.8007</v>
      </c>
      <c r="D77" s="13" t="str">
        <f t="shared" si="15"/>
        <v>vis</v>
      </c>
      <c r="E77" s="58">
        <f>VLOOKUP(C77,Active!C$21:E$966,3,FALSE)</f>
        <v>58080.897638402173</v>
      </c>
      <c r="F77" s="5" t="s">
        <v>108</v>
      </c>
      <c r="G77" s="13" t="str">
        <f t="shared" si="16"/>
        <v>56557.8007</v>
      </c>
      <c r="H77" s="50">
        <f t="shared" si="17"/>
        <v>58081</v>
      </c>
      <c r="I77" s="59" t="s">
        <v>642</v>
      </c>
      <c r="J77" s="60" t="s">
        <v>643</v>
      </c>
      <c r="K77" s="59" t="s">
        <v>644</v>
      </c>
      <c r="L77" s="59" t="s">
        <v>645</v>
      </c>
      <c r="M77" s="60" t="s">
        <v>399</v>
      </c>
      <c r="N77" s="60" t="s">
        <v>108</v>
      </c>
      <c r="O77" s="61" t="s">
        <v>292</v>
      </c>
      <c r="P77" s="61" t="s">
        <v>636</v>
      </c>
    </row>
    <row r="78" spans="1:16" ht="12.75" customHeight="1" thickBot="1" x14ac:dyDescent="0.25">
      <c r="A78" s="50" t="str">
        <f t="shared" si="12"/>
        <v> JAAVSO 41;328 </v>
      </c>
      <c r="B78" s="5" t="str">
        <f t="shared" si="13"/>
        <v>I</v>
      </c>
      <c r="C78" s="50">
        <f t="shared" si="14"/>
        <v>56566.665099999998</v>
      </c>
      <c r="D78" s="13" t="str">
        <f t="shared" si="15"/>
        <v>vis</v>
      </c>
      <c r="E78" s="58">
        <f>VLOOKUP(C78,Active!C$21:E$966,3,FALSE)</f>
        <v>58096.898607370196</v>
      </c>
      <c r="F78" s="5" t="s">
        <v>108</v>
      </c>
      <c r="G78" s="13" t="str">
        <f t="shared" si="16"/>
        <v>56566.6651</v>
      </c>
      <c r="H78" s="50">
        <f t="shared" si="17"/>
        <v>58097</v>
      </c>
      <c r="I78" s="59" t="s">
        <v>646</v>
      </c>
      <c r="J78" s="60" t="s">
        <v>647</v>
      </c>
      <c r="K78" s="59" t="s">
        <v>648</v>
      </c>
      <c r="L78" s="59" t="s">
        <v>649</v>
      </c>
      <c r="M78" s="60" t="s">
        <v>399</v>
      </c>
      <c r="N78" s="60" t="s">
        <v>108</v>
      </c>
      <c r="O78" s="61" t="s">
        <v>604</v>
      </c>
      <c r="P78" s="61" t="s">
        <v>636</v>
      </c>
    </row>
    <row r="79" spans="1:16" ht="12.75" customHeight="1" thickBot="1" x14ac:dyDescent="0.25">
      <c r="A79" s="50" t="str">
        <f t="shared" si="12"/>
        <v> JAAVSO 42;426 </v>
      </c>
      <c r="B79" s="5" t="str">
        <f t="shared" si="13"/>
        <v>I</v>
      </c>
      <c r="C79" s="50">
        <f t="shared" si="14"/>
        <v>56663.611199999999</v>
      </c>
      <c r="D79" s="13" t="str">
        <f t="shared" si="15"/>
        <v>vis</v>
      </c>
      <c r="E79" s="58">
        <f>VLOOKUP(C79,Active!C$21:E$966,3,FALSE)</f>
        <v>58271.894268404314</v>
      </c>
      <c r="F79" s="5" t="s">
        <v>108</v>
      </c>
      <c r="G79" s="13" t="str">
        <f t="shared" si="16"/>
        <v>56663.6112</v>
      </c>
      <c r="H79" s="50">
        <f t="shared" si="17"/>
        <v>58272</v>
      </c>
      <c r="I79" s="59" t="s">
        <v>659</v>
      </c>
      <c r="J79" s="60" t="s">
        <v>660</v>
      </c>
      <c r="K79" s="59" t="s">
        <v>661</v>
      </c>
      <c r="L79" s="59" t="s">
        <v>662</v>
      </c>
      <c r="M79" s="60" t="s">
        <v>399</v>
      </c>
      <c r="N79" s="60" t="s">
        <v>108</v>
      </c>
      <c r="O79" s="61" t="s">
        <v>663</v>
      </c>
      <c r="P79" s="61" t="s">
        <v>664</v>
      </c>
    </row>
    <row r="80" spans="1:16" ht="12.75" customHeight="1" thickBot="1" x14ac:dyDescent="0.25">
      <c r="A80" s="50" t="str">
        <f t="shared" si="12"/>
        <v>BAVM 241 (=IBVS 6157) </v>
      </c>
      <c r="B80" s="5" t="str">
        <f t="shared" si="13"/>
        <v>I</v>
      </c>
      <c r="C80" s="50">
        <f t="shared" si="14"/>
        <v>57000.437899999997</v>
      </c>
      <c r="D80" s="13" t="str">
        <f t="shared" si="15"/>
        <v>vis</v>
      </c>
      <c r="E80" s="58">
        <f>VLOOKUP(C80,Active!C$21:E$966,3,FALSE)</f>
        <v>58879.894085007982</v>
      </c>
      <c r="F80" s="5" t="s">
        <v>108</v>
      </c>
      <c r="G80" s="13" t="str">
        <f t="shared" si="16"/>
        <v>57000.4379</v>
      </c>
      <c r="H80" s="50">
        <f t="shared" si="17"/>
        <v>58880</v>
      </c>
      <c r="I80" s="59" t="s">
        <v>674</v>
      </c>
      <c r="J80" s="60" t="s">
        <v>675</v>
      </c>
      <c r="K80" s="59" t="s">
        <v>676</v>
      </c>
      <c r="L80" s="59" t="s">
        <v>673</v>
      </c>
      <c r="M80" s="60" t="s">
        <v>399</v>
      </c>
      <c r="N80" s="60" t="s">
        <v>108</v>
      </c>
      <c r="O80" s="61" t="s">
        <v>677</v>
      </c>
      <c r="P80" s="62" t="s">
        <v>678</v>
      </c>
    </row>
    <row r="81" spans="1:16" ht="12.75" customHeight="1" thickBot="1" x14ac:dyDescent="0.25">
      <c r="A81" s="50" t="str">
        <f t="shared" si="12"/>
        <v> AC 209.24 </v>
      </c>
      <c r="B81" s="5" t="str">
        <f t="shared" si="13"/>
        <v>I</v>
      </c>
      <c r="C81" s="50">
        <f t="shared" si="14"/>
        <v>24381.483</v>
      </c>
      <c r="D81" s="13" t="str">
        <f t="shared" si="15"/>
        <v>vis</v>
      </c>
      <c r="E81" s="58">
        <f>VLOOKUP(C81,Active!C$21:E$966,3,FALSE)</f>
        <v>5.4152460306222776E-3</v>
      </c>
      <c r="F81" s="5" t="s">
        <v>108</v>
      </c>
      <c r="G81" s="13" t="str">
        <f t="shared" si="16"/>
        <v>24381.483</v>
      </c>
      <c r="H81" s="50">
        <f t="shared" si="17"/>
        <v>0</v>
      </c>
      <c r="I81" s="59" t="s">
        <v>111</v>
      </c>
      <c r="J81" s="60" t="s">
        <v>112</v>
      </c>
      <c r="K81" s="59">
        <v>0</v>
      </c>
      <c r="L81" s="59" t="s">
        <v>113</v>
      </c>
      <c r="M81" s="60" t="s">
        <v>114</v>
      </c>
      <c r="N81" s="60"/>
      <c r="O81" s="61" t="s">
        <v>115</v>
      </c>
      <c r="P81" s="61" t="s">
        <v>116</v>
      </c>
    </row>
    <row r="82" spans="1:16" ht="12.75" customHeight="1" thickBot="1" x14ac:dyDescent="0.25">
      <c r="A82" s="50" t="str">
        <f t="shared" si="12"/>
        <v> AC 209.24 </v>
      </c>
      <c r="B82" s="5" t="str">
        <f t="shared" si="13"/>
        <v>II</v>
      </c>
      <c r="C82" s="50">
        <f t="shared" si="14"/>
        <v>24383.402999999998</v>
      </c>
      <c r="D82" s="13" t="str">
        <f t="shared" si="15"/>
        <v>vis</v>
      </c>
      <c r="E82" s="58">
        <f>VLOOKUP(C82,Active!C$21:E$966,3,FALSE)</f>
        <v>3.4711727049196606</v>
      </c>
      <c r="F82" s="5" t="s">
        <v>108</v>
      </c>
      <c r="G82" s="13" t="str">
        <f t="shared" si="16"/>
        <v>24383.403</v>
      </c>
      <c r="H82" s="50">
        <f t="shared" si="17"/>
        <v>3.5</v>
      </c>
      <c r="I82" s="59" t="s">
        <v>117</v>
      </c>
      <c r="J82" s="60" t="s">
        <v>118</v>
      </c>
      <c r="K82" s="59">
        <v>3.5</v>
      </c>
      <c r="L82" s="59" t="s">
        <v>119</v>
      </c>
      <c r="M82" s="60" t="s">
        <v>114</v>
      </c>
      <c r="N82" s="60"/>
      <c r="O82" s="61" t="s">
        <v>115</v>
      </c>
      <c r="P82" s="61" t="s">
        <v>116</v>
      </c>
    </row>
    <row r="83" spans="1:16" ht="12.75" customHeight="1" thickBot="1" x14ac:dyDescent="0.25">
      <c r="A83" s="50" t="str">
        <f t="shared" si="12"/>
        <v> AC 209.24 </v>
      </c>
      <c r="B83" s="5" t="str">
        <f t="shared" si="13"/>
        <v>I</v>
      </c>
      <c r="C83" s="50">
        <f t="shared" si="14"/>
        <v>24386.463</v>
      </c>
      <c r="D83" s="13" t="str">
        <f t="shared" si="15"/>
        <v>vis</v>
      </c>
      <c r="E83" s="58">
        <f>VLOOKUP(C83,Active!C$21:E$966,3,FALSE)</f>
        <v>8.9947236550314518</v>
      </c>
      <c r="F83" s="5" t="s">
        <v>108</v>
      </c>
      <c r="G83" s="13" t="str">
        <f t="shared" si="16"/>
        <v>24386.463</v>
      </c>
      <c r="H83" s="50">
        <f t="shared" si="17"/>
        <v>9</v>
      </c>
      <c r="I83" s="59" t="s">
        <v>120</v>
      </c>
      <c r="J83" s="60" t="s">
        <v>121</v>
      </c>
      <c r="K83" s="59">
        <v>9</v>
      </c>
      <c r="L83" s="59" t="s">
        <v>109</v>
      </c>
      <c r="M83" s="60" t="s">
        <v>114</v>
      </c>
      <c r="N83" s="60"/>
      <c r="O83" s="61" t="s">
        <v>115</v>
      </c>
      <c r="P83" s="61" t="s">
        <v>116</v>
      </c>
    </row>
    <row r="84" spans="1:16" ht="12.75" customHeight="1" thickBot="1" x14ac:dyDescent="0.25">
      <c r="A84" s="50" t="str">
        <f t="shared" si="12"/>
        <v> AC 209.24 </v>
      </c>
      <c r="B84" s="5" t="str">
        <f t="shared" si="13"/>
        <v>II</v>
      </c>
      <c r="C84" s="50">
        <f t="shared" si="14"/>
        <v>24388.401999999998</v>
      </c>
      <c r="D84" s="13" t="str">
        <f t="shared" si="15"/>
        <v>vis</v>
      </c>
      <c r="E84" s="58">
        <f>VLOOKUP(C84,Active!C$21:E$966,3,FALSE)</f>
        <v>12.494777672107865</v>
      </c>
      <c r="F84" s="5" t="s">
        <v>108</v>
      </c>
      <c r="G84" s="13" t="str">
        <f t="shared" si="16"/>
        <v>24388.402</v>
      </c>
      <c r="H84" s="50">
        <f t="shared" si="17"/>
        <v>12.5</v>
      </c>
      <c r="I84" s="59" t="s">
        <v>122</v>
      </c>
      <c r="J84" s="60" t="s">
        <v>123</v>
      </c>
      <c r="K84" s="59">
        <v>12.5</v>
      </c>
      <c r="L84" s="59" t="s">
        <v>109</v>
      </c>
      <c r="M84" s="60" t="s">
        <v>114</v>
      </c>
      <c r="N84" s="60"/>
      <c r="O84" s="61" t="s">
        <v>115</v>
      </c>
      <c r="P84" s="61" t="s">
        <v>116</v>
      </c>
    </row>
    <row r="85" spans="1:16" ht="12.75" customHeight="1" thickBot="1" x14ac:dyDescent="0.25">
      <c r="A85" s="50" t="str">
        <f t="shared" si="12"/>
        <v> AC 209.24 </v>
      </c>
      <c r="B85" s="5" t="str">
        <f t="shared" si="13"/>
        <v>II</v>
      </c>
      <c r="C85" s="50">
        <f t="shared" si="14"/>
        <v>24389.504000000001</v>
      </c>
      <c r="D85" s="13" t="str">
        <f t="shared" si="15"/>
        <v>vis</v>
      </c>
      <c r="E85" s="58">
        <f>VLOOKUP(C85,Active!C$21:E$966,3,FALSE)</f>
        <v>14.483978046955871</v>
      </c>
      <c r="F85" s="5" t="s">
        <v>108</v>
      </c>
      <c r="G85" s="13" t="str">
        <f t="shared" si="16"/>
        <v>24389.504</v>
      </c>
      <c r="H85" s="50">
        <f t="shared" si="17"/>
        <v>14.5</v>
      </c>
      <c r="I85" s="59" t="s">
        <v>124</v>
      </c>
      <c r="J85" s="60" t="s">
        <v>125</v>
      </c>
      <c r="K85" s="59">
        <v>14.5</v>
      </c>
      <c r="L85" s="59" t="s">
        <v>126</v>
      </c>
      <c r="M85" s="60" t="s">
        <v>114</v>
      </c>
      <c r="N85" s="60"/>
      <c r="O85" s="61" t="s">
        <v>115</v>
      </c>
      <c r="P85" s="61" t="s">
        <v>116</v>
      </c>
    </row>
    <row r="86" spans="1:16" ht="12.75" customHeight="1" thickBot="1" x14ac:dyDescent="0.25">
      <c r="A86" s="50" t="str">
        <f t="shared" si="12"/>
        <v> AC 209.24 </v>
      </c>
      <c r="B86" s="5" t="str">
        <f t="shared" si="13"/>
        <v>II</v>
      </c>
      <c r="C86" s="50">
        <f t="shared" si="14"/>
        <v>24414.44</v>
      </c>
      <c r="D86" s="13" t="str">
        <f t="shared" si="15"/>
        <v>vis</v>
      </c>
      <c r="E86" s="58">
        <f>VLOOKUP(C86,Active!C$21:E$966,3,FALSE)</f>
        <v>59.495503044314354</v>
      </c>
      <c r="F86" s="5" t="s">
        <v>108</v>
      </c>
      <c r="G86" s="13" t="str">
        <f t="shared" si="16"/>
        <v>24414.440</v>
      </c>
      <c r="H86" s="50">
        <f t="shared" si="17"/>
        <v>59.5</v>
      </c>
      <c r="I86" s="59" t="s">
        <v>127</v>
      </c>
      <c r="J86" s="60" t="s">
        <v>128</v>
      </c>
      <c r="K86" s="59">
        <v>59.5</v>
      </c>
      <c r="L86" s="59" t="s">
        <v>129</v>
      </c>
      <c r="M86" s="60" t="s">
        <v>114</v>
      </c>
      <c r="N86" s="60"/>
      <c r="O86" s="61" t="s">
        <v>115</v>
      </c>
      <c r="P86" s="61" t="s">
        <v>116</v>
      </c>
    </row>
    <row r="87" spans="1:16" ht="12.75" customHeight="1" thickBot="1" x14ac:dyDescent="0.25">
      <c r="A87" s="50" t="str">
        <f t="shared" si="12"/>
        <v> AC 209.24 </v>
      </c>
      <c r="B87" s="5" t="str">
        <f t="shared" si="13"/>
        <v>I</v>
      </c>
      <c r="C87" s="50">
        <f t="shared" si="14"/>
        <v>24416.38</v>
      </c>
      <c r="D87" s="13" t="str">
        <f t="shared" si="15"/>
        <v>vis</v>
      </c>
      <c r="E87" s="58">
        <f>VLOOKUP(C87,Active!C$21:E$966,3,FALSE)</f>
        <v>62.997362143407543</v>
      </c>
      <c r="F87" s="5" t="s">
        <v>108</v>
      </c>
      <c r="G87" s="13" t="str">
        <f t="shared" si="16"/>
        <v>24416.380</v>
      </c>
      <c r="H87" s="50">
        <f t="shared" si="17"/>
        <v>63</v>
      </c>
      <c r="I87" s="59" t="s">
        <v>130</v>
      </c>
      <c r="J87" s="60" t="s">
        <v>131</v>
      </c>
      <c r="K87" s="59">
        <v>63</v>
      </c>
      <c r="L87" s="59" t="s">
        <v>132</v>
      </c>
      <c r="M87" s="60" t="s">
        <v>114</v>
      </c>
      <c r="N87" s="60"/>
      <c r="O87" s="61" t="s">
        <v>115</v>
      </c>
      <c r="P87" s="61" t="s">
        <v>116</v>
      </c>
    </row>
    <row r="88" spans="1:16" ht="12.75" customHeight="1" thickBot="1" x14ac:dyDescent="0.25">
      <c r="A88" s="50" t="str">
        <f t="shared" si="12"/>
        <v> AC 209.24 </v>
      </c>
      <c r="B88" s="5" t="str">
        <f t="shared" si="13"/>
        <v>I</v>
      </c>
      <c r="C88" s="50">
        <f t="shared" si="14"/>
        <v>24432.449000000001</v>
      </c>
      <c r="D88" s="13" t="str">
        <f t="shared" si="15"/>
        <v>vis</v>
      </c>
      <c r="E88" s="58">
        <f>VLOOKUP(C88,Active!C$21:E$966,3,FALSE)</f>
        <v>92.003224959520509</v>
      </c>
      <c r="F88" s="5" t="s">
        <v>108</v>
      </c>
      <c r="G88" s="13" t="str">
        <f t="shared" si="16"/>
        <v>24432.449</v>
      </c>
      <c r="H88" s="50">
        <f t="shared" si="17"/>
        <v>92</v>
      </c>
      <c r="I88" s="59" t="s">
        <v>133</v>
      </c>
      <c r="J88" s="60" t="s">
        <v>134</v>
      </c>
      <c r="K88" s="59">
        <v>92</v>
      </c>
      <c r="L88" s="59" t="s">
        <v>135</v>
      </c>
      <c r="M88" s="60" t="s">
        <v>114</v>
      </c>
      <c r="N88" s="60"/>
      <c r="O88" s="61" t="s">
        <v>115</v>
      </c>
      <c r="P88" s="61" t="s">
        <v>116</v>
      </c>
    </row>
    <row r="89" spans="1:16" ht="12.75" customHeight="1" thickBot="1" x14ac:dyDescent="0.25">
      <c r="A89" s="50" t="str">
        <f t="shared" si="12"/>
        <v> AC 209.24 </v>
      </c>
      <c r="B89" s="5" t="str">
        <f t="shared" si="13"/>
        <v>I</v>
      </c>
      <c r="C89" s="50">
        <f t="shared" si="14"/>
        <v>24553.21</v>
      </c>
      <c r="D89" s="13" t="str">
        <f t="shared" si="15"/>
        <v>vis</v>
      </c>
      <c r="E89" s="58">
        <f>VLOOKUP(C89,Active!C$21:E$966,3,FALSE)</f>
        <v>309.98673354976785</v>
      </c>
      <c r="F89" s="5" t="s">
        <v>108</v>
      </c>
      <c r="G89" s="13" t="str">
        <f t="shared" si="16"/>
        <v>24553.210</v>
      </c>
      <c r="H89" s="50">
        <f t="shared" si="17"/>
        <v>310</v>
      </c>
      <c r="I89" s="59" t="s">
        <v>136</v>
      </c>
      <c r="J89" s="60" t="s">
        <v>137</v>
      </c>
      <c r="K89" s="59">
        <v>310</v>
      </c>
      <c r="L89" s="59" t="s">
        <v>138</v>
      </c>
      <c r="M89" s="60" t="s">
        <v>114</v>
      </c>
      <c r="N89" s="60"/>
      <c r="O89" s="61" t="s">
        <v>115</v>
      </c>
      <c r="P89" s="61" t="s">
        <v>116</v>
      </c>
    </row>
    <row r="90" spans="1:16" ht="12.75" customHeight="1" thickBot="1" x14ac:dyDescent="0.25">
      <c r="A90" s="50" t="str">
        <f t="shared" si="12"/>
        <v> AC 209.24 </v>
      </c>
      <c r="B90" s="5" t="str">
        <f t="shared" si="13"/>
        <v>II</v>
      </c>
      <c r="C90" s="50">
        <f t="shared" si="14"/>
        <v>24557.375</v>
      </c>
      <c r="D90" s="13" t="str">
        <f t="shared" si="15"/>
        <v>vis</v>
      </c>
      <c r="E90" s="58">
        <f>VLOOKUP(C90,Active!C$21:E$966,3,FALSE)</f>
        <v>317.5049001207517</v>
      </c>
      <c r="F90" s="5" t="s">
        <v>108</v>
      </c>
      <c r="G90" s="13" t="str">
        <f t="shared" si="16"/>
        <v>24557.375</v>
      </c>
      <c r="H90" s="50">
        <f t="shared" si="17"/>
        <v>317.5</v>
      </c>
      <c r="I90" s="59" t="s">
        <v>139</v>
      </c>
      <c r="J90" s="60" t="s">
        <v>140</v>
      </c>
      <c r="K90" s="59">
        <v>317.5</v>
      </c>
      <c r="L90" s="59" t="s">
        <v>113</v>
      </c>
      <c r="M90" s="60" t="s">
        <v>114</v>
      </c>
      <c r="N90" s="60"/>
      <c r="O90" s="61" t="s">
        <v>115</v>
      </c>
      <c r="P90" s="61" t="s">
        <v>116</v>
      </c>
    </row>
    <row r="91" spans="1:16" ht="12.75" customHeight="1" thickBot="1" x14ac:dyDescent="0.25">
      <c r="A91" s="50" t="str">
        <f t="shared" si="12"/>
        <v> AC 209.24 </v>
      </c>
      <c r="B91" s="5" t="str">
        <f t="shared" si="13"/>
        <v>I</v>
      </c>
      <c r="C91" s="50">
        <f t="shared" si="14"/>
        <v>24648.510999999999</v>
      </c>
      <c r="D91" s="13" t="str">
        <f t="shared" si="15"/>
        <v>vis</v>
      </c>
      <c r="E91" s="58">
        <f>VLOOKUP(C91,Active!C$21:E$966,3,FALSE)</f>
        <v>482.0128541694985</v>
      </c>
      <c r="F91" s="5" t="s">
        <v>108</v>
      </c>
      <c r="G91" s="13" t="str">
        <f t="shared" si="16"/>
        <v>24648.511</v>
      </c>
      <c r="H91" s="50">
        <f t="shared" si="17"/>
        <v>482</v>
      </c>
      <c r="I91" s="59" t="s">
        <v>141</v>
      </c>
      <c r="J91" s="60" t="s">
        <v>142</v>
      </c>
      <c r="K91" s="59">
        <v>482</v>
      </c>
      <c r="L91" s="59" t="s">
        <v>143</v>
      </c>
      <c r="M91" s="60" t="s">
        <v>114</v>
      </c>
      <c r="N91" s="60"/>
      <c r="O91" s="61" t="s">
        <v>115</v>
      </c>
      <c r="P91" s="61" t="s">
        <v>116</v>
      </c>
    </row>
    <row r="92" spans="1:16" ht="12.75" customHeight="1" thickBot="1" x14ac:dyDescent="0.25">
      <c r="A92" s="50" t="str">
        <f t="shared" si="12"/>
        <v> AC 209.24 </v>
      </c>
      <c r="B92" s="5" t="str">
        <f t="shared" si="13"/>
        <v>I</v>
      </c>
      <c r="C92" s="50">
        <f t="shared" si="14"/>
        <v>24760.402999999998</v>
      </c>
      <c r="D92" s="13" t="str">
        <f t="shared" si="15"/>
        <v>vis</v>
      </c>
      <c r="E92" s="58">
        <f>VLOOKUP(C92,Active!C$21:E$966,3,FALSE)</f>
        <v>683.98709041447989</v>
      </c>
      <c r="F92" s="5" t="s">
        <v>108</v>
      </c>
      <c r="G92" s="13" t="str">
        <f t="shared" si="16"/>
        <v>24760.403</v>
      </c>
      <c r="H92" s="50">
        <f t="shared" si="17"/>
        <v>684</v>
      </c>
      <c r="I92" s="59" t="s">
        <v>144</v>
      </c>
      <c r="J92" s="60" t="s">
        <v>145</v>
      </c>
      <c r="K92" s="59">
        <v>684</v>
      </c>
      <c r="L92" s="59" t="s">
        <v>138</v>
      </c>
      <c r="M92" s="60" t="s">
        <v>114</v>
      </c>
      <c r="N92" s="60"/>
      <c r="O92" s="61" t="s">
        <v>115</v>
      </c>
      <c r="P92" s="61" t="s">
        <v>116</v>
      </c>
    </row>
    <row r="93" spans="1:16" ht="12.75" customHeight="1" thickBot="1" x14ac:dyDescent="0.25">
      <c r="A93" s="50" t="str">
        <f t="shared" si="12"/>
        <v> AC 209.24 </v>
      </c>
      <c r="B93" s="5" t="str">
        <f t="shared" si="13"/>
        <v>II</v>
      </c>
      <c r="C93" s="50">
        <f t="shared" si="14"/>
        <v>24762.344000000001</v>
      </c>
      <c r="D93" s="13" t="str">
        <f t="shared" si="15"/>
        <v>vis</v>
      </c>
      <c r="E93" s="58">
        <f>VLOOKUP(C93,Active!C$21:E$966,3,FALSE)</f>
        <v>687.49075459558333</v>
      </c>
      <c r="F93" s="5" t="s">
        <v>108</v>
      </c>
      <c r="G93" s="13" t="str">
        <f t="shared" si="16"/>
        <v>24762.344</v>
      </c>
      <c r="H93" s="50">
        <f t="shared" si="17"/>
        <v>687.5</v>
      </c>
      <c r="I93" s="59" t="s">
        <v>146</v>
      </c>
      <c r="J93" s="60" t="s">
        <v>147</v>
      </c>
      <c r="K93" s="59">
        <v>687.5</v>
      </c>
      <c r="L93" s="59" t="s">
        <v>148</v>
      </c>
      <c r="M93" s="60" t="s">
        <v>114</v>
      </c>
      <c r="N93" s="60"/>
      <c r="O93" s="61" t="s">
        <v>115</v>
      </c>
      <c r="P93" s="61" t="s">
        <v>116</v>
      </c>
    </row>
    <row r="94" spans="1:16" ht="12.75" customHeight="1" thickBot="1" x14ac:dyDescent="0.25">
      <c r="A94" s="50" t="str">
        <f t="shared" si="12"/>
        <v> AC 209.24 </v>
      </c>
      <c r="B94" s="5" t="str">
        <f t="shared" si="13"/>
        <v>II</v>
      </c>
      <c r="C94" s="50">
        <f t="shared" si="14"/>
        <v>24772.312000000002</v>
      </c>
      <c r="D94" s="13" t="str">
        <f t="shared" si="15"/>
        <v>vis</v>
      </c>
      <c r="E94" s="58">
        <f>VLOOKUP(C94,Active!C$21:E$966,3,FALSE)</f>
        <v>705.48381206966667</v>
      </c>
      <c r="F94" s="5" t="s">
        <v>108</v>
      </c>
      <c r="G94" s="13" t="str">
        <f t="shared" si="16"/>
        <v>24772.312</v>
      </c>
      <c r="H94" s="50">
        <f t="shared" si="17"/>
        <v>705.5</v>
      </c>
      <c r="I94" s="59" t="s">
        <v>149</v>
      </c>
      <c r="J94" s="60" t="s">
        <v>150</v>
      </c>
      <c r="K94" s="59">
        <v>705.5</v>
      </c>
      <c r="L94" s="59" t="s">
        <v>126</v>
      </c>
      <c r="M94" s="60" t="s">
        <v>114</v>
      </c>
      <c r="N94" s="60"/>
      <c r="O94" s="61" t="s">
        <v>115</v>
      </c>
      <c r="P94" s="61" t="s">
        <v>116</v>
      </c>
    </row>
    <row r="95" spans="1:16" ht="12.75" customHeight="1" thickBot="1" x14ac:dyDescent="0.25">
      <c r="A95" s="50" t="str">
        <f t="shared" si="12"/>
        <v> AC 209.24 </v>
      </c>
      <c r="B95" s="5" t="str">
        <f t="shared" si="13"/>
        <v>I</v>
      </c>
      <c r="C95" s="50">
        <f t="shared" si="14"/>
        <v>24772.594000000001</v>
      </c>
      <c r="D95" s="13" t="str">
        <f t="shared" si="15"/>
        <v>vis</v>
      </c>
      <c r="E95" s="58">
        <f>VLOOKUP(C95,Active!C$21:E$966,3,FALSE)</f>
        <v>705.99284519644004</v>
      </c>
      <c r="F95" s="5" t="s">
        <v>108</v>
      </c>
      <c r="G95" s="13" t="str">
        <f t="shared" si="16"/>
        <v>24772.594</v>
      </c>
      <c r="H95" s="50">
        <f t="shared" si="17"/>
        <v>706</v>
      </c>
      <c r="I95" s="59" t="s">
        <v>151</v>
      </c>
      <c r="J95" s="60" t="s">
        <v>152</v>
      </c>
      <c r="K95" s="59">
        <v>706</v>
      </c>
      <c r="L95" s="59" t="s">
        <v>153</v>
      </c>
      <c r="M95" s="60" t="s">
        <v>114</v>
      </c>
      <c r="N95" s="60"/>
      <c r="O95" s="61" t="s">
        <v>115</v>
      </c>
      <c r="P95" s="61" t="s">
        <v>116</v>
      </c>
    </row>
    <row r="96" spans="1:16" ht="12.75" customHeight="1" thickBot="1" x14ac:dyDescent="0.25">
      <c r="A96" s="50" t="str">
        <f t="shared" si="12"/>
        <v> AC 209.24 </v>
      </c>
      <c r="B96" s="5" t="str">
        <f t="shared" si="13"/>
        <v>I</v>
      </c>
      <c r="C96" s="50">
        <f t="shared" si="14"/>
        <v>24785.331999999999</v>
      </c>
      <c r="D96" s="13" t="str">
        <f t="shared" si="15"/>
        <v>vis</v>
      </c>
      <c r="E96" s="58">
        <f>VLOOKUP(C96,Active!C$21:E$966,3,FALSE)</f>
        <v>728.98597983777347</v>
      </c>
      <c r="F96" s="5" t="s">
        <v>108</v>
      </c>
      <c r="G96" s="13" t="str">
        <f t="shared" si="16"/>
        <v>24785.332</v>
      </c>
      <c r="H96" s="50">
        <f t="shared" si="17"/>
        <v>729</v>
      </c>
      <c r="I96" s="59" t="s">
        <v>154</v>
      </c>
      <c r="J96" s="60" t="s">
        <v>155</v>
      </c>
      <c r="K96" s="59">
        <v>729</v>
      </c>
      <c r="L96" s="59" t="s">
        <v>156</v>
      </c>
      <c r="M96" s="60" t="s">
        <v>114</v>
      </c>
      <c r="N96" s="60"/>
      <c r="O96" s="61" t="s">
        <v>115</v>
      </c>
      <c r="P96" s="61" t="s">
        <v>116</v>
      </c>
    </row>
    <row r="97" spans="1:16" ht="12.75" customHeight="1" thickBot="1" x14ac:dyDescent="0.25">
      <c r="A97" s="50" t="str">
        <f t="shared" si="12"/>
        <v> AC 209.24 </v>
      </c>
      <c r="B97" s="5" t="str">
        <f t="shared" si="13"/>
        <v>II</v>
      </c>
      <c r="C97" s="50">
        <f t="shared" si="14"/>
        <v>24788.39</v>
      </c>
      <c r="D97" s="13" t="str">
        <f t="shared" si="15"/>
        <v>vis</v>
      </c>
      <c r="E97" s="58">
        <f>VLOOKUP(C97,Active!C$21:E$966,3,FALSE)</f>
        <v>734.50592062386488</v>
      </c>
      <c r="F97" s="5" t="s">
        <v>108</v>
      </c>
      <c r="G97" s="13" t="str">
        <f t="shared" si="16"/>
        <v>24788.390</v>
      </c>
      <c r="H97" s="50">
        <f t="shared" si="17"/>
        <v>734.5</v>
      </c>
      <c r="I97" s="59" t="s">
        <v>157</v>
      </c>
      <c r="J97" s="60" t="s">
        <v>158</v>
      </c>
      <c r="K97" s="59">
        <v>734.5</v>
      </c>
      <c r="L97" s="59" t="s">
        <v>113</v>
      </c>
      <c r="M97" s="60" t="s">
        <v>114</v>
      </c>
      <c r="N97" s="60"/>
      <c r="O97" s="61" t="s">
        <v>115</v>
      </c>
      <c r="P97" s="61" t="s">
        <v>116</v>
      </c>
    </row>
    <row r="98" spans="1:16" ht="12.75" customHeight="1" thickBot="1" x14ac:dyDescent="0.25">
      <c r="A98" s="50" t="str">
        <f t="shared" si="12"/>
        <v> AC 209.24 </v>
      </c>
      <c r="B98" s="5" t="str">
        <f t="shared" si="13"/>
        <v>II</v>
      </c>
      <c r="C98" s="50">
        <f t="shared" si="14"/>
        <v>24789.420999999998</v>
      </c>
      <c r="D98" s="13" t="str">
        <f t="shared" si="15"/>
        <v>vis</v>
      </c>
      <c r="E98" s="58">
        <f>VLOOKUP(C98,Active!C$21:E$966,3,FALSE)</f>
        <v>736.36696017600786</v>
      </c>
      <c r="F98" s="5" t="s">
        <v>108</v>
      </c>
      <c r="G98" s="13" t="str">
        <f t="shared" si="16"/>
        <v>24789.421</v>
      </c>
      <c r="H98" s="50">
        <f t="shared" si="17"/>
        <v>736.5</v>
      </c>
      <c r="I98" s="59" t="s">
        <v>159</v>
      </c>
      <c r="J98" s="60" t="s">
        <v>160</v>
      </c>
      <c r="K98" s="59">
        <v>736.5</v>
      </c>
      <c r="L98" s="59" t="s">
        <v>161</v>
      </c>
      <c r="M98" s="60" t="s">
        <v>114</v>
      </c>
      <c r="N98" s="60"/>
      <c r="O98" s="61" t="s">
        <v>115</v>
      </c>
      <c r="P98" s="61" t="s">
        <v>116</v>
      </c>
    </row>
    <row r="99" spans="1:16" ht="12.75" customHeight="1" thickBot="1" x14ac:dyDescent="0.25">
      <c r="A99" s="50" t="str">
        <f t="shared" si="12"/>
        <v> AC 209.24 </v>
      </c>
      <c r="B99" s="5" t="str">
        <f t="shared" si="13"/>
        <v>II</v>
      </c>
      <c r="C99" s="50">
        <f t="shared" si="14"/>
        <v>24797.249</v>
      </c>
      <c r="D99" s="13" t="str">
        <f t="shared" si="15"/>
        <v>vis</v>
      </c>
      <c r="E99" s="58">
        <f>VLOOKUP(C99,Active!C$21:E$966,3,FALSE)</f>
        <v>750.49714214903531</v>
      </c>
      <c r="F99" s="5" t="s">
        <v>108</v>
      </c>
      <c r="G99" s="13" t="str">
        <f t="shared" si="16"/>
        <v>24797.249</v>
      </c>
      <c r="H99" s="50">
        <f t="shared" si="17"/>
        <v>750.5</v>
      </c>
      <c r="I99" s="59" t="s">
        <v>162</v>
      </c>
      <c r="J99" s="60" t="s">
        <v>163</v>
      </c>
      <c r="K99" s="59">
        <v>750.5</v>
      </c>
      <c r="L99" s="59" t="s">
        <v>129</v>
      </c>
      <c r="M99" s="60" t="s">
        <v>114</v>
      </c>
      <c r="N99" s="60"/>
      <c r="O99" s="61" t="s">
        <v>115</v>
      </c>
      <c r="P99" s="61" t="s">
        <v>116</v>
      </c>
    </row>
    <row r="100" spans="1:16" ht="12.75" customHeight="1" thickBot="1" x14ac:dyDescent="0.25">
      <c r="A100" s="50" t="str">
        <f t="shared" si="12"/>
        <v> AC 209.24 </v>
      </c>
      <c r="B100" s="5" t="str">
        <f t="shared" si="13"/>
        <v>I</v>
      </c>
      <c r="C100" s="50">
        <f t="shared" si="14"/>
        <v>24797.525000000001</v>
      </c>
      <c r="D100" s="13" t="str">
        <f t="shared" si="15"/>
        <v>vis</v>
      </c>
      <c r="E100" s="58">
        <f>VLOOKUP(C100,Active!C$21:E$966,3,FALSE)</f>
        <v>750.99534478375404</v>
      </c>
      <c r="F100" s="5" t="s">
        <v>108</v>
      </c>
      <c r="G100" s="13" t="str">
        <f t="shared" si="16"/>
        <v>24797.525</v>
      </c>
      <c r="H100" s="50">
        <f t="shared" si="17"/>
        <v>751</v>
      </c>
      <c r="I100" s="59" t="s">
        <v>164</v>
      </c>
      <c r="J100" s="60" t="s">
        <v>165</v>
      </c>
      <c r="K100" s="59">
        <v>751</v>
      </c>
      <c r="L100" s="59" t="s">
        <v>109</v>
      </c>
      <c r="M100" s="60" t="s">
        <v>114</v>
      </c>
      <c r="N100" s="60"/>
      <c r="O100" s="61" t="s">
        <v>115</v>
      </c>
      <c r="P100" s="61" t="s">
        <v>116</v>
      </c>
    </row>
    <row r="101" spans="1:16" ht="12.75" customHeight="1" thickBot="1" x14ac:dyDescent="0.25">
      <c r="A101" s="50" t="str">
        <f t="shared" si="12"/>
        <v> AC 209.24 </v>
      </c>
      <c r="B101" s="5" t="str">
        <f t="shared" si="13"/>
        <v>II</v>
      </c>
      <c r="C101" s="50">
        <f t="shared" si="14"/>
        <v>24805.562999999998</v>
      </c>
      <c r="D101" s="13" t="str">
        <f t="shared" si="15"/>
        <v>vis</v>
      </c>
      <c r="E101" s="58">
        <f>VLOOKUP(C101,Active!C$21:E$966,3,FALSE)</f>
        <v>765.50459397883969</v>
      </c>
      <c r="F101" s="5" t="s">
        <v>108</v>
      </c>
      <c r="G101" s="13" t="str">
        <f t="shared" si="16"/>
        <v>24805.563</v>
      </c>
      <c r="H101" s="50">
        <f t="shared" si="17"/>
        <v>765.5</v>
      </c>
      <c r="I101" s="59" t="s">
        <v>166</v>
      </c>
      <c r="J101" s="60" t="s">
        <v>167</v>
      </c>
      <c r="K101" s="59">
        <v>765.5</v>
      </c>
      <c r="L101" s="59" t="s">
        <v>113</v>
      </c>
      <c r="M101" s="60" t="s">
        <v>114</v>
      </c>
      <c r="N101" s="60"/>
      <c r="O101" s="61" t="s">
        <v>115</v>
      </c>
      <c r="P101" s="61" t="s">
        <v>116</v>
      </c>
    </row>
    <row r="102" spans="1:16" ht="12.75" customHeight="1" thickBot="1" x14ac:dyDescent="0.25">
      <c r="A102" s="50" t="str">
        <f t="shared" si="12"/>
        <v> AA 27.160 </v>
      </c>
      <c r="B102" s="5" t="str">
        <f t="shared" si="13"/>
        <v>II</v>
      </c>
      <c r="C102" s="50">
        <f t="shared" si="14"/>
        <v>24819.42</v>
      </c>
      <c r="D102" s="13" t="str">
        <f t="shared" si="15"/>
        <v>vis</v>
      </c>
      <c r="E102" s="58">
        <f>VLOOKUP(C102,Active!C$21:E$966,3,FALSE)</f>
        <v>790.51761538918811</v>
      </c>
      <c r="F102" s="5" t="s">
        <v>108</v>
      </c>
      <c r="G102" s="13" t="str">
        <f t="shared" si="16"/>
        <v>24819.420</v>
      </c>
      <c r="H102" s="50">
        <f t="shared" si="17"/>
        <v>790.5</v>
      </c>
      <c r="I102" s="59" t="s">
        <v>168</v>
      </c>
      <c r="J102" s="60" t="s">
        <v>169</v>
      </c>
      <c r="K102" s="59">
        <v>790.5</v>
      </c>
      <c r="L102" s="59" t="s">
        <v>170</v>
      </c>
      <c r="M102" s="60" t="s">
        <v>114</v>
      </c>
      <c r="N102" s="60"/>
      <c r="O102" s="61" t="s">
        <v>171</v>
      </c>
      <c r="P102" s="61" t="s">
        <v>172</v>
      </c>
    </row>
    <row r="103" spans="1:16" ht="12.75" customHeight="1" thickBot="1" x14ac:dyDescent="0.25">
      <c r="A103" s="50" t="str">
        <f t="shared" si="12"/>
        <v> AA 27.160 </v>
      </c>
      <c r="B103" s="5" t="str">
        <f t="shared" si="13"/>
        <v>II</v>
      </c>
      <c r="C103" s="50">
        <f t="shared" si="14"/>
        <v>25190.584999999999</v>
      </c>
      <c r="D103" s="13" t="str">
        <f t="shared" si="15"/>
        <v>vis</v>
      </c>
      <c r="E103" s="58">
        <f>VLOOKUP(C103,Active!C$21:E$966,3,FALSE)</f>
        <v>1460.5008795713354</v>
      </c>
      <c r="F103" s="5" t="s">
        <v>108</v>
      </c>
      <c r="G103" s="13" t="str">
        <f t="shared" si="16"/>
        <v>25190.585</v>
      </c>
      <c r="H103" s="50">
        <f t="shared" si="17"/>
        <v>1460.5</v>
      </c>
      <c r="I103" s="59" t="s">
        <v>173</v>
      </c>
      <c r="J103" s="60" t="s">
        <v>174</v>
      </c>
      <c r="K103" s="59">
        <v>1460.5</v>
      </c>
      <c r="L103" s="59" t="s">
        <v>175</v>
      </c>
      <c r="M103" s="60" t="s">
        <v>114</v>
      </c>
      <c r="N103" s="60"/>
      <c r="O103" s="61" t="s">
        <v>171</v>
      </c>
      <c r="P103" s="61" t="s">
        <v>172</v>
      </c>
    </row>
    <row r="104" spans="1:16" ht="12.75" customHeight="1" thickBot="1" x14ac:dyDescent="0.25">
      <c r="A104" s="50" t="str">
        <f t="shared" si="12"/>
        <v> AA 27.160 </v>
      </c>
      <c r="B104" s="5" t="str">
        <f t="shared" si="13"/>
        <v>I</v>
      </c>
      <c r="C104" s="50">
        <f t="shared" si="14"/>
        <v>25272.294999999998</v>
      </c>
      <c r="D104" s="13" t="str">
        <f t="shared" si="15"/>
        <v>vis</v>
      </c>
      <c r="E104" s="58">
        <f>VLOOKUP(C104,Active!C$21:E$966,3,FALSE)</f>
        <v>1607.9941305953344</v>
      </c>
      <c r="F104" s="5" t="s">
        <v>108</v>
      </c>
      <c r="G104" s="13" t="str">
        <f t="shared" si="16"/>
        <v>25272.295</v>
      </c>
      <c r="H104" s="50">
        <f t="shared" si="17"/>
        <v>1608</v>
      </c>
      <c r="I104" s="59" t="s">
        <v>176</v>
      </c>
      <c r="J104" s="60" t="s">
        <v>177</v>
      </c>
      <c r="K104" s="59">
        <v>1608</v>
      </c>
      <c r="L104" s="59" t="s">
        <v>109</v>
      </c>
      <c r="M104" s="60" t="s">
        <v>114</v>
      </c>
      <c r="N104" s="60"/>
      <c r="O104" s="61" t="s">
        <v>171</v>
      </c>
      <c r="P104" s="61" t="s">
        <v>172</v>
      </c>
    </row>
    <row r="105" spans="1:16" ht="12.75" customHeight="1" thickBot="1" x14ac:dyDescent="0.25">
      <c r="A105" s="50" t="str">
        <f t="shared" si="12"/>
        <v> SAC 8.73 </v>
      </c>
      <c r="B105" s="5" t="str">
        <f t="shared" si="13"/>
        <v>I</v>
      </c>
      <c r="C105" s="50">
        <f t="shared" si="14"/>
        <v>25469.52</v>
      </c>
      <c r="D105" s="13" t="str">
        <f t="shared" si="15"/>
        <v>vis</v>
      </c>
      <c r="E105" s="58">
        <f>VLOOKUP(C105,Active!C$21:E$966,3,FALSE)</f>
        <v>1964.0014299859695</v>
      </c>
      <c r="F105" s="5" t="s">
        <v>108</v>
      </c>
      <c r="G105" s="13" t="str">
        <f t="shared" si="16"/>
        <v>25469.520</v>
      </c>
      <c r="H105" s="50">
        <f t="shared" si="17"/>
        <v>1964</v>
      </c>
      <c r="I105" s="59" t="s">
        <v>178</v>
      </c>
      <c r="J105" s="60" t="s">
        <v>179</v>
      </c>
      <c r="K105" s="59">
        <v>1964</v>
      </c>
      <c r="L105" s="59" t="s">
        <v>180</v>
      </c>
      <c r="M105" s="60" t="s">
        <v>114</v>
      </c>
      <c r="N105" s="60"/>
      <c r="O105" s="61" t="s">
        <v>171</v>
      </c>
      <c r="P105" s="61" t="s">
        <v>181</v>
      </c>
    </row>
    <row r="106" spans="1:16" ht="12.75" customHeight="1" thickBot="1" x14ac:dyDescent="0.25">
      <c r="A106" s="50" t="str">
        <f t="shared" si="12"/>
        <v> SAC 8.73 </v>
      </c>
      <c r="B106" s="5" t="str">
        <f t="shared" si="13"/>
        <v>II</v>
      </c>
      <c r="C106" s="50">
        <f t="shared" si="14"/>
        <v>25471.460999999999</v>
      </c>
      <c r="D106" s="13" t="str">
        <f t="shared" si="15"/>
        <v>vis</v>
      </c>
      <c r="E106" s="58">
        <f>VLOOKUP(C106,Active!C$21:E$966,3,FALSE)</f>
        <v>1967.5050941670663</v>
      </c>
      <c r="F106" s="5" t="s">
        <v>108</v>
      </c>
      <c r="G106" s="13" t="str">
        <f t="shared" si="16"/>
        <v>25471.461</v>
      </c>
      <c r="H106" s="50">
        <f t="shared" si="17"/>
        <v>1967.5</v>
      </c>
      <c r="I106" s="59" t="s">
        <v>182</v>
      </c>
      <c r="J106" s="60" t="s">
        <v>183</v>
      </c>
      <c r="K106" s="59">
        <v>1967.5</v>
      </c>
      <c r="L106" s="59" t="s">
        <v>113</v>
      </c>
      <c r="M106" s="60" t="s">
        <v>114</v>
      </c>
      <c r="N106" s="60"/>
      <c r="O106" s="61" t="s">
        <v>171</v>
      </c>
      <c r="P106" s="61" t="s">
        <v>181</v>
      </c>
    </row>
    <row r="107" spans="1:16" ht="12.75" customHeight="1" thickBot="1" x14ac:dyDescent="0.25">
      <c r="A107" s="50" t="str">
        <f t="shared" ref="A107:A138" si="18">P107</f>
        <v> SAC 8.73 </v>
      </c>
      <c r="B107" s="5" t="str">
        <f t="shared" ref="B107:B138" si="19">IF(H107=INT(H107),"I","II")</f>
        <v>I</v>
      </c>
      <c r="C107" s="50">
        <f t="shared" ref="C107:C138" si="20">1*G107</f>
        <v>25474.51</v>
      </c>
      <c r="D107" s="13" t="str">
        <f t="shared" ref="D107:D138" si="21">VLOOKUP(F107,I$1:J$5,2,FALSE)</f>
        <v>vis</v>
      </c>
      <c r="E107" s="58">
        <f>VLOOKUP(C107,Active!C$21:E$966,3,FALSE)</f>
        <v>1973.0087892150659</v>
      </c>
      <c r="F107" s="5" t="s">
        <v>108</v>
      </c>
      <c r="G107" s="13" t="str">
        <f t="shared" ref="G107:G138" si="22">MID(I107,3,LEN(I107)-3)</f>
        <v>25474.510</v>
      </c>
      <c r="H107" s="50">
        <f t="shared" ref="H107:H138" si="23">1*K107</f>
        <v>1973</v>
      </c>
      <c r="I107" s="59" t="s">
        <v>184</v>
      </c>
      <c r="J107" s="60" t="s">
        <v>185</v>
      </c>
      <c r="K107" s="59">
        <v>1973</v>
      </c>
      <c r="L107" s="59" t="s">
        <v>186</v>
      </c>
      <c r="M107" s="60" t="s">
        <v>114</v>
      </c>
      <c r="N107" s="60"/>
      <c r="O107" s="61" t="s">
        <v>171</v>
      </c>
      <c r="P107" s="61" t="s">
        <v>181</v>
      </c>
    </row>
    <row r="108" spans="1:16" ht="12.75" customHeight="1" thickBot="1" x14ac:dyDescent="0.25">
      <c r="A108" s="50" t="str">
        <f t="shared" si="18"/>
        <v> SAC 8.73 </v>
      </c>
      <c r="B108" s="5" t="str">
        <f t="shared" si="19"/>
        <v>II</v>
      </c>
      <c r="C108" s="50">
        <f t="shared" si="20"/>
        <v>25477.550999999999</v>
      </c>
      <c r="D108" s="13" t="str">
        <f t="shared" si="21"/>
        <v>vis</v>
      </c>
      <c r="E108" s="58">
        <f>VLOOKUP(C108,Active!C$21:E$966,3,FALSE)</f>
        <v>1978.4980436069904</v>
      </c>
      <c r="F108" s="5" t="s">
        <v>108</v>
      </c>
      <c r="G108" s="13" t="str">
        <f t="shared" si="22"/>
        <v>25477.551</v>
      </c>
      <c r="H108" s="50">
        <f t="shared" si="23"/>
        <v>1978.5</v>
      </c>
      <c r="I108" s="59" t="s">
        <v>187</v>
      </c>
      <c r="J108" s="60" t="s">
        <v>188</v>
      </c>
      <c r="K108" s="59">
        <v>1978.5</v>
      </c>
      <c r="L108" s="59" t="s">
        <v>132</v>
      </c>
      <c r="M108" s="60" t="s">
        <v>114</v>
      </c>
      <c r="N108" s="60"/>
      <c r="O108" s="61" t="s">
        <v>171</v>
      </c>
      <c r="P108" s="61" t="s">
        <v>181</v>
      </c>
    </row>
    <row r="109" spans="1:16" ht="12.75" customHeight="1" thickBot="1" x14ac:dyDescent="0.25">
      <c r="A109" s="50" t="str">
        <f t="shared" si="18"/>
        <v> AA 27.160 </v>
      </c>
      <c r="B109" s="5" t="str">
        <f t="shared" si="19"/>
        <v>II</v>
      </c>
      <c r="C109" s="50">
        <f t="shared" si="20"/>
        <v>25619.375</v>
      </c>
      <c r="D109" s="13" t="str">
        <f t="shared" si="21"/>
        <v>vis</v>
      </c>
      <c r="E109" s="58">
        <f>VLOOKUP(C109,Active!C$21:E$966,3,FALSE)</f>
        <v>2234.5019945704944</v>
      </c>
      <c r="F109" s="5" t="s">
        <v>108</v>
      </c>
      <c r="G109" s="13" t="str">
        <f t="shared" si="22"/>
        <v>25619.375</v>
      </c>
      <c r="H109" s="50">
        <f t="shared" si="23"/>
        <v>2234.5</v>
      </c>
      <c r="I109" s="59" t="s">
        <v>189</v>
      </c>
      <c r="J109" s="60" t="s">
        <v>190</v>
      </c>
      <c r="K109" s="59">
        <v>2234.5</v>
      </c>
      <c r="L109" s="59" t="s">
        <v>180</v>
      </c>
      <c r="M109" s="60" t="s">
        <v>114</v>
      </c>
      <c r="N109" s="60"/>
      <c r="O109" s="61" t="s">
        <v>171</v>
      </c>
      <c r="P109" s="61" t="s">
        <v>172</v>
      </c>
    </row>
    <row r="110" spans="1:16" ht="12.75" customHeight="1" thickBot="1" x14ac:dyDescent="0.25">
      <c r="A110" s="50" t="str">
        <f t="shared" si="18"/>
        <v> AA 27.160 </v>
      </c>
      <c r="B110" s="5" t="str">
        <f t="shared" si="19"/>
        <v>I</v>
      </c>
      <c r="C110" s="50">
        <f t="shared" si="20"/>
        <v>25839.575000000001</v>
      </c>
      <c r="D110" s="13" t="str">
        <f t="shared" si="21"/>
        <v>vis</v>
      </c>
      <c r="E110" s="58">
        <f>VLOOKUP(C110,Active!C$21:E$966,3,FALSE)</f>
        <v>2631.9810531371936</v>
      </c>
      <c r="F110" s="5" t="s">
        <v>108</v>
      </c>
      <c r="G110" s="13" t="str">
        <f t="shared" si="22"/>
        <v>25839.575</v>
      </c>
      <c r="H110" s="50">
        <f t="shared" si="23"/>
        <v>2632</v>
      </c>
      <c r="I110" s="59" t="s">
        <v>191</v>
      </c>
      <c r="J110" s="60" t="s">
        <v>192</v>
      </c>
      <c r="K110" s="59">
        <v>2632</v>
      </c>
      <c r="L110" s="59" t="s">
        <v>193</v>
      </c>
      <c r="M110" s="60" t="s">
        <v>114</v>
      </c>
      <c r="N110" s="60"/>
      <c r="O110" s="61" t="s">
        <v>171</v>
      </c>
      <c r="P110" s="61" t="s">
        <v>172</v>
      </c>
    </row>
    <row r="111" spans="1:16" ht="12.75" customHeight="1" thickBot="1" x14ac:dyDescent="0.25">
      <c r="A111" s="50" t="str">
        <f t="shared" si="18"/>
        <v> AA 27.160 </v>
      </c>
      <c r="B111" s="5" t="str">
        <f t="shared" si="19"/>
        <v>II</v>
      </c>
      <c r="C111" s="50">
        <f t="shared" si="20"/>
        <v>25852.601999999999</v>
      </c>
      <c r="D111" s="13" t="str">
        <f t="shared" si="21"/>
        <v>vis</v>
      </c>
      <c r="E111" s="58">
        <f>VLOOKUP(C111,Active!C$21:E$966,3,FALSE)</f>
        <v>2655.4958564793719</v>
      </c>
      <c r="F111" s="5" t="s">
        <v>108</v>
      </c>
      <c r="G111" s="13" t="str">
        <f t="shared" si="22"/>
        <v>25852.602</v>
      </c>
      <c r="H111" s="50">
        <f t="shared" si="23"/>
        <v>2655.5</v>
      </c>
      <c r="I111" s="59" t="s">
        <v>194</v>
      </c>
      <c r="J111" s="60" t="s">
        <v>195</v>
      </c>
      <c r="K111" s="59">
        <v>2655.5</v>
      </c>
      <c r="L111" s="59" t="s">
        <v>129</v>
      </c>
      <c r="M111" s="60" t="s">
        <v>114</v>
      </c>
      <c r="N111" s="60"/>
      <c r="O111" s="61" t="s">
        <v>171</v>
      </c>
      <c r="P111" s="61" t="s">
        <v>172</v>
      </c>
    </row>
    <row r="112" spans="1:16" ht="12.75" customHeight="1" thickBot="1" x14ac:dyDescent="0.25">
      <c r="A112" s="50" t="str">
        <f t="shared" si="18"/>
        <v> AA 27.160 </v>
      </c>
      <c r="B112" s="5" t="str">
        <f t="shared" si="19"/>
        <v>I</v>
      </c>
      <c r="C112" s="50">
        <f t="shared" si="20"/>
        <v>25859.531999999999</v>
      </c>
      <c r="D112" s="13" t="str">
        <f t="shared" si="21"/>
        <v>vis</v>
      </c>
      <c r="E112" s="58">
        <f>VLOOKUP(C112,Active!C$21:E$966,3,FALSE)</f>
        <v>2668.0050748075614</v>
      </c>
      <c r="F112" s="5" t="s">
        <v>108</v>
      </c>
      <c r="G112" s="13" t="str">
        <f t="shared" si="22"/>
        <v>25859.532</v>
      </c>
      <c r="H112" s="50">
        <f t="shared" si="23"/>
        <v>2668</v>
      </c>
      <c r="I112" s="59" t="s">
        <v>196</v>
      </c>
      <c r="J112" s="60" t="s">
        <v>197</v>
      </c>
      <c r="K112" s="59">
        <v>2668</v>
      </c>
      <c r="L112" s="59" t="s">
        <v>113</v>
      </c>
      <c r="M112" s="60" t="s">
        <v>114</v>
      </c>
      <c r="N112" s="60"/>
      <c r="O112" s="61" t="s">
        <v>171</v>
      </c>
      <c r="P112" s="61" t="s">
        <v>172</v>
      </c>
    </row>
    <row r="113" spans="1:16" ht="12.75" customHeight="1" thickBot="1" x14ac:dyDescent="0.25">
      <c r="A113" s="50" t="str">
        <f t="shared" si="18"/>
        <v> AC 209.24 </v>
      </c>
      <c r="B113" s="5" t="str">
        <f t="shared" si="19"/>
        <v>I</v>
      </c>
      <c r="C113" s="50">
        <f t="shared" si="20"/>
        <v>26161.458999999999</v>
      </c>
      <c r="D113" s="13" t="str">
        <f t="shared" si="21"/>
        <v>vis</v>
      </c>
      <c r="E113" s="58">
        <f>VLOOKUP(C113,Active!C$21:E$966,3,FALSE)</f>
        <v>3213.0080707924267</v>
      </c>
      <c r="F113" s="5" t="s">
        <v>108</v>
      </c>
      <c r="G113" s="13" t="str">
        <f t="shared" si="22"/>
        <v>26161.459</v>
      </c>
      <c r="H113" s="50">
        <f t="shared" si="23"/>
        <v>3213</v>
      </c>
      <c r="I113" s="59" t="s">
        <v>198</v>
      </c>
      <c r="J113" s="60" t="s">
        <v>199</v>
      </c>
      <c r="K113" s="59">
        <v>3213</v>
      </c>
      <c r="L113" s="59" t="s">
        <v>200</v>
      </c>
      <c r="M113" s="60" t="s">
        <v>114</v>
      </c>
      <c r="N113" s="60"/>
      <c r="O113" s="61" t="s">
        <v>115</v>
      </c>
      <c r="P113" s="61" t="s">
        <v>116</v>
      </c>
    </row>
    <row r="114" spans="1:16" ht="12.75" customHeight="1" thickBot="1" x14ac:dyDescent="0.25">
      <c r="A114" s="50" t="str">
        <f t="shared" si="18"/>
        <v> AA 27.160 </v>
      </c>
      <c r="B114" s="5" t="str">
        <f t="shared" si="19"/>
        <v>I</v>
      </c>
      <c r="C114" s="50">
        <f t="shared" si="20"/>
        <v>26632.35</v>
      </c>
      <c r="D114" s="13" t="str">
        <f t="shared" si="21"/>
        <v>vis</v>
      </c>
      <c r="E114" s="58">
        <f>VLOOKUP(C114,Active!C$21:E$966,3,FALSE)</f>
        <v>4063.0049434878442</v>
      </c>
      <c r="F114" s="5" t="s">
        <v>108</v>
      </c>
      <c r="G114" s="13" t="str">
        <f t="shared" si="22"/>
        <v>26632.350</v>
      </c>
      <c r="H114" s="50">
        <f t="shared" si="23"/>
        <v>4063</v>
      </c>
      <c r="I114" s="59" t="s">
        <v>201</v>
      </c>
      <c r="J114" s="60" t="s">
        <v>202</v>
      </c>
      <c r="K114" s="59">
        <v>4063</v>
      </c>
      <c r="L114" s="59" t="s">
        <v>113</v>
      </c>
      <c r="M114" s="60" t="s">
        <v>114</v>
      </c>
      <c r="N114" s="60"/>
      <c r="O114" s="61" t="s">
        <v>171</v>
      </c>
      <c r="P114" s="61" t="s">
        <v>172</v>
      </c>
    </row>
    <row r="115" spans="1:16" ht="12.75" customHeight="1" thickBot="1" x14ac:dyDescent="0.25">
      <c r="A115" s="50" t="str">
        <f t="shared" si="18"/>
        <v> AC 209.24 </v>
      </c>
      <c r="B115" s="5" t="str">
        <f t="shared" si="19"/>
        <v>II</v>
      </c>
      <c r="C115" s="50">
        <f t="shared" si="20"/>
        <v>26927.355</v>
      </c>
      <c r="D115" s="13" t="str">
        <f t="shared" si="21"/>
        <v>vis</v>
      </c>
      <c r="E115" s="58">
        <f>VLOOKUP(C115,Active!C$21:E$966,3,FALSE)</f>
        <v>4595.5131618006017</v>
      </c>
      <c r="F115" s="5" t="s">
        <v>108</v>
      </c>
      <c r="G115" s="13" t="str">
        <f t="shared" si="22"/>
        <v>26927.355</v>
      </c>
      <c r="H115" s="50">
        <f t="shared" si="23"/>
        <v>4595.5</v>
      </c>
      <c r="I115" s="59" t="s">
        <v>203</v>
      </c>
      <c r="J115" s="60" t="s">
        <v>204</v>
      </c>
      <c r="K115" s="59">
        <v>4595.5</v>
      </c>
      <c r="L115" s="59" t="s">
        <v>143</v>
      </c>
      <c r="M115" s="60" t="s">
        <v>114</v>
      </c>
      <c r="N115" s="60"/>
      <c r="O115" s="61" t="s">
        <v>115</v>
      </c>
      <c r="P115" s="61" t="s">
        <v>116</v>
      </c>
    </row>
    <row r="116" spans="1:16" ht="12.75" customHeight="1" thickBot="1" x14ac:dyDescent="0.25">
      <c r="A116" s="50" t="str">
        <f t="shared" si="18"/>
        <v> AC 209.24 </v>
      </c>
      <c r="B116" s="5" t="str">
        <f t="shared" si="19"/>
        <v>II</v>
      </c>
      <c r="C116" s="50">
        <f t="shared" si="20"/>
        <v>26928.462</v>
      </c>
      <c r="D116" s="13" t="str">
        <f t="shared" si="21"/>
        <v>vis</v>
      </c>
      <c r="E116" s="58">
        <f>VLOOKUP(C116,Active!C$21:E$966,3,FALSE)</f>
        <v>4597.511387585494</v>
      </c>
      <c r="F116" s="5" t="s">
        <v>108</v>
      </c>
      <c r="G116" s="13" t="str">
        <f t="shared" si="22"/>
        <v>26928.462</v>
      </c>
      <c r="H116" s="50">
        <f t="shared" si="23"/>
        <v>4597.5</v>
      </c>
      <c r="I116" s="59" t="s">
        <v>205</v>
      </c>
      <c r="J116" s="60" t="s">
        <v>206</v>
      </c>
      <c r="K116" s="59">
        <v>4597.5</v>
      </c>
      <c r="L116" s="59" t="s">
        <v>207</v>
      </c>
      <c r="M116" s="60" t="s">
        <v>114</v>
      </c>
      <c r="N116" s="60"/>
      <c r="O116" s="61" t="s">
        <v>115</v>
      </c>
      <c r="P116" s="61" t="s">
        <v>116</v>
      </c>
    </row>
    <row r="117" spans="1:16" ht="12.75" customHeight="1" thickBot="1" x14ac:dyDescent="0.25">
      <c r="A117" s="50" t="str">
        <f t="shared" si="18"/>
        <v> AC 209.24 </v>
      </c>
      <c r="B117" s="5" t="str">
        <f t="shared" si="19"/>
        <v>I</v>
      </c>
      <c r="C117" s="50">
        <f t="shared" si="20"/>
        <v>26946.464</v>
      </c>
      <c r="D117" s="13" t="str">
        <f t="shared" si="21"/>
        <v>vis</v>
      </c>
      <c r="E117" s="58">
        <f>VLOOKUP(C117,Active!C$21:E$966,3,FALSE)</f>
        <v>4630.0064739266281</v>
      </c>
      <c r="F117" s="5" t="s">
        <v>108</v>
      </c>
      <c r="G117" s="13" t="str">
        <f t="shared" si="22"/>
        <v>26946.464</v>
      </c>
      <c r="H117" s="50">
        <f t="shared" si="23"/>
        <v>4630</v>
      </c>
      <c r="I117" s="59" t="s">
        <v>208</v>
      </c>
      <c r="J117" s="60" t="s">
        <v>209</v>
      </c>
      <c r="K117" s="59">
        <v>4630</v>
      </c>
      <c r="L117" s="59" t="s">
        <v>200</v>
      </c>
      <c r="M117" s="60" t="s">
        <v>114</v>
      </c>
      <c r="N117" s="60"/>
      <c r="O117" s="61" t="s">
        <v>115</v>
      </c>
      <c r="P117" s="61" t="s">
        <v>116</v>
      </c>
    </row>
    <row r="118" spans="1:16" ht="12.75" customHeight="1" thickBot="1" x14ac:dyDescent="0.25">
      <c r="A118" s="50" t="str">
        <f t="shared" si="18"/>
        <v> AC 209.24 </v>
      </c>
      <c r="B118" s="5" t="str">
        <f t="shared" si="19"/>
        <v>II</v>
      </c>
      <c r="C118" s="50">
        <f t="shared" si="20"/>
        <v>26947.294999999998</v>
      </c>
      <c r="D118" s="13" t="str">
        <f t="shared" si="21"/>
        <v>vis</v>
      </c>
      <c r="E118" s="58">
        <f>VLOOKUP(C118,Active!C$21:E$966,3,FALSE)</f>
        <v>4631.5064970768026</v>
      </c>
      <c r="F118" s="5" t="s">
        <v>108</v>
      </c>
      <c r="G118" s="13" t="str">
        <f t="shared" si="22"/>
        <v>26947.295</v>
      </c>
      <c r="H118" s="50">
        <f t="shared" si="23"/>
        <v>4631.5</v>
      </c>
      <c r="I118" s="59" t="s">
        <v>210</v>
      </c>
      <c r="J118" s="60" t="s">
        <v>211</v>
      </c>
      <c r="K118" s="59">
        <v>4631.5</v>
      </c>
      <c r="L118" s="59" t="s">
        <v>200</v>
      </c>
      <c r="M118" s="60" t="s">
        <v>114</v>
      </c>
      <c r="N118" s="60"/>
      <c r="O118" s="61" t="s">
        <v>115</v>
      </c>
      <c r="P118" s="61" t="s">
        <v>116</v>
      </c>
    </row>
    <row r="119" spans="1:16" ht="12.75" customHeight="1" thickBot="1" x14ac:dyDescent="0.25">
      <c r="A119" s="50" t="str">
        <f t="shared" si="18"/>
        <v> AA 27.160 </v>
      </c>
      <c r="B119" s="5" t="str">
        <f t="shared" si="19"/>
        <v>I</v>
      </c>
      <c r="C119" s="50">
        <f t="shared" si="20"/>
        <v>27811.244999999999</v>
      </c>
      <c r="D119" s="13" t="str">
        <f t="shared" si="21"/>
        <v>vis</v>
      </c>
      <c r="E119" s="58">
        <f>VLOOKUP(C119,Active!C$21:E$966,3,FALSE)</f>
        <v>6191.0070994777971</v>
      </c>
      <c r="F119" s="5" t="s">
        <v>108</v>
      </c>
      <c r="G119" s="13" t="str">
        <f t="shared" si="22"/>
        <v>27811.245</v>
      </c>
      <c r="H119" s="50">
        <f t="shared" si="23"/>
        <v>6191</v>
      </c>
      <c r="I119" s="59" t="s">
        <v>212</v>
      </c>
      <c r="J119" s="60" t="s">
        <v>213</v>
      </c>
      <c r="K119" s="59">
        <v>6191</v>
      </c>
      <c r="L119" s="59" t="s">
        <v>200</v>
      </c>
      <c r="M119" s="60" t="s">
        <v>114</v>
      </c>
      <c r="N119" s="60"/>
      <c r="O119" s="61" t="s">
        <v>171</v>
      </c>
      <c r="P119" s="61" t="s">
        <v>172</v>
      </c>
    </row>
    <row r="120" spans="1:16" ht="12.75" customHeight="1" thickBot="1" x14ac:dyDescent="0.25">
      <c r="A120" s="50" t="str">
        <f t="shared" si="18"/>
        <v> IODE 4.2.387 </v>
      </c>
      <c r="B120" s="5" t="str">
        <f t="shared" si="19"/>
        <v>I</v>
      </c>
      <c r="C120" s="50">
        <f t="shared" si="20"/>
        <v>30613.33</v>
      </c>
      <c r="D120" s="13" t="str">
        <f t="shared" si="21"/>
        <v>vis</v>
      </c>
      <c r="E120" s="58">
        <f>VLOOKUP(C120,Active!C$21:E$966,3,FALSE)</f>
        <v>11249.000323019429</v>
      </c>
      <c r="F120" s="5" t="s">
        <v>108</v>
      </c>
      <c r="G120" s="13" t="str">
        <f t="shared" si="22"/>
        <v>30613.330</v>
      </c>
      <c r="H120" s="50">
        <f t="shared" si="23"/>
        <v>11249</v>
      </c>
      <c r="I120" s="59" t="s">
        <v>233</v>
      </c>
      <c r="J120" s="60" t="s">
        <v>234</v>
      </c>
      <c r="K120" s="59">
        <v>11249</v>
      </c>
      <c r="L120" s="59" t="s">
        <v>175</v>
      </c>
      <c r="M120" s="60" t="s">
        <v>114</v>
      </c>
      <c r="N120" s="60"/>
      <c r="O120" s="61" t="s">
        <v>235</v>
      </c>
      <c r="P120" s="61" t="s">
        <v>236</v>
      </c>
    </row>
    <row r="121" spans="1:16" ht="12.75" customHeight="1" thickBot="1" x14ac:dyDescent="0.25">
      <c r="A121" s="50" t="str">
        <f t="shared" si="18"/>
        <v> IODE 4.2.387 </v>
      </c>
      <c r="B121" s="5" t="str">
        <f t="shared" si="19"/>
        <v>II</v>
      </c>
      <c r="C121" s="50">
        <f t="shared" si="20"/>
        <v>30613.611000000001</v>
      </c>
      <c r="D121" s="13" t="str">
        <f t="shared" si="21"/>
        <v>vis</v>
      </c>
      <c r="E121" s="58">
        <f>VLOOKUP(C121,Active!C$21:E$966,3,FALSE)</f>
        <v>11249.507551064191</v>
      </c>
      <c r="F121" s="5" t="s">
        <v>108</v>
      </c>
      <c r="G121" s="13" t="str">
        <f t="shared" si="22"/>
        <v>30613.611</v>
      </c>
      <c r="H121" s="50">
        <f t="shared" si="23"/>
        <v>11249.5</v>
      </c>
      <c r="I121" s="59" t="s">
        <v>237</v>
      </c>
      <c r="J121" s="60" t="s">
        <v>238</v>
      </c>
      <c r="K121" s="59">
        <v>11249.5</v>
      </c>
      <c r="L121" s="59" t="s">
        <v>200</v>
      </c>
      <c r="M121" s="60" t="s">
        <v>114</v>
      </c>
      <c r="N121" s="60"/>
      <c r="O121" s="61" t="s">
        <v>235</v>
      </c>
      <c r="P121" s="61" t="s">
        <v>236</v>
      </c>
    </row>
    <row r="122" spans="1:16" ht="12.75" customHeight="1" thickBot="1" x14ac:dyDescent="0.25">
      <c r="A122" s="50" t="str">
        <f t="shared" si="18"/>
        <v> AA 27.160 </v>
      </c>
      <c r="B122" s="5" t="str">
        <f t="shared" si="19"/>
        <v>I</v>
      </c>
      <c r="C122" s="50">
        <f t="shared" si="20"/>
        <v>30633.276999999998</v>
      </c>
      <c r="D122" s="13" t="str">
        <f t="shared" si="21"/>
        <v>vis</v>
      </c>
      <c r="E122" s="58">
        <f>VLOOKUP(C122,Active!C$21:E$966,3,FALSE)</f>
        <v>11285.006293869694</v>
      </c>
      <c r="F122" s="5" t="s">
        <v>108</v>
      </c>
      <c r="G122" s="13" t="str">
        <f t="shared" si="22"/>
        <v>30633.277</v>
      </c>
      <c r="H122" s="50">
        <f t="shared" si="23"/>
        <v>11285</v>
      </c>
      <c r="I122" s="59" t="s">
        <v>239</v>
      </c>
      <c r="J122" s="60" t="s">
        <v>240</v>
      </c>
      <c r="K122" s="59">
        <v>11285</v>
      </c>
      <c r="L122" s="59" t="s">
        <v>113</v>
      </c>
      <c r="M122" s="60" t="s">
        <v>114</v>
      </c>
      <c r="N122" s="60"/>
      <c r="O122" s="61" t="s">
        <v>171</v>
      </c>
      <c r="P122" s="61" t="s">
        <v>172</v>
      </c>
    </row>
    <row r="123" spans="1:16" ht="12.75" customHeight="1" thickBot="1" x14ac:dyDescent="0.25">
      <c r="A123" s="50" t="str">
        <f t="shared" si="18"/>
        <v> AC 174.18 </v>
      </c>
      <c r="B123" s="5" t="str">
        <f t="shared" si="19"/>
        <v>II</v>
      </c>
      <c r="C123" s="50">
        <f t="shared" si="20"/>
        <v>35362.425000000003</v>
      </c>
      <c r="D123" s="13" t="str">
        <f t="shared" si="21"/>
        <v>vis</v>
      </c>
      <c r="E123" s="58">
        <f>VLOOKUP(C123,Active!C$21:E$966,3,FALSE)</f>
        <v>19821.506270539016</v>
      </c>
      <c r="F123" s="5" t="s">
        <v>108</v>
      </c>
      <c r="G123" s="13" t="str">
        <f t="shared" si="22"/>
        <v>35362.425</v>
      </c>
      <c r="H123" s="50">
        <f t="shared" si="23"/>
        <v>19821.5</v>
      </c>
      <c r="I123" s="59" t="s">
        <v>241</v>
      </c>
      <c r="J123" s="60" t="s">
        <v>242</v>
      </c>
      <c r="K123" s="59">
        <v>19821.5</v>
      </c>
      <c r="L123" s="59" t="s">
        <v>113</v>
      </c>
      <c r="M123" s="60" t="s">
        <v>114</v>
      </c>
      <c r="N123" s="60"/>
      <c r="O123" s="61" t="s">
        <v>235</v>
      </c>
      <c r="P123" s="61" t="s">
        <v>243</v>
      </c>
    </row>
    <row r="124" spans="1:16" ht="12.75" customHeight="1" thickBot="1" x14ac:dyDescent="0.25">
      <c r="A124" s="50" t="str">
        <f t="shared" si="18"/>
        <v> AC 200.16 </v>
      </c>
      <c r="B124" s="5" t="str">
        <f t="shared" si="19"/>
        <v>I</v>
      </c>
      <c r="C124" s="50">
        <f t="shared" si="20"/>
        <v>36488.413</v>
      </c>
      <c r="D124" s="13" t="str">
        <f t="shared" si="21"/>
        <v>vis</v>
      </c>
      <c r="E124" s="58">
        <f>VLOOKUP(C124,Active!C$21:E$966,3,FALSE)</f>
        <v>21854.006952634376</v>
      </c>
      <c r="F124" s="5" t="s">
        <v>108</v>
      </c>
      <c r="G124" s="13" t="str">
        <f t="shared" si="22"/>
        <v>36488.413</v>
      </c>
      <c r="H124" s="50">
        <f t="shared" si="23"/>
        <v>21854</v>
      </c>
      <c r="I124" s="59" t="s">
        <v>244</v>
      </c>
      <c r="J124" s="60" t="s">
        <v>245</v>
      </c>
      <c r="K124" s="59">
        <v>21854</v>
      </c>
      <c r="L124" s="59" t="s">
        <v>200</v>
      </c>
      <c r="M124" s="60" t="s">
        <v>114</v>
      </c>
      <c r="N124" s="60"/>
      <c r="O124" s="61" t="s">
        <v>115</v>
      </c>
      <c r="P124" s="61" t="s">
        <v>246</v>
      </c>
    </row>
    <row r="125" spans="1:16" ht="12.75" customHeight="1" thickBot="1" x14ac:dyDescent="0.25">
      <c r="A125" s="50" t="str">
        <f t="shared" si="18"/>
        <v> AC 200.16 </v>
      </c>
      <c r="B125" s="5" t="str">
        <f t="shared" si="19"/>
        <v>II</v>
      </c>
      <c r="C125" s="50">
        <f t="shared" si="20"/>
        <v>36489.228999999999</v>
      </c>
      <c r="D125" s="13" t="str">
        <f t="shared" si="21"/>
        <v>vis</v>
      </c>
      <c r="E125" s="58">
        <f>VLOOKUP(C125,Active!C$21:E$966,3,FALSE)</f>
        <v>21855.479899554404</v>
      </c>
      <c r="F125" s="5" t="s">
        <v>108</v>
      </c>
      <c r="G125" s="13" t="str">
        <f t="shared" si="22"/>
        <v>36489.229</v>
      </c>
      <c r="H125" s="50">
        <f t="shared" si="23"/>
        <v>21855.5</v>
      </c>
      <c r="I125" s="59" t="s">
        <v>247</v>
      </c>
      <c r="J125" s="60" t="s">
        <v>248</v>
      </c>
      <c r="K125" s="59">
        <v>21855.5</v>
      </c>
      <c r="L125" s="59" t="s">
        <v>249</v>
      </c>
      <c r="M125" s="60" t="s">
        <v>114</v>
      </c>
      <c r="N125" s="60"/>
      <c r="O125" s="61" t="s">
        <v>115</v>
      </c>
      <c r="P125" s="61" t="s">
        <v>246</v>
      </c>
    </row>
    <row r="126" spans="1:16" ht="12.75" customHeight="1" thickBot="1" x14ac:dyDescent="0.25">
      <c r="A126" s="50" t="str">
        <f t="shared" si="18"/>
        <v> AC 200.16 </v>
      </c>
      <c r="B126" s="5" t="str">
        <f t="shared" si="19"/>
        <v>II</v>
      </c>
      <c r="C126" s="50">
        <f t="shared" si="20"/>
        <v>36490.351000000002</v>
      </c>
      <c r="D126" s="13" t="str">
        <f t="shared" si="21"/>
        <v>vis</v>
      </c>
      <c r="E126" s="58">
        <f>VLOOKUP(C126,Active!C$21:E$966,3,FALSE)</f>
        <v>21857.505201569449</v>
      </c>
      <c r="F126" s="5" t="s">
        <v>108</v>
      </c>
      <c r="G126" s="13" t="str">
        <f t="shared" si="22"/>
        <v>36490.351</v>
      </c>
      <c r="H126" s="50">
        <f t="shared" si="23"/>
        <v>21857.5</v>
      </c>
      <c r="I126" s="59" t="s">
        <v>250</v>
      </c>
      <c r="J126" s="60" t="s">
        <v>251</v>
      </c>
      <c r="K126" s="59">
        <v>21857.5</v>
      </c>
      <c r="L126" s="59" t="s">
        <v>113</v>
      </c>
      <c r="M126" s="60" t="s">
        <v>114</v>
      </c>
      <c r="N126" s="60"/>
      <c r="O126" s="61" t="s">
        <v>115</v>
      </c>
      <c r="P126" s="61" t="s">
        <v>246</v>
      </c>
    </row>
    <row r="127" spans="1:16" ht="12.75" customHeight="1" thickBot="1" x14ac:dyDescent="0.25">
      <c r="A127" s="50" t="str">
        <f t="shared" si="18"/>
        <v> AC 200.16 </v>
      </c>
      <c r="B127" s="5" t="str">
        <f t="shared" si="19"/>
        <v>I</v>
      </c>
      <c r="C127" s="50">
        <f t="shared" si="20"/>
        <v>36518.330999999998</v>
      </c>
      <c r="D127" s="13" t="str">
        <f t="shared" si="21"/>
        <v>vis</v>
      </c>
      <c r="E127" s="58">
        <f>VLOOKUP(C127,Active!C$21:E$966,3,FALSE)</f>
        <v>21908.011396204758</v>
      </c>
      <c r="F127" s="5" t="s">
        <v>108</v>
      </c>
      <c r="G127" s="13" t="str">
        <f t="shared" si="22"/>
        <v>36518.331</v>
      </c>
      <c r="H127" s="50">
        <f t="shared" si="23"/>
        <v>21908</v>
      </c>
      <c r="I127" s="59" t="s">
        <v>252</v>
      </c>
      <c r="J127" s="60" t="s">
        <v>253</v>
      </c>
      <c r="K127" s="59">
        <v>21908</v>
      </c>
      <c r="L127" s="59" t="s">
        <v>207</v>
      </c>
      <c r="M127" s="60" t="s">
        <v>114</v>
      </c>
      <c r="N127" s="60"/>
      <c r="O127" s="61" t="s">
        <v>115</v>
      </c>
      <c r="P127" s="61" t="s">
        <v>246</v>
      </c>
    </row>
    <row r="128" spans="1:16" ht="12.75" customHeight="1" thickBot="1" x14ac:dyDescent="0.25">
      <c r="A128" s="50" t="str">
        <f t="shared" si="18"/>
        <v> AC 200.16 </v>
      </c>
      <c r="B128" s="5" t="str">
        <f t="shared" si="19"/>
        <v>I</v>
      </c>
      <c r="C128" s="50">
        <f t="shared" si="20"/>
        <v>36548.249000000003</v>
      </c>
      <c r="D128" s="13" t="str">
        <f t="shared" si="21"/>
        <v>vis</v>
      </c>
      <c r="E128" s="58">
        <f>VLOOKUP(C128,Active!C$21:E$966,3,FALSE)</f>
        <v>21962.015839775151</v>
      </c>
      <c r="F128" s="5" t="s">
        <v>108</v>
      </c>
      <c r="G128" s="13" t="str">
        <f t="shared" si="22"/>
        <v>36548.249</v>
      </c>
      <c r="H128" s="50">
        <f t="shared" si="23"/>
        <v>21962</v>
      </c>
      <c r="I128" s="59" t="s">
        <v>254</v>
      </c>
      <c r="J128" s="60" t="s">
        <v>255</v>
      </c>
      <c r="K128" s="59">
        <v>21962</v>
      </c>
      <c r="L128" s="59" t="s">
        <v>256</v>
      </c>
      <c r="M128" s="60" t="s">
        <v>114</v>
      </c>
      <c r="N128" s="60"/>
      <c r="O128" s="61" t="s">
        <v>115</v>
      </c>
      <c r="P128" s="61" t="s">
        <v>246</v>
      </c>
    </row>
    <row r="129" spans="1:16" ht="12.75" customHeight="1" thickBot="1" x14ac:dyDescent="0.25">
      <c r="A129" s="50" t="str">
        <f t="shared" si="18"/>
        <v> AC 209.24 </v>
      </c>
      <c r="B129" s="5" t="str">
        <f t="shared" si="19"/>
        <v>II</v>
      </c>
      <c r="C129" s="50">
        <f t="shared" si="20"/>
        <v>36814.436999999998</v>
      </c>
      <c r="D129" s="13" t="str">
        <f t="shared" si="21"/>
        <v>vis</v>
      </c>
      <c r="E129" s="58">
        <f>VLOOKUP(C129,Active!C$21:E$966,3,FALSE)</f>
        <v>22442.507009810346</v>
      </c>
      <c r="F129" s="5" t="s">
        <v>108</v>
      </c>
      <c r="G129" s="13" t="str">
        <f t="shared" si="22"/>
        <v>36814.437</v>
      </c>
      <c r="H129" s="50">
        <f t="shared" si="23"/>
        <v>22442.5</v>
      </c>
      <c r="I129" s="59" t="s">
        <v>257</v>
      </c>
      <c r="J129" s="60" t="s">
        <v>258</v>
      </c>
      <c r="K129" s="59">
        <v>22442.5</v>
      </c>
      <c r="L129" s="59" t="s">
        <v>200</v>
      </c>
      <c r="M129" s="60" t="s">
        <v>114</v>
      </c>
      <c r="N129" s="60"/>
      <c r="O129" s="61" t="s">
        <v>115</v>
      </c>
      <c r="P129" s="61" t="s">
        <v>116</v>
      </c>
    </row>
    <row r="130" spans="1:16" ht="12.75" customHeight="1" thickBot="1" x14ac:dyDescent="0.25">
      <c r="A130" s="50" t="str">
        <f t="shared" si="18"/>
        <v> AC 209.24 </v>
      </c>
      <c r="B130" s="5" t="str">
        <f t="shared" si="19"/>
        <v>II</v>
      </c>
      <c r="C130" s="50">
        <f t="shared" si="20"/>
        <v>36849.355000000003</v>
      </c>
      <c r="D130" s="13" t="str">
        <f t="shared" si="21"/>
        <v>vis</v>
      </c>
      <c r="E130" s="58">
        <f>VLOOKUP(C130,Active!C$21:E$966,3,FALSE)</f>
        <v>22505.536863429938</v>
      </c>
      <c r="F130" s="5" t="s">
        <v>108</v>
      </c>
      <c r="G130" s="13" t="str">
        <f t="shared" si="22"/>
        <v>36849.355</v>
      </c>
      <c r="H130" s="50">
        <f t="shared" si="23"/>
        <v>22505.5</v>
      </c>
      <c r="I130" s="59" t="s">
        <v>259</v>
      </c>
      <c r="J130" s="60" t="s">
        <v>260</v>
      </c>
      <c r="K130" s="59">
        <v>22505.5</v>
      </c>
      <c r="L130" s="59" t="s">
        <v>261</v>
      </c>
      <c r="M130" s="60" t="s">
        <v>114</v>
      </c>
      <c r="N130" s="60"/>
      <c r="O130" s="61" t="s">
        <v>115</v>
      </c>
      <c r="P130" s="61" t="s">
        <v>116</v>
      </c>
    </row>
    <row r="131" spans="1:16" ht="12.75" customHeight="1" thickBot="1" x14ac:dyDescent="0.25">
      <c r="A131" s="50" t="str">
        <f t="shared" si="18"/>
        <v> VSSC 68.34 </v>
      </c>
      <c r="B131" s="5" t="str">
        <f t="shared" si="19"/>
        <v>II</v>
      </c>
      <c r="C131" s="50">
        <f t="shared" si="20"/>
        <v>46351.383999999998</v>
      </c>
      <c r="D131" s="13" t="str">
        <f t="shared" si="21"/>
        <v>vis</v>
      </c>
      <c r="E131" s="58">
        <f>VLOOKUP(C131,Active!C$21:E$966,3,FALSE)</f>
        <v>39657.478468304871</v>
      </c>
      <c r="F131" s="5" t="s">
        <v>108</v>
      </c>
      <c r="G131" s="13" t="str">
        <f t="shared" si="22"/>
        <v>46351.384</v>
      </c>
      <c r="H131" s="50">
        <f t="shared" si="23"/>
        <v>39657.5</v>
      </c>
      <c r="I131" s="59" t="s">
        <v>318</v>
      </c>
      <c r="J131" s="60" t="s">
        <v>319</v>
      </c>
      <c r="K131" s="59">
        <v>39657.5</v>
      </c>
      <c r="L131" s="59" t="s">
        <v>320</v>
      </c>
      <c r="M131" s="60" t="s">
        <v>114</v>
      </c>
      <c r="N131" s="60"/>
      <c r="O131" s="61" t="s">
        <v>306</v>
      </c>
      <c r="P131" s="61" t="s">
        <v>321</v>
      </c>
    </row>
    <row r="132" spans="1:16" ht="12.75" customHeight="1" thickBot="1" x14ac:dyDescent="0.25">
      <c r="A132" s="50" t="str">
        <f t="shared" si="18"/>
        <v> VSSC 68.34 </v>
      </c>
      <c r="B132" s="5" t="str">
        <f t="shared" si="19"/>
        <v>II</v>
      </c>
      <c r="C132" s="50">
        <f t="shared" si="20"/>
        <v>46387.387000000002</v>
      </c>
      <c r="D132" s="13" t="str">
        <f t="shared" si="21"/>
        <v>vis</v>
      </c>
      <c r="E132" s="58">
        <f>VLOOKUP(C132,Active!C$21:E$966,3,FALSE)</f>
        <v>39722.466835905143</v>
      </c>
      <c r="F132" s="5" t="s">
        <v>108</v>
      </c>
      <c r="G132" s="13" t="str">
        <f t="shared" si="22"/>
        <v>46387.387</v>
      </c>
      <c r="H132" s="50">
        <f t="shared" si="23"/>
        <v>39722.5</v>
      </c>
      <c r="I132" s="59" t="s">
        <v>322</v>
      </c>
      <c r="J132" s="60" t="s">
        <v>323</v>
      </c>
      <c r="K132" s="59">
        <v>39722.5</v>
      </c>
      <c r="L132" s="59" t="s">
        <v>301</v>
      </c>
      <c r="M132" s="60" t="s">
        <v>114</v>
      </c>
      <c r="N132" s="60"/>
      <c r="O132" s="61" t="s">
        <v>306</v>
      </c>
      <c r="P132" s="61" t="s">
        <v>321</v>
      </c>
    </row>
    <row r="133" spans="1:16" ht="12.75" customHeight="1" thickBot="1" x14ac:dyDescent="0.25">
      <c r="A133" s="50" t="str">
        <f t="shared" si="18"/>
        <v> BRNO 30 </v>
      </c>
      <c r="B133" s="5" t="str">
        <f t="shared" si="19"/>
        <v>I</v>
      </c>
      <c r="C133" s="50">
        <f t="shared" si="20"/>
        <v>47770.428</v>
      </c>
      <c r="D133" s="13" t="str">
        <f t="shared" si="21"/>
        <v>vis</v>
      </c>
      <c r="E133" s="58">
        <f>VLOOKUP(C133,Active!C$21:E$966,3,FALSE)</f>
        <v>42218.969263875821</v>
      </c>
      <c r="F133" s="5" t="s">
        <v>108</v>
      </c>
      <c r="G133" s="13" t="str">
        <f t="shared" si="22"/>
        <v>47770.428</v>
      </c>
      <c r="H133" s="50">
        <f t="shared" si="23"/>
        <v>42219</v>
      </c>
      <c r="I133" s="59" t="s">
        <v>328</v>
      </c>
      <c r="J133" s="60" t="s">
        <v>329</v>
      </c>
      <c r="K133" s="59">
        <v>42219</v>
      </c>
      <c r="L133" s="59" t="s">
        <v>330</v>
      </c>
      <c r="M133" s="60" t="s">
        <v>114</v>
      </c>
      <c r="N133" s="60"/>
      <c r="O133" s="61" t="s">
        <v>331</v>
      </c>
      <c r="P133" s="61" t="s">
        <v>332</v>
      </c>
    </row>
    <row r="134" spans="1:16" ht="12.75" customHeight="1" thickBot="1" x14ac:dyDescent="0.25">
      <c r="A134" s="50" t="str">
        <f t="shared" si="18"/>
        <v> VSSC 73 </v>
      </c>
      <c r="B134" s="5" t="str">
        <f t="shared" si="19"/>
        <v>I</v>
      </c>
      <c r="C134" s="50">
        <f t="shared" si="20"/>
        <v>47856.296000000002</v>
      </c>
      <c r="D134" s="13" t="str">
        <f t="shared" si="21"/>
        <v>vis</v>
      </c>
      <c r="E134" s="58">
        <f>VLOOKUP(C134,Active!C$21:E$966,3,FALSE)</f>
        <v>42373.968045896741</v>
      </c>
      <c r="F134" s="5" t="s">
        <v>108</v>
      </c>
      <c r="G134" s="13" t="str">
        <f t="shared" si="22"/>
        <v>47856.296</v>
      </c>
      <c r="H134" s="50">
        <f t="shared" si="23"/>
        <v>42374</v>
      </c>
      <c r="I134" s="59" t="s">
        <v>333</v>
      </c>
      <c r="J134" s="60" t="s">
        <v>334</v>
      </c>
      <c r="K134" s="59">
        <v>42374</v>
      </c>
      <c r="L134" s="59" t="s">
        <v>301</v>
      </c>
      <c r="M134" s="60" t="s">
        <v>114</v>
      </c>
      <c r="N134" s="60"/>
      <c r="O134" s="61" t="s">
        <v>306</v>
      </c>
      <c r="P134" s="61" t="s">
        <v>335</v>
      </c>
    </row>
    <row r="135" spans="1:16" ht="12.75" customHeight="1" thickBot="1" x14ac:dyDescent="0.25">
      <c r="A135" s="50" t="str">
        <f t="shared" si="18"/>
        <v> BRNO 32 </v>
      </c>
      <c r="B135" s="5" t="str">
        <f t="shared" si="19"/>
        <v>I</v>
      </c>
      <c r="C135" s="50">
        <f t="shared" si="20"/>
        <v>50305.493799999997</v>
      </c>
      <c r="D135" s="13" t="str">
        <f t="shared" si="21"/>
        <v>vis</v>
      </c>
      <c r="E135" s="58">
        <f>VLOOKUP(C135,Active!C$21:E$966,3,FALSE)</f>
        <v>46794.970933215656</v>
      </c>
      <c r="F135" s="5" t="s">
        <v>108</v>
      </c>
      <c r="G135" s="13" t="str">
        <f t="shared" si="22"/>
        <v>50305.4938</v>
      </c>
      <c r="H135" s="50">
        <f t="shared" si="23"/>
        <v>46795</v>
      </c>
      <c r="I135" s="59" t="s">
        <v>361</v>
      </c>
      <c r="J135" s="60" t="s">
        <v>362</v>
      </c>
      <c r="K135" s="59">
        <v>46795</v>
      </c>
      <c r="L135" s="59" t="s">
        <v>363</v>
      </c>
      <c r="M135" s="60" t="s">
        <v>114</v>
      </c>
      <c r="N135" s="60"/>
      <c r="O135" s="61" t="s">
        <v>364</v>
      </c>
      <c r="P135" s="61" t="s">
        <v>365</v>
      </c>
    </row>
    <row r="136" spans="1:16" ht="12.75" customHeight="1" thickBot="1" x14ac:dyDescent="0.25">
      <c r="A136" s="50" t="str">
        <f t="shared" si="18"/>
        <v> BRNO 32 </v>
      </c>
      <c r="B136" s="5" t="str">
        <f t="shared" si="19"/>
        <v>I</v>
      </c>
      <c r="C136" s="50">
        <f t="shared" si="20"/>
        <v>50305.494500000001</v>
      </c>
      <c r="D136" s="13" t="str">
        <f t="shared" si="21"/>
        <v>vis</v>
      </c>
      <c r="E136" s="58">
        <f>VLOOKUP(C136,Active!C$21:E$966,3,FALSE)</f>
        <v>46794.972196773073</v>
      </c>
      <c r="F136" s="5" t="s">
        <v>108</v>
      </c>
      <c r="G136" s="13" t="str">
        <f t="shared" si="22"/>
        <v>50305.4945</v>
      </c>
      <c r="H136" s="50">
        <f t="shared" si="23"/>
        <v>46795</v>
      </c>
      <c r="I136" s="59" t="s">
        <v>366</v>
      </c>
      <c r="J136" s="60" t="s">
        <v>367</v>
      </c>
      <c r="K136" s="59">
        <v>46795</v>
      </c>
      <c r="L136" s="59" t="s">
        <v>368</v>
      </c>
      <c r="M136" s="60" t="s">
        <v>114</v>
      </c>
      <c r="N136" s="60"/>
      <c r="O136" s="61" t="s">
        <v>369</v>
      </c>
      <c r="P136" s="61" t="s">
        <v>365</v>
      </c>
    </row>
    <row r="137" spans="1:16" ht="12.75" customHeight="1" thickBot="1" x14ac:dyDescent="0.25">
      <c r="A137" s="50" t="str">
        <f t="shared" si="18"/>
        <v> BRNO 32 </v>
      </c>
      <c r="B137" s="5" t="str">
        <f t="shared" si="19"/>
        <v>I</v>
      </c>
      <c r="C137" s="50">
        <f t="shared" si="20"/>
        <v>50315.4683</v>
      </c>
      <c r="D137" s="13" t="str">
        <f t="shared" si="21"/>
        <v>vis</v>
      </c>
      <c r="E137" s="58">
        <f>VLOOKUP(C137,Active!C$21:E$966,3,FALSE)</f>
        <v>46812.975723722811</v>
      </c>
      <c r="F137" s="5" t="s">
        <v>108</v>
      </c>
      <c r="G137" s="13" t="str">
        <f t="shared" si="22"/>
        <v>50315.4683</v>
      </c>
      <c r="H137" s="50">
        <f t="shared" si="23"/>
        <v>46813</v>
      </c>
      <c r="I137" s="59" t="s">
        <v>370</v>
      </c>
      <c r="J137" s="60" t="s">
        <v>371</v>
      </c>
      <c r="K137" s="59">
        <v>46813</v>
      </c>
      <c r="L137" s="59" t="s">
        <v>372</v>
      </c>
      <c r="M137" s="60" t="s">
        <v>114</v>
      </c>
      <c r="N137" s="60"/>
      <c r="O137" s="61" t="s">
        <v>369</v>
      </c>
      <c r="P137" s="61" t="s">
        <v>365</v>
      </c>
    </row>
    <row r="138" spans="1:16" ht="12.75" customHeight="1" thickBot="1" x14ac:dyDescent="0.25">
      <c r="A138" s="50" t="str">
        <f t="shared" si="18"/>
        <v>OEJV 0074 </v>
      </c>
      <c r="B138" s="5" t="str">
        <f t="shared" si="19"/>
        <v>II</v>
      </c>
      <c r="C138" s="50">
        <f t="shared" si="20"/>
        <v>51780.481</v>
      </c>
      <c r="D138" s="13" t="str">
        <f t="shared" si="21"/>
        <v>vis</v>
      </c>
      <c r="E138" s="58" t="e">
        <f>VLOOKUP(C138,Active!C$21:E$966,3,FALSE)</f>
        <v>#N/A</v>
      </c>
      <c r="F138" s="5" t="s">
        <v>108</v>
      </c>
      <c r="G138" s="13" t="str">
        <f t="shared" si="22"/>
        <v>51780.481</v>
      </c>
      <c r="H138" s="50">
        <f t="shared" si="23"/>
        <v>49457.5</v>
      </c>
      <c r="I138" s="59" t="s">
        <v>391</v>
      </c>
      <c r="J138" s="60" t="s">
        <v>392</v>
      </c>
      <c r="K138" s="59">
        <v>49457.5</v>
      </c>
      <c r="L138" s="59" t="s">
        <v>393</v>
      </c>
      <c r="M138" s="60" t="s">
        <v>114</v>
      </c>
      <c r="N138" s="60"/>
      <c r="O138" s="61" t="s">
        <v>394</v>
      </c>
      <c r="P138" s="62" t="s">
        <v>395</v>
      </c>
    </row>
    <row r="139" spans="1:16" ht="12.75" customHeight="1" thickBot="1" x14ac:dyDescent="0.25">
      <c r="A139" s="50" t="str">
        <f t="shared" ref="A139:A167" si="24">P139</f>
        <v> AOEB 11 </v>
      </c>
      <c r="B139" s="5" t="str">
        <f t="shared" ref="B139:B167" si="25">IF(H139=INT(H139),"I","II")</f>
        <v>I</v>
      </c>
      <c r="C139" s="50">
        <f t="shared" ref="C139:C167" si="26">1*G139</f>
        <v>51870.508999999998</v>
      </c>
      <c r="D139" s="13" t="str">
        <f t="shared" ref="D139:D167" si="27">VLOOKUP(F139,I$1:J$5,2,FALSE)</f>
        <v>vis</v>
      </c>
      <c r="E139" s="58">
        <f>VLOOKUP(C139,Active!C$21:E$966,3,FALSE)</f>
        <v>49619.951715861309</v>
      </c>
      <c r="F139" s="5" t="s">
        <v>108</v>
      </c>
      <c r="G139" s="13" t="str">
        <f t="shared" ref="G139:G167" si="28">MID(I139,3,LEN(I139)-3)</f>
        <v>51870.509</v>
      </c>
      <c r="H139" s="50">
        <f t="shared" ref="H139:H167" si="29">1*K139</f>
        <v>49620</v>
      </c>
      <c r="I139" s="59" t="s">
        <v>402</v>
      </c>
      <c r="J139" s="60" t="s">
        <v>403</v>
      </c>
      <c r="K139" s="59">
        <v>49620</v>
      </c>
      <c r="L139" s="59" t="s">
        <v>404</v>
      </c>
      <c r="M139" s="60" t="s">
        <v>114</v>
      </c>
      <c r="N139" s="60"/>
      <c r="O139" s="61" t="s">
        <v>292</v>
      </c>
      <c r="P139" s="61" t="s">
        <v>405</v>
      </c>
    </row>
    <row r="140" spans="1:16" ht="12.75" customHeight="1" thickBot="1" x14ac:dyDescent="0.25">
      <c r="A140" s="50" t="str">
        <f t="shared" si="24"/>
        <v> AOEB 11 </v>
      </c>
      <c r="B140" s="5" t="str">
        <f t="shared" si="25"/>
        <v>I</v>
      </c>
      <c r="C140" s="50">
        <f t="shared" si="26"/>
        <v>52204.554199999999</v>
      </c>
      <c r="D140" s="13" t="str">
        <f t="shared" si="27"/>
        <v>vis</v>
      </c>
      <c r="E140" s="58">
        <f>VLOOKUP(C140,Active!C$21:E$966,3,FALSE)</f>
        <v>50222.930696854608</v>
      </c>
      <c r="F140" s="5" t="s">
        <v>108</v>
      </c>
      <c r="G140" s="13" t="str">
        <f t="shared" si="28"/>
        <v>52204.5542</v>
      </c>
      <c r="H140" s="50">
        <f t="shared" si="29"/>
        <v>50223</v>
      </c>
      <c r="I140" s="59" t="s">
        <v>409</v>
      </c>
      <c r="J140" s="60" t="s">
        <v>410</v>
      </c>
      <c r="K140" s="59">
        <v>50223</v>
      </c>
      <c r="L140" s="59" t="s">
        <v>411</v>
      </c>
      <c r="M140" s="60" t="s">
        <v>399</v>
      </c>
      <c r="N140" s="60" t="s">
        <v>412</v>
      </c>
      <c r="O140" s="61" t="s">
        <v>292</v>
      </c>
      <c r="P140" s="61" t="s">
        <v>405</v>
      </c>
    </row>
    <row r="141" spans="1:16" ht="12.75" customHeight="1" thickBot="1" x14ac:dyDescent="0.25">
      <c r="A141" s="50" t="str">
        <f t="shared" si="24"/>
        <v> AOEB 11 </v>
      </c>
      <c r="B141" s="5" t="str">
        <f t="shared" si="25"/>
        <v>I</v>
      </c>
      <c r="C141" s="50">
        <f t="shared" si="26"/>
        <v>52220.621099999997</v>
      </c>
      <c r="D141" s="13" t="str">
        <f t="shared" si="27"/>
        <v>vis</v>
      </c>
      <c r="E141" s="58">
        <f>VLOOKUP(C141,Active!C$21:E$966,3,FALSE)</f>
        <v>50251.9327689985</v>
      </c>
      <c r="F141" s="5" t="s">
        <v>108</v>
      </c>
      <c r="G141" s="13" t="str">
        <f t="shared" si="28"/>
        <v>52220.6211</v>
      </c>
      <c r="H141" s="50">
        <f t="shared" si="29"/>
        <v>50252</v>
      </c>
      <c r="I141" s="59" t="s">
        <v>413</v>
      </c>
      <c r="J141" s="60" t="s">
        <v>414</v>
      </c>
      <c r="K141" s="59">
        <v>50252</v>
      </c>
      <c r="L141" s="59" t="s">
        <v>415</v>
      </c>
      <c r="M141" s="60" t="s">
        <v>399</v>
      </c>
      <c r="N141" s="60" t="s">
        <v>412</v>
      </c>
      <c r="O141" s="61" t="s">
        <v>416</v>
      </c>
      <c r="P141" s="61" t="s">
        <v>405</v>
      </c>
    </row>
    <row r="142" spans="1:16" ht="12.75" customHeight="1" thickBot="1" x14ac:dyDescent="0.25">
      <c r="A142" s="50" t="str">
        <f t="shared" si="24"/>
        <v> AOEB 11 </v>
      </c>
      <c r="B142" s="5" t="str">
        <f t="shared" si="25"/>
        <v>I</v>
      </c>
      <c r="C142" s="50">
        <f t="shared" si="26"/>
        <v>52645.530100000004</v>
      </c>
      <c r="D142" s="13" t="str">
        <f t="shared" si="27"/>
        <v>vis</v>
      </c>
      <c r="E142" s="58">
        <f>VLOOKUP(C142,Active!C$21:E$966,3,FALSE)</f>
        <v>51018.92836071748</v>
      </c>
      <c r="F142" s="5" t="s">
        <v>108</v>
      </c>
      <c r="G142" s="13" t="str">
        <f t="shared" si="28"/>
        <v>52645.5301</v>
      </c>
      <c r="H142" s="50">
        <f t="shared" si="29"/>
        <v>51019</v>
      </c>
      <c r="I142" s="59" t="s">
        <v>417</v>
      </c>
      <c r="J142" s="60" t="s">
        <v>418</v>
      </c>
      <c r="K142" s="59">
        <v>51019</v>
      </c>
      <c r="L142" s="59" t="s">
        <v>419</v>
      </c>
      <c r="M142" s="60" t="s">
        <v>399</v>
      </c>
      <c r="N142" s="60" t="s">
        <v>412</v>
      </c>
      <c r="O142" s="61" t="s">
        <v>416</v>
      </c>
      <c r="P142" s="61" t="s">
        <v>405</v>
      </c>
    </row>
    <row r="143" spans="1:16" ht="12.75" customHeight="1" thickBot="1" x14ac:dyDescent="0.25">
      <c r="A143" s="50" t="str">
        <f t="shared" si="24"/>
        <v>OEJV 0074 </v>
      </c>
      <c r="B143" s="5" t="str">
        <f t="shared" si="25"/>
        <v>II</v>
      </c>
      <c r="C143" s="50">
        <f t="shared" si="26"/>
        <v>52878.482000000004</v>
      </c>
      <c r="D143" s="13" t="str">
        <f t="shared" si="27"/>
        <v>vis</v>
      </c>
      <c r="E143" s="58" t="e">
        <f>VLOOKUP(C143,Active!C$21:E$966,3,FALSE)</f>
        <v>#N/A</v>
      </c>
      <c r="F143" s="5" t="s">
        <v>108</v>
      </c>
      <c r="G143" s="13" t="str">
        <f t="shared" si="28"/>
        <v>52878.482</v>
      </c>
      <c r="H143" s="50">
        <f t="shared" si="29"/>
        <v>51439.5</v>
      </c>
      <c r="I143" s="59" t="s">
        <v>420</v>
      </c>
      <c r="J143" s="60" t="s">
        <v>421</v>
      </c>
      <c r="K143" s="59">
        <v>51439.5</v>
      </c>
      <c r="L143" s="59" t="s">
        <v>422</v>
      </c>
      <c r="M143" s="60" t="s">
        <v>114</v>
      </c>
      <c r="N143" s="60"/>
      <c r="O143" s="61" t="s">
        <v>423</v>
      </c>
      <c r="P143" s="62" t="s">
        <v>395</v>
      </c>
    </row>
    <row r="144" spans="1:16" ht="12.75" customHeight="1" thickBot="1" x14ac:dyDescent="0.25">
      <c r="A144" s="50" t="str">
        <f t="shared" si="24"/>
        <v>OEJV 0074 </v>
      </c>
      <c r="B144" s="5" t="str">
        <f t="shared" si="25"/>
        <v>II</v>
      </c>
      <c r="C144" s="50">
        <f t="shared" si="26"/>
        <v>52878.483999999997</v>
      </c>
      <c r="D144" s="13" t="str">
        <f t="shared" si="27"/>
        <v>vis</v>
      </c>
      <c r="E144" s="58" t="e">
        <f>VLOOKUP(C144,Active!C$21:E$966,3,FALSE)</f>
        <v>#N/A</v>
      </c>
      <c r="F144" s="5" t="s">
        <v>108</v>
      </c>
      <c r="G144" s="13" t="str">
        <f t="shared" si="28"/>
        <v>52878.484</v>
      </c>
      <c r="H144" s="50">
        <f t="shared" si="29"/>
        <v>51439.5</v>
      </c>
      <c r="I144" s="59" t="s">
        <v>424</v>
      </c>
      <c r="J144" s="60" t="s">
        <v>425</v>
      </c>
      <c r="K144" s="59">
        <v>51439.5</v>
      </c>
      <c r="L144" s="59" t="s">
        <v>426</v>
      </c>
      <c r="M144" s="60" t="s">
        <v>114</v>
      </c>
      <c r="N144" s="60"/>
      <c r="O144" s="61" t="s">
        <v>427</v>
      </c>
      <c r="P144" s="62" t="s">
        <v>395</v>
      </c>
    </row>
    <row r="145" spans="1:16" ht="12.75" customHeight="1" thickBot="1" x14ac:dyDescent="0.25">
      <c r="A145" s="50" t="str">
        <f t="shared" si="24"/>
        <v> AOEB 11 </v>
      </c>
      <c r="B145" s="5" t="str">
        <f t="shared" si="25"/>
        <v>I</v>
      </c>
      <c r="C145" s="50">
        <f t="shared" si="26"/>
        <v>53061.576200000003</v>
      </c>
      <c r="D145" s="13" t="str">
        <f t="shared" si="27"/>
        <v>vis</v>
      </c>
      <c r="E145" s="58">
        <f>VLOOKUP(C145,Active!C$21:E$966,3,FALSE)</f>
        <v>51769.925691091441</v>
      </c>
      <c r="F145" s="5" t="s">
        <v>108</v>
      </c>
      <c r="G145" s="13" t="str">
        <f t="shared" si="28"/>
        <v>53061.5762</v>
      </c>
      <c r="H145" s="50">
        <f t="shared" si="29"/>
        <v>51770</v>
      </c>
      <c r="I145" s="59" t="s">
        <v>438</v>
      </c>
      <c r="J145" s="60" t="s">
        <v>439</v>
      </c>
      <c r="K145" s="59">
        <v>51770</v>
      </c>
      <c r="L145" s="59" t="s">
        <v>440</v>
      </c>
      <c r="M145" s="60" t="s">
        <v>399</v>
      </c>
      <c r="N145" s="60" t="s">
        <v>412</v>
      </c>
      <c r="O145" s="61" t="s">
        <v>292</v>
      </c>
      <c r="P145" s="61" t="s">
        <v>405</v>
      </c>
    </row>
    <row r="146" spans="1:16" ht="12.75" customHeight="1" thickBot="1" x14ac:dyDescent="0.25">
      <c r="A146" s="50" t="str">
        <f t="shared" si="24"/>
        <v> AOEB 11 </v>
      </c>
      <c r="B146" s="5" t="str">
        <f t="shared" si="25"/>
        <v>I</v>
      </c>
      <c r="C146" s="50">
        <f t="shared" si="26"/>
        <v>53238.851999999999</v>
      </c>
      <c r="D146" s="13" t="str">
        <f t="shared" si="27"/>
        <v>vis</v>
      </c>
      <c r="E146" s="58">
        <f>VLOOKUP(C146,Active!C$21:E$966,3,FALSE)</f>
        <v>52089.923048451376</v>
      </c>
      <c r="F146" s="5" t="s">
        <v>108</v>
      </c>
      <c r="G146" s="13" t="str">
        <f t="shared" si="28"/>
        <v>53238.8520</v>
      </c>
      <c r="H146" s="50">
        <f t="shared" si="29"/>
        <v>52090</v>
      </c>
      <c r="I146" s="59" t="s">
        <v>441</v>
      </c>
      <c r="J146" s="60" t="s">
        <v>442</v>
      </c>
      <c r="K146" s="59">
        <v>52090</v>
      </c>
      <c r="L146" s="59" t="s">
        <v>443</v>
      </c>
      <c r="M146" s="60" t="s">
        <v>399</v>
      </c>
      <c r="N146" s="60" t="s">
        <v>412</v>
      </c>
      <c r="O146" s="61" t="s">
        <v>292</v>
      </c>
      <c r="P146" s="61" t="s">
        <v>405</v>
      </c>
    </row>
    <row r="147" spans="1:16" ht="12.75" customHeight="1" thickBot="1" x14ac:dyDescent="0.25">
      <c r="A147" s="50" t="str">
        <f t="shared" si="24"/>
        <v> AOEB 11 </v>
      </c>
      <c r="B147" s="5" t="str">
        <f t="shared" si="25"/>
        <v>I</v>
      </c>
      <c r="C147" s="50">
        <f t="shared" si="26"/>
        <v>53303.669099999999</v>
      </c>
      <c r="D147" s="13" t="str">
        <f t="shared" si="27"/>
        <v>vis</v>
      </c>
      <c r="E147" s="58">
        <f>VLOOKUP(C147,Active!C$21:E$966,3,FALSE)</f>
        <v>52206.923229591353</v>
      </c>
      <c r="F147" s="5" t="s">
        <v>108</v>
      </c>
      <c r="G147" s="13" t="str">
        <f t="shared" si="28"/>
        <v>53303.6691</v>
      </c>
      <c r="H147" s="50">
        <f t="shared" si="29"/>
        <v>52207</v>
      </c>
      <c r="I147" s="59" t="s">
        <v>450</v>
      </c>
      <c r="J147" s="60" t="s">
        <v>451</v>
      </c>
      <c r="K147" s="59" t="s">
        <v>452</v>
      </c>
      <c r="L147" s="59" t="s">
        <v>453</v>
      </c>
      <c r="M147" s="60" t="s">
        <v>399</v>
      </c>
      <c r="N147" s="60" t="s">
        <v>412</v>
      </c>
      <c r="O147" s="61" t="s">
        <v>454</v>
      </c>
      <c r="P147" s="61" t="s">
        <v>405</v>
      </c>
    </row>
    <row r="148" spans="1:16" ht="12.75" customHeight="1" thickBot="1" x14ac:dyDescent="0.25">
      <c r="A148" s="50" t="str">
        <f t="shared" si="24"/>
        <v>IBVS 5741 </v>
      </c>
      <c r="B148" s="5" t="str">
        <f t="shared" si="25"/>
        <v>II</v>
      </c>
      <c r="C148" s="50">
        <f t="shared" si="26"/>
        <v>53611.407700000003</v>
      </c>
      <c r="D148" s="13" t="str">
        <f t="shared" si="27"/>
        <v>vis</v>
      </c>
      <c r="E148" s="58">
        <f>VLOOKUP(C148,Active!C$21:E$966,3,FALSE)</f>
        <v>52762.416640184609</v>
      </c>
      <c r="F148" s="5" t="s">
        <v>108</v>
      </c>
      <c r="G148" s="13" t="str">
        <f t="shared" si="28"/>
        <v>53611.4077</v>
      </c>
      <c r="H148" s="50">
        <f t="shared" si="29"/>
        <v>52762.5</v>
      </c>
      <c r="I148" s="59" t="s">
        <v>464</v>
      </c>
      <c r="J148" s="60" t="s">
        <v>465</v>
      </c>
      <c r="K148" s="59" t="s">
        <v>466</v>
      </c>
      <c r="L148" s="59" t="s">
        <v>467</v>
      </c>
      <c r="M148" s="60" t="s">
        <v>376</v>
      </c>
      <c r="N148" s="60" t="s">
        <v>377</v>
      </c>
      <c r="O148" s="61" t="s">
        <v>468</v>
      </c>
      <c r="P148" s="62" t="s">
        <v>469</v>
      </c>
    </row>
    <row r="149" spans="1:16" ht="12.75" customHeight="1" thickBot="1" x14ac:dyDescent="0.25">
      <c r="A149" s="50" t="str">
        <f t="shared" si="24"/>
        <v>IBVS 5741 </v>
      </c>
      <c r="B149" s="5" t="str">
        <f t="shared" si="25"/>
        <v>I</v>
      </c>
      <c r="C149" s="50">
        <f t="shared" si="26"/>
        <v>53651.573799999998</v>
      </c>
      <c r="D149" s="13" t="str">
        <f t="shared" si="27"/>
        <v>vis</v>
      </c>
      <c r="E149" s="58">
        <f>VLOOKUP(C149,Active!C$21:E$966,3,FALSE)</f>
        <v>52834.919744700026</v>
      </c>
      <c r="F149" s="5" t="s">
        <v>108</v>
      </c>
      <c r="G149" s="13" t="str">
        <f t="shared" si="28"/>
        <v>53651.5738</v>
      </c>
      <c r="H149" s="50">
        <f t="shared" si="29"/>
        <v>52835</v>
      </c>
      <c r="I149" s="59" t="s">
        <v>470</v>
      </c>
      <c r="J149" s="60" t="s">
        <v>471</v>
      </c>
      <c r="K149" s="59" t="s">
        <v>472</v>
      </c>
      <c r="L149" s="59" t="s">
        <v>473</v>
      </c>
      <c r="M149" s="60" t="s">
        <v>376</v>
      </c>
      <c r="N149" s="60" t="s">
        <v>377</v>
      </c>
      <c r="O149" s="61" t="s">
        <v>468</v>
      </c>
      <c r="P149" s="62" t="s">
        <v>469</v>
      </c>
    </row>
    <row r="150" spans="1:16" ht="12.75" customHeight="1" thickBot="1" x14ac:dyDescent="0.25">
      <c r="A150" s="50" t="str">
        <f t="shared" si="24"/>
        <v> AOEB 11 </v>
      </c>
      <c r="B150" s="5" t="str">
        <f t="shared" si="25"/>
        <v>I</v>
      </c>
      <c r="C150" s="50">
        <f t="shared" si="26"/>
        <v>53683.711000000003</v>
      </c>
      <c r="D150" s="13" t="str">
        <f t="shared" si="27"/>
        <v>vis</v>
      </c>
      <c r="E150" s="58">
        <f>VLOOKUP(C150,Active!C$21:E$966,3,FALSE)</f>
        <v>52892.930026266651</v>
      </c>
      <c r="F150" s="5" t="s">
        <v>108</v>
      </c>
      <c r="G150" s="13" t="str">
        <f t="shared" si="28"/>
        <v>53683.711</v>
      </c>
      <c r="H150" s="50">
        <f t="shared" si="29"/>
        <v>52893</v>
      </c>
      <c r="I150" s="59" t="s">
        <v>488</v>
      </c>
      <c r="J150" s="60" t="s">
        <v>489</v>
      </c>
      <c r="K150" s="59" t="s">
        <v>490</v>
      </c>
      <c r="L150" s="59" t="s">
        <v>426</v>
      </c>
      <c r="M150" s="60" t="s">
        <v>114</v>
      </c>
      <c r="N150" s="60"/>
      <c r="O150" s="61" t="s">
        <v>491</v>
      </c>
      <c r="P150" s="61" t="s">
        <v>405</v>
      </c>
    </row>
    <row r="151" spans="1:16" ht="12.75" customHeight="1" thickBot="1" x14ac:dyDescent="0.25">
      <c r="A151" s="50" t="str">
        <f t="shared" si="24"/>
        <v>IBVS 5741 </v>
      </c>
      <c r="B151" s="5" t="str">
        <f t="shared" si="25"/>
        <v>I</v>
      </c>
      <c r="C151" s="50">
        <f t="shared" si="26"/>
        <v>53684.260600000001</v>
      </c>
      <c r="D151" s="13" t="str">
        <f t="shared" si="27"/>
        <v>vis</v>
      </c>
      <c r="E151" s="58">
        <f>VLOOKUP(C151,Active!C$21:E$966,3,FALSE)</f>
        <v>52893.922099339259</v>
      </c>
      <c r="F151" s="5" t="s">
        <v>108</v>
      </c>
      <c r="G151" s="13" t="str">
        <f t="shared" si="28"/>
        <v>53684.2606</v>
      </c>
      <c r="H151" s="50">
        <f t="shared" si="29"/>
        <v>52894</v>
      </c>
      <c r="I151" s="59" t="s">
        <v>492</v>
      </c>
      <c r="J151" s="60" t="s">
        <v>493</v>
      </c>
      <c r="K151" s="59" t="s">
        <v>494</v>
      </c>
      <c r="L151" s="59" t="s">
        <v>495</v>
      </c>
      <c r="M151" s="60" t="s">
        <v>376</v>
      </c>
      <c r="N151" s="60" t="s">
        <v>377</v>
      </c>
      <c r="O151" s="61" t="s">
        <v>468</v>
      </c>
      <c r="P151" s="62" t="s">
        <v>469</v>
      </c>
    </row>
    <row r="152" spans="1:16" ht="12.75" customHeight="1" thickBot="1" x14ac:dyDescent="0.25">
      <c r="A152" s="50" t="str">
        <f t="shared" si="24"/>
        <v> AOEB 11 </v>
      </c>
      <c r="B152" s="5" t="str">
        <f t="shared" si="25"/>
        <v>I</v>
      </c>
      <c r="C152" s="50">
        <f t="shared" si="26"/>
        <v>53693.686000000002</v>
      </c>
      <c r="D152" s="13" t="str">
        <f t="shared" si="27"/>
        <v>vis</v>
      </c>
      <c r="E152" s="58">
        <f>VLOOKUP(C152,Active!C$21:E$966,3,FALSE)</f>
        <v>52910.935719314803</v>
      </c>
      <c r="F152" s="5" t="s">
        <v>108</v>
      </c>
      <c r="G152" s="13" t="str">
        <f t="shared" si="28"/>
        <v>53693.686</v>
      </c>
      <c r="H152" s="50">
        <f t="shared" si="29"/>
        <v>52911</v>
      </c>
      <c r="I152" s="59" t="s">
        <v>496</v>
      </c>
      <c r="J152" s="60" t="s">
        <v>497</v>
      </c>
      <c r="K152" s="59" t="s">
        <v>498</v>
      </c>
      <c r="L152" s="59" t="s">
        <v>499</v>
      </c>
      <c r="M152" s="60" t="s">
        <v>114</v>
      </c>
      <c r="N152" s="60"/>
      <c r="O152" s="61" t="s">
        <v>491</v>
      </c>
      <c r="P152" s="61" t="s">
        <v>405</v>
      </c>
    </row>
    <row r="153" spans="1:16" ht="12.75" customHeight="1" thickBot="1" x14ac:dyDescent="0.25">
      <c r="A153" s="50" t="str">
        <f t="shared" si="24"/>
        <v>IBVS 5741 </v>
      </c>
      <c r="B153" s="5" t="str">
        <f t="shared" si="25"/>
        <v>I</v>
      </c>
      <c r="C153" s="50">
        <f t="shared" si="26"/>
        <v>53705.312100000003</v>
      </c>
      <c r="D153" s="13" t="str">
        <f t="shared" si="27"/>
        <v>vis</v>
      </c>
      <c r="E153" s="58">
        <f>VLOOKUP(C153,Active!C$21:E$966,3,FALSE)</f>
        <v>52931.921783269398</v>
      </c>
      <c r="F153" s="5" t="s">
        <v>108</v>
      </c>
      <c r="G153" s="13" t="str">
        <f t="shared" si="28"/>
        <v>53705.3121</v>
      </c>
      <c r="H153" s="50">
        <f t="shared" si="29"/>
        <v>52932</v>
      </c>
      <c r="I153" s="59" t="s">
        <v>503</v>
      </c>
      <c r="J153" s="60" t="s">
        <v>504</v>
      </c>
      <c r="K153" s="59" t="s">
        <v>505</v>
      </c>
      <c r="L153" s="59" t="s">
        <v>506</v>
      </c>
      <c r="M153" s="60" t="s">
        <v>376</v>
      </c>
      <c r="N153" s="60" t="s">
        <v>377</v>
      </c>
      <c r="O153" s="61" t="s">
        <v>468</v>
      </c>
      <c r="P153" s="62" t="s">
        <v>469</v>
      </c>
    </row>
    <row r="154" spans="1:16" ht="12.75" customHeight="1" thickBot="1" x14ac:dyDescent="0.25">
      <c r="A154" s="50" t="str">
        <f t="shared" si="24"/>
        <v>VSB 44 </v>
      </c>
      <c r="B154" s="5" t="str">
        <f t="shared" si="25"/>
        <v>I</v>
      </c>
      <c r="C154" s="50">
        <f t="shared" si="26"/>
        <v>53716.949000000001</v>
      </c>
      <c r="D154" s="13" t="str">
        <f t="shared" si="27"/>
        <v>vis</v>
      </c>
      <c r="E154" s="58">
        <f>VLOOKUP(C154,Active!C$21:E$966,3,FALSE)</f>
        <v>52952.927342109702</v>
      </c>
      <c r="F154" s="5" t="s">
        <v>108</v>
      </c>
      <c r="G154" s="13" t="str">
        <f t="shared" si="28"/>
        <v>53716.9490</v>
      </c>
      <c r="H154" s="50">
        <f t="shared" si="29"/>
        <v>52953</v>
      </c>
      <c r="I154" s="59" t="s">
        <v>507</v>
      </c>
      <c r="J154" s="60" t="s">
        <v>508</v>
      </c>
      <c r="K154" s="59" t="s">
        <v>509</v>
      </c>
      <c r="L154" s="59" t="s">
        <v>510</v>
      </c>
      <c r="M154" s="60" t="s">
        <v>376</v>
      </c>
      <c r="N154" s="60" t="s">
        <v>377</v>
      </c>
      <c r="O154" s="61" t="s">
        <v>511</v>
      </c>
      <c r="P154" s="62" t="s">
        <v>512</v>
      </c>
    </row>
    <row r="155" spans="1:16" ht="12.75" customHeight="1" thickBot="1" x14ac:dyDescent="0.25">
      <c r="A155" s="50" t="str">
        <f t="shared" si="24"/>
        <v> AOEB 11 </v>
      </c>
      <c r="B155" s="5" t="str">
        <f t="shared" si="25"/>
        <v>I</v>
      </c>
      <c r="C155" s="50">
        <f t="shared" si="26"/>
        <v>53945.743000000002</v>
      </c>
      <c r="D155" s="13" t="str">
        <f t="shared" si="27"/>
        <v>vis</v>
      </c>
      <c r="E155" s="58">
        <f>VLOOKUP(C155,Active!C$21:E$966,3,FALSE)</f>
        <v>53365.919275468965</v>
      </c>
      <c r="F155" s="5" t="s">
        <v>108</v>
      </c>
      <c r="G155" s="13" t="str">
        <f t="shared" si="28"/>
        <v>53945.7430</v>
      </c>
      <c r="H155" s="50">
        <f t="shared" si="29"/>
        <v>53366</v>
      </c>
      <c r="I155" s="59" t="s">
        <v>513</v>
      </c>
      <c r="J155" s="60" t="s">
        <v>514</v>
      </c>
      <c r="K155" s="59" t="s">
        <v>515</v>
      </c>
      <c r="L155" s="59" t="s">
        <v>516</v>
      </c>
      <c r="M155" s="60" t="s">
        <v>399</v>
      </c>
      <c r="N155" s="60" t="s">
        <v>412</v>
      </c>
      <c r="O155" s="61" t="s">
        <v>292</v>
      </c>
      <c r="P155" s="61" t="s">
        <v>405</v>
      </c>
    </row>
    <row r="156" spans="1:16" ht="12.75" customHeight="1" thickBot="1" x14ac:dyDescent="0.25">
      <c r="A156" s="50" t="str">
        <f t="shared" si="24"/>
        <v> AOEB 12 </v>
      </c>
      <c r="B156" s="5" t="str">
        <f t="shared" si="25"/>
        <v>I</v>
      </c>
      <c r="C156" s="50">
        <f t="shared" si="26"/>
        <v>54133.544399999999</v>
      </c>
      <c r="D156" s="13" t="str">
        <f t="shared" si="27"/>
        <v>vis</v>
      </c>
      <c r="E156" s="58">
        <f>VLOOKUP(C156,Active!C$21:E$966,3,FALSE)</f>
        <v>53704.916204031666</v>
      </c>
      <c r="F156" s="5" t="s">
        <v>108</v>
      </c>
      <c r="G156" s="13" t="str">
        <f t="shared" si="28"/>
        <v>54133.5444</v>
      </c>
      <c r="H156" s="50">
        <f t="shared" si="29"/>
        <v>53705</v>
      </c>
      <c r="I156" s="59" t="s">
        <v>517</v>
      </c>
      <c r="J156" s="60" t="s">
        <v>518</v>
      </c>
      <c r="K156" s="59" t="s">
        <v>519</v>
      </c>
      <c r="L156" s="59" t="s">
        <v>520</v>
      </c>
      <c r="M156" s="60" t="s">
        <v>399</v>
      </c>
      <c r="N156" s="60" t="s">
        <v>412</v>
      </c>
      <c r="O156" s="61" t="s">
        <v>292</v>
      </c>
      <c r="P156" s="61" t="s">
        <v>521</v>
      </c>
    </row>
    <row r="157" spans="1:16" ht="12.75" customHeight="1" thickBot="1" x14ac:dyDescent="0.25">
      <c r="A157" s="50" t="str">
        <f t="shared" si="24"/>
        <v> AOEB 12 </v>
      </c>
      <c r="B157" s="5" t="str">
        <f t="shared" si="25"/>
        <v>I</v>
      </c>
      <c r="C157" s="50">
        <f t="shared" si="26"/>
        <v>54310.820099999997</v>
      </c>
      <c r="D157" s="13" t="str">
        <f t="shared" si="27"/>
        <v>vis</v>
      </c>
      <c r="E157" s="58">
        <f>VLOOKUP(C157,Active!C$21:E$966,3,FALSE)</f>
        <v>54024.913380883394</v>
      </c>
      <c r="F157" s="5" t="s">
        <v>108</v>
      </c>
      <c r="G157" s="13" t="str">
        <f t="shared" si="28"/>
        <v>54310.8201</v>
      </c>
      <c r="H157" s="50">
        <f t="shared" si="29"/>
        <v>54025</v>
      </c>
      <c r="I157" s="59" t="s">
        <v>522</v>
      </c>
      <c r="J157" s="60" t="s">
        <v>523</v>
      </c>
      <c r="K157" s="59" t="s">
        <v>524</v>
      </c>
      <c r="L157" s="59" t="s">
        <v>525</v>
      </c>
      <c r="M157" s="60" t="s">
        <v>399</v>
      </c>
      <c r="N157" s="60" t="s">
        <v>412</v>
      </c>
      <c r="O157" s="61" t="s">
        <v>292</v>
      </c>
      <c r="P157" s="61" t="s">
        <v>521</v>
      </c>
    </row>
    <row r="158" spans="1:16" ht="12.75" customHeight="1" thickBot="1" x14ac:dyDescent="0.25">
      <c r="A158" s="50" t="str">
        <f t="shared" si="24"/>
        <v>VSB 46 </v>
      </c>
      <c r="B158" s="5" t="str">
        <f t="shared" si="25"/>
        <v>I</v>
      </c>
      <c r="C158" s="50">
        <f t="shared" si="26"/>
        <v>54417.190499999997</v>
      </c>
      <c r="D158" s="13" t="str">
        <f t="shared" si="27"/>
        <v>vis</v>
      </c>
      <c r="E158" s="58">
        <f>VLOOKUP(C158,Active!C$21:E$966,3,FALSE)</f>
        <v>54216.920676302849</v>
      </c>
      <c r="F158" s="5" t="s">
        <v>108</v>
      </c>
      <c r="G158" s="13" t="str">
        <f t="shared" si="28"/>
        <v>54417.1905</v>
      </c>
      <c r="H158" s="50">
        <f t="shared" si="29"/>
        <v>54217</v>
      </c>
      <c r="I158" s="59" t="s">
        <v>526</v>
      </c>
      <c r="J158" s="60" t="s">
        <v>527</v>
      </c>
      <c r="K158" s="59" t="s">
        <v>528</v>
      </c>
      <c r="L158" s="59" t="s">
        <v>529</v>
      </c>
      <c r="M158" s="60" t="s">
        <v>399</v>
      </c>
      <c r="N158" s="60" t="s">
        <v>108</v>
      </c>
      <c r="O158" s="61" t="s">
        <v>530</v>
      </c>
      <c r="P158" s="62" t="s">
        <v>531</v>
      </c>
    </row>
    <row r="159" spans="1:16" ht="12.75" customHeight="1" thickBot="1" x14ac:dyDescent="0.25">
      <c r="A159" s="50" t="str">
        <f t="shared" si="24"/>
        <v>VSB 48 </v>
      </c>
      <c r="B159" s="5" t="str">
        <f t="shared" si="25"/>
        <v>I</v>
      </c>
      <c r="C159" s="50">
        <f t="shared" si="26"/>
        <v>54819.937400000003</v>
      </c>
      <c r="D159" s="13" t="str">
        <f t="shared" si="27"/>
        <v>vis</v>
      </c>
      <c r="E159" s="58">
        <f>VLOOKUP(C159,Active!C$21:E$966,3,FALSE)</f>
        <v>54943.911860011562</v>
      </c>
      <c r="F159" s="5" t="s">
        <v>108</v>
      </c>
      <c r="G159" s="13" t="str">
        <f t="shared" si="28"/>
        <v>54819.9374</v>
      </c>
      <c r="H159" s="50">
        <f t="shared" si="29"/>
        <v>54944</v>
      </c>
      <c r="I159" s="59" t="s">
        <v>549</v>
      </c>
      <c r="J159" s="60" t="s">
        <v>550</v>
      </c>
      <c r="K159" s="59" t="s">
        <v>551</v>
      </c>
      <c r="L159" s="59" t="s">
        <v>552</v>
      </c>
      <c r="M159" s="60" t="s">
        <v>399</v>
      </c>
      <c r="N159" s="60" t="s">
        <v>553</v>
      </c>
      <c r="O159" s="61" t="s">
        <v>554</v>
      </c>
      <c r="P159" s="62" t="s">
        <v>555</v>
      </c>
    </row>
    <row r="160" spans="1:16" ht="12.75" customHeight="1" thickBot="1" x14ac:dyDescent="0.25">
      <c r="A160" s="50" t="str">
        <f t="shared" si="24"/>
        <v>VSB 50 </v>
      </c>
      <c r="B160" s="5" t="str">
        <f t="shared" si="25"/>
        <v>II</v>
      </c>
      <c r="C160" s="50">
        <f t="shared" si="26"/>
        <v>54847.914199999999</v>
      </c>
      <c r="D160" s="13" t="str">
        <f t="shared" si="27"/>
        <v>vis</v>
      </c>
      <c r="E160" s="58">
        <f>VLOOKUP(C160,Active!C$21:E$966,3,FALSE)</f>
        <v>54994.412278384436</v>
      </c>
      <c r="F160" s="5" t="s">
        <v>108</v>
      </c>
      <c r="G160" s="13" t="str">
        <f t="shared" si="28"/>
        <v>54847.9142</v>
      </c>
      <c r="H160" s="50">
        <f t="shared" si="29"/>
        <v>54994.5</v>
      </c>
      <c r="I160" s="59" t="s">
        <v>556</v>
      </c>
      <c r="J160" s="60" t="s">
        <v>557</v>
      </c>
      <c r="K160" s="59" t="s">
        <v>558</v>
      </c>
      <c r="L160" s="59" t="s">
        <v>547</v>
      </c>
      <c r="M160" s="60" t="s">
        <v>399</v>
      </c>
      <c r="N160" s="60" t="s">
        <v>553</v>
      </c>
      <c r="O160" s="61" t="s">
        <v>554</v>
      </c>
      <c r="P160" s="62" t="s">
        <v>559</v>
      </c>
    </row>
    <row r="161" spans="1:16" ht="12.75" customHeight="1" thickBot="1" x14ac:dyDescent="0.25">
      <c r="A161" s="50" t="str">
        <f t="shared" si="24"/>
        <v>VSB 53 </v>
      </c>
      <c r="B161" s="5" t="str">
        <f t="shared" si="25"/>
        <v>I</v>
      </c>
      <c r="C161" s="50">
        <f t="shared" si="26"/>
        <v>55838.169800000003</v>
      </c>
      <c r="D161" s="13" t="str">
        <f t="shared" si="27"/>
        <v>vis</v>
      </c>
      <c r="E161" s="58">
        <f>VLOOKUP(C161,Active!C$21:E$966,3,FALSE)</f>
        <v>56781.90484708744</v>
      </c>
      <c r="F161" s="5" t="s">
        <v>108</v>
      </c>
      <c r="G161" s="13" t="str">
        <f t="shared" si="28"/>
        <v>55838.1698</v>
      </c>
      <c r="H161" s="50">
        <f t="shared" si="29"/>
        <v>56782</v>
      </c>
      <c r="I161" s="59" t="s">
        <v>585</v>
      </c>
      <c r="J161" s="60" t="s">
        <v>586</v>
      </c>
      <c r="K161" s="59" t="s">
        <v>587</v>
      </c>
      <c r="L161" s="59" t="s">
        <v>588</v>
      </c>
      <c r="M161" s="60" t="s">
        <v>399</v>
      </c>
      <c r="N161" s="60" t="s">
        <v>553</v>
      </c>
      <c r="O161" s="61" t="s">
        <v>589</v>
      </c>
      <c r="P161" s="62" t="s">
        <v>590</v>
      </c>
    </row>
    <row r="162" spans="1:16" ht="12.75" customHeight="1" thickBot="1" x14ac:dyDescent="0.25">
      <c r="A162" s="50" t="str">
        <f t="shared" si="24"/>
        <v>VSB 53 </v>
      </c>
      <c r="B162" s="5" t="str">
        <f t="shared" si="25"/>
        <v>I</v>
      </c>
      <c r="C162" s="50">
        <f t="shared" si="26"/>
        <v>55888.574999999997</v>
      </c>
      <c r="D162" s="13" t="str">
        <f t="shared" si="27"/>
        <v>vis</v>
      </c>
      <c r="E162" s="58">
        <f>VLOOKUP(C162,Active!C$21:E$966,3,FALSE)</f>
        <v>56872.890366809806</v>
      </c>
      <c r="F162" s="5" t="s">
        <v>108</v>
      </c>
      <c r="G162" s="13" t="str">
        <f t="shared" si="28"/>
        <v>55888.575</v>
      </c>
      <c r="H162" s="50">
        <f t="shared" si="29"/>
        <v>56873</v>
      </c>
      <c r="I162" s="59" t="s">
        <v>606</v>
      </c>
      <c r="J162" s="60" t="s">
        <v>607</v>
      </c>
      <c r="K162" s="59" t="s">
        <v>608</v>
      </c>
      <c r="L162" s="59" t="s">
        <v>609</v>
      </c>
      <c r="M162" s="60" t="s">
        <v>114</v>
      </c>
      <c r="N162" s="60"/>
      <c r="O162" s="61" t="s">
        <v>491</v>
      </c>
      <c r="P162" s="62" t="s">
        <v>590</v>
      </c>
    </row>
    <row r="163" spans="1:16" ht="12.75" customHeight="1" thickBot="1" x14ac:dyDescent="0.25">
      <c r="A163" s="50" t="str">
        <f t="shared" si="24"/>
        <v>VSB 55 </v>
      </c>
      <c r="B163" s="5" t="str">
        <f t="shared" si="25"/>
        <v>I</v>
      </c>
      <c r="C163" s="50">
        <f t="shared" si="26"/>
        <v>56220.976300000002</v>
      </c>
      <c r="D163" s="13" t="str">
        <f t="shared" si="27"/>
        <v>vis</v>
      </c>
      <c r="E163" s="58">
        <f>VLOOKUP(C163,Active!C$21:E$966,3,FALSE)</f>
        <v>57472.901973487133</v>
      </c>
      <c r="F163" s="5" t="s">
        <v>108</v>
      </c>
      <c r="G163" s="13" t="str">
        <f t="shared" si="28"/>
        <v>56220.9763</v>
      </c>
      <c r="H163" s="50">
        <f t="shared" si="29"/>
        <v>57473</v>
      </c>
      <c r="I163" s="59" t="s">
        <v>621</v>
      </c>
      <c r="J163" s="60" t="s">
        <v>622</v>
      </c>
      <c r="K163" s="59" t="s">
        <v>623</v>
      </c>
      <c r="L163" s="59" t="s">
        <v>624</v>
      </c>
      <c r="M163" s="60" t="s">
        <v>399</v>
      </c>
      <c r="N163" s="60" t="s">
        <v>553</v>
      </c>
      <c r="O163" s="61" t="s">
        <v>589</v>
      </c>
      <c r="P163" s="62" t="s">
        <v>625</v>
      </c>
    </row>
    <row r="164" spans="1:16" ht="12.75" customHeight="1" thickBot="1" x14ac:dyDescent="0.25">
      <c r="A164" s="50" t="str">
        <f t="shared" si="24"/>
        <v>VSB 56 </v>
      </c>
      <c r="B164" s="5" t="str">
        <f t="shared" si="25"/>
        <v>II</v>
      </c>
      <c r="C164" s="50">
        <f t="shared" si="26"/>
        <v>56613.979500000001</v>
      </c>
      <c r="D164" s="13" t="str">
        <f t="shared" si="27"/>
        <v>vis</v>
      </c>
      <c r="E164" s="58">
        <f>VLOOKUP(C164,Active!C$21:E$966,3,FALSE)</f>
        <v>58182.304979616558</v>
      </c>
      <c r="F164" s="5" t="s">
        <v>108</v>
      </c>
      <c r="G164" s="13" t="str">
        <f t="shared" si="28"/>
        <v>56613.9795</v>
      </c>
      <c r="H164" s="50">
        <f t="shared" si="29"/>
        <v>58182.5</v>
      </c>
      <c r="I164" s="59" t="s">
        <v>650</v>
      </c>
      <c r="J164" s="60" t="s">
        <v>651</v>
      </c>
      <c r="K164" s="59" t="s">
        <v>652</v>
      </c>
      <c r="L164" s="59" t="s">
        <v>653</v>
      </c>
      <c r="M164" s="60" t="s">
        <v>399</v>
      </c>
      <c r="N164" s="60" t="s">
        <v>553</v>
      </c>
      <c r="O164" s="61" t="s">
        <v>589</v>
      </c>
      <c r="P164" s="62" t="s">
        <v>654</v>
      </c>
    </row>
    <row r="165" spans="1:16" ht="12.75" customHeight="1" thickBot="1" x14ac:dyDescent="0.25">
      <c r="A165" s="50" t="str">
        <f t="shared" si="24"/>
        <v>VSB 56 </v>
      </c>
      <c r="B165" s="5" t="str">
        <f t="shared" si="25"/>
        <v>II</v>
      </c>
      <c r="C165" s="50">
        <f t="shared" si="26"/>
        <v>56615.1397</v>
      </c>
      <c r="D165" s="13" t="str">
        <f t="shared" si="27"/>
        <v>vis</v>
      </c>
      <c r="E165" s="58">
        <f>VLOOKUP(C165,Active!C$21:E$966,3,FALSE)</f>
        <v>58184.399235764373</v>
      </c>
      <c r="F165" s="5" t="s">
        <v>108</v>
      </c>
      <c r="G165" s="13" t="str">
        <f t="shared" si="28"/>
        <v>56615.1397</v>
      </c>
      <c r="H165" s="50">
        <f t="shared" si="29"/>
        <v>58184.5</v>
      </c>
      <c r="I165" s="59" t="s">
        <v>655</v>
      </c>
      <c r="J165" s="60" t="s">
        <v>656</v>
      </c>
      <c r="K165" s="59" t="s">
        <v>657</v>
      </c>
      <c r="L165" s="59" t="s">
        <v>658</v>
      </c>
      <c r="M165" s="60" t="s">
        <v>399</v>
      </c>
      <c r="N165" s="60" t="s">
        <v>553</v>
      </c>
      <c r="O165" s="61" t="s">
        <v>589</v>
      </c>
      <c r="P165" s="62" t="s">
        <v>654</v>
      </c>
    </row>
    <row r="166" spans="1:16" ht="12.75" customHeight="1" thickBot="1" x14ac:dyDescent="0.25">
      <c r="A166" s="50" t="str">
        <f t="shared" si="24"/>
        <v> JAAVSO 43-1 </v>
      </c>
      <c r="B166" s="5" t="str">
        <f t="shared" si="25"/>
        <v>I</v>
      </c>
      <c r="C166" s="50">
        <f t="shared" si="26"/>
        <v>56927.865100000003</v>
      </c>
      <c r="D166" s="13" t="str">
        <f t="shared" si="27"/>
        <v>vis</v>
      </c>
      <c r="E166" s="58">
        <f>VLOOKUP(C166,Active!C$21:E$966,3,FALSE)</f>
        <v>58748.894229324294</v>
      </c>
      <c r="F166" s="5" t="s">
        <v>108</v>
      </c>
      <c r="G166" s="13" t="str">
        <f t="shared" si="28"/>
        <v>56927.8651</v>
      </c>
      <c r="H166" s="50">
        <f t="shared" si="29"/>
        <v>58749</v>
      </c>
      <c r="I166" s="59" t="s">
        <v>665</v>
      </c>
      <c r="J166" s="60" t="s">
        <v>666</v>
      </c>
      <c r="K166" s="59" t="s">
        <v>667</v>
      </c>
      <c r="L166" s="59" t="s">
        <v>662</v>
      </c>
      <c r="M166" s="60" t="s">
        <v>399</v>
      </c>
      <c r="N166" s="60" t="s">
        <v>108</v>
      </c>
      <c r="O166" s="61" t="s">
        <v>668</v>
      </c>
      <c r="P166" s="61" t="s">
        <v>669</v>
      </c>
    </row>
    <row r="167" spans="1:16" ht="12.75" customHeight="1" thickBot="1" x14ac:dyDescent="0.25">
      <c r="A167" s="50" t="str">
        <f t="shared" si="24"/>
        <v> JAAVSO 43-1 </v>
      </c>
      <c r="B167" s="5" t="str">
        <f t="shared" si="25"/>
        <v>I</v>
      </c>
      <c r="C167" s="50">
        <f t="shared" si="26"/>
        <v>56982.710099999997</v>
      </c>
      <c r="D167" s="13" t="str">
        <f t="shared" si="27"/>
        <v>vis</v>
      </c>
      <c r="E167" s="58">
        <f>VLOOKUP(C167,Active!C$21:E$966,3,FALSE)</f>
        <v>58847.893952153943</v>
      </c>
      <c r="F167" s="5" t="s">
        <v>108</v>
      </c>
      <c r="G167" s="13" t="str">
        <f t="shared" si="28"/>
        <v>56982.7101</v>
      </c>
      <c r="H167" s="50">
        <f t="shared" si="29"/>
        <v>58848</v>
      </c>
      <c r="I167" s="59" t="s">
        <v>670</v>
      </c>
      <c r="J167" s="60" t="s">
        <v>671</v>
      </c>
      <c r="K167" s="59" t="s">
        <v>672</v>
      </c>
      <c r="L167" s="59" t="s">
        <v>673</v>
      </c>
      <c r="M167" s="60" t="s">
        <v>399</v>
      </c>
      <c r="N167" s="60" t="s">
        <v>108</v>
      </c>
      <c r="O167" s="61" t="s">
        <v>630</v>
      </c>
      <c r="P167" s="61" t="s">
        <v>669</v>
      </c>
    </row>
    <row r="168" spans="1:16" x14ac:dyDescent="0.2">
      <c r="B168" s="5"/>
      <c r="F168" s="5"/>
    </row>
    <row r="169" spans="1:16" x14ac:dyDescent="0.2">
      <c r="B169" s="5"/>
      <c r="F169" s="5"/>
    </row>
    <row r="170" spans="1:16" x14ac:dyDescent="0.2">
      <c r="B170" s="5"/>
      <c r="F170" s="5"/>
    </row>
    <row r="171" spans="1:16" x14ac:dyDescent="0.2">
      <c r="B171" s="5"/>
      <c r="F171" s="5"/>
    </row>
    <row r="172" spans="1:16" x14ac:dyDescent="0.2">
      <c r="B172" s="5"/>
      <c r="F172" s="5"/>
    </row>
    <row r="173" spans="1:16" x14ac:dyDescent="0.2">
      <c r="B173" s="5"/>
      <c r="F173" s="5"/>
    </row>
    <row r="174" spans="1:16" x14ac:dyDescent="0.2">
      <c r="B174" s="5"/>
      <c r="F174" s="5"/>
    </row>
    <row r="175" spans="1:16" x14ac:dyDescent="0.2">
      <c r="B175" s="5"/>
      <c r="F175" s="5"/>
    </row>
    <row r="176" spans="1:1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</sheetData>
  <phoneticPr fontId="22" type="noConversion"/>
  <hyperlinks>
    <hyperlink ref="P11" r:id="rId1" display="http://www.konkoly.hu/cgi-bin/IBVS?1182" xr:uid="{00000000-0004-0000-0100-000000000000}"/>
    <hyperlink ref="P12" r:id="rId2" display="http://www.konkoly.hu/cgi-bin/IBVS?1182" xr:uid="{00000000-0004-0000-0100-000001000000}"/>
    <hyperlink ref="P13" r:id="rId3" display="http://www.konkoly.hu/cgi-bin/IBVS?1182" xr:uid="{00000000-0004-0000-0100-000002000000}"/>
    <hyperlink ref="P14" r:id="rId4" display="http://www.konkoly.hu/cgi-bin/IBVS?1182" xr:uid="{00000000-0004-0000-0100-000003000000}"/>
    <hyperlink ref="P15" r:id="rId5" display="http://www.konkoly.hu/cgi-bin/IBVS?1182" xr:uid="{00000000-0004-0000-0100-000004000000}"/>
    <hyperlink ref="P16" r:id="rId6" display="http://www.konkoly.hu/cgi-bin/IBVS?1182" xr:uid="{00000000-0004-0000-0100-000005000000}"/>
    <hyperlink ref="P17" r:id="rId7" display="http://www.konkoly.hu/cgi-bin/IBVS?978" xr:uid="{00000000-0004-0000-0100-000006000000}"/>
    <hyperlink ref="P138" r:id="rId8" display="http://var.astro.cz/oejv/issues/oejv0074.pdf" xr:uid="{00000000-0004-0000-0100-000007000000}"/>
    <hyperlink ref="P50" r:id="rId9" display="http://var.astro.cz/oejv/issues/oejv0074.pdf" xr:uid="{00000000-0004-0000-0100-000008000000}"/>
    <hyperlink ref="P51" r:id="rId10" display="http://var.astro.cz/oejv/issues/oejv0074.pdf" xr:uid="{00000000-0004-0000-0100-000009000000}"/>
    <hyperlink ref="P143" r:id="rId11" display="http://var.astro.cz/oejv/issues/oejv0074.pdf" xr:uid="{00000000-0004-0000-0100-00000A000000}"/>
    <hyperlink ref="P144" r:id="rId12" display="http://var.astro.cz/oejv/issues/oejv0074.pdf" xr:uid="{00000000-0004-0000-0100-00000B000000}"/>
    <hyperlink ref="P52" r:id="rId13" display="http://www.konkoly.hu/cgi-bin/IBVS?5493" xr:uid="{00000000-0004-0000-0100-00000C000000}"/>
    <hyperlink ref="P53" r:id="rId14" display="http://www.bav-astro.de/sfs/BAVM_link.php?BAVMnr=172" xr:uid="{00000000-0004-0000-0100-00000D000000}"/>
    <hyperlink ref="P54" r:id="rId15" display="http://www.bav-astro.de/sfs/BAVM_link.php?BAVMnr=173" xr:uid="{00000000-0004-0000-0100-00000E000000}"/>
    <hyperlink ref="P55" r:id="rId16" display="http://www.bav-astro.de/sfs/BAVM_link.php?BAVMnr=173" xr:uid="{00000000-0004-0000-0100-00000F000000}"/>
    <hyperlink ref="P56" r:id="rId17" display="http://www.bav-astro.de/sfs/BAVM_link.php?BAVMnr=173" xr:uid="{00000000-0004-0000-0100-000010000000}"/>
    <hyperlink ref="P148" r:id="rId18" display="http://www.konkoly.hu/cgi-bin/IBVS?5741" xr:uid="{00000000-0004-0000-0100-000011000000}"/>
    <hyperlink ref="P149" r:id="rId19" display="http://www.konkoly.hu/cgi-bin/IBVS?5741" xr:uid="{00000000-0004-0000-0100-000012000000}"/>
    <hyperlink ref="P57" r:id="rId20" display="http://www.bav-astro.de/sfs/BAVM_link.php?BAVMnr=178" xr:uid="{00000000-0004-0000-0100-000013000000}"/>
    <hyperlink ref="P58" r:id="rId21" display="http://www.bav-astro.de/sfs/BAVM_link.php?BAVMnr=178" xr:uid="{00000000-0004-0000-0100-000014000000}"/>
    <hyperlink ref="P59" r:id="rId22" display="http://www.konkoly.hu/cgi-bin/IBVS?5672" xr:uid="{00000000-0004-0000-0100-000015000000}"/>
    <hyperlink ref="P151" r:id="rId23" display="http://www.konkoly.hu/cgi-bin/IBVS?5741" xr:uid="{00000000-0004-0000-0100-000016000000}"/>
    <hyperlink ref="P60" r:id="rId24" display="http://www.bav-astro.de/sfs/BAVM_link.php?BAVMnr=178" xr:uid="{00000000-0004-0000-0100-000017000000}"/>
    <hyperlink ref="P153" r:id="rId25" display="http://www.konkoly.hu/cgi-bin/IBVS?5741" xr:uid="{00000000-0004-0000-0100-000018000000}"/>
    <hyperlink ref="P154" r:id="rId26" display="http://vsolj.cetus-net.org/no44.pdf" xr:uid="{00000000-0004-0000-0100-000019000000}"/>
    <hyperlink ref="P158" r:id="rId27" display="http://vsolj.cetus-net.org/no46.pdf" xr:uid="{00000000-0004-0000-0100-00001A000000}"/>
    <hyperlink ref="P61" r:id="rId28" display="http://www.konkoly.hu/cgi-bin/IBVS?5820" xr:uid="{00000000-0004-0000-0100-00001B000000}"/>
    <hyperlink ref="P62" r:id="rId29" display="http://www.bav-astro.de/sfs/BAVM_link.php?BAVMnr=201" xr:uid="{00000000-0004-0000-0100-00001C000000}"/>
    <hyperlink ref="P63" r:id="rId30" display="http://www.aavso.org/sites/default/files/jaavso/v37n1/44.pdf" xr:uid="{00000000-0004-0000-0100-00001D000000}"/>
    <hyperlink ref="P159" r:id="rId31" display="http://vsolj.cetus-net.org/no48.pdf" xr:uid="{00000000-0004-0000-0100-00001E000000}"/>
    <hyperlink ref="P160" r:id="rId32" display="http://vsolj.cetus-net.org/vsoljno50.pdf" xr:uid="{00000000-0004-0000-0100-00001F000000}"/>
    <hyperlink ref="P67" r:id="rId33" display="http://www.konkoly.hu/cgi-bin/IBVS?5929" xr:uid="{00000000-0004-0000-0100-000020000000}"/>
    <hyperlink ref="P68" r:id="rId34" display="http://www.bav-astro.de/sfs/BAVM_link.php?BAVMnr=215" xr:uid="{00000000-0004-0000-0100-000021000000}"/>
    <hyperlink ref="P161" r:id="rId35" display="http://vsolj.cetus-net.org/vsoljno53.pdf" xr:uid="{00000000-0004-0000-0100-000022000000}"/>
    <hyperlink ref="P69" r:id="rId36" display="http://var.astro.cz/oejv/issues/oejv0160.pdf" xr:uid="{00000000-0004-0000-0100-000023000000}"/>
    <hyperlink ref="P70" r:id="rId37" display="http://var.astro.cz/oejv/issues/oejv0160.pdf" xr:uid="{00000000-0004-0000-0100-000024000000}"/>
    <hyperlink ref="P162" r:id="rId38" display="http://vsolj.cetus-net.org/vsoljno53.pdf" xr:uid="{00000000-0004-0000-0100-000025000000}"/>
    <hyperlink ref="P72" r:id="rId39" display="http://www.konkoly.hu/cgi-bin/IBVS?6011" xr:uid="{00000000-0004-0000-0100-000026000000}"/>
    <hyperlink ref="P73" r:id="rId40" display="http://www.bav-astro.de/sfs/BAVM_link.php?BAVMnr=232" xr:uid="{00000000-0004-0000-0100-000027000000}"/>
    <hyperlink ref="P163" r:id="rId41" display="http://vsolj.cetus-net.org/vsoljno55.pdf" xr:uid="{00000000-0004-0000-0100-000028000000}"/>
    <hyperlink ref="P164" r:id="rId42" display="http://vsolj.cetus-net.org/vsoljno56.pdf" xr:uid="{00000000-0004-0000-0100-000029000000}"/>
    <hyperlink ref="P165" r:id="rId43" display="http://vsolj.cetus-net.org/vsoljno56.pdf" xr:uid="{00000000-0004-0000-0100-00002A000000}"/>
    <hyperlink ref="P80" r:id="rId44" display="http://www.bav-astro.de/sfs/BAVM_link.php?BAVMnr=241" xr:uid="{00000000-0004-0000-0100-00002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2023-08-06T07:39:14Z</dcterms:modified>
</cp:coreProperties>
</file>